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Net MyDocuments\Atlanta\Simulations Paper\"/>
    </mc:Choice>
  </mc:AlternateContent>
  <bookViews>
    <workbookView xWindow="0" yWindow="0" windowWidth="19152" windowHeight="10656" firstSheet="8" activeTab="8"/>
  </bookViews>
  <sheets>
    <sheet name="1a RR Chart -Sp Uneq" sheetId="22" r:id="rId1"/>
    <sheet name="1b RR Chart -Pop Uneq" sheetId="23" r:id="rId2"/>
    <sheet name="1c RR Chart -Tot Uneq" sheetId="24" r:id="rId3"/>
    <sheet name="S1a RR Chart -Sp Eq" sheetId="33" r:id="rId4"/>
    <sheet name="S1b RR Chart -Pop Eq" sheetId="35" r:id="rId5"/>
    <sheet name="S1c RR Chart -Tot Eq" sheetId="36" r:id="rId6"/>
    <sheet name="2a Power Chart -Sp Uneq" sheetId="29" r:id="rId7"/>
    <sheet name="2b Power Chart -Pop Uneq" sheetId="27" r:id="rId8"/>
    <sheet name="2b Power Chart Break- Pop Uneq " sheetId="37" r:id="rId9"/>
    <sheet name="2c Power Chart -Tot Uneq" sheetId="28" r:id="rId10"/>
    <sheet name="Tab2 RRdiff uneq" sheetId="32" r:id="rId11"/>
    <sheet name="model runs" sheetId="1" r:id="rId12"/>
    <sheet name="IQR" sheetId="2" r:id="rId13"/>
    <sheet name="results-unformat" sheetId="6" r:id="rId14"/>
    <sheet name="results.eq-unformat" sheetId="11" r:id="rId15"/>
    <sheet name="results-format" sheetId="5" r:id="rId16"/>
    <sheet name="results.eq-format" sheetId="13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50" i="13" l="1"/>
  <c r="AZ49" i="13"/>
  <c r="AZ48" i="13"/>
  <c r="AZ47" i="13"/>
  <c r="AZ46" i="13"/>
  <c r="AZ45" i="13"/>
  <c r="AZ44" i="13"/>
  <c r="AZ43" i="13"/>
  <c r="AZ42" i="13"/>
  <c r="AZ41" i="13"/>
  <c r="AZ40" i="13"/>
  <c r="AZ39" i="13"/>
  <c r="AZ38" i="13"/>
  <c r="AZ37" i="13"/>
  <c r="AZ36" i="13"/>
  <c r="AZ34" i="13"/>
  <c r="AZ33" i="13"/>
  <c r="AZ32" i="13"/>
  <c r="AZ31" i="13"/>
  <c r="AZ30" i="13"/>
  <c r="AZ29" i="13"/>
  <c r="AZ28" i="13"/>
  <c r="AZ27" i="13"/>
  <c r="AZ26" i="13"/>
  <c r="AZ25" i="13"/>
  <c r="AZ24" i="13"/>
  <c r="AZ23" i="13"/>
  <c r="AZ22" i="13"/>
  <c r="AZ21" i="13"/>
  <c r="AZ20" i="13"/>
  <c r="AZ18" i="13"/>
  <c r="AZ17" i="13"/>
  <c r="AZ16" i="13"/>
  <c r="AZ15" i="13"/>
  <c r="AZ14" i="13"/>
  <c r="AZ13" i="13"/>
  <c r="AZ12" i="13"/>
  <c r="AZ11" i="13"/>
  <c r="AZ10" i="13"/>
  <c r="AZ9" i="13"/>
  <c r="AZ8" i="13"/>
  <c r="AZ7" i="13"/>
  <c r="AZ6" i="13"/>
  <c r="AZ5" i="13"/>
  <c r="AZ4" i="13"/>
  <c r="AY50" i="13"/>
  <c r="AY49" i="13"/>
  <c r="AY48" i="13"/>
  <c r="AY47" i="13"/>
  <c r="AY46" i="13"/>
  <c r="AY45" i="13"/>
  <c r="AY44" i="13"/>
  <c r="AY43" i="13"/>
  <c r="AY42" i="13"/>
  <c r="AY41" i="13"/>
  <c r="AY40" i="13"/>
  <c r="AY39" i="13"/>
  <c r="AY38" i="13"/>
  <c r="AY37" i="13"/>
  <c r="AY36" i="13"/>
  <c r="AY34" i="13"/>
  <c r="AY33" i="13"/>
  <c r="AY32" i="13"/>
  <c r="AY31" i="13"/>
  <c r="AY30" i="13"/>
  <c r="AY29" i="13"/>
  <c r="AY28" i="13"/>
  <c r="AY27" i="13"/>
  <c r="AY26" i="13"/>
  <c r="AY25" i="13"/>
  <c r="AY24" i="13"/>
  <c r="AY23" i="13"/>
  <c r="AY22" i="13"/>
  <c r="AY21" i="13"/>
  <c r="AY20" i="13"/>
  <c r="AY18" i="13"/>
  <c r="AY17" i="13"/>
  <c r="AY16" i="13"/>
  <c r="AY15" i="13"/>
  <c r="AY14" i="13"/>
  <c r="AY13" i="13"/>
  <c r="AY12" i="13"/>
  <c r="AY11" i="13"/>
  <c r="AY10" i="13"/>
  <c r="AY9" i="13"/>
  <c r="AY8" i="13"/>
  <c r="AY7" i="13"/>
  <c r="AY6" i="13"/>
  <c r="AY5" i="13"/>
  <c r="AY4" i="13"/>
  <c r="AX50" i="13"/>
  <c r="AX49" i="13"/>
  <c r="AX48" i="13"/>
  <c r="AX47" i="13"/>
  <c r="AX46" i="13"/>
  <c r="AX45" i="13"/>
  <c r="AX44" i="13"/>
  <c r="AX43" i="13"/>
  <c r="AX42" i="13"/>
  <c r="AX41" i="13"/>
  <c r="AX40" i="13"/>
  <c r="AX39" i="13"/>
  <c r="AX38" i="13"/>
  <c r="AX37" i="13"/>
  <c r="AX36" i="13"/>
  <c r="AX34" i="13"/>
  <c r="AX33" i="13"/>
  <c r="AX32" i="13"/>
  <c r="AX31" i="13"/>
  <c r="AX30" i="13"/>
  <c r="AX29" i="13"/>
  <c r="AX28" i="13"/>
  <c r="AX27" i="13"/>
  <c r="AX26" i="13"/>
  <c r="AX25" i="13"/>
  <c r="AX24" i="13"/>
  <c r="AX23" i="13"/>
  <c r="AX22" i="13"/>
  <c r="AX21" i="13"/>
  <c r="AX20" i="13"/>
  <c r="AX18" i="13"/>
  <c r="AX17" i="13"/>
  <c r="AX16" i="13"/>
  <c r="AX15" i="13"/>
  <c r="AX14" i="13"/>
  <c r="AX13" i="13"/>
  <c r="AX12" i="13"/>
  <c r="AX11" i="13"/>
  <c r="AX10" i="13"/>
  <c r="AX9" i="13"/>
  <c r="AX8" i="13"/>
  <c r="AX7" i="13"/>
  <c r="AX6" i="13"/>
  <c r="AX5" i="13"/>
  <c r="AX4" i="13"/>
  <c r="AW50" i="13"/>
  <c r="AW49" i="13"/>
  <c r="AW48" i="13"/>
  <c r="AW47" i="13"/>
  <c r="AW46" i="13"/>
  <c r="AW45" i="13"/>
  <c r="AW44" i="13"/>
  <c r="AW43" i="13"/>
  <c r="AW42" i="13"/>
  <c r="AW41" i="13"/>
  <c r="AW40" i="13"/>
  <c r="AW39" i="13"/>
  <c r="AW38" i="13"/>
  <c r="AW37" i="13"/>
  <c r="AW36" i="13"/>
  <c r="AW34" i="13"/>
  <c r="AW33" i="13"/>
  <c r="AW32" i="13"/>
  <c r="AW31" i="13"/>
  <c r="AW30" i="13"/>
  <c r="AW29" i="13"/>
  <c r="AW28" i="13"/>
  <c r="AW27" i="13"/>
  <c r="AW26" i="13"/>
  <c r="AW25" i="13"/>
  <c r="AW24" i="13"/>
  <c r="AW23" i="13"/>
  <c r="AW22" i="13"/>
  <c r="AW21" i="13"/>
  <c r="AW20" i="13"/>
  <c r="AW18" i="13"/>
  <c r="AW17" i="13"/>
  <c r="AW16" i="13"/>
  <c r="AW15" i="13"/>
  <c r="AW14" i="13"/>
  <c r="AW13" i="13"/>
  <c r="AW12" i="13"/>
  <c r="AW11" i="13"/>
  <c r="AW10" i="13"/>
  <c r="AW9" i="13"/>
  <c r="AW8" i="13"/>
  <c r="AW7" i="13"/>
  <c r="AW6" i="13"/>
  <c r="AW5" i="13"/>
  <c r="AW4" i="13"/>
  <c r="AV50" i="13"/>
  <c r="AV49" i="13"/>
  <c r="AV48" i="13"/>
  <c r="AV47" i="13"/>
  <c r="AV46" i="13"/>
  <c r="AV45" i="13"/>
  <c r="AV44" i="13"/>
  <c r="AV43" i="13"/>
  <c r="AV42" i="13"/>
  <c r="AV41" i="13"/>
  <c r="AV40" i="13"/>
  <c r="AV39" i="13"/>
  <c r="AV38" i="13"/>
  <c r="AV37" i="13"/>
  <c r="AV36" i="13"/>
  <c r="AV34" i="13"/>
  <c r="AV33" i="13"/>
  <c r="AV32" i="13"/>
  <c r="AV31" i="13"/>
  <c r="AV30" i="13"/>
  <c r="AV29" i="13"/>
  <c r="AV28" i="13"/>
  <c r="AV27" i="13"/>
  <c r="AV26" i="13"/>
  <c r="AV25" i="13"/>
  <c r="AV24" i="13"/>
  <c r="AV23" i="13"/>
  <c r="AV22" i="13"/>
  <c r="AV21" i="13"/>
  <c r="AV20" i="13"/>
  <c r="AV18" i="13"/>
  <c r="AV17" i="13"/>
  <c r="AV16" i="13"/>
  <c r="AV15" i="13"/>
  <c r="AV14" i="13"/>
  <c r="AV13" i="13"/>
  <c r="AV12" i="13"/>
  <c r="AV11" i="13"/>
  <c r="AV10" i="13"/>
  <c r="AV9" i="13"/>
  <c r="AV8" i="13"/>
  <c r="AV7" i="13"/>
  <c r="AV6" i="13"/>
  <c r="AV5" i="13"/>
  <c r="AV4" i="13"/>
  <c r="AU50" i="13"/>
  <c r="AU49" i="13"/>
  <c r="AU48" i="13"/>
  <c r="AU47" i="13"/>
  <c r="AU46" i="13"/>
  <c r="AU45" i="13"/>
  <c r="AU44" i="13"/>
  <c r="AU43" i="13"/>
  <c r="AU42" i="13"/>
  <c r="AU41" i="13"/>
  <c r="AU40" i="13"/>
  <c r="AU39" i="13"/>
  <c r="AU38" i="13"/>
  <c r="AU37" i="13"/>
  <c r="AU36" i="13"/>
  <c r="AU34" i="13"/>
  <c r="AU33" i="13"/>
  <c r="AU32" i="13"/>
  <c r="AU31" i="13"/>
  <c r="AU30" i="13"/>
  <c r="AU29" i="13"/>
  <c r="AU28" i="13"/>
  <c r="AU27" i="13"/>
  <c r="AU26" i="13"/>
  <c r="AU25" i="13"/>
  <c r="AU24" i="13"/>
  <c r="AU23" i="13"/>
  <c r="AU22" i="13"/>
  <c r="AU21" i="13"/>
  <c r="AU20" i="13"/>
  <c r="AU18" i="13"/>
  <c r="AU17" i="13"/>
  <c r="AU16" i="13"/>
  <c r="AU15" i="13"/>
  <c r="AU14" i="13"/>
  <c r="AU13" i="13"/>
  <c r="AU12" i="13"/>
  <c r="AU11" i="13"/>
  <c r="AU10" i="13"/>
  <c r="AU9" i="13"/>
  <c r="AU8" i="13"/>
  <c r="AU7" i="13"/>
  <c r="AU6" i="13"/>
  <c r="AU5" i="13"/>
  <c r="AU4" i="13"/>
  <c r="AT50" i="13"/>
  <c r="AT49" i="13"/>
  <c r="AT48" i="13"/>
  <c r="AT47" i="13"/>
  <c r="AT46" i="13"/>
  <c r="AT45" i="13"/>
  <c r="AT44" i="13"/>
  <c r="AT43" i="13"/>
  <c r="AT42" i="13"/>
  <c r="AT41" i="13"/>
  <c r="AT40" i="13"/>
  <c r="AT39" i="13"/>
  <c r="AT38" i="13"/>
  <c r="AT37" i="13"/>
  <c r="AT36" i="13"/>
  <c r="AT34" i="13"/>
  <c r="AT33" i="13"/>
  <c r="AT32" i="13"/>
  <c r="AT31" i="13"/>
  <c r="AT30" i="13"/>
  <c r="AT29" i="13"/>
  <c r="AT28" i="13"/>
  <c r="AT27" i="13"/>
  <c r="AT26" i="13"/>
  <c r="AT25" i="13"/>
  <c r="AT24" i="13"/>
  <c r="AT23" i="13"/>
  <c r="AT22" i="13"/>
  <c r="AT21" i="13"/>
  <c r="AT20" i="13"/>
  <c r="AT18" i="13"/>
  <c r="AT17" i="13"/>
  <c r="AT16" i="13"/>
  <c r="AT15" i="13"/>
  <c r="AT14" i="13"/>
  <c r="AT13" i="13"/>
  <c r="AT12" i="13"/>
  <c r="AT11" i="13"/>
  <c r="AT10" i="13"/>
  <c r="AT9" i="13"/>
  <c r="AT8" i="13"/>
  <c r="AT7" i="13"/>
  <c r="AT6" i="13"/>
  <c r="AT5" i="13"/>
  <c r="AT4" i="13"/>
  <c r="AS50" i="13"/>
  <c r="AS49" i="13"/>
  <c r="AS48" i="13"/>
  <c r="AS47" i="13"/>
  <c r="AS46" i="13"/>
  <c r="AS45" i="13"/>
  <c r="AS44" i="13"/>
  <c r="AS43" i="13"/>
  <c r="AS42" i="13"/>
  <c r="AS41" i="13"/>
  <c r="AS40" i="13"/>
  <c r="AS39" i="13"/>
  <c r="AS38" i="13"/>
  <c r="AS37" i="13"/>
  <c r="AS36" i="13"/>
  <c r="AS34" i="13"/>
  <c r="AS33" i="13"/>
  <c r="AS32" i="13"/>
  <c r="AS31" i="13"/>
  <c r="AS30" i="13"/>
  <c r="AS29" i="13"/>
  <c r="AS28" i="13"/>
  <c r="AS27" i="13"/>
  <c r="AS26" i="13"/>
  <c r="AS25" i="13"/>
  <c r="AS24" i="13"/>
  <c r="AS23" i="13"/>
  <c r="AS22" i="13"/>
  <c r="AS21" i="13"/>
  <c r="AS20" i="13"/>
  <c r="AS18" i="13"/>
  <c r="AS17" i="13"/>
  <c r="AS16" i="13"/>
  <c r="AS15" i="13"/>
  <c r="AS14" i="13"/>
  <c r="AS13" i="13"/>
  <c r="AS12" i="13"/>
  <c r="AS11" i="13"/>
  <c r="AS10" i="13"/>
  <c r="AS9" i="13"/>
  <c r="AS8" i="13"/>
  <c r="AS7" i="13"/>
  <c r="AS6" i="13"/>
  <c r="AS5" i="13"/>
  <c r="AS4" i="13"/>
  <c r="BD50" i="13"/>
  <c r="BD49" i="13"/>
  <c r="BD48" i="13"/>
  <c r="BD47" i="13"/>
  <c r="BD46" i="13"/>
  <c r="BD45" i="13"/>
  <c r="BD44" i="13"/>
  <c r="BD43" i="13"/>
  <c r="BD42" i="13"/>
  <c r="BD41" i="13"/>
  <c r="BD40" i="13"/>
  <c r="BD39" i="13"/>
  <c r="BD38" i="13"/>
  <c r="BD37" i="13"/>
  <c r="BD36" i="13"/>
  <c r="BD34" i="13"/>
  <c r="BD33" i="13"/>
  <c r="BD32" i="13"/>
  <c r="BD31" i="13"/>
  <c r="BD30" i="13"/>
  <c r="BD29" i="13"/>
  <c r="BD28" i="13"/>
  <c r="BD27" i="13"/>
  <c r="BD26" i="13"/>
  <c r="BD25" i="13"/>
  <c r="BD24" i="13"/>
  <c r="BD23" i="13"/>
  <c r="BD22" i="13"/>
  <c r="BD21" i="13"/>
  <c r="BD20" i="13"/>
  <c r="BD18" i="13"/>
  <c r="BD17" i="13"/>
  <c r="BD16" i="13"/>
  <c r="BD15" i="13"/>
  <c r="BD14" i="13"/>
  <c r="BD13" i="13"/>
  <c r="BD12" i="13"/>
  <c r="BD11" i="13"/>
  <c r="BD10" i="13"/>
  <c r="BD9" i="13"/>
  <c r="BD8" i="13"/>
  <c r="BD7" i="13"/>
  <c r="BD6" i="13"/>
  <c r="BD5" i="13"/>
  <c r="BD4" i="13"/>
  <c r="BC50" i="13"/>
  <c r="BC49" i="13"/>
  <c r="BC48" i="13"/>
  <c r="BC47" i="13"/>
  <c r="BC46" i="13"/>
  <c r="BC45" i="13"/>
  <c r="BC44" i="13"/>
  <c r="BC43" i="13"/>
  <c r="BC42" i="13"/>
  <c r="BC41" i="13"/>
  <c r="BC40" i="13"/>
  <c r="BC39" i="13"/>
  <c r="BC38" i="13"/>
  <c r="BC37" i="13"/>
  <c r="BC36" i="13"/>
  <c r="BC34" i="13"/>
  <c r="BC33" i="13"/>
  <c r="BC32" i="13"/>
  <c r="BC31" i="13"/>
  <c r="BC30" i="13"/>
  <c r="BC29" i="13"/>
  <c r="BC28" i="13"/>
  <c r="BC27" i="13"/>
  <c r="BC26" i="13"/>
  <c r="BC25" i="13"/>
  <c r="BC24" i="13"/>
  <c r="BC23" i="13"/>
  <c r="BC22" i="13"/>
  <c r="BC21" i="13"/>
  <c r="BC20" i="13"/>
  <c r="BC18" i="13"/>
  <c r="BC17" i="13"/>
  <c r="BC16" i="13"/>
  <c r="BC15" i="13"/>
  <c r="BC14" i="13"/>
  <c r="BC13" i="13"/>
  <c r="BC12" i="13"/>
  <c r="BC11" i="13"/>
  <c r="BC10" i="13"/>
  <c r="BC9" i="13"/>
  <c r="BC8" i="13"/>
  <c r="BC7" i="13"/>
  <c r="BC6" i="13"/>
  <c r="BC5" i="13"/>
  <c r="BC4" i="13"/>
  <c r="BB50" i="13"/>
  <c r="BB49" i="13"/>
  <c r="BB48" i="13"/>
  <c r="BB47" i="13"/>
  <c r="BB46" i="13"/>
  <c r="BB45" i="13"/>
  <c r="BB44" i="13"/>
  <c r="BB43" i="13"/>
  <c r="BB42" i="13"/>
  <c r="BB41" i="13"/>
  <c r="BB40" i="13"/>
  <c r="BB39" i="13"/>
  <c r="BB38" i="13"/>
  <c r="BB37" i="13"/>
  <c r="BB36" i="13"/>
  <c r="BB34" i="13"/>
  <c r="BB33" i="13"/>
  <c r="BB32" i="13"/>
  <c r="BB31" i="13"/>
  <c r="BB30" i="13"/>
  <c r="BB29" i="13"/>
  <c r="BB28" i="13"/>
  <c r="BB27" i="13"/>
  <c r="BB26" i="13"/>
  <c r="BB25" i="13"/>
  <c r="BB24" i="13"/>
  <c r="BB23" i="13"/>
  <c r="BB22" i="13"/>
  <c r="BB21" i="13"/>
  <c r="BB20" i="13"/>
  <c r="BB18" i="13"/>
  <c r="BB17" i="13"/>
  <c r="BB16" i="13"/>
  <c r="BB15" i="13"/>
  <c r="BB14" i="13"/>
  <c r="BB13" i="13"/>
  <c r="BB12" i="13"/>
  <c r="BB11" i="13"/>
  <c r="BB10" i="13"/>
  <c r="BB9" i="13"/>
  <c r="BB8" i="13"/>
  <c r="BB7" i="13"/>
  <c r="BB6" i="13"/>
  <c r="BB5" i="13"/>
  <c r="BB4" i="13"/>
  <c r="BA50" i="13"/>
  <c r="BA49" i="13"/>
  <c r="BA48" i="13"/>
  <c r="BA47" i="13"/>
  <c r="BA46" i="13"/>
  <c r="BA45" i="13"/>
  <c r="BA44" i="13"/>
  <c r="BA43" i="13"/>
  <c r="BA42" i="13"/>
  <c r="BA41" i="13"/>
  <c r="BA40" i="13"/>
  <c r="BA39" i="13"/>
  <c r="BA38" i="13"/>
  <c r="BA37" i="13"/>
  <c r="BA36" i="13"/>
  <c r="BA34" i="13"/>
  <c r="BA33" i="13"/>
  <c r="BA32" i="13"/>
  <c r="BA31" i="13"/>
  <c r="BA30" i="13"/>
  <c r="BA29" i="13"/>
  <c r="BA28" i="13"/>
  <c r="BA27" i="13"/>
  <c r="BA26" i="13"/>
  <c r="BA25" i="13"/>
  <c r="BA24" i="13"/>
  <c r="BA23" i="13"/>
  <c r="BA22" i="13"/>
  <c r="BA21" i="13"/>
  <c r="BA20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AN4" i="13"/>
  <c r="M1" i="5" l="1"/>
  <c r="N1" i="5"/>
  <c r="K1" i="5"/>
  <c r="O1" i="5" l="1"/>
  <c r="P1" i="5"/>
  <c r="BG99" i="5"/>
  <c r="BH98" i="5"/>
  <c r="BG91" i="5"/>
  <c r="BG74" i="5"/>
  <c r="BH73" i="5"/>
  <c r="BG57" i="5"/>
  <c r="BH56" i="5"/>
  <c r="BG55" i="5"/>
  <c r="BG49" i="5"/>
  <c r="BG31" i="5"/>
  <c r="BH30" i="5"/>
  <c r="BG22" i="5"/>
  <c r="BG5" i="5"/>
  <c r="BH4" i="5"/>
  <c r="BF94" i="5"/>
  <c r="BF90" i="5"/>
  <c r="BF82" i="5"/>
  <c r="BF73" i="5"/>
  <c r="BF65" i="5"/>
  <c r="BF60" i="5"/>
  <c r="BF59" i="5"/>
  <c r="BF57" i="5"/>
  <c r="BF52" i="5"/>
  <c r="BF51" i="5"/>
  <c r="BF48" i="5"/>
  <c r="BF44" i="5"/>
  <c r="BF38" i="5"/>
  <c r="BF30" i="5"/>
  <c r="BF24" i="5"/>
  <c r="BF17" i="5"/>
  <c r="BF15" i="5"/>
  <c r="BF8" i="5"/>
  <c r="BF7" i="5"/>
  <c r="BE94" i="5"/>
  <c r="BE92" i="5"/>
  <c r="BE86" i="5"/>
  <c r="BE84" i="5"/>
  <c r="BE77" i="5"/>
  <c r="BE75" i="5"/>
  <c r="BE69" i="5"/>
  <c r="BE67" i="5"/>
  <c r="BE60" i="5"/>
  <c r="BE58" i="5"/>
  <c r="BE52" i="5"/>
  <c r="BE50" i="5"/>
  <c r="BE44" i="5"/>
  <c r="BE40" i="5"/>
  <c r="BE34" i="5"/>
  <c r="BE32" i="5"/>
  <c r="BE25" i="5"/>
  <c r="BE23" i="5"/>
  <c r="BE17" i="5"/>
  <c r="BE14" i="5"/>
  <c r="BE8" i="5"/>
  <c r="BE6" i="5"/>
  <c r="AP99" i="5"/>
  <c r="BH99" i="5" s="1"/>
  <c r="AP98" i="5"/>
  <c r="BG98" i="5" s="1"/>
  <c r="AP97" i="5"/>
  <c r="BH97" i="5" s="1"/>
  <c r="AP96" i="5"/>
  <c r="BH96" i="5" s="1"/>
  <c r="AP95" i="5"/>
  <c r="AP94" i="5"/>
  <c r="AP93" i="5"/>
  <c r="BG93" i="5" s="1"/>
  <c r="AP92" i="5"/>
  <c r="BH92" i="5" s="1"/>
  <c r="AP91" i="5"/>
  <c r="BH91" i="5" s="1"/>
  <c r="AP90" i="5"/>
  <c r="BG90" i="5" s="1"/>
  <c r="AP89" i="5"/>
  <c r="BH89" i="5" s="1"/>
  <c r="AP88" i="5"/>
  <c r="BH88" i="5" s="1"/>
  <c r="AP87" i="5"/>
  <c r="AP86" i="5"/>
  <c r="AP85" i="5"/>
  <c r="BH85" i="5" s="1"/>
  <c r="AP84" i="5"/>
  <c r="BH84" i="5" s="1"/>
  <c r="AP83" i="5"/>
  <c r="BH83" i="5" s="1"/>
  <c r="AP82" i="5"/>
  <c r="BG82" i="5" s="1"/>
  <c r="AP80" i="5"/>
  <c r="BH80" i="5" s="1"/>
  <c r="AP79" i="5"/>
  <c r="BH79" i="5" s="1"/>
  <c r="AP78" i="5"/>
  <c r="AP77" i="5"/>
  <c r="AP76" i="5"/>
  <c r="BG76" i="5" s="1"/>
  <c r="AP75" i="5"/>
  <c r="BH75" i="5" s="1"/>
  <c r="AP74" i="5"/>
  <c r="BH74" i="5" s="1"/>
  <c r="AP73" i="5"/>
  <c r="BG73" i="5" s="1"/>
  <c r="AP72" i="5"/>
  <c r="BH72" i="5" s="1"/>
  <c r="AP71" i="5"/>
  <c r="BH71" i="5" s="1"/>
  <c r="AP70" i="5"/>
  <c r="AP69" i="5"/>
  <c r="AP68" i="5"/>
  <c r="BH68" i="5" s="1"/>
  <c r="AP67" i="5"/>
  <c r="BH67" i="5" s="1"/>
  <c r="AP66" i="5"/>
  <c r="BH66" i="5" s="1"/>
  <c r="AP65" i="5"/>
  <c r="BG65" i="5" s="1"/>
  <c r="AP64" i="5"/>
  <c r="BH64" i="5" s="1"/>
  <c r="AP63" i="5"/>
  <c r="BH63" i="5" s="1"/>
  <c r="AP61" i="5"/>
  <c r="AP60" i="5"/>
  <c r="AP59" i="5"/>
  <c r="BG59" i="5" s="1"/>
  <c r="AP58" i="5"/>
  <c r="BH58" i="5" s="1"/>
  <c r="AP57" i="5"/>
  <c r="BH57" i="5" s="1"/>
  <c r="AP56" i="5"/>
  <c r="BG56" i="5" s="1"/>
  <c r="AP55" i="5"/>
  <c r="BH55" i="5" s="1"/>
  <c r="AP54" i="5"/>
  <c r="BH54" i="5" s="1"/>
  <c r="AP53" i="5"/>
  <c r="AP52" i="5"/>
  <c r="BG52" i="5" s="1"/>
  <c r="AP51" i="5"/>
  <c r="BG51" i="5" s="1"/>
  <c r="AP50" i="5"/>
  <c r="BH50" i="5" s="1"/>
  <c r="AP49" i="5"/>
  <c r="BH49" i="5" s="1"/>
  <c r="AP48" i="5"/>
  <c r="BG48" i="5" s="1"/>
  <c r="AP47" i="5"/>
  <c r="BH47" i="5" s="1"/>
  <c r="AP46" i="5"/>
  <c r="BH46" i="5" s="1"/>
  <c r="AP45" i="5"/>
  <c r="AP44" i="5"/>
  <c r="BG44" i="5" s="1"/>
  <c r="AP41" i="5"/>
  <c r="BH41" i="5" s="1"/>
  <c r="AP40" i="5"/>
  <c r="BH40" i="5" s="1"/>
  <c r="AP39" i="5"/>
  <c r="BH39" i="5" s="1"/>
  <c r="AP38" i="5"/>
  <c r="BG38" i="5" s="1"/>
  <c r="AP37" i="5"/>
  <c r="BH37" i="5" s="1"/>
  <c r="AP36" i="5"/>
  <c r="BH36" i="5" s="1"/>
  <c r="AP35" i="5"/>
  <c r="AP34" i="5"/>
  <c r="BG34" i="5" s="1"/>
  <c r="AP33" i="5"/>
  <c r="BH33" i="5" s="1"/>
  <c r="AP32" i="5"/>
  <c r="BH32" i="5" s="1"/>
  <c r="AP31" i="5"/>
  <c r="BH31" i="5" s="1"/>
  <c r="AP30" i="5"/>
  <c r="BG30" i="5" s="1"/>
  <c r="AP28" i="5"/>
  <c r="BH28" i="5" s="1"/>
  <c r="AP27" i="5"/>
  <c r="BH27" i="5" s="1"/>
  <c r="AP26" i="5"/>
  <c r="AP25" i="5"/>
  <c r="BG25" i="5" s="1"/>
  <c r="AP24" i="5"/>
  <c r="BG24" i="5" s="1"/>
  <c r="AP23" i="5"/>
  <c r="BH23" i="5" s="1"/>
  <c r="AP22" i="5"/>
  <c r="BH22" i="5" s="1"/>
  <c r="AP21" i="5"/>
  <c r="BG21" i="5" s="1"/>
  <c r="AP20" i="5"/>
  <c r="BH20" i="5" s="1"/>
  <c r="AP19" i="5"/>
  <c r="BH19" i="5" s="1"/>
  <c r="AP18" i="5"/>
  <c r="AP17" i="5"/>
  <c r="BG17" i="5" s="1"/>
  <c r="AP15" i="5"/>
  <c r="BH15" i="5" s="1"/>
  <c r="AP14" i="5"/>
  <c r="BH14" i="5" s="1"/>
  <c r="AP13" i="5"/>
  <c r="BH13" i="5" s="1"/>
  <c r="AP12" i="5"/>
  <c r="BG12" i="5" s="1"/>
  <c r="AP11" i="5"/>
  <c r="BH11" i="5" s="1"/>
  <c r="AP10" i="5"/>
  <c r="BH10" i="5" s="1"/>
  <c r="AP9" i="5"/>
  <c r="AP8" i="5"/>
  <c r="BG8" i="5" s="1"/>
  <c r="AP7" i="5"/>
  <c r="BH7" i="5" s="1"/>
  <c r="AP6" i="5"/>
  <c r="BH6" i="5" s="1"/>
  <c r="AP5" i="5"/>
  <c r="BH5" i="5" s="1"/>
  <c r="AP4" i="5"/>
  <c r="BG4" i="5" s="1"/>
  <c r="AN99" i="5"/>
  <c r="BE99" i="5" s="1"/>
  <c r="AN98" i="5"/>
  <c r="BE98" i="5" s="1"/>
  <c r="AN97" i="5"/>
  <c r="AN96" i="5"/>
  <c r="AN95" i="5"/>
  <c r="BE95" i="5" s="1"/>
  <c r="AN94" i="5"/>
  <c r="AN93" i="5"/>
  <c r="BE93" i="5" s="1"/>
  <c r="AN92" i="5"/>
  <c r="BF92" i="5" s="1"/>
  <c r="AN91" i="5"/>
  <c r="BF91" i="5" s="1"/>
  <c r="AN90" i="5"/>
  <c r="BE90" i="5" s="1"/>
  <c r="AN89" i="5"/>
  <c r="AN88" i="5"/>
  <c r="AN87" i="5"/>
  <c r="BF87" i="5" s="1"/>
  <c r="AN86" i="5"/>
  <c r="BF86" i="5" s="1"/>
  <c r="AN85" i="5"/>
  <c r="BE85" i="5" s="1"/>
  <c r="AN84" i="5"/>
  <c r="BF84" i="5" s="1"/>
  <c r="AN83" i="5"/>
  <c r="BF83" i="5" s="1"/>
  <c r="AN82" i="5"/>
  <c r="BE82" i="5" s="1"/>
  <c r="AN80" i="5"/>
  <c r="AN79" i="5"/>
  <c r="AN78" i="5"/>
  <c r="BE78" i="5" s="1"/>
  <c r="AN77" i="5"/>
  <c r="BF77" i="5" s="1"/>
  <c r="AN76" i="5"/>
  <c r="BE76" i="5" s="1"/>
  <c r="AN75" i="5"/>
  <c r="BF75" i="5" s="1"/>
  <c r="AN74" i="5"/>
  <c r="BF74" i="5" s="1"/>
  <c r="AN73" i="5"/>
  <c r="BE73" i="5" s="1"/>
  <c r="AN72" i="5"/>
  <c r="AN71" i="5"/>
  <c r="AN70" i="5"/>
  <c r="BF70" i="5" s="1"/>
  <c r="AN69" i="5"/>
  <c r="BF69" i="5" s="1"/>
  <c r="AN68" i="5"/>
  <c r="BE68" i="5" s="1"/>
  <c r="AN67" i="5"/>
  <c r="BF67" i="5" s="1"/>
  <c r="AN66" i="5"/>
  <c r="BE66" i="5" s="1"/>
  <c r="AN65" i="5"/>
  <c r="BE65" i="5" s="1"/>
  <c r="AN64" i="5"/>
  <c r="AN63" i="5"/>
  <c r="AN61" i="5"/>
  <c r="BF61" i="5" s="1"/>
  <c r="AN60" i="5"/>
  <c r="AN59" i="5"/>
  <c r="BE59" i="5" s="1"/>
  <c r="AN58" i="5"/>
  <c r="BF58" i="5" s="1"/>
  <c r="AN57" i="5"/>
  <c r="BE57" i="5" s="1"/>
  <c r="AN56" i="5"/>
  <c r="BE56" i="5" s="1"/>
  <c r="AN55" i="5"/>
  <c r="AN54" i="5"/>
  <c r="AN53" i="5"/>
  <c r="BF53" i="5" s="1"/>
  <c r="AN52" i="5"/>
  <c r="AN51" i="5"/>
  <c r="BE51" i="5" s="1"/>
  <c r="AN50" i="5"/>
  <c r="BF50" i="5" s="1"/>
  <c r="AN49" i="5"/>
  <c r="BF49" i="5" s="1"/>
  <c r="AN48" i="5"/>
  <c r="BE48" i="5" s="1"/>
  <c r="AN47" i="5"/>
  <c r="AN46" i="5"/>
  <c r="AN45" i="5"/>
  <c r="BE45" i="5" s="1"/>
  <c r="AN44" i="5"/>
  <c r="AN41" i="5"/>
  <c r="BE41" i="5" s="1"/>
  <c r="AN40" i="5"/>
  <c r="BF40" i="5" s="1"/>
  <c r="AN39" i="5"/>
  <c r="BE39" i="5" s="1"/>
  <c r="AN38" i="5"/>
  <c r="BE38" i="5" s="1"/>
  <c r="AN37" i="5"/>
  <c r="AN36" i="5"/>
  <c r="AN35" i="5"/>
  <c r="BF35" i="5" s="1"/>
  <c r="AN34" i="5"/>
  <c r="BF34" i="5" s="1"/>
  <c r="AN33" i="5"/>
  <c r="BE33" i="5" s="1"/>
  <c r="AN32" i="5"/>
  <c r="BF32" i="5" s="1"/>
  <c r="AN31" i="5"/>
  <c r="BE31" i="5" s="1"/>
  <c r="AN30" i="5"/>
  <c r="BE30" i="5" s="1"/>
  <c r="AN28" i="5"/>
  <c r="AN27" i="5"/>
  <c r="AN26" i="5"/>
  <c r="BE26" i="5" s="1"/>
  <c r="AN25" i="5"/>
  <c r="BF25" i="5" s="1"/>
  <c r="AN24" i="5"/>
  <c r="BE24" i="5" s="1"/>
  <c r="AN23" i="5"/>
  <c r="BF23" i="5" s="1"/>
  <c r="AN22" i="5"/>
  <c r="BE22" i="5" s="1"/>
  <c r="AN21" i="5"/>
  <c r="BE21" i="5" s="1"/>
  <c r="AN20" i="5"/>
  <c r="AN19" i="5"/>
  <c r="AN18" i="5"/>
  <c r="BF18" i="5" s="1"/>
  <c r="AN17" i="5"/>
  <c r="AN15" i="5"/>
  <c r="BE15" i="5" s="1"/>
  <c r="AN14" i="5"/>
  <c r="BF14" i="5" s="1"/>
  <c r="AN13" i="5"/>
  <c r="BF13" i="5" s="1"/>
  <c r="AN12" i="5"/>
  <c r="BE12" i="5" s="1"/>
  <c r="AN11" i="5"/>
  <c r="AN10" i="5"/>
  <c r="AN9" i="5"/>
  <c r="BE9" i="5" s="1"/>
  <c r="AN8" i="5"/>
  <c r="AN7" i="5"/>
  <c r="BE7" i="5" s="1"/>
  <c r="AN6" i="5"/>
  <c r="BF6" i="5" s="1"/>
  <c r="AN5" i="5"/>
  <c r="BF5" i="5" s="1"/>
  <c r="AN4" i="5"/>
  <c r="BF4" i="5" s="1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1" i="5"/>
  <c r="S40" i="5"/>
  <c r="S39" i="5"/>
  <c r="S38" i="5"/>
  <c r="S37" i="5"/>
  <c r="S36" i="5"/>
  <c r="S35" i="5"/>
  <c r="S34" i="5"/>
  <c r="S33" i="5"/>
  <c r="S32" i="5"/>
  <c r="S31" i="5"/>
  <c r="S30" i="5"/>
  <c r="S28" i="5"/>
  <c r="S27" i="5"/>
  <c r="S26" i="5"/>
  <c r="S25" i="5"/>
  <c r="S24" i="5"/>
  <c r="S23" i="5"/>
  <c r="S22" i="5"/>
  <c r="S21" i="5"/>
  <c r="S20" i="5"/>
  <c r="S19" i="5"/>
  <c r="S18" i="5"/>
  <c r="S17" i="5"/>
  <c r="S15" i="5"/>
  <c r="S14" i="5"/>
  <c r="S13" i="5"/>
  <c r="S12" i="5"/>
  <c r="S11" i="5"/>
  <c r="S10" i="5"/>
  <c r="S9" i="5"/>
  <c r="S8" i="5"/>
  <c r="S7" i="5"/>
  <c r="S6" i="5"/>
  <c r="S5" i="5"/>
  <c r="S4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1" i="5"/>
  <c r="P40" i="5"/>
  <c r="P39" i="5"/>
  <c r="P38" i="5"/>
  <c r="P37" i="5"/>
  <c r="P36" i="5"/>
  <c r="P35" i="5"/>
  <c r="P34" i="5"/>
  <c r="P33" i="5"/>
  <c r="P32" i="5"/>
  <c r="P31" i="5"/>
  <c r="P30" i="5"/>
  <c r="P28" i="5"/>
  <c r="P27" i="5"/>
  <c r="P26" i="5"/>
  <c r="P25" i="5"/>
  <c r="P24" i="5"/>
  <c r="P23" i="5"/>
  <c r="P22" i="5"/>
  <c r="P21" i="5"/>
  <c r="P20" i="5"/>
  <c r="P19" i="5"/>
  <c r="P18" i="5"/>
  <c r="P17" i="5"/>
  <c r="P15" i="5"/>
  <c r="P14" i="5"/>
  <c r="P13" i="5"/>
  <c r="P12" i="5"/>
  <c r="P11" i="5"/>
  <c r="P10" i="5"/>
  <c r="P9" i="5"/>
  <c r="P8" i="5"/>
  <c r="P7" i="5"/>
  <c r="P6" i="5"/>
  <c r="P5" i="5"/>
  <c r="P4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1" i="5"/>
  <c r="M40" i="5"/>
  <c r="M39" i="5"/>
  <c r="M38" i="5"/>
  <c r="M37" i="5"/>
  <c r="M36" i="5"/>
  <c r="M35" i="5"/>
  <c r="M34" i="5"/>
  <c r="M33" i="5"/>
  <c r="M32" i="5"/>
  <c r="M31" i="5"/>
  <c r="M30" i="5"/>
  <c r="M28" i="5"/>
  <c r="M27" i="5"/>
  <c r="M26" i="5"/>
  <c r="M25" i="5"/>
  <c r="M24" i="5"/>
  <c r="M23" i="5"/>
  <c r="M22" i="5"/>
  <c r="M21" i="5"/>
  <c r="M20" i="5"/>
  <c r="M19" i="5"/>
  <c r="M18" i="5"/>
  <c r="M17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1" i="5"/>
  <c r="J40" i="5"/>
  <c r="J39" i="5"/>
  <c r="J38" i="5"/>
  <c r="J37" i="5"/>
  <c r="J36" i="5"/>
  <c r="J35" i="5"/>
  <c r="J34" i="5"/>
  <c r="J33" i="5"/>
  <c r="J32" i="5"/>
  <c r="J31" i="5"/>
  <c r="J30" i="5"/>
  <c r="J28" i="5"/>
  <c r="J27" i="5"/>
  <c r="J26" i="5"/>
  <c r="J25" i="5"/>
  <c r="J24" i="5"/>
  <c r="J23" i="5"/>
  <c r="J22" i="5"/>
  <c r="J21" i="5"/>
  <c r="J20" i="5"/>
  <c r="J19" i="5"/>
  <c r="J18" i="5"/>
  <c r="J17" i="5"/>
  <c r="M15" i="5"/>
  <c r="M14" i="5"/>
  <c r="M13" i="5"/>
  <c r="M12" i="5"/>
  <c r="M11" i="5"/>
  <c r="M10" i="5"/>
  <c r="M9" i="5"/>
  <c r="M8" i="5"/>
  <c r="M7" i="5"/>
  <c r="M6" i="5"/>
  <c r="M5" i="5"/>
  <c r="M4" i="5"/>
  <c r="J15" i="5"/>
  <c r="J14" i="5"/>
  <c r="J13" i="5"/>
  <c r="J12" i="5"/>
  <c r="J11" i="5"/>
  <c r="J10" i="5"/>
  <c r="J9" i="5"/>
  <c r="J8" i="5"/>
  <c r="J7" i="5"/>
  <c r="J6" i="5"/>
  <c r="J5" i="5"/>
  <c r="J4" i="5"/>
  <c r="BF22" i="5" l="1"/>
  <c r="BH76" i="5"/>
  <c r="BG80" i="5"/>
  <c r="BE18" i="5"/>
  <c r="BE35" i="5"/>
  <c r="BE53" i="5"/>
  <c r="BE70" i="5"/>
  <c r="BE87" i="5"/>
  <c r="BF9" i="5"/>
  <c r="BF39" i="5"/>
  <c r="BF68" i="5"/>
  <c r="BF85" i="5"/>
  <c r="BF98" i="5"/>
  <c r="BG13" i="5"/>
  <c r="BH24" i="5"/>
  <c r="BH38" i="5"/>
  <c r="BH51" i="5"/>
  <c r="BG66" i="5"/>
  <c r="BH82" i="5"/>
  <c r="BH93" i="5"/>
  <c r="BG85" i="5"/>
  <c r="BF78" i="5"/>
  <c r="BH8" i="5"/>
  <c r="BH34" i="5"/>
  <c r="BH59" i="5"/>
  <c r="BF66" i="5"/>
  <c r="BF95" i="5"/>
  <c r="BH12" i="5"/>
  <c r="BG37" i="5"/>
  <c r="BH65" i="5"/>
  <c r="BE5" i="5"/>
  <c r="BE74" i="5"/>
  <c r="BE91" i="5"/>
  <c r="BF12" i="5"/>
  <c r="BF26" i="5"/>
  <c r="BF41" i="5"/>
  <c r="BF56" i="5"/>
  <c r="BF99" i="5"/>
  <c r="BG15" i="5"/>
  <c r="BG28" i="5"/>
  <c r="BG39" i="5"/>
  <c r="BH52" i="5"/>
  <c r="BG68" i="5"/>
  <c r="BG83" i="5"/>
  <c r="BG97" i="5"/>
  <c r="BG41" i="5"/>
  <c r="BF31" i="5"/>
  <c r="BF45" i="5"/>
  <c r="BH17" i="5"/>
  <c r="BE61" i="5"/>
  <c r="BF33" i="5"/>
  <c r="BF76" i="5"/>
  <c r="BG7" i="5"/>
  <c r="BG20" i="5"/>
  <c r="BG33" i="5"/>
  <c r="BH44" i="5"/>
  <c r="BG89" i="5"/>
  <c r="BE13" i="5"/>
  <c r="BE49" i="5"/>
  <c r="BE83" i="5"/>
  <c r="BF21" i="5"/>
  <c r="BF93" i="5"/>
  <c r="BH21" i="5"/>
  <c r="BH48" i="5"/>
  <c r="BH90" i="5"/>
  <c r="BF10" i="5"/>
  <c r="BE10" i="5"/>
  <c r="BF19" i="5"/>
  <c r="BE19" i="5"/>
  <c r="BF27" i="5"/>
  <c r="BE27" i="5"/>
  <c r="BF36" i="5"/>
  <c r="BE36" i="5"/>
  <c r="BF46" i="5"/>
  <c r="BE46" i="5"/>
  <c r="BF54" i="5"/>
  <c r="BE54" i="5"/>
  <c r="BF63" i="5"/>
  <c r="BE63" i="5"/>
  <c r="BF71" i="5"/>
  <c r="BE71" i="5"/>
  <c r="BF79" i="5"/>
  <c r="BE79" i="5"/>
  <c r="BF88" i="5"/>
  <c r="BE88" i="5"/>
  <c r="BF96" i="5"/>
  <c r="BE96" i="5"/>
  <c r="BH60" i="5"/>
  <c r="BG60" i="5"/>
  <c r="BH69" i="5"/>
  <c r="BG69" i="5"/>
  <c r="BH77" i="5"/>
  <c r="BG77" i="5"/>
  <c r="BH86" i="5"/>
  <c r="BG86" i="5"/>
  <c r="BH94" i="5"/>
  <c r="BG94" i="5"/>
  <c r="BG11" i="5"/>
  <c r="BG47" i="5"/>
  <c r="BG72" i="5"/>
  <c r="BF11" i="5"/>
  <c r="BE11" i="5"/>
  <c r="BF20" i="5"/>
  <c r="BE20" i="5"/>
  <c r="BF28" i="5"/>
  <c r="BE28" i="5"/>
  <c r="BF37" i="5"/>
  <c r="BE37" i="5"/>
  <c r="BF47" i="5"/>
  <c r="BE47" i="5"/>
  <c r="BF55" i="5"/>
  <c r="BE55" i="5"/>
  <c r="BF64" i="5"/>
  <c r="BE64" i="5"/>
  <c r="BF72" i="5"/>
  <c r="BE72" i="5"/>
  <c r="BF80" i="5"/>
  <c r="BE80" i="5"/>
  <c r="BF89" i="5"/>
  <c r="BE89" i="5"/>
  <c r="BF97" i="5"/>
  <c r="BE97" i="5"/>
  <c r="BG9" i="5"/>
  <c r="BH9" i="5"/>
  <c r="BH18" i="5"/>
  <c r="BG18" i="5"/>
  <c r="BH26" i="5"/>
  <c r="BG26" i="5"/>
  <c r="BG35" i="5"/>
  <c r="BH35" i="5"/>
  <c r="BG45" i="5"/>
  <c r="BH45" i="5"/>
  <c r="BG53" i="5"/>
  <c r="BH53" i="5"/>
  <c r="BG61" i="5"/>
  <c r="BH61" i="5"/>
  <c r="BH70" i="5"/>
  <c r="BG70" i="5"/>
  <c r="BH78" i="5"/>
  <c r="BG78" i="5"/>
  <c r="BH87" i="5"/>
  <c r="BG87" i="5"/>
  <c r="BH95" i="5"/>
  <c r="BG95" i="5"/>
  <c r="BH25" i="5"/>
  <c r="BG64" i="5"/>
  <c r="BE4" i="5"/>
  <c r="BG6" i="5"/>
  <c r="BG10" i="5"/>
  <c r="BG14" i="5"/>
  <c r="BG19" i="5"/>
  <c r="BG23" i="5"/>
  <c r="BG27" i="5"/>
  <c r="BG32" i="5"/>
  <c r="BG36" i="5"/>
  <c r="BG40" i="5"/>
  <c r="BG46" i="5"/>
  <c r="BG50" i="5"/>
  <c r="BG54" i="5"/>
  <c r="BG58" i="5"/>
  <c r="BG63" i="5"/>
  <c r="BG67" i="5"/>
  <c r="BG71" i="5"/>
  <c r="BG75" i="5"/>
  <c r="BG79" i="5"/>
  <c r="BG84" i="5"/>
  <c r="BG88" i="5"/>
  <c r="BG92" i="5"/>
  <c r="BG96" i="5"/>
  <c r="AL56" i="5" l="1"/>
  <c r="R50" i="13" l="1"/>
  <c r="R49" i="13"/>
  <c r="R48" i="13"/>
  <c r="R47" i="13"/>
  <c r="R46" i="13"/>
  <c r="R45" i="13"/>
  <c r="R44" i="13"/>
  <c r="R43" i="13"/>
  <c r="R42" i="13"/>
  <c r="R41" i="13"/>
  <c r="R40" i="13"/>
  <c r="R39" i="13"/>
  <c r="R38" i="13"/>
  <c r="R37" i="13"/>
  <c r="R36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R34" i="13"/>
  <c r="R33" i="13"/>
  <c r="R32" i="13"/>
  <c r="R31" i="13"/>
  <c r="R30" i="13"/>
  <c r="R29" i="13"/>
  <c r="R28" i="13"/>
  <c r="R27" i="13"/>
  <c r="R26" i="13"/>
  <c r="R25" i="13"/>
  <c r="R24" i="13"/>
  <c r="R23" i="13"/>
  <c r="R22" i="13"/>
  <c r="R21" i="13"/>
  <c r="R20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R18" i="13"/>
  <c r="R17" i="13"/>
  <c r="R16" i="13"/>
  <c r="R15" i="13"/>
  <c r="R14" i="13"/>
  <c r="R13" i="13"/>
  <c r="R12" i="13"/>
  <c r="R11" i="13"/>
  <c r="R10" i="13"/>
  <c r="R9" i="13"/>
  <c r="R8" i="13"/>
  <c r="R7" i="13"/>
  <c r="R6" i="13"/>
  <c r="R5" i="13"/>
  <c r="R4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P5" i="13"/>
  <c r="P4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R99" i="5"/>
  <c r="R98" i="5"/>
  <c r="R97" i="5"/>
  <c r="R96" i="5"/>
  <c r="R95" i="5"/>
  <c r="R94" i="5"/>
  <c r="R93" i="5"/>
  <c r="R92" i="5"/>
  <c r="R91" i="5"/>
  <c r="R90" i="5"/>
  <c r="R89" i="5"/>
  <c r="R88" i="5"/>
  <c r="R87" i="5"/>
  <c r="R86" i="5"/>
  <c r="R85" i="5"/>
  <c r="R84" i="5"/>
  <c r="R83" i="5"/>
  <c r="R82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R80" i="5"/>
  <c r="R79" i="5"/>
  <c r="R78" i="5"/>
  <c r="R77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BD82" i="5" l="1"/>
  <c r="BD84" i="5"/>
  <c r="BD86" i="5"/>
  <c r="BD88" i="5"/>
  <c r="BD90" i="5"/>
  <c r="BD92" i="5"/>
  <c r="BD94" i="5"/>
  <c r="BD96" i="5"/>
  <c r="BD98" i="5"/>
  <c r="BD83" i="5"/>
  <c r="BD85" i="5"/>
  <c r="BD87" i="5"/>
  <c r="BD89" i="5"/>
  <c r="BD91" i="5"/>
  <c r="BD93" i="5"/>
  <c r="BD95" i="5"/>
  <c r="BD97" i="5"/>
  <c r="BD99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R41" i="5"/>
  <c r="R40" i="5"/>
  <c r="R39" i="5"/>
  <c r="R38" i="5"/>
  <c r="R37" i="5"/>
  <c r="R36" i="5"/>
  <c r="R35" i="5"/>
  <c r="R34" i="5"/>
  <c r="R33" i="5"/>
  <c r="R32" i="5"/>
  <c r="R31" i="5"/>
  <c r="R30" i="5"/>
  <c r="O41" i="5"/>
  <c r="O40" i="5"/>
  <c r="O39" i="5"/>
  <c r="O38" i="5"/>
  <c r="O37" i="5"/>
  <c r="O36" i="5"/>
  <c r="O35" i="5"/>
  <c r="O34" i="5"/>
  <c r="O33" i="5"/>
  <c r="O32" i="5"/>
  <c r="O31" i="5"/>
  <c r="O30" i="5"/>
  <c r="L41" i="5"/>
  <c r="L40" i="5"/>
  <c r="L39" i="5"/>
  <c r="L38" i="5"/>
  <c r="L37" i="5"/>
  <c r="L36" i="5"/>
  <c r="L35" i="5"/>
  <c r="L34" i="5"/>
  <c r="L33" i="5"/>
  <c r="L32" i="5"/>
  <c r="L31" i="5"/>
  <c r="L30" i="5"/>
  <c r="I41" i="5"/>
  <c r="I40" i="5"/>
  <c r="I39" i="5"/>
  <c r="I38" i="5"/>
  <c r="I37" i="5"/>
  <c r="I36" i="5"/>
  <c r="I35" i="5"/>
  <c r="I34" i="5"/>
  <c r="I33" i="5"/>
  <c r="I32" i="5"/>
  <c r="I31" i="5"/>
  <c r="I30" i="5"/>
  <c r="R28" i="5"/>
  <c r="R27" i="5"/>
  <c r="R26" i="5"/>
  <c r="R25" i="5"/>
  <c r="R24" i="5"/>
  <c r="R23" i="5"/>
  <c r="R22" i="5"/>
  <c r="R21" i="5"/>
  <c r="R20" i="5"/>
  <c r="R19" i="5"/>
  <c r="R18" i="5"/>
  <c r="R17" i="5"/>
  <c r="O28" i="5"/>
  <c r="O27" i="5"/>
  <c r="O26" i="5"/>
  <c r="O25" i="5"/>
  <c r="O24" i="5"/>
  <c r="O23" i="5"/>
  <c r="O22" i="5"/>
  <c r="O21" i="5"/>
  <c r="O20" i="5"/>
  <c r="O19" i="5"/>
  <c r="O18" i="5"/>
  <c r="O17" i="5"/>
  <c r="L28" i="5"/>
  <c r="L27" i="5"/>
  <c r="L26" i="5"/>
  <c r="L25" i="5"/>
  <c r="L24" i="5"/>
  <c r="L23" i="5"/>
  <c r="L22" i="5"/>
  <c r="L21" i="5"/>
  <c r="L20" i="5"/>
  <c r="L19" i="5"/>
  <c r="L18" i="5"/>
  <c r="L17" i="5"/>
  <c r="I28" i="5"/>
  <c r="I27" i="5"/>
  <c r="I26" i="5"/>
  <c r="I25" i="5"/>
  <c r="I24" i="5"/>
  <c r="I23" i="5"/>
  <c r="I22" i="5"/>
  <c r="I21" i="5"/>
  <c r="I20" i="5"/>
  <c r="I19" i="5"/>
  <c r="I18" i="5"/>
  <c r="I17" i="5"/>
  <c r="R15" i="5"/>
  <c r="R14" i="5"/>
  <c r="R13" i="5"/>
  <c r="R12" i="5"/>
  <c r="R11" i="5"/>
  <c r="R10" i="5"/>
  <c r="R9" i="5"/>
  <c r="R8" i="5"/>
  <c r="R7" i="5"/>
  <c r="R6" i="5"/>
  <c r="R5" i="5"/>
  <c r="R4" i="5"/>
  <c r="O15" i="5"/>
  <c r="O14" i="5"/>
  <c r="O13" i="5"/>
  <c r="O12" i="5"/>
  <c r="O11" i="5"/>
  <c r="O10" i="5"/>
  <c r="O9" i="5"/>
  <c r="O8" i="5"/>
  <c r="O7" i="5"/>
  <c r="O6" i="5"/>
  <c r="O5" i="5"/>
  <c r="O4" i="5"/>
  <c r="L15" i="5"/>
  <c r="L14" i="5"/>
  <c r="L13" i="5"/>
  <c r="L12" i="5"/>
  <c r="L11" i="5"/>
  <c r="L10" i="5"/>
  <c r="L9" i="5"/>
  <c r="L8" i="5"/>
  <c r="L7" i="5"/>
  <c r="L6" i="5"/>
  <c r="L5" i="5"/>
  <c r="L4" i="5"/>
  <c r="I15" i="5"/>
  <c r="I14" i="5"/>
  <c r="I13" i="5"/>
  <c r="I12" i="5"/>
  <c r="I11" i="5"/>
  <c r="I10" i="5"/>
  <c r="I9" i="5"/>
  <c r="I8" i="5"/>
  <c r="I7" i="5"/>
  <c r="I6" i="5"/>
  <c r="I5" i="5"/>
  <c r="I4" i="5"/>
  <c r="BD4" i="5" l="1"/>
  <c r="BD6" i="5"/>
  <c r="BD8" i="5"/>
  <c r="BD10" i="5"/>
  <c r="BD12" i="5"/>
  <c r="BD14" i="5"/>
  <c r="BD17" i="5"/>
  <c r="BD19" i="5"/>
  <c r="BD21" i="5"/>
  <c r="BD23" i="5"/>
  <c r="BD25" i="5"/>
  <c r="BD27" i="5"/>
  <c r="BD30" i="5"/>
  <c r="BD32" i="5"/>
  <c r="BD34" i="5"/>
  <c r="BD36" i="5"/>
  <c r="BD38" i="5"/>
  <c r="BD40" i="5"/>
  <c r="BD44" i="5"/>
  <c r="BD46" i="5"/>
  <c r="BD48" i="5"/>
  <c r="BD50" i="5"/>
  <c r="BD52" i="5"/>
  <c r="BD54" i="5"/>
  <c r="BD56" i="5"/>
  <c r="BD58" i="5"/>
  <c r="BD60" i="5"/>
  <c r="BD63" i="5"/>
  <c r="BD65" i="5"/>
  <c r="BD67" i="5"/>
  <c r="BD69" i="5"/>
  <c r="BD71" i="5"/>
  <c r="BD73" i="5"/>
  <c r="BD75" i="5"/>
  <c r="BD77" i="5"/>
  <c r="BD79" i="5"/>
  <c r="BD5" i="5"/>
  <c r="BD7" i="5"/>
  <c r="BD9" i="5"/>
  <c r="BD11" i="5"/>
  <c r="BD13" i="5"/>
  <c r="BD15" i="5"/>
  <c r="BD18" i="5"/>
  <c r="BD20" i="5"/>
  <c r="BD22" i="5"/>
  <c r="BD24" i="5"/>
  <c r="BD26" i="5"/>
  <c r="BD28" i="5"/>
  <c r="BD31" i="5"/>
  <c r="BD33" i="5"/>
  <c r="BD35" i="5"/>
  <c r="BD37" i="5"/>
  <c r="BD39" i="5"/>
  <c r="BD41" i="5"/>
  <c r="BD45" i="5"/>
  <c r="BD47" i="5"/>
  <c r="BD49" i="5"/>
  <c r="BD51" i="5"/>
  <c r="BD53" i="5"/>
  <c r="BD55" i="5"/>
  <c r="BD57" i="5"/>
  <c r="BD59" i="5"/>
  <c r="BD61" i="5"/>
  <c r="BD64" i="5"/>
  <c r="BD66" i="5"/>
  <c r="BD68" i="5"/>
  <c r="BD70" i="5"/>
  <c r="BD72" i="5"/>
  <c r="BD74" i="5"/>
  <c r="BD76" i="5"/>
  <c r="BD78" i="5"/>
  <c r="BD80" i="5"/>
  <c r="O6" i="13"/>
  <c r="AN50" i="13"/>
  <c r="AN49" i="13"/>
  <c r="AN48" i="13"/>
  <c r="AN47" i="13"/>
  <c r="AN46" i="13"/>
  <c r="AN45" i="13"/>
  <c r="AN44" i="13"/>
  <c r="AN43" i="13"/>
  <c r="AN42" i="13"/>
  <c r="AL50" i="13"/>
  <c r="AL49" i="13"/>
  <c r="AL48" i="13"/>
  <c r="AL47" i="13"/>
  <c r="AL46" i="13"/>
  <c r="AL45" i="13"/>
  <c r="AL44" i="13"/>
  <c r="AL43" i="13"/>
  <c r="AL42" i="13"/>
  <c r="AM50" i="13"/>
  <c r="AM49" i="13"/>
  <c r="AM48" i="13"/>
  <c r="AM47" i="13"/>
  <c r="AM46" i="13"/>
  <c r="AM45" i="13"/>
  <c r="AM44" i="13"/>
  <c r="AM43" i="13"/>
  <c r="AM42" i="13"/>
  <c r="AK50" i="13"/>
  <c r="AK49" i="13"/>
  <c r="AK48" i="13"/>
  <c r="AK47" i="13"/>
  <c r="AK46" i="13"/>
  <c r="AK45" i="13"/>
  <c r="AK44" i="13"/>
  <c r="AK43" i="13"/>
  <c r="AK42" i="13"/>
  <c r="AJ50" i="13"/>
  <c r="AJ49" i="13"/>
  <c r="AJ48" i="13"/>
  <c r="AJ47" i="13"/>
  <c r="AJ46" i="13"/>
  <c r="AJ45" i="13"/>
  <c r="AJ44" i="13"/>
  <c r="AJ43" i="13"/>
  <c r="AJ42" i="13"/>
  <c r="AI50" i="13"/>
  <c r="AI49" i="13"/>
  <c r="AI48" i="13"/>
  <c r="AI47" i="13"/>
  <c r="AI46" i="13"/>
  <c r="AI45" i="13"/>
  <c r="AI44" i="13"/>
  <c r="AI43" i="13"/>
  <c r="AI42" i="13"/>
  <c r="AH50" i="13"/>
  <c r="AH49" i="13"/>
  <c r="AH48" i="13"/>
  <c r="AH47" i="13"/>
  <c r="AH46" i="13"/>
  <c r="AH45" i="13"/>
  <c r="AH44" i="13"/>
  <c r="AH43" i="13"/>
  <c r="AH42" i="13"/>
  <c r="AG50" i="13"/>
  <c r="AG49" i="13"/>
  <c r="AG48" i="13"/>
  <c r="AG47" i="13"/>
  <c r="AG46" i="13"/>
  <c r="AG45" i="13"/>
  <c r="AG44" i="13"/>
  <c r="AG43" i="13"/>
  <c r="AG42" i="13"/>
  <c r="AF50" i="13"/>
  <c r="AF49" i="13"/>
  <c r="AF48" i="13"/>
  <c r="AF47" i="13"/>
  <c r="AF46" i="13"/>
  <c r="AF45" i="13"/>
  <c r="AF44" i="13"/>
  <c r="AF43" i="13"/>
  <c r="AF42" i="13"/>
  <c r="AE50" i="13"/>
  <c r="AE49" i="13"/>
  <c r="AE48" i="13"/>
  <c r="AE47" i="13"/>
  <c r="AE46" i="13"/>
  <c r="AE45" i="13"/>
  <c r="AE44" i="13"/>
  <c r="AE43" i="13"/>
  <c r="AE42" i="13"/>
  <c r="AD50" i="13"/>
  <c r="AD49" i="13"/>
  <c r="AD48" i="13"/>
  <c r="AD47" i="13"/>
  <c r="AD46" i="13"/>
  <c r="AD45" i="13"/>
  <c r="AD44" i="13"/>
  <c r="AD43" i="13"/>
  <c r="AD42" i="13"/>
  <c r="AC50" i="13"/>
  <c r="AC49" i="13"/>
  <c r="AC48" i="13"/>
  <c r="AC47" i="13"/>
  <c r="AC46" i="13"/>
  <c r="AC45" i="13"/>
  <c r="AC44" i="13"/>
  <c r="AC43" i="13"/>
  <c r="AC42" i="13"/>
  <c r="AB50" i="13"/>
  <c r="AB49" i="13"/>
  <c r="AB48" i="13"/>
  <c r="AB47" i="13"/>
  <c r="AB46" i="13"/>
  <c r="AB45" i="13"/>
  <c r="AB44" i="13"/>
  <c r="AB43" i="13"/>
  <c r="AB42" i="13"/>
  <c r="AA50" i="13"/>
  <c r="AA49" i="13"/>
  <c r="AA48" i="13"/>
  <c r="AA47" i="13"/>
  <c r="AA46" i="13"/>
  <c r="AA45" i="13"/>
  <c r="AA44" i="13"/>
  <c r="AA43" i="13"/>
  <c r="AA42" i="13"/>
  <c r="Z50" i="13"/>
  <c r="Z49" i="13"/>
  <c r="Z48" i="13"/>
  <c r="Z47" i="13"/>
  <c r="Z46" i="13"/>
  <c r="Z45" i="13"/>
  <c r="Z44" i="13"/>
  <c r="Z43" i="13"/>
  <c r="Z42" i="13"/>
  <c r="Y50" i="13"/>
  <c r="Y49" i="13"/>
  <c r="Y48" i="13"/>
  <c r="Y47" i="13"/>
  <c r="Y46" i="13"/>
  <c r="Y45" i="13"/>
  <c r="Y44" i="13"/>
  <c r="Y43" i="13"/>
  <c r="Y42" i="13"/>
  <c r="X50" i="13"/>
  <c r="X49" i="13"/>
  <c r="X48" i="13"/>
  <c r="X47" i="13"/>
  <c r="X46" i="13"/>
  <c r="X45" i="13"/>
  <c r="X44" i="13"/>
  <c r="X43" i="13"/>
  <c r="X42" i="13"/>
  <c r="W50" i="13"/>
  <c r="W49" i="13"/>
  <c r="W48" i="13"/>
  <c r="W47" i="13"/>
  <c r="W46" i="13"/>
  <c r="W45" i="13"/>
  <c r="W44" i="13"/>
  <c r="W43" i="13"/>
  <c r="W42" i="13"/>
  <c r="V50" i="13"/>
  <c r="V49" i="13"/>
  <c r="V48" i="13"/>
  <c r="V47" i="13"/>
  <c r="V46" i="13"/>
  <c r="V45" i="13"/>
  <c r="V44" i="13"/>
  <c r="V43" i="13"/>
  <c r="V42" i="13"/>
  <c r="U50" i="13"/>
  <c r="U49" i="13"/>
  <c r="U48" i="13"/>
  <c r="U47" i="13"/>
  <c r="U46" i="13"/>
  <c r="U45" i="13"/>
  <c r="U44" i="13"/>
  <c r="U43" i="13"/>
  <c r="U42" i="13"/>
  <c r="T50" i="13"/>
  <c r="T49" i="13"/>
  <c r="T48" i="13"/>
  <c r="T47" i="13"/>
  <c r="T46" i="13"/>
  <c r="T45" i="13"/>
  <c r="T44" i="13"/>
  <c r="T43" i="13"/>
  <c r="T42" i="13"/>
  <c r="S50" i="13"/>
  <c r="S49" i="13"/>
  <c r="S48" i="13"/>
  <c r="S47" i="13"/>
  <c r="S46" i="13"/>
  <c r="S45" i="13"/>
  <c r="S44" i="13"/>
  <c r="S43" i="13"/>
  <c r="S42" i="13"/>
  <c r="Q50" i="13"/>
  <c r="Q49" i="13"/>
  <c r="Q48" i="13"/>
  <c r="Q47" i="13"/>
  <c r="Q46" i="13"/>
  <c r="Q45" i="13"/>
  <c r="Q44" i="13"/>
  <c r="Q43" i="13"/>
  <c r="Q42" i="13"/>
  <c r="O50" i="13"/>
  <c r="O49" i="13"/>
  <c r="AQ49" i="13" s="1"/>
  <c r="O48" i="13"/>
  <c r="O47" i="13"/>
  <c r="O46" i="13"/>
  <c r="O45" i="13"/>
  <c r="O44" i="13"/>
  <c r="O43" i="13"/>
  <c r="O42" i="13"/>
  <c r="M50" i="13"/>
  <c r="M49" i="13"/>
  <c r="M48" i="13"/>
  <c r="AP48" i="13" s="1"/>
  <c r="M47" i="13"/>
  <c r="M46" i="13"/>
  <c r="M45" i="13"/>
  <c r="M44" i="13"/>
  <c r="AP44" i="13" s="1"/>
  <c r="M43" i="13"/>
  <c r="M42" i="13"/>
  <c r="K50" i="13"/>
  <c r="K49" i="13"/>
  <c r="K48" i="13"/>
  <c r="K47" i="13"/>
  <c r="K46" i="13"/>
  <c r="K45" i="13"/>
  <c r="K44" i="13"/>
  <c r="K43" i="13"/>
  <c r="AO43" i="13" s="1"/>
  <c r="K42" i="13"/>
  <c r="AN34" i="13"/>
  <c r="AN33" i="13"/>
  <c r="AN32" i="13"/>
  <c r="AN31" i="13"/>
  <c r="AN30" i="13"/>
  <c r="AN29" i="13"/>
  <c r="AN28" i="13"/>
  <c r="AN27" i="13"/>
  <c r="AN26" i="13"/>
  <c r="AM34" i="13"/>
  <c r="AM33" i="13"/>
  <c r="AM32" i="13"/>
  <c r="AM31" i="13"/>
  <c r="AM30" i="13"/>
  <c r="AM29" i="13"/>
  <c r="AM28" i="13"/>
  <c r="AM27" i="13"/>
  <c r="AM26" i="13"/>
  <c r="AL34" i="13"/>
  <c r="AL33" i="13"/>
  <c r="AL32" i="13"/>
  <c r="AL31" i="13"/>
  <c r="AL30" i="13"/>
  <c r="AL29" i="13"/>
  <c r="AL28" i="13"/>
  <c r="AL27" i="13"/>
  <c r="AL26" i="13"/>
  <c r="AK34" i="13"/>
  <c r="AK33" i="13"/>
  <c r="AK32" i="13"/>
  <c r="AK31" i="13"/>
  <c r="AK30" i="13"/>
  <c r="AK29" i="13"/>
  <c r="AK28" i="13"/>
  <c r="AK27" i="13"/>
  <c r="AK26" i="13"/>
  <c r="AJ34" i="13"/>
  <c r="AJ33" i="13"/>
  <c r="AJ32" i="13"/>
  <c r="AJ31" i="13"/>
  <c r="AJ30" i="13"/>
  <c r="AJ29" i="13"/>
  <c r="AJ28" i="13"/>
  <c r="AJ27" i="13"/>
  <c r="AJ26" i="13"/>
  <c r="AI34" i="13"/>
  <c r="AI33" i="13"/>
  <c r="AI32" i="13"/>
  <c r="AI31" i="13"/>
  <c r="AI30" i="13"/>
  <c r="AI29" i="13"/>
  <c r="AI28" i="13"/>
  <c r="AI27" i="13"/>
  <c r="AI26" i="13"/>
  <c r="AH34" i="13"/>
  <c r="AH33" i="13"/>
  <c r="AH32" i="13"/>
  <c r="AH31" i="13"/>
  <c r="AH30" i="13"/>
  <c r="AH29" i="13"/>
  <c r="AH28" i="13"/>
  <c r="AH27" i="13"/>
  <c r="AH26" i="13"/>
  <c r="AG34" i="13"/>
  <c r="AG33" i="13"/>
  <c r="AG32" i="13"/>
  <c r="AG31" i="13"/>
  <c r="AG30" i="13"/>
  <c r="AG29" i="13"/>
  <c r="AG28" i="13"/>
  <c r="AG27" i="13"/>
  <c r="AG26" i="13"/>
  <c r="AF34" i="13"/>
  <c r="AF33" i="13"/>
  <c r="AF32" i="13"/>
  <c r="AF31" i="13"/>
  <c r="AF30" i="13"/>
  <c r="AF29" i="13"/>
  <c r="AF28" i="13"/>
  <c r="AF27" i="13"/>
  <c r="AF26" i="13"/>
  <c r="AE34" i="13"/>
  <c r="AE33" i="13"/>
  <c r="AE32" i="13"/>
  <c r="AE31" i="13"/>
  <c r="AE30" i="13"/>
  <c r="AE29" i="13"/>
  <c r="AE28" i="13"/>
  <c r="AE27" i="13"/>
  <c r="AE26" i="13"/>
  <c r="AD34" i="13"/>
  <c r="AD33" i="13"/>
  <c r="AD32" i="13"/>
  <c r="AD31" i="13"/>
  <c r="AD30" i="13"/>
  <c r="AD29" i="13"/>
  <c r="AD28" i="13"/>
  <c r="AD27" i="13"/>
  <c r="AD26" i="13"/>
  <c r="AC34" i="13"/>
  <c r="AC33" i="13"/>
  <c r="AC32" i="13"/>
  <c r="AC31" i="13"/>
  <c r="AC30" i="13"/>
  <c r="AC29" i="13"/>
  <c r="AC28" i="13"/>
  <c r="AC27" i="13"/>
  <c r="AC26" i="13"/>
  <c r="AB34" i="13"/>
  <c r="AB33" i="13"/>
  <c r="AB32" i="13"/>
  <c r="AB31" i="13"/>
  <c r="AB30" i="13"/>
  <c r="AB29" i="13"/>
  <c r="AB28" i="13"/>
  <c r="AB27" i="13"/>
  <c r="AB26" i="13"/>
  <c r="Y34" i="13"/>
  <c r="Y33" i="13"/>
  <c r="Y32" i="13"/>
  <c r="Y31" i="13"/>
  <c r="Y30" i="13"/>
  <c r="Y29" i="13"/>
  <c r="Y28" i="13"/>
  <c r="Y27" i="13"/>
  <c r="Y26" i="13"/>
  <c r="AA34" i="13"/>
  <c r="AA33" i="13"/>
  <c r="AA32" i="13"/>
  <c r="AA31" i="13"/>
  <c r="AA30" i="13"/>
  <c r="AA29" i="13"/>
  <c r="AA28" i="13"/>
  <c r="AA27" i="13"/>
  <c r="AA26" i="13"/>
  <c r="Z34" i="13"/>
  <c r="Z33" i="13"/>
  <c r="Z32" i="13"/>
  <c r="Z31" i="13"/>
  <c r="Z30" i="13"/>
  <c r="Z29" i="13"/>
  <c r="Z28" i="13"/>
  <c r="Z27" i="13"/>
  <c r="Z26" i="13"/>
  <c r="X34" i="13"/>
  <c r="X33" i="13"/>
  <c r="X32" i="13"/>
  <c r="X31" i="13"/>
  <c r="X30" i="13"/>
  <c r="X29" i="13"/>
  <c r="X28" i="13"/>
  <c r="X27" i="13"/>
  <c r="X26" i="13"/>
  <c r="W34" i="13"/>
  <c r="W33" i="13"/>
  <c r="W32" i="13"/>
  <c r="W31" i="13"/>
  <c r="W30" i="13"/>
  <c r="W29" i="13"/>
  <c r="W28" i="13"/>
  <c r="W27" i="13"/>
  <c r="W26" i="13"/>
  <c r="V34" i="13"/>
  <c r="V33" i="13"/>
  <c r="V32" i="13"/>
  <c r="V31" i="13"/>
  <c r="V30" i="13"/>
  <c r="V29" i="13"/>
  <c r="V28" i="13"/>
  <c r="V27" i="13"/>
  <c r="V26" i="13"/>
  <c r="U34" i="13"/>
  <c r="U33" i="13"/>
  <c r="U32" i="13"/>
  <c r="U31" i="13"/>
  <c r="U30" i="13"/>
  <c r="U29" i="13"/>
  <c r="U28" i="13"/>
  <c r="U27" i="13"/>
  <c r="U26" i="13"/>
  <c r="T34" i="13"/>
  <c r="T33" i="13"/>
  <c r="T32" i="13"/>
  <c r="T31" i="13"/>
  <c r="T30" i="13"/>
  <c r="T29" i="13"/>
  <c r="T28" i="13"/>
  <c r="T27" i="13"/>
  <c r="T26" i="13"/>
  <c r="S34" i="13"/>
  <c r="S33" i="13"/>
  <c r="S32" i="13"/>
  <c r="S31" i="13"/>
  <c r="S30" i="13"/>
  <c r="S29" i="13"/>
  <c r="S28" i="13"/>
  <c r="S27" i="13"/>
  <c r="S26" i="13"/>
  <c r="Q34" i="13"/>
  <c r="Q33" i="13"/>
  <c r="Q32" i="13"/>
  <c r="Q31" i="13"/>
  <c r="Q30" i="13"/>
  <c r="Q29" i="13"/>
  <c r="Q28" i="13"/>
  <c r="Q27" i="13"/>
  <c r="Q26" i="13"/>
  <c r="O34" i="13"/>
  <c r="O33" i="13"/>
  <c r="O32" i="13"/>
  <c r="O31" i="13"/>
  <c r="O30" i="13"/>
  <c r="O29" i="13"/>
  <c r="O28" i="13"/>
  <c r="O27" i="13"/>
  <c r="O26" i="13"/>
  <c r="M34" i="13"/>
  <c r="M33" i="13"/>
  <c r="M32" i="13"/>
  <c r="M31" i="13"/>
  <c r="M30" i="13"/>
  <c r="M29" i="13"/>
  <c r="M28" i="13"/>
  <c r="M27" i="13"/>
  <c r="AP27" i="13" s="1"/>
  <c r="M26" i="13"/>
  <c r="K34" i="13"/>
  <c r="K33" i="13"/>
  <c r="K32" i="13"/>
  <c r="K31" i="13"/>
  <c r="K30" i="13"/>
  <c r="K29" i="13"/>
  <c r="AO29" i="13" s="1"/>
  <c r="K28" i="13"/>
  <c r="K27" i="13"/>
  <c r="K26" i="13"/>
  <c r="AN18" i="13"/>
  <c r="AN17" i="13"/>
  <c r="AN16" i="13"/>
  <c r="AN15" i="13"/>
  <c r="AN14" i="13"/>
  <c r="AN13" i="13"/>
  <c r="AN12" i="13"/>
  <c r="AN11" i="13"/>
  <c r="AN10" i="13"/>
  <c r="AM18" i="13"/>
  <c r="AM17" i="13"/>
  <c r="AM16" i="13"/>
  <c r="AM15" i="13"/>
  <c r="AM14" i="13"/>
  <c r="AM13" i="13"/>
  <c r="AM12" i="13"/>
  <c r="AM11" i="13"/>
  <c r="AM10" i="13"/>
  <c r="AL18" i="13"/>
  <c r="AL17" i="13"/>
  <c r="AL16" i="13"/>
  <c r="AL15" i="13"/>
  <c r="AL14" i="13"/>
  <c r="AL13" i="13"/>
  <c r="AL12" i="13"/>
  <c r="AL11" i="13"/>
  <c r="AL10" i="13"/>
  <c r="AK18" i="13"/>
  <c r="AK17" i="13"/>
  <c r="AK16" i="13"/>
  <c r="AK15" i="13"/>
  <c r="AK14" i="13"/>
  <c r="AK13" i="13"/>
  <c r="AK12" i="13"/>
  <c r="AK11" i="13"/>
  <c r="AK10" i="13"/>
  <c r="AJ18" i="13"/>
  <c r="AJ17" i="13"/>
  <c r="AJ16" i="13"/>
  <c r="AJ15" i="13"/>
  <c r="AJ14" i="13"/>
  <c r="AJ13" i="13"/>
  <c r="AJ12" i="13"/>
  <c r="AJ11" i="13"/>
  <c r="AJ10" i="13"/>
  <c r="AI18" i="13"/>
  <c r="AI17" i="13"/>
  <c r="AI16" i="13"/>
  <c r="AI15" i="13"/>
  <c r="AI14" i="13"/>
  <c r="AI13" i="13"/>
  <c r="AI12" i="13"/>
  <c r="AI11" i="13"/>
  <c r="AI10" i="13"/>
  <c r="AH18" i="13"/>
  <c r="AH17" i="13"/>
  <c r="AH16" i="13"/>
  <c r="AH15" i="13"/>
  <c r="AH14" i="13"/>
  <c r="AH13" i="13"/>
  <c r="AH12" i="13"/>
  <c r="AH11" i="13"/>
  <c r="AH10" i="13"/>
  <c r="AG18" i="13"/>
  <c r="AG17" i="13"/>
  <c r="AG16" i="13"/>
  <c r="AG15" i="13"/>
  <c r="AG14" i="13"/>
  <c r="AG13" i="13"/>
  <c r="AG12" i="13"/>
  <c r="AG11" i="13"/>
  <c r="AG10" i="13"/>
  <c r="AF18" i="13"/>
  <c r="AF17" i="13"/>
  <c r="AF16" i="13"/>
  <c r="AF15" i="13"/>
  <c r="AF14" i="13"/>
  <c r="AF13" i="13"/>
  <c r="AF12" i="13"/>
  <c r="AF11" i="13"/>
  <c r="AF10" i="13"/>
  <c r="AE18" i="13"/>
  <c r="AE17" i="13"/>
  <c r="AE16" i="13"/>
  <c r="AE15" i="13"/>
  <c r="AE14" i="13"/>
  <c r="AE13" i="13"/>
  <c r="AE12" i="13"/>
  <c r="AE11" i="13"/>
  <c r="AE10" i="13"/>
  <c r="AD18" i="13"/>
  <c r="AD17" i="13"/>
  <c r="AD16" i="13"/>
  <c r="AD15" i="13"/>
  <c r="AD14" i="13"/>
  <c r="AD13" i="13"/>
  <c r="AD12" i="13"/>
  <c r="AD11" i="13"/>
  <c r="AD10" i="13"/>
  <c r="AC18" i="13"/>
  <c r="AC17" i="13"/>
  <c r="AC16" i="13"/>
  <c r="AC15" i="13"/>
  <c r="AC14" i="13"/>
  <c r="AC13" i="13"/>
  <c r="AC12" i="13"/>
  <c r="AC11" i="13"/>
  <c r="AC10" i="13"/>
  <c r="AB18" i="13"/>
  <c r="AB17" i="13"/>
  <c r="AB16" i="13"/>
  <c r="AB15" i="13"/>
  <c r="AB14" i="13"/>
  <c r="AB13" i="13"/>
  <c r="AB12" i="13"/>
  <c r="AB11" i="13"/>
  <c r="AB10" i="13"/>
  <c r="AA18" i="13"/>
  <c r="AA17" i="13"/>
  <c r="AA16" i="13"/>
  <c r="AA15" i="13"/>
  <c r="AA14" i="13"/>
  <c r="AA13" i="13"/>
  <c r="AA12" i="13"/>
  <c r="AA11" i="13"/>
  <c r="AA10" i="13"/>
  <c r="Z18" i="13"/>
  <c r="Z17" i="13"/>
  <c r="Z16" i="13"/>
  <c r="Z15" i="13"/>
  <c r="Z14" i="13"/>
  <c r="Z13" i="13"/>
  <c r="Z12" i="13"/>
  <c r="Z11" i="13"/>
  <c r="Z10" i="13"/>
  <c r="Y18" i="13"/>
  <c r="Y17" i="13"/>
  <c r="Y16" i="13"/>
  <c r="Y15" i="13"/>
  <c r="Y14" i="13"/>
  <c r="Y13" i="13"/>
  <c r="Y12" i="13"/>
  <c r="Y11" i="13"/>
  <c r="Y10" i="13"/>
  <c r="X18" i="13"/>
  <c r="X17" i="13"/>
  <c r="X16" i="13"/>
  <c r="X15" i="13"/>
  <c r="X14" i="13"/>
  <c r="X13" i="13"/>
  <c r="X12" i="13"/>
  <c r="X11" i="13"/>
  <c r="X10" i="13"/>
  <c r="W18" i="13"/>
  <c r="W17" i="13"/>
  <c r="W16" i="13"/>
  <c r="W15" i="13"/>
  <c r="W14" i="13"/>
  <c r="W13" i="13"/>
  <c r="W12" i="13"/>
  <c r="W11" i="13"/>
  <c r="W10" i="13"/>
  <c r="U18" i="13"/>
  <c r="U17" i="13"/>
  <c r="U16" i="13"/>
  <c r="U15" i="13"/>
  <c r="U14" i="13"/>
  <c r="U13" i="13"/>
  <c r="U12" i="13"/>
  <c r="U11" i="13"/>
  <c r="U10" i="13"/>
  <c r="V18" i="13"/>
  <c r="V17" i="13"/>
  <c r="V16" i="13"/>
  <c r="V15" i="13"/>
  <c r="V14" i="13"/>
  <c r="V13" i="13"/>
  <c r="V12" i="13"/>
  <c r="V11" i="13"/>
  <c r="V10" i="13"/>
  <c r="T18" i="13"/>
  <c r="T17" i="13"/>
  <c r="T16" i="13"/>
  <c r="T15" i="13"/>
  <c r="T14" i="13"/>
  <c r="T13" i="13"/>
  <c r="T12" i="13"/>
  <c r="T11" i="13"/>
  <c r="T10" i="13"/>
  <c r="S18" i="13"/>
  <c r="S17" i="13"/>
  <c r="S16" i="13"/>
  <c r="S15" i="13"/>
  <c r="S14" i="13"/>
  <c r="S13" i="13"/>
  <c r="S12" i="13"/>
  <c r="S11" i="13"/>
  <c r="S10" i="13"/>
  <c r="Q18" i="13"/>
  <c r="Q17" i="13"/>
  <c r="Q16" i="13"/>
  <c r="Q15" i="13"/>
  <c r="Q14" i="13"/>
  <c r="Q13" i="13"/>
  <c r="Q12" i="13"/>
  <c r="Q11" i="13"/>
  <c r="Q10" i="13"/>
  <c r="O18" i="13"/>
  <c r="O17" i="13"/>
  <c r="O16" i="13"/>
  <c r="O15" i="13"/>
  <c r="AQ15" i="13" s="1"/>
  <c r="O14" i="13"/>
  <c r="O13" i="13"/>
  <c r="AQ13" i="13" s="1"/>
  <c r="O12" i="13"/>
  <c r="O11" i="13"/>
  <c r="O10" i="13"/>
  <c r="M18" i="13"/>
  <c r="AP18" i="13" s="1"/>
  <c r="M17" i="13"/>
  <c r="M16" i="13"/>
  <c r="M15" i="13"/>
  <c r="M14" i="13"/>
  <c r="M13" i="13"/>
  <c r="M12" i="13"/>
  <c r="M11" i="13"/>
  <c r="M10" i="13"/>
  <c r="K18" i="13"/>
  <c r="K17" i="13"/>
  <c r="K16" i="13"/>
  <c r="K15" i="13"/>
  <c r="K14" i="13"/>
  <c r="K13" i="13"/>
  <c r="K12" i="13"/>
  <c r="K11" i="13"/>
  <c r="K10" i="13"/>
  <c r="AN41" i="13"/>
  <c r="AN40" i="13"/>
  <c r="AN39" i="13"/>
  <c r="AN38" i="13"/>
  <c r="AN37" i="13"/>
  <c r="AN36" i="13"/>
  <c r="AM41" i="13"/>
  <c r="AM40" i="13"/>
  <c r="AM39" i="13"/>
  <c r="AM38" i="13"/>
  <c r="AM37" i="13"/>
  <c r="AM36" i="13"/>
  <c r="AL41" i="13"/>
  <c r="AL40" i="13"/>
  <c r="AL39" i="13"/>
  <c r="AL38" i="13"/>
  <c r="AL37" i="13"/>
  <c r="AL36" i="13"/>
  <c r="AK41" i="13"/>
  <c r="AK40" i="13"/>
  <c r="AK39" i="13"/>
  <c r="AK38" i="13"/>
  <c r="AK37" i="13"/>
  <c r="AK36" i="13"/>
  <c r="AJ41" i="13"/>
  <c r="AJ40" i="13"/>
  <c r="AJ39" i="13"/>
  <c r="AJ38" i="13"/>
  <c r="AJ37" i="13"/>
  <c r="AJ36" i="13"/>
  <c r="AI41" i="13"/>
  <c r="AI40" i="13"/>
  <c r="AI39" i="13"/>
  <c r="AI38" i="13"/>
  <c r="AI37" i="13"/>
  <c r="AI36" i="13"/>
  <c r="AH41" i="13"/>
  <c r="AH40" i="13"/>
  <c r="AH39" i="13"/>
  <c r="AH38" i="13"/>
  <c r="AH37" i="13"/>
  <c r="AH36" i="13"/>
  <c r="AG41" i="13"/>
  <c r="AG40" i="13"/>
  <c r="AG39" i="13"/>
  <c r="AG38" i="13"/>
  <c r="AG37" i="13"/>
  <c r="AG36" i="13"/>
  <c r="AF41" i="13"/>
  <c r="AF40" i="13"/>
  <c r="AF39" i="13"/>
  <c r="AF38" i="13"/>
  <c r="AF37" i="13"/>
  <c r="AF36" i="13"/>
  <c r="AE41" i="13"/>
  <c r="AE40" i="13"/>
  <c r="AE39" i="13"/>
  <c r="AE38" i="13"/>
  <c r="AE37" i="13"/>
  <c r="AE36" i="13"/>
  <c r="AD41" i="13"/>
  <c r="AD40" i="13"/>
  <c r="AD39" i="13"/>
  <c r="AD38" i="13"/>
  <c r="AD37" i="13"/>
  <c r="AD36" i="13"/>
  <c r="AC41" i="13"/>
  <c r="AC40" i="13"/>
  <c r="AC39" i="13"/>
  <c r="AC38" i="13"/>
  <c r="AC37" i="13"/>
  <c r="AC36" i="13"/>
  <c r="AB41" i="13"/>
  <c r="AB40" i="13"/>
  <c r="AB39" i="13"/>
  <c r="AB38" i="13"/>
  <c r="AB37" i="13"/>
  <c r="AB36" i="13"/>
  <c r="AA41" i="13"/>
  <c r="AA40" i="13"/>
  <c r="AA39" i="13"/>
  <c r="AA38" i="13"/>
  <c r="AA37" i="13"/>
  <c r="AA36" i="13"/>
  <c r="Z41" i="13"/>
  <c r="Z40" i="13"/>
  <c r="Z39" i="13"/>
  <c r="Z38" i="13"/>
  <c r="Z37" i="13"/>
  <c r="Z36" i="13"/>
  <c r="Y41" i="13"/>
  <c r="Y40" i="13"/>
  <c r="Y39" i="13"/>
  <c r="Y38" i="13"/>
  <c r="Y37" i="13"/>
  <c r="Y36" i="13"/>
  <c r="X41" i="13"/>
  <c r="X40" i="13"/>
  <c r="X39" i="13"/>
  <c r="X38" i="13"/>
  <c r="X37" i="13"/>
  <c r="X36" i="13"/>
  <c r="W41" i="13"/>
  <c r="W40" i="13"/>
  <c r="W39" i="13"/>
  <c r="W38" i="13"/>
  <c r="W37" i="13"/>
  <c r="W36" i="13"/>
  <c r="V41" i="13"/>
  <c r="V40" i="13"/>
  <c r="V39" i="13"/>
  <c r="V38" i="13"/>
  <c r="V37" i="13"/>
  <c r="V36" i="13"/>
  <c r="U41" i="13"/>
  <c r="U40" i="13"/>
  <c r="U39" i="13"/>
  <c r="U38" i="13"/>
  <c r="U37" i="13"/>
  <c r="U36" i="13"/>
  <c r="T41" i="13"/>
  <c r="T40" i="13"/>
  <c r="T39" i="13"/>
  <c r="T38" i="13"/>
  <c r="T37" i="13"/>
  <c r="T36" i="13"/>
  <c r="Q41" i="13"/>
  <c r="Q40" i="13"/>
  <c r="Q39" i="13"/>
  <c r="Q38" i="13"/>
  <c r="Q37" i="13"/>
  <c r="AR37" i="13" s="1"/>
  <c r="Q36" i="13"/>
  <c r="S41" i="13"/>
  <c r="S40" i="13"/>
  <c r="S39" i="13"/>
  <c r="S38" i="13"/>
  <c r="S37" i="13"/>
  <c r="S36" i="13"/>
  <c r="O41" i="13"/>
  <c r="O40" i="13"/>
  <c r="O39" i="13"/>
  <c r="O38" i="13"/>
  <c r="O37" i="13"/>
  <c r="O36" i="13"/>
  <c r="M41" i="13"/>
  <c r="M40" i="13"/>
  <c r="M39" i="13"/>
  <c r="M38" i="13"/>
  <c r="M37" i="13"/>
  <c r="M36" i="13"/>
  <c r="AN25" i="13"/>
  <c r="AN24" i="13"/>
  <c r="AN23" i="13"/>
  <c r="AN22" i="13"/>
  <c r="AN21" i="13"/>
  <c r="AN20" i="13"/>
  <c r="AM25" i="13"/>
  <c r="AM24" i="13"/>
  <c r="AM23" i="13"/>
  <c r="AM22" i="13"/>
  <c r="AM21" i="13"/>
  <c r="AM20" i="13"/>
  <c r="AL25" i="13"/>
  <c r="AL24" i="13"/>
  <c r="AL23" i="13"/>
  <c r="AL22" i="13"/>
  <c r="AL21" i="13"/>
  <c r="AL20" i="13"/>
  <c r="AK25" i="13"/>
  <c r="AK24" i="13"/>
  <c r="AK23" i="13"/>
  <c r="AK22" i="13"/>
  <c r="AK21" i="13"/>
  <c r="AK20" i="13"/>
  <c r="AJ25" i="13"/>
  <c r="AJ24" i="13"/>
  <c r="AJ23" i="13"/>
  <c r="AJ22" i="13"/>
  <c r="AJ21" i="13"/>
  <c r="AJ20" i="13"/>
  <c r="AI25" i="13"/>
  <c r="AI24" i="13"/>
  <c r="AI23" i="13"/>
  <c r="AI22" i="13"/>
  <c r="AI21" i="13"/>
  <c r="AI20" i="13"/>
  <c r="AH25" i="13"/>
  <c r="AH24" i="13"/>
  <c r="AH23" i="13"/>
  <c r="AH22" i="13"/>
  <c r="AH21" i="13"/>
  <c r="AH20" i="13"/>
  <c r="AG25" i="13"/>
  <c r="AG24" i="13"/>
  <c r="AG23" i="13"/>
  <c r="AG22" i="13"/>
  <c r="AG21" i="13"/>
  <c r="AG20" i="13"/>
  <c r="AF25" i="13"/>
  <c r="AF24" i="13"/>
  <c r="AF23" i="13"/>
  <c r="AF22" i="13"/>
  <c r="AF21" i="13"/>
  <c r="AF20" i="13"/>
  <c r="AE25" i="13"/>
  <c r="AE24" i="13"/>
  <c r="AE23" i="13"/>
  <c r="AE22" i="13"/>
  <c r="AE21" i="13"/>
  <c r="AE20" i="13"/>
  <c r="AD25" i="13"/>
  <c r="AD24" i="13"/>
  <c r="AD23" i="13"/>
  <c r="AD22" i="13"/>
  <c r="AD21" i="13"/>
  <c r="AD20" i="13"/>
  <c r="AC25" i="13"/>
  <c r="AC24" i="13"/>
  <c r="AC23" i="13"/>
  <c r="AC22" i="13"/>
  <c r="AC21" i="13"/>
  <c r="AC20" i="13"/>
  <c r="AB25" i="13"/>
  <c r="AB24" i="13"/>
  <c r="AB23" i="13"/>
  <c r="AB22" i="13"/>
  <c r="AB21" i="13"/>
  <c r="AB20" i="13"/>
  <c r="AA25" i="13"/>
  <c r="AA24" i="13"/>
  <c r="AA23" i="13"/>
  <c r="AA22" i="13"/>
  <c r="AA21" i="13"/>
  <c r="AA20" i="13"/>
  <c r="Z25" i="13"/>
  <c r="Z24" i="13"/>
  <c r="Z23" i="13"/>
  <c r="Z22" i="13"/>
  <c r="Z21" i="13"/>
  <c r="Z20" i="13"/>
  <c r="Y25" i="13"/>
  <c r="X25" i="13"/>
  <c r="Y24" i="13"/>
  <c r="X24" i="13"/>
  <c r="Y23" i="13"/>
  <c r="X23" i="13"/>
  <c r="Y22" i="13"/>
  <c r="X22" i="13"/>
  <c r="Y21" i="13"/>
  <c r="X21" i="13"/>
  <c r="Y20" i="13"/>
  <c r="X20" i="13"/>
  <c r="W25" i="13"/>
  <c r="W24" i="13"/>
  <c r="W23" i="13"/>
  <c r="W22" i="13"/>
  <c r="W21" i="13"/>
  <c r="W20" i="13"/>
  <c r="V25" i="13"/>
  <c r="V24" i="13"/>
  <c r="V23" i="13"/>
  <c r="V22" i="13"/>
  <c r="V21" i="13"/>
  <c r="V20" i="13"/>
  <c r="U25" i="13"/>
  <c r="U24" i="13"/>
  <c r="U23" i="13"/>
  <c r="U22" i="13"/>
  <c r="U21" i="13"/>
  <c r="U20" i="13"/>
  <c r="T25" i="13"/>
  <c r="T24" i="13"/>
  <c r="T23" i="13"/>
  <c r="T22" i="13"/>
  <c r="T21" i="13"/>
  <c r="T20" i="13"/>
  <c r="S25" i="13"/>
  <c r="S24" i="13"/>
  <c r="S23" i="13"/>
  <c r="S22" i="13"/>
  <c r="S21" i="13"/>
  <c r="S20" i="13"/>
  <c r="Q25" i="13"/>
  <c r="Q24" i="13"/>
  <c r="Q23" i="13"/>
  <c r="Q22" i="13"/>
  <c r="Q21" i="13"/>
  <c r="Q20" i="13"/>
  <c r="O25" i="13"/>
  <c r="O24" i="13"/>
  <c r="O23" i="13"/>
  <c r="O22" i="13"/>
  <c r="O21" i="13"/>
  <c r="O20" i="13"/>
  <c r="M25" i="13"/>
  <c r="M24" i="13"/>
  <c r="M23" i="13"/>
  <c r="M22" i="13"/>
  <c r="M21" i="13"/>
  <c r="M20" i="13"/>
  <c r="AN9" i="13"/>
  <c r="AN8" i="13"/>
  <c r="AN7" i="13"/>
  <c r="AN6" i="13"/>
  <c r="AN5" i="13"/>
  <c r="AM9" i="13"/>
  <c r="AM8" i="13"/>
  <c r="AM7" i="13"/>
  <c r="AM6" i="13"/>
  <c r="AM5" i="13"/>
  <c r="AM4" i="13"/>
  <c r="AL9" i="13"/>
  <c r="AL8" i="13"/>
  <c r="AL7" i="13"/>
  <c r="AL6" i="13"/>
  <c r="AL5" i="13"/>
  <c r="AL4" i="13"/>
  <c r="AK9" i="13"/>
  <c r="AK8" i="13"/>
  <c r="AK7" i="13"/>
  <c r="AK6" i="13"/>
  <c r="AK5" i="13"/>
  <c r="AK4" i="13"/>
  <c r="AJ9" i="13"/>
  <c r="AJ8" i="13"/>
  <c r="AJ7" i="13"/>
  <c r="AJ6" i="13"/>
  <c r="AJ5" i="13"/>
  <c r="AJ4" i="13"/>
  <c r="AI9" i="13"/>
  <c r="AI8" i="13"/>
  <c r="AI7" i="13"/>
  <c r="AI6" i="13"/>
  <c r="AI5" i="13"/>
  <c r="AI4" i="13"/>
  <c r="AH9" i="13"/>
  <c r="AH8" i="13"/>
  <c r="AH7" i="13"/>
  <c r="AH6" i="13"/>
  <c r="AH5" i="13"/>
  <c r="AH4" i="13"/>
  <c r="AG9" i="13"/>
  <c r="AG8" i="13"/>
  <c r="AG7" i="13"/>
  <c r="AG6" i="13"/>
  <c r="AG5" i="13"/>
  <c r="AG4" i="13"/>
  <c r="AF9" i="13"/>
  <c r="AF8" i="13"/>
  <c r="AF7" i="13"/>
  <c r="AF6" i="13"/>
  <c r="AF5" i="13"/>
  <c r="AF4" i="13"/>
  <c r="AE9" i="13"/>
  <c r="AE8" i="13"/>
  <c r="AE7" i="13"/>
  <c r="AE6" i="13"/>
  <c r="AE5" i="13"/>
  <c r="AE4" i="13"/>
  <c r="AD9" i="13"/>
  <c r="AD8" i="13"/>
  <c r="AD7" i="13"/>
  <c r="AD6" i="13"/>
  <c r="AD5" i="13"/>
  <c r="AD4" i="13"/>
  <c r="AC9" i="13"/>
  <c r="AC8" i="13"/>
  <c r="AC7" i="13"/>
  <c r="AC6" i="13"/>
  <c r="AC5" i="13"/>
  <c r="AC4" i="13"/>
  <c r="AB9" i="13"/>
  <c r="AB8" i="13"/>
  <c r="AB7" i="13"/>
  <c r="AB6" i="13"/>
  <c r="AB5" i="13"/>
  <c r="AB4" i="13"/>
  <c r="AA9" i="13"/>
  <c r="AA8" i="13"/>
  <c r="AA7" i="13"/>
  <c r="AA6" i="13"/>
  <c r="AA5" i="13"/>
  <c r="AA4" i="13"/>
  <c r="Z9" i="13"/>
  <c r="Z8" i="13"/>
  <c r="Z7" i="13"/>
  <c r="Z6" i="13"/>
  <c r="Z5" i="13"/>
  <c r="Z4" i="13"/>
  <c r="Y9" i="13"/>
  <c r="Y8" i="13"/>
  <c r="Y7" i="13"/>
  <c r="Y6" i="13"/>
  <c r="Y5" i="13"/>
  <c r="Y4" i="13"/>
  <c r="X9" i="13"/>
  <c r="X8" i="13"/>
  <c r="X7" i="13"/>
  <c r="X6" i="13"/>
  <c r="X5" i="13"/>
  <c r="X4" i="13"/>
  <c r="W9" i="13"/>
  <c r="W8" i="13"/>
  <c r="W7" i="13"/>
  <c r="W6" i="13"/>
  <c r="W5" i="13"/>
  <c r="W4" i="13"/>
  <c r="V9" i="13"/>
  <c r="V8" i="13"/>
  <c r="V7" i="13"/>
  <c r="V6" i="13"/>
  <c r="V5" i="13"/>
  <c r="V4" i="13"/>
  <c r="U9" i="13"/>
  <c r="U8" i="13"/>
  <c r="U7" i="13"/>
  <c r="U6" i="13"/>
  <c r="U5" i="13"/>
  <c r="U4" i="13"/>
  <c r="T9" i="13"/>
  <c r="T8" i="13"/>
  <c r="T7" i="13"/>
  <c r="T6" i="13"/>
  <c r="T5" i="13"/>
  <c r="T4" i="13"/>
  <c r="S9" i="13"/>
  <c r="S8" i="13"/>
  <c r="S7" i="13"/>
  <c r="S6" i="13"/>
  <c r="S5" i="13"/>
  <c r="S4" i="13"/>
  <c r="Q9" i="13"/>
  <c r="AR9" i="13" s="1"/>
  <c r="Q8" i="13"/>
  <c r="Q7" i="13"/>
  <c r="Q6" i="13"/>
  <c r="Q5" i="13"/>
  <c r="Q4" i="13"/>
  <c r="O9" i="13"/>
  <c r="O8" i="13"/>
  <c r="O7" i="13"/>
  <c r="O5" i="13"/>
  <c r="O4" i="13"/>
  <c r="M9" i="13"/>
  <c r="M8" i="13"/>
  <c r="M7" i="13"/>
  <c r="M6" i="13"/>
  <c r="M5" i="13"/>
  <c r="M4" i="13"/>
  <c r="K41" i="13"/>
  <c r="K40" i="13"/>
  <c r="K39" i="13"/>
  <c r="K38" i="13"/>
  <c r="K37" i="13"/>
  <c r="K36" i="13"/>
  <c r="K25" i="13"/>
  <c r="K24" i="13"/>
  <c r="K23" i="13"/>
  <c r="K22" i="13"/>
  <c r="K21" i="13"/>
  <c r="K20" i="13"/>
  <c r="K9" i="13"/>
  <c r="K8" i="13"/>
  <c r="K7" i="13"/>
  <c r="K6" i="13"/>
  <c r="K5" i="13"/>
  <c r="AO5" i="13" s="1"/>
  <c r="K4" i="13"/>
  <c r="AQ12" i="13"/>
  <c r="AO20" i="13"/>
  <c r="AQ99" i="5"/>
  <c r="AQ98" i="5"/>
  <c r="AQ97" i="5"/>
  <c r="AQ96" i="5"/>
  <c r="AQ95" i="5"/>
  <c r="AQ94" i="5"/>
  <c r="AQ93" i="5"/>
  <c r="AQ92" i="5"/>
  <c r="AQ91" i="5"/>
  <c r="AQ90" i="5"/>
  <c r="AQ89" i="5"/>
  <c r="AQ88" i="5"/>
  <c r="AQ87" i="5"/>
  <c r="AQ86" i="5"/>
  <c r="AQ85" i="5"/>
  <c r="AQ84" i="5"/>
  <c r="AQ83" i="5"/>
  <c r="AQ82" i="5"/>
  <c r="AO99" i="5"/>
  <c r="AO98" i="5"/>
  <c r="AO97" i="5"/>
  <c r="AO96" i="5"/>
  <c r="AO95" i="5"/>
  <c r="AO94" i="5"/>
  <c r="AO93" i="5"/>
  <c r="AO92" i="5"/>
  <c r="AO91" i="5"/>
  <c r="AO90" i="5"/>
  <c r="AO89" i="5"/>
  <c r="AO88" i="5"/>
  <c r="AO87" i="5"/>
  <c r="AO86" i="5"/>
  <c r="AO85" i="5"/>
  <c r="AO84" i="5"/>
  <c r="AO83" i="5"/>
  <c r="AO82" i="5"/>
  <c r="AM99" i="5"/>
  <c r="AM98" i="5"/>
  <c r="AM97" i="5"/>
  <c r="AM96" i="5"/>
  <c r="AM95" i="5"/>
  <c r="AM94" i="5"/>
  <c r="AM93" i="5"/>
  <c r="AM92" i="5"/>
  <c r="AM91" i="5"/>
  <c r="AM90" i="5"/>
  <c r="AM89" i="5"/>
  <c r="AM88" i="5"/>
  <c r="AM87" i="5"/>
  <c r="AM86" i="5"/>
  <c r="AM85" i="5"/>
  <c r="AM84" i="5"/>
  <c r="AM83" i="5"/>
  <c r="AM82" i="5"/>
  <c r="AL99" i="5"/>
  <c r="AL98" i="5"/>
  <c r="AL97" i="5"/>
  <c r="AL96" i="5"/>
  <c r="AL95" i="5"/>
  <c r="AL94" i="5"/>
  <c r="AL93" i="5"/>
  <c r="AL92" i="5"/>
  <c r="AL91" i="5"/>
  <c r="AL90" i="5"/>
  <c r="AL89" i="5"/>
  <c r="AL88" i="5"/>
  <c r="AL87" i="5"/>
  <c r="AL86" i="5"/>
  <c r="AL85" i="5"/>
  <c r="AL84" i="5"/>
  <c r="AL83" i="5"/>
  <c r="AL82" i="5"/>
  <c r="AK99" i="5"/>
  <c r="AK98" i="5"/>
  <c r="AK97" i="5"/>
  <c r="AK96" i="5"/>
  <c r="AK95" i="5"/>
  <c r="AK94" i="5"/>
  <c r="AK93" i="5"/>
  <c r="AK92" i="5"/>
  <c r="AK91" i="5"/>
  <c r="AK90" i="5"/>
  <c r="AK89" i="5"/>
  <c r="AK88" i="5"/>
  <c r="AK87" i="5"/>
  <c r="AK86" i="5"/>
  <c r="AK85" i="5"/>
  <c r="AK84" i="5"/>
  <c r="AK83" i="5"/>
  <c r="AK82" i="5"/>
  <c r="AJ99" i="5"/>
  <c r="AJ98" i="5"/>
  <c r="AJ97" i="5"/>
  <c r="AJ96" i="5"/>
  <c r="AJ95" i="5"/>
  <c r="AJ94" i="5"/>
  <c r="AJ93" i="5"/>
  <c r="AJ92" i="5"/>
  <c r="AJ91" i="5"/>
  <c r="AJ90" i="5"/>
  <c r="AJ89" i="5"/>
  <c r="AJ88" i="5"/>
  <c r="AJ87" i="5"/>
  <c r="AJ86" i="5"/>
  <c r="AJ85" i="5"/>
  <c r="AJ84" i="5"/>
  <c r="AJ83" i="5"/>
  <c r="AJ82" i="5"/>
  <c r="AI99" i="5"/>
  <c r="AI98" i="5"/>
  <c r="AI97" i="5"/>
  <c r="AI96" i="5"/>
  <c r="AI95" i="5"/>
  <c r="AI94" i="5"/>
  <c r="AI93" i="5"/>
  <c r="AI92" i="5"/>
  <c r="AI91" i="5"/>
  <c r="AI90" i="5"/>
  <c r="AI89" i="5"/>
  <c r="AI88" i="5"/>
  <c r="AI87" i="5"/>
  <c r="AI86" i="5"/>
  <c r="AI85" i="5"/>
  <c r="AI84" i="5"/>
  <c r="AI83" i="5"/>
  <c r="AI82" i="5"/>
  <c r="AH99" i="5"/>
  <c r="AH98" i="5"/>
  <c r="AH97" i="5"/>
  <c r="AH96" i="5"/>
  <c r="AH95" i="5"/>
  <c r="AH94" i="5"/>
  <c r="AH93" i="5"/>
  <c r="AH92" i="5"/>
  <c r="AH91" i="5"/>
  <c r="AH90" i="5"/>
  <c r="AH89" i="5"/>
  <c r="AH88" i="5"/>
  <c r="AH87" i="5"/>
  <c r="AH86" i="5"/>
  <c r="AH85" i="5"/>
  <c r="AH84" i="5"/>
  <c r="AH83" i="5"/>
  <c r="AH82" i="5"/>
  <c r="AG99" i="5"/>
  <c r="AG98" i="5"/>
  <c r="AG97" i="5"/>
  <c r="AG96" i="5"/>
  <c r="AG95" i="5"/>
  <c r="AG94" i="5"/>
  <c r="AG93" i="5"/>
  <c r="AG92" i="5"/>
  <c r="AG91" i="5"/>
  <c r="AG90" i="5"/>
  <c r="AG89" i="5"/>
  <c r="AG88" i="5"/>
  <c r="AG87" i="5"/>
  <c r="AG86" i="5"/>
  <c r="AG85" i="5"/>
  <c r="AG84" i="5"/>
  <c r="AG83" i="5"/>
  <c r="AG82" i="5"/>
  <c r="AF99" i="5"/>
  <c r="AF98" i="5"/>
  <c r="AF97" i="5"/>
  <c r="AF96" i="5"/>
  <c r="AF95" i="5"/>
  <c r="AF94" i="5"/>
  <c r="AF93" i="5"/>
  <c r="AF92" i="5"/>
  <c r="AF91" i="5"/>
  <c r="AF90" i="5"/>
  <c r="AF89" i="5"/>
  <c r="AF88" i="5"/>
  <c r="AF87" i="5"/>
  <c r="AF86" i="5"/>
  <c r="AF85" i="5"/>
  <c r="AF84" i="5"/>
  <c r="AF83" i="5"/>
  <c r="AF82" i="5"/>
  <c r="AE99" i="5"/>
  <c r="AE98" i="5"/>
  <c r="AE97" i="5"/>
  <c r="AE96" i="5"/>
  <c r="AE95" i="5"/>
  <c r="AE94" i="5"/>
  <c r="AE93" i="5"/>
  <c r="AE92" i="5"/>
  <c r="AE91" i="5"/>
  <c r="AE90" i="5"/>
  <c r="AE89" i="5"/>
  <c r="AE88" i="5"/>
  <c r="AE87" i="5"/>
  <c r="AE86" i="5"/>
  <c r="AE85" i="5"/>
  <c r="AE84" i="5"/>
  <c r="AE83" i="5"/>
  <c r="AE82" i="5"/>
  <c r="AQ80" i="5"/>
  <c r="AQ79" i="5"/>
  <c r="AQ78" i="5"/>
  <c r="AQ77" i="5"/>
  <c r="AQ76" i="5"/>
  <c r="AQ75" i="5"/>
  <c r="AQ74" i="5"/>
  <c r="AQ73" i="5"/>
  <c r="AQ72" i="5"/>
  <c r="AQ71" i="5"/>
  <c r="AQ70" i="5"/>
  <c r="AQ69" i="5"/>
  <c r="AQ68" i="5"/>
  <c r="AQ67" i="5"/>
  <c r="AQ66" i="5"/>
  <c r="AQ65" i="5"/>
  <c r="AQ64" i="5"/>
  <c r="AQ63" i="5"/>
  <c r="AO80" i="5"/>
  <c r="AO79" i="5"/>
  <c r="AO78" i="5"/>
  <c r="AO77" i="5"/>
  <c r="AO76" i="5"/>
  <c r="AO75" i="5"/>
  <c r="AO74" i="5"/>
  <c r="AO73" i="5"/>
  <c r="AO72" i="5"/>
  <c r="AO71" i="5"/>
  <c r="AO70" i="5"/>
  <c r="AO69" i="5"/>
  <c r="AO68" i="5"/>
  <c r="AO67" i="5"/>
  <c r="AO66" i="5"/>
  <c r="AO65" i="5"/>
  <c r="AO64" i="5"/>
  <c r="AO63" i="5"/>
  <c r="AM80" i="5"/>
  <c r="AM79" i="5"/>
  <c r="AM78" i="5"/>
  <c r="AM77" i="5"/>
  <c r="AM76" i="5"/>
  <c r="AM75" i="5"/>
  <c r="AM74" i="5"/>
  <c r="AM73" i="5"/>
  <c r="AM72" i="5"/>
  <c r="AM71" i="5"/>
  <c r="AM70" i="5"/>
  <c r="AM69" i="5"/>
  <c r="AM68" i="5"/>
  <c r="AM67" i="5"/>
  <c r="AM66" i="5"/>
  <c r="AM65" i="5"/>
  <c r="AM64" i="5"/>
  <c r="AM63" i="5"/>
  <c r="AL80" i="5"/>
  <c r="AL79" i="5"/>
  <c r="AL78" i="5"/>
  <c r="AL77" i="5"/>
  <c r="AL76" i="5"/>
  <c r="AL75" i="5"/>
  <c r="AL74" i="5"/>
  <c r="AL73" i="5"/>
  <c r="AL72" i="5"/>
  <c r="AL71" i="5"/>
  <c r="AL70" i="5"/>
  <c r="AL69" i="5"/>
  <c r="AL68" i="5"/>
  <c r="AL67" i="5"/>
  <c r="AL66" i="5"/>
  <c r="AL65" i="5"/>
  <c r="AL64" i="5"/>
  <c r="AL63" i="5"/>
  <c r="AK80" i="5"/>
  <c r="AK79" i="5"/>
  <c r="AK78" i="5"/>
  <c r="AK77" i="5"/>
  <c r="AK76" i="5"/>
  <c r="AK75" i="5"/>
  <c r="AK74" i="5"/>
  <c r="AK73" i="5"/>
  <c r="AK72" i="5"/>
  <c r="AK71" i="5"/>
  <c r="AK70" i="5"/>
  <c r="AK69" i="5"/>
  <c r="AK68" i="5"/>
  <c r="AK67" i="5"/>
  <c r="AK66" i="5"/>
  <c r="AK65" i="5"/>
  <c r="AK64" i="5"/>
  <c r="AK63" i="5"/>
  <c r="AJ80" i="5"/>
  <c r="AJ79" i="5"/>
  <c r="AJ78" i="5"/>
  <c r="AJ77" i="5"/>
  <c r="AJ76" i="5"/>
  <c r="AJ75" i="5"/>
  <c r="AJ74" i="5"/>
  <c r="AJ73" i="5"/>
  <c r="AJ72" i="5"/>
  <c r="AJ71" i="5"/>
  <c r="AJ70" i="5"/>
  <c r="AJ69" i="5"/>
  <c r="AJ68" i="5"/>
  <c r="AJ67" i="5"/>
  <c r="AJ66" i="5"/>
  <c r="AJ65" i="5"/>
  <c r="AJ64" i="5"/>
  <c r="AJ63" i="5"/>
  <c r="AI80" i="5"/>
  <c r="AI79" i="5"/>
  <c r="AI78" i="5"/>
  <c r="AI77" i="5"/>
  <c r="AI76" i="5"/>
  <c r="AI75" i="5"/>
  <c r="AI74" i="5"/>
  <c r="AI73" i="5"/>
  <c r="AI72" i="5"/>
  <c r="AI71" i="5"/>
  <c r="AI70" i="5"/>
  <c r="AI69" i="5"/>
  <c r="AI68" i="5"/>
  <c r="AI67" i="5"/>
  <c r="AI66" i="5"/>
  <c r="AI65" i="5"/>
  <c r="AI64" i="5"/>
  <c r="AI63" i="5"/>
  <c r="AH80" i="5"/>
  <c r="AH79" i="5"/>
  <c r="AH78" i="5"/>
  <c r="AH77" i="5"/>
  <c r="AH76" i="5"/>
  <c r="AH75" i="5"/>
  <c r="AH74" i="5"/>
  <c r="AH73" i="5"/>
  <c r="AH72" i="5"/>
  <c r="AH71" i="5"/>
  <c r="AH70" i="5"/>
  <c r="AH69" i="5"/>
  <c r="AH68" i="5"/>
  <c r="AH67" i="5"/>
  <c r="AH66" i="5"/>
  <c r="AH65" i="5"/>
  <c r="AH64" i="5"/>
  <c r="AH63" i="5"/>
  <c r="AG80" i="5"/>
  <c r="AG79" i="5"/>
  <c r="AG78" i="5"/>
  <c r="AG77" i="5"/>
  <c r="AG76" i="5"/>
  <c r="AG75" i="5"/>
  <c r="AG74" i="5"/>
  <c r="AG73" i="5"/>
  <c r="AG72" i="5"/>
  <c r="AG71" i="5"/>
  <c r="AG70" i="5"/>
  <c r="AG69" i="5"/>
  <c r="AG68" i="5"/>
  <c r="AG67" i="5"/>
  <c r="AG66" i="5"/>
  <c r="AG65" i="5"/>
  <c r="AG64" i="5"/>
  <c r="AG63" i="5"/>
  <c r="AF80" i="5"/>
  <c r="AF79" i="5"/>
  <c r="AF78" i="5"/>
  <c r="AF77" i="5"/>
  <c r="AF76" i="5"/>
  <c r="AF75" i="5"/>
  <c r="AF74" i="5"/>
  <c r="AF73" i="5"/>
  <c r="AF72" i="5"/>
  <c r="AF71" i="5"/>
  <c r="AF70" i="5"/>
  <c r="AF69" i="5"/>
  <c r="AF68" i="5"/>
  <c r="AF67" i="5"/>
  <c r="AF66" i="5"/>
  <c r="AF65" i="5"/>
  <c r="AF64" i="5"/>
  <c r="AF63" i="5"/>
  <c r="AE80" i="5"/>
  <c r="AE79" i="5"/>
  <c r="AE78" i="5"/>
  <c r="AE77" i="5"/>
  <c r="AE76" i="5"/>
  <c r="AE75" i="5"/>
  <c r="AE74" i="5"/>
  <c r="AE73" i="5"/>
  <c r="AE72" i="5"/>
  <c r="AE71" i="5"/>
  <c r="AE70" i="5"/>
  <c r="AE69" i="5"/>
  <c r="AE68" i="5"/>
  <c r="AE67" i="5"/>
  <c r="AE66" i="5"/>
  <c r="AE65" i="5"/>
  <c r="AE64" i="5"/>
  <c r="AE63" i="5"/>
  <c r="AQ61" i="5"/>
  <c r="AQ60" i="5"/>
  <c r="AQ59" i="5"/>
  <c r="AQ58" i="5"/>
  <c r="AQ57" i="5"/>
  <c r="AQ56" i="5"/>
  <c r="AQ55" i="5"/>
  <c r="AQ54" i="5"/>
  <c r="AQ53" i="5"/>
  <c r="AQ52" i="5"/>
  <c r="AQ51" i="5"/>
  <c r="AQ50" i="5"/>
  <c r="AQ49" i="5"/>
  <c r="AQ48" i="5"/>
  <c r="AQ47" i="5"/>
  <c r="AQ46" i="5"/>
  <c r="AQ45" i="5"/>
  <c r="AQ44" i="5"/>
  <c r="AO61" i="5"/>
  <c r="AO60" i="5"/>
  <c r="AO59" i="5"/>
  <c r="AO58" i="5"/>
  <c r="AO57" i="5"/>
  <c r="AO56" i="5"/>
  <c r="AO55" i="5"/>
  <c r="AO54" i="5"/>
  <c r="AO53" i="5"/>
  <c r="AO52" i="5"/>
  <c r="AO51" i="5"/>
  <c r="AO50" i="5"/>
  <c r="AO49" i="5"/>
  <c r="AO48" i="5"/>
  <c r="AO47" i="5"/>
  <c r="AO46" i="5"/>
  <c r="AO45" i="5"/>
  <c r="AO44" i="5"/>
  <c r="AM61" i="5"/>
  <c r="AM60" i="5"/>
  <c r="AM59" i="5"/>
  <c r="AM58" i="5"/>
  <c r="AM57" i="5"/>
  <c r="AM56" i="5"/>
  <c r="AM55" i="5"/>
  <c r="AM54" i="5"/>
  <c r="AM53" i="5"/>
  <c r="AM52" i="5"/>
  <c r="AM51" i="5"/>
  <c r="AM50" i="5"/>
  <c r="AM49" i="5"/>
  <c r="AM48" i="5"/>
  <c r="AM47" i="5"/>
  <c r="AM46" i="5"/>
  <c r="AM45" i="5"/>
  <c r="AM44" i="5"/>
  <c r="AL61" i="5"/>
  <c r="AL60" i="5"/>
  <c r="AL59" i="5"/>
  <c r="AL58" i="5"/>
  <c r="AL57" i="5"/>
  <c r="AL55" i="5"/>
  <c r="AL54" i="5"/>
  <c r="AL53" i="5"/>
  <c r="AL52" i="5"/>
  <c r="AL51" i="5"/>
  <c r="AL50" i="5"/>
  <c r="AL49" i="5"/>
  <c r="AL48" i="5"/>
  <c r="AL47" i="5"/>
  <c r="AL46" i="5"/>
  <c r="AL45" i="5"/>
  <c r="AL44" i="5"/>
  <c r="AK61" i="5"/>
  <c r="AK60" i="5"/>
  <c r="AK59" i="5"/>
  <c r="AK58" i="5"/>
  <c r="AK57" i="5"/>
  <c r="AK56" i="5"/>
  <c r="AK55" i="5"/>
  <c r="AK54" i="5"/>
  <c r="AK53" i="5"/>
  <c r="AK52" i="5"/>
  <c r="AK51" i="5"/>
  <c r="AK50" i="5"/>
  <c r="AK49" i="5"/>
  <c r="AK48" i="5"/>
  <c r="AK47" i="5"/>
  <c r="AK46" i="5"/>
  <c r="AK45" i="5"/>
  <c r="AK44" i="5"/>
  <c r="AJ61" i="5"/>
  <c r="AJ60" i="5"/>
  <c r="AJ59" i="5"/>
  <c r="AJ58" i="5"/>
  <c r="AJ57" i="5"/>
  <c r="AJ56" i="5"/>
  <c r="AJ55" i="5"/>
  <c r="AJ54" i="5"/>
  <c r="AJ53" i="5"/>
  <c r="AJ52" i="5"/>
  <c r="AJ51" i="5"/>
  <c r="AJ50" i="5"/>
  <c r="AJ49" i="5"/>
  <c r="AJ48" i="5"/>
  <c r="AJ47" i="5"/>
  <c r="AJ46" i="5"/>
  <c r="AJ45" i="5"/>
  <c r="AJ44" i="5"/>
  <c r="AI61" i="5"/>
  <c r="AI60" i="5"/>
  <c r="AI59" i="5"/>
  <c r="AI58" i="5"/>
  <c r="AI57" i="5"/>
  <c r="AI56" i="5"/>
  <c r="AI55" i="5"/>
  <c r="AI54" i="5"/>
  <c r="AI53" i="5"/>
  <c r="AI52" i="5"/>
  <c r="AI51" i="5"/>
  <c r="AI50" i="5"/>
  <c r="AI49" i="5"/>
  <c r="AI48" i="5"/>
  <c r="AI47" i="5"/>
  <c r="AI46" i="5"/>
  <c r="AI45" i="5"/>
  <c r="AI44" i="5"/>
  <c r="AH61" i="5"/>
  <c r="AH60" i="5"/>
  <c r="AH59" i="5"/>
  <c r="AH58" i="5"/>
  <c r="AH57" i="5"/>
  <c r="AH56" i="5"/>
  <c r="AH55" i="5"/>
  <c r="AH54" i="5"/>
  <c r="AH53" i="5"/>
  <c r="AH52" i="5"/>
  <c r="AH51" i="5"/>
  <c r="AH50" i="5"/>
  <c r="AH49" i="5"/>
  <c r="AH48" i="5"/>
  <c r="AH47" i="5"/>
  <c r="AH46" i="5"/>
  <c r="AH45" i="5"/>
  <c r="AH44" i="5"/>
  <c r="AG61" i="5"/>
  <c r="AG60" i="5"/>
  <c r="AG59" i="5"/>
  <c r="AG58" i="5"/>
  <c r="AG57" i="5"/>
  <c r="AG56" i="5"/>
  <c r="AG55" i="5"/>
  <c r="AG54" i="5"/>
  <c r="AG53" i="5"/>
  <c r="AG52" i="5"/>
  <c r="AG51" i="5"/>
  <c r="AG50" i="5"/>
  <c r="AG49" i="5"/>
  <c r="AG48" i="5"/>
  <c r="AG47" i="5"/>
  <c r="AG46" i="5"/>
  <c r="AG45" i="5"/>
  <c r="AG44" i="5"/>
  <c r="AF61" i="5"/>
  <c r="AF60" i="5"/>
  <c r="AF59" i="5"/>
  <c r="AF58" i="5"/>
  <c r="AF57" i="5"/>
  <c r="AF56" i="5"/>
  <c r="AF55" i="5"/>
  <c r="AF54" i="5"/>
  <c r="AF53" i="5"/>
  <c r="AF52" i="5"/>
  <c r="AF51" i="5"/>
  <c r="AF50" i="5"/>
  <c r="AF49" i="5"/>
  <c r="AF48" i="5"/>
  <c r="AF47" i="5"/>
  <c r="AF46" i="5"/>
  <c r="AF45" i="5"/>
  <c r="AF44" i="5"/>
  <c r="AE61" i="5"/>
  <c r="AE60" i="5"/>
  <c r="AE59" i="5"/>
  <c r="AE58" i="5"/>
  <c r="AE57" i="5"/>
  <c r="AE56" i="5"/>
  <c r="AE55" i="5"/>
  <c r="AE54" i="5"/>
  <c r="AE53" i="5"/>
  <c r="AE52" i="5"/>
  <c r="AE51" i="5"/>
  <c r="AE50" i="5"/>
  <c r="AE49" i="5"/>
  <c r="AE48" i="5"/>
  <c r="AE47" i="5"/>
  <c r="AE46" i="5"/>
  <c r="AE45" i="5"/>
  <c r="AE44" i="5"/>
  <c r="AD99" i="5"/>
  <c r="AD98" i="5"/>
  <c r="AD97" i="5"/>
  <c r="AD96" i="5"/>
  <c r="AD95" i="5"/>
  <c r="AD94" i="5"/>
  <c r="AD93" i="5"/>
  <c r="AD92" i="5"/>
  <c r="AD91" i="5"/>
  <c r="AD90" i="5"/>
  <c r="AD89" i="5"/>
  <c r="AD88" i="5"/>
  <c r="AD87" i="5"/>
  <c r="AD86" i="5"/>
  <c r="AD85" i="5"/>
  <c r="AD84" i="5"/>
  <c r="AD83" i="5"/>
  <c r="AD82" i="5"/>
  <c r="AD80" i="5"/>
  <c r="AD79" i="5"/>
  <c r="AD78" i="5"/>
  <c r="AD77" i="5"/>
  <c r="AD76" i="5"/>
  <c r="AD75" i="5"/>
  <c r="AD74" i="5"/>
  <c r="AD73" i="5"/>
  <c r="AD72" i="5"/>
  <c r="AD71" i="5"/>
  <c r="AD70" i="5"/>
  <c r="AD69" i="5"/>
  <c r="AD68" i="5"/>
  <c r="AD67" i="5"/>
  <c r="AD66" i="5"/>
  <c r="AD65" i="5"/>
  <c r="AD64" i="5"/>
  <c r="AD63" i="5"/>
  <c r="AC99" i="5"/>
  <c r="AC98" i="5"/>
  <c r="AC97" i="5"/>
  <c r="AC96" i="5"/>
  <c r="AC95" i="5"/>
  <c r="AC94" i="5"/>
  <c r="AC93" i="5"/>
  <c r="AC92" i="5"/>
  <c r="AC91" i="5"/>
  <c r="AC90" i="5"/>
  <c r="AC89" i="5"/>
  <c r="AC88" i="5"/>
  <c r="AC87" i="5"/>
  <c r="AC86" i="5"/>
  <c r="AC85" i="5"/>
  <c r="AC84" i="5"/>
  <c r="AC83" i="5"/>
  <c r="AC82" i="5"/>
  <c r="AC80" i="5"/>
  <c r="AC79" i="5"/>
  <c r="AC78" i="5"/>
  <c r="AC77" i="5"/>
  <c r="AC76" i="5"/>
  <c r="AC75" i="5"/>
  <c r="AC74" i="5"/>
  <c r="AC73" i="5"/>
  <c r="AC72" i="5"/>
  <c r="AC71" i="5"/>
  <c r="AC70" i="5"/>
  <c r="AC69" i="5"/>
  <c r="AC68" i="5"/>
  <c r="AC67" i="5"/>
  <c r="AC66" i="5"/>
  <c r="AC65" i="5"/>
  <c r="AC64" i="5"/>
  <c r="AC63" i="5"/>
  <c r="AB99" i="5"/>
  <c r="AB98" i="5"/>
  <c r="AB97" i="5"/>
  <c r="AB96" i="5"/>
  <c r="AB95" i="5"/>
  <c r="AB94" i="5"/>
  <c r="AB93" i="5"/>
  <c r="AB92" i="5"/>
  <c r="AB91" i="5"/>
  <c r="AB90" i="5"/>
  <c r="AB89" i="5"/>
  <c r="AB88" i="5"/>
  <c r="AB87" i="5"/>
  <c r="AB86" i="5"/>
  <c r="AB85" i="5"/>
  <c r="AB84" i="5"/>
  <c r="AB83" i="5"/>
  <c r="AB82" i="5"/>
  <c r="AA99" i="5"/>
  <c r="AA98" i="5"/>
  <c r="AA97" i="5"/>
  <c r="AA96" i="5"/>
  <c r="AA95" i="5"/>
  <c r="AA94" i="5"/>
  <c r="AA93" i="5"/>
  <c r="AA92" i="5"/>
  <c r="AA91" i="5"/>
  <c r="AA90" i="5"/>
  <c r="AA89" i="5"/>
  <c r="AA88" i="5"/>
  <c r="AA87" i="5"/>
  <c r="AA86" i="5"/>
  <c r="AA85" i="5"/>
  <c r="AA84" i="5"/>
  <c r="AA83" i="5"/>
  <c r="AA82" i="5"/>
  <c r="Z99" i="5"/>
  <c r="Z98" i="5"/>
  <c r="Z97" i="5"/>
  <c r="Z96" i="5"/>
  <c r="Z95" i="5"/>
  <c r="Z94" i="5"/>
  <c r="Z93" i="5"/>
  <c r="Z92" i="5"/>
  <c r="Z91" i="5"/>
  <c r="Z90" i="5"/>
  <c r="Z89" i="5"/>
  <c r="Z88" i="5"/>
  <c r="Z87" i="5"/>
  <c r="Z86" i="5"/>
  <c r="Z85" i="5"/>
  <c r="Z84" i="5"/>
  <c r="Z83" i="5"/>
  <c r="Z82" i="5"/>
  <c r="Y99" i="5"/>
  <c r="Y98" i="5"/>
  <c r="Y97" i="5"/>
  <c r="Y96" i="5"/>
  <c r="Y95" i="5"/>
  <c r="Y94" i="5"/>
  <c r="Y93" i="5"/>
  <c r="Y92" i="5"/>
  <c r="Y91" i="5"/>
  <c r="Y90" i="5"/>
  <c r="Y89" i="5"/>
  <c r="Y88" i="5"/>
  <c r="Y87" i="5"/>
  <c r="Y86" i="5"/>
  <c r="Y85" i="5"/>
  <c r="Y84" i="5"/>
  <c r="Y83" i="5"/>
  <c r="Y82" i="5"/>
  <c r="X99" i="5"/>
  <c r="X98" i="5"/>
  <c r="X97" i="5"/>
  <c r="X96" i="5"/>
  <c r="X95" i="5"/>
  <c r="X94" i="5"/>
  <c r="X93" i="5"/>
  <c r="X92" i="5"/>
  <c r="X91" i="5"/>
  <c r="X90" i="5"/>
  <c r="X89" i="5"/>
  <c r="X88" i="5"/>
  <c r="X87" i="5"/>
  <c r="X86" i="5"/>
  <c r="X85" i="5"/>
  <c r="X84" i="5"/>
  <c r="X83" i="5"/>
  <c r="X82" i="5"/>
  <c r="W99" i="5"/>
  <c r="W98" i="5"/>
  <c r="W97" i="5"/>
  <c r="W96" i="5"/>
  <c r="W95" i="5"/>
  <c r="W94" i="5"/>
  <c r="W93" i="5"/>
  <c r="W92" i="5"/>
  <c r="W91" i="5"/>
  <c r="W90" i="5"/>
  <c r="W89" i="5"/>
  <c r="W88" i="5"/>
  <c r="W87" i="5"/>
  <c r="W86" i="5"/>
  <c r="W85" i="5"/>
  <c r="W84" i="5"/>
  <c r="W83" i="5"/>
  <c r="W82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V86" i="5"/>
  <c r="V85" i="5"/>
  <c r="V84" i="5"/>
  <c r="V83" i="5"/>
  <c r="V82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2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Q99" i="5"/>
  <c r="AU99" i="5" s="1"/>
  <c r="BB99" i="5" s="1"/>
  <c r="Q98" i="5"/>
  <c r="Q97" i="5"/>
  <c r="Q96" i="5"/>
  <c r="Q95" i="5"/>
  <c r="Q94" i="5"/>
  <c r="AU94" i="5" s="1"/>
  <c r="BB94" i="5" s="1"/>
  <c r="Q93" i="5"/>
  <c r="Q92" i="5"/>
  <c r="AU92" i="5" s="1"/>
  <c r="BB92" i="5" s="1"/>
  <c r="Q91" i="5"/>
  <c r="AU91" i="5" s="1"/>
  <c r="BB91" i="5" s="1"/>
  <c r="Q90" i="5"/>
  <c r="AU90" i="5" s="1"/>
  <c r="BB90" i="5" s="1"/>
  <c r="Q89" i="5"/>
  <c r="AU89" i="5" s="1"/>
  <c r="BB89" i="5" s="1"/>
  <c r="Q88" i="5"/>
  <c r="AU88" i="5" s="1"/>
  <c r="BB88" i="5" s="1"/>
  <c r="Q87" i="5"/>
  <c r="AU87" i="5" s="1"/>
  <c r="BB87" i="5" s="1"/>
  <c r="Q86" i="5"/>
  <c r="AU86" i="5" s="1"/>
  <c r="BB86" i="5" s="1"/>
  <c r="Q85" i="5"/>
  <c r="Q84" i="5"/>
  <c r="AU84" i="5" s="1"/>
  <c r="BB84" i="5" s="1"/>
  <c r="Q83" i="5"/>
  <c r="AU83" i="5" s="1"/>
  <c r="BB83" i="5" s="1"/>
  <c r="Q82" i="5"/>
  <c r="AU82" i="5" s="1"/>
  <c r="BB82" i="5" s="1"/>
  <c r="N99" i="5"/>
  <c r="AT99" i="5" s="1"/>
  <c r="AZ99" i="5" s="1"/>
  <c r="N98" i="5"/>
  <c r="AT98" i="5" s="1"/>
  <c r="AZ98" i="5" s="1"/>
  <c r="N97" i="5"/>
  <c r="AT97" i="5" s="1"/>
  <c r="AZ97" i="5" s="1"/>
  <c r="N96" i="5"/>
  <c r="AT96" i="5" s="1"/>
  <c r="AZ96" i="5" s="1"/>
  <c r="N95" i="5"/>
  <c r="N94" i="5"/>
  <c r="AT94" i="5" s="1"/>
  <c r="AZ94" i="5" s="1"/>
  <c r="N93" i="5"/>
  <c r="AT93" i="5" s="1"/>
  <c r="AZ93" i="5" s="1"/>
  <c r="N92" i="5"/>
  <c r="N91" i="5"/>
  <c r="N90" i="5"/>
  <c r="AT90" i="5" s="1"/>
  <c r="AZ90" i="5" s="1"/>
  <c r="N89" i="5"/>
  <c r="AT89" i="5" s="1"/>
  <c r="AZ89" i="5" s="1"/>
  <c r="N88" i="5"/>
  <c r="AT88" i="5" s="1"/>
  <c r="AZ88" i="5" s="1"/>
  <c r="N87" i="5"/>
  <c r="N86" i="5"/>
  <c r="AT86" i="5" s="1"/>
  <c r="AZ86" i="5" s="1"/>
  <c r="N85" i="5"/>
  <c r="AT85" i="5" s="1"/>
  <c r="AZ85" i="5" s="1"/>
  <c r="N84" i="5"/>
  <c r="N83" i="5"/>
  <c r="N82" i="5"/>
  <c r="K99" i="5"/>
  <c r="BK99" i="5" s="1"/>
  <c r="K98" i="5"/>
  <c r="BK98" i="5" s="1"/>
  <c r="K97" i="5"/>
  <c r="BK97" i="5" s="1"/>
  <c r="K96" i="5"/>
  <c r="BK96" i="5" s="1"/>
  <c r="K95" i="5"/>
  <c r="BK95" i="5" s="1"/>
  <c r="K94" i="5"/>
  <c r="BK94" i="5" s="1"/>
  <c r="K93" i="5"/>
  <c r="BK93" i="5" s="1"/>
  <c r="K92" i="5"/>
  <c r="BK92" i="5" s="1"/>
  <c r="K91" i="5"/>
  <c r="BK91" i="5" s="1"/>
  <c r="K90" i="5"/>
  <c r="BK90" i="5" s="1"/>
  <c r="K89" i="5"/>
  <c r="BK89" i="5" s="1"/>
  <c r="K88" i="5"/>
  <c r="BK88" i="5" s="1"/>
  <c r="K87" i="5"/>
  <c r="BK87" i="5" s="1"/>
  <c r="K86" i="5"/>
  <c r="BK86" i="5" s="1"/>
  <c r="K85" i="5"/>
  <c r="BK85" i="5" s="1"/>
  <c r="K84" i="5"/>
  <c r="BK84" i="5" s="1"/>
  <c r="K83" i="5"/>
  <c r="BK83" i="5" s="1"/>
  <c r="K82" i="5"/>
  <c r="BK82" i="5" s="1"/>
  <c r="H99" i="5"/>
  <c r="H98" i="5"/>
  <c r="AR98" i="5" s="1"/>
  <c r="AV98" i="5" s="1"/>
  <c r="H97" i="5"/>
  <c r="AR97" i="5" s="1"/>
  <c r="AV97" i="5" s="1"/>
  <c r="H96" i="5"/>
  <c r="H95" i="5"/>
  <c r="H94" i="5"/>
  <c r="AR94" i="5" s="1"/>
  <c r="AV94" i="5" s="1"/>
  <c r="H93" i="5"/>
  <c r="AR93" i="5" s="1"/>
  <c r="AV93" i="5" s="1"/>
  <c r="H92" i="5"/>
  <c r="AR92" i="5" s="1"/>
  <c r="AV92" i="5" s="1"/>
  <c r="H91" i="5"/>
  <c r="H90" i="5"/>
  <c r="AR90" i="5" s="1"/>
  <c r="AV90" i="5" s="1"/>
  <c r="H89" i="5"/>
  <c r="AR89" i="5" s="1"/>
  <c r="AV89" i="5" s="1"/>
  <c r="H88" i="5"/>
  <c r="H87" i="5"/>
  <c r="H86" i="5"/>
  <c r="H85" i="5"/>
  <c r="H84" i="5"/>
  <c r="AR84" i="5" s="1"/>
  <c r="AV84" i="5" s="1"/>
  <c r="H83" i="5"/>
  <c r="H82" i="5"/>
  <c r="AR82" i="5" s="1"/>
  <c r="AV82" i="5" s="1"/>
  <c r="AB80" i="5"/>
  <c r="AB79" i="5"/>
  <c r="AB78" i="5"/>
  <c r="AB77" i="5"/>
  <c r="AB76" i="5"/>
  <c r="AB75" i="5"/>
  <c r="AB74" i="5"/>
  <c r="AB73" i="5"/>
  <c r="AB72" i="5"/>
  <c r="AB71" i="5"/>
  <c r="AB70" i="5"/>
  <c r="AB69" i="5"/>
  <c r="AB68" i="5"/>
  <c r="AB67" i="5"/>
  <c r="AB66" i="5"/>
  <c r="AB65" i="5"/>
  <c r="AB64" i="5"/>
  <c r="AB63" i="5"/>
  <c r="Z80" i="5"/>
  <c r="Z79" i="5"/>
  <c r="Z78" i="5"/>
  <c r="Z77" i="5"/>
  <c r="Z76" i="5"/>
  <c r="Z75" i="5"/>
  <c r="Z74" i="5"/>
  <c r="Z73" i="5"/>
  <c r="Z72" i="5"/>
  <c r="Z71" i="5"/>
  <c r="Z70" i="5"/>
  <c r="Z69" i="5"/>
  <c r="Z68" i="5"/>
  <c r="Z67" i="5"/>
  <c r="Z66" i="5"/>
  <c r="Z65" i="5"/>
  <c r="Z64" i="5"/>
  <c r="Z63" i="5"/>
  <c r="AA80" i="5"/>
  <c r="AA79" i="5"/>
  <c r="AA78" i="5"/>
  <c r="AA77" i="5"/>
  <c r="AA76" i="5"/>
  <c r="AA75" i="5"/>
  <c r="AA74" i="5"/>
  <c r="AA73" i="5"/>
  <c r="AA72" i="5"/>
  <c r="AA71" i="5"/>
  <c r="AA70" i="5"/>
  <c r="AA69" i="5"/>
  <c r="AA68" i="5"/>
  <c r="AA67" i="5"/>
  <c r="AA66" i="5"/>
  <c r="AA65" i="5"/>
  <c r="AA64" i="5"/>
  <c r="AA63" i="5"/>
  <c r="Y80" i="5"/>
  <c r="Y79" i="5"/>
  <c r="Y78" i="5"/>
  <c r="Y77" i="5"/>
  <c r="Y76" i="5"/>
  <c r="Y75" i="5"/>
  <c r="Y74" i="5"/>
  <c r="Y73" i="5"/>
  <c r="Y72" i="5"/>
  <c r="Y71" i="5"/>
  <c r="Y70" i="5"/>
  <c r="Y69" i="5"/>
  <c r="Y68" i="5"/>
  <c r="Y67" i="5"/>
  <c r="Y66" i="5"/>
  <c r="Y65" i="5"/>
  <c r="Y64" i="5"/>
  <c r="Y63" i="5"/>
  <c r="X80" i="5"/>
  <c r="X79" i="5"/>
  <c r="X78" i="5"/>
  <c r="X77" i="5"/>
  <c r="X76" i="5"/>
  <c r="X75" i="5"/>
  <c r="X74" i="5"/>
  <c r="X73" i="5"/>
  <c r="X72" i="5"/>
  <c r="X71" i="5"/>
  <c r="X70" i="5"/>
  <c r="X69" i="5"/>
  <c r="X68" i="5"/>
  <c r="X67" i="5"/>
  <c r="X66" i="5"/>
  <c r="X65" i="5"/>
  <c r="X64" i="5"/>
  <c r="X63" i="5"/>
  <c r="W80" i="5"/>
  <c r="W79" i="5"/>
  <c r="W78" i="5"/>
  <c r="W77" i="5"/>
  <c r="W76" i="5"/>
  <c r="W75" i="5"/>
  <c r="W74" i="5"/>
  <c r="W73" i="5"/>
  <c r="W72" i="5"/>
  <c r="W71" i="5"/>
  <c r="W70" i="5"/>
  <c r="W69" i="5"/>
  <c r="W68" i="5"/>
  <c r="W67" i="5"/>
  <c r="W66" i="5"/>
  <c r="W65" i="5"/>
  <c r="W64" i="5"/>
  <c r="W63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Q80" i="5"/>
  <c r="AU80" i="5" s="1"/>
  <c r="BB80" i="5" s="1"/>
  <c r="Q79" i="5"/>
  <c r="AU79" i="5" s="1"/>
  <c r="BB79" i="5" s="1"/>
  <c r="Q78" i="5"/>
  <c r="AU78" i="5" s="1"/>
  <c r="BB78" i="5" s="1"/>
  <c r="Q77" i="5"/>
  <c r="AU77" i="5" s="1"/>
  <c r="BB77" i="5" s="1"/>
  <c r="Q76" i="5"/>
  <c r="Q75" i="5"/>
  <c r="Q74" i="5"/>
  <c r="AU74" i="5" s="1"/>
  <c r="BB74" i="5" s="1"/>
  <c r="Q73" i="5"/>
  <c r="AU73" i="5" s="1"/>
  <c r="BB73" i="5" s="1"/>
  <c r="Q72" i="5"/>
  <c r="AU72" i="5" s="1"/>
  <c r="BB72" i="5" s="1"/>
  <c r="Q71" i="5"/>
  <c r="AU71" i="5" s="1"/>
  <c r="BB71" i="5" s="1"/>
  <c r="Q70" i="5"/>
  <c r="AU70" i="5" s="1"/>
  <c r="BB70" i="5" s="1"/>
  <c r="Q69" i="5"/>
  <c r="AU69" i="5" s="1"/>
  <c r="BB69" i="5" s="1"/>
  <c r="Q68" i="5"/>
  <c r="Q67" i="5"/>
  <c r="Q66" i="5"/>
  <c r="AU66" i="5" s="1"/>
  <c r="BB66" i="5" s="1"/>
  <c r="Q65" i="5"/>
  <c r="AU65" i="5" s="1"/>
  <c r="BB65" i="5" s="1"/>
  <c r="Q64" i="5"/>
  <c r="AU64" i="5" s="1"/>
  <c r="BB64" i="5" s="1"/>
  <c r="Q63" i="5"/>
  <c r="AU63" i="5" s="1"/>
  <c r="BB63" i="5" s="1"/>
  <c r="N80" i="5"/>
  <c r="AT80" i="5" s="1"/>
  <c r="AZ80" i="5" s="1"/>
  <c r="N79" i="5"/>
  <c r="AT79" i="5" s="1"/>
  <c r="AZ79" i="5" s="1"/>
  <c r="N78" i="5"/>
  <c r="N77" i="5"/>
  <c r="N76" i="5"/>
  <c r="AT76" i="5" s="1"/>
  <c r="AZ76" i="5" s="1"/>
  <c r="N75" i="5"/>
  <c r="AT75" i="5" s="1"/>
  <c r="AZ75" i="5" s="1"/>
  <c r="N74" i="5"/>
  <c r="AT74" i="5" s="1"/>
  <c r="AZ74" i="5" s="1"/>
  <c r="N73" i="5"/>
  <c r="AT73" i="5" s="1"/>
  <c r="AZ73" i="5" s="1"/>
  <c r="N72" i="5"/>
  <c r="AT72" i="5" s="1"/>
  <c r="AZ72" i="5" s="1"/>
  <c r="N71" i="5"/>
  <c r="AT71" i="5" s="1"/>
  <c r="AZ71" i="5" s="1"/>
  <c r="N70" i="5"/>
  <c r="N69" i="5"/>
  <c r="N68" i="5"/>
  <c r="AT68" i="5" s="1"/>
  <c r="AZ68" i="5" s="1"/>
  <c r="N67" i="5"/>
  <c r="AT67" i="5" s="1"/>
  <c r="AZ67" i="5" s="1"/>
  <c r="N66" i="5"/>
  <c r="AT66" i="5" s="1"/>
  <c r="AZ66" i="5" s="1"/>
  <c r="N65" i="5"/>
  <c r="AT65" i="5" s="1"/>
  <c r="AZ65" i="5" s="1"/>
  <c r="N64" i="5"/>
  <c r="AT64" i="5" s="1"/>
  <c r="AZ64" i="5" s="1"/>
  <c r="N63" i="5"/>
  <c r="AT63" i="5" s="1"/>
  <c r="AZ63" i="5" s="1"/>
  <c r="K80" i="5"/>
  <c r="BK80" i="5" s="1"/>
  <c r="K79" i="5"/>
  <c r="BK79" i="5" s="1"/>
  <c r="K78" i="5"/>
  <c r="BK78" i="5" s="1"/>
  <c r="K77" i="5"/>
  <c r="BK77" i="5" s="1"/>
  <c r="K76" i="5"/>
  <c r="BK76" i="5" s="1"/>
  <c r="K75" i="5"/>
  <c r="BK75" i="5" s="1"/>
  <c r="K74" i="5"/>
  <c r="BK74" i="5" s="1"/>
  <c r="K73" i="5"/>
  <c r="BK73" i="5" s="1"/>
  <c r="K72" i="5"/>
  <c r="BK72" i="5" s="1"/>
  <c r="K71" i="5"/>
  <c r="BK71" i="5" s="1"/>
  <c r="K70" i="5"/>
  <c r="BK70" i="5" s="1"/>
  <c r="K69" i="5"/>
  <c r="BK69" i="5" s="1"/>
  <c r="K68" i="5"/>
  <c r="BK68" i="5" s="1"/>
  <c r="K67" i="5"/>
  <c r="BK67" i="5" s="1"/>
  <c r="K66" i="5"/>
  <c r="BK66" i="5" s="1"/>
  <c r="K65" i="5"/>
  <c r="BK65" i="5" s="1"/>
  <c r="K64" i="5"/>
  <c r="BK64" i="5" s="1"/>
  <c r="K63" i="5"/>
  <c r="BK63" i="5" s="1"/>
  <c r="H80" i="5"/>
  <c r="AR80" i="5" s="1"/>
  <c r="AV80" i="5" s="1"/>
  <c r="H79" i="5"/>
  <c r="AR79" i="5" s="1"/>
  <c r="AV79" i="5" s="1"/>
  <c r="H78" i="5"/>
  <c r="AR78" i="5" s="1"/>
  <c r="AV78" i="5" s="1"/>
  <c r="H77" i="5"/>
  <c r="AR77" i="5" s="1"/>
  <c r="AV77" i="5" s="1"/>
  <c r="H76" i="5"/>
  <c r="AR76" i="5" s="1"/>
  <c r="AV76" i="5" s="1"/>
  <c r="H75" i="5"/>
  <c r="AR75" i="5" s="1"/>
  <c r="AV75" i="5" s="1"/>
  <c r="H74" i="5"/>
  <c r="H73" i="5"/>
  <c r="H72" i="5"/>
  <c r="AR72" i="5" s="1"/>
  <c r="AV72" i="5" s="1"/>
  <c r="H71" i="5"/>
  <c r="AR71" i="5" s="1"/>
  <c r="AV71" i="5" s="1"/>
  <c r="H70" i="5"/>
  <c r="AR70" i="5" s="1"/>
  <c r="AV70" i="5" s="1"/>
  <c r="H69" i="5"/>
  <c r="AR69" i="5" s="1"/>
  <c r="AV69" i="5" s="1"/>
  <c r="H68" i="5"/>
  <c r="AR68" i="5" s="1"/>
  <c r="AV68" i="5" s="1"/>
  <c r="H67" i="5"/>
  <c r="AR67" i="5" s="1"/>
  <c r="AV67" i="5" s="1"/>
  <c r="H66" i="5"/>
  <c r="H65" i="5"/>
  <c r="H64" i="5"/>
  <c r="AR64" i="5" s="1"/>
  <c r="AV64" i="5" s="1"/>
  <c r="H63" i="5"/>
  <c r="AR63" i="5" s="1"/>
  <c r="AV63" i="5" s="1"/>
  <c r="AU98" i="5"/>
  <c r="BB98" i="5" s="1"/>
  <c r="AU97" i="5"/>
  <c r="BB97" i="5" s="1"/>
  <c r="AU96" i="5"/>
  <c r="BB96" i="5" s="1"/>
  <c r="AU95" i="5"/>
  <c r="BB95" i="5" s="1"/>
  <c r="AU93" i="5"/>
  <c r="BB93" i="5" s="1"/>
  <c r="AU85" i="5"/>
  <c r="BB85" i="5" s="1"/>
  <c r="AT95" i="5"/>
  <c r="AZ95" i="5" s="1"/>
  <c r="AT92" i="5"/>
  <c r="AZ92" i="5" s="1"/>
  <c r="AT91" i="5"/>
  <c r="AZ91" i="5" s="1"/>
  <c r="AT87" i="5"/>
  <c r="AZ87" i="5" s="1"/>
  <c r="AT84" i="5"/>
  <c r="AZ84" i="5" s="1"/>
  <c r="AT83" i="5"/>
  <c r="AZ83" i="5" s="1"/>
  <c r="AT82" i="5"/>
  <c r="AZ82" i="5" s="1"/>
  <c r="AS99" i="5"/>
  <c r="AX99" i="5" s="1"/>
  <c r="AS97" i="5"/>
  <c r="AX97" i="5" s="1"/>
  <c r="AS89" i="5"/>
  <c r="AX89" i="5" s="1"/>
  <c r="AR99" i="5"/>
  <c r="AV99" i="5" s="1"/>
  <c r="AR96" i="5"/>
  <c r="AV96" i="5" s="1"/>
  <c r="AR95" i="5"/>
  <c r="AV95" i="5" s="1"/>
  <c r="AR91" i="5"/>
  <c r="AV91" i="5" s="1"/>
  <c r="AR88" i="5"/>
  <c r="AV88" i="5" s="1"/>
  <c r="AR87" i="5"/>
  <c r="AV87" i="5" s="1"/>
  <c r="AR86" i="5"/>
  <c r="AV86" i="5" s="1"/>
  <c r="AR85" i="5"/>
  <c r="AV85" i="5" s="1"/>
  <c r="AR83" i="5"/>
  <c r="AV83" i="5" s="1"/>
  <c r="AU76" i="5"/>
  <c r="BB76" i="5" s="1"/>
  <c r="AU75" i="5"/>
  <c r="BB75" i="5" s="1"/>
  <c r="AU68" i="5"/>
  <c r="BB68" i="5" s="1"/>
  <c r="AU67" i="5"/>
  <c r="BB67" i="5" s="1"/>
  <c r="AT78" i="5"/>
  <c r="AZ78" i="5" s="1"/>
  <c r="AT77" i="5"/>
  <c r="AZ77" i="5" s="1"/>
  <c r="AT70" i="5"/>
  <c r="AZ70" i="5" s="1"/>
  <c r="AT69" i="5"/>
  <c r="AZ69" i="5" s="1"/>
  <c r="AS80" i="5"/>
  <c r="AX80" i="5" s="1"/>
  <c r="AS79" i="5"/>
  <c r="AX79" i="5" s="1"/>
  <c r="AS72" i="5"/>
  <c r="AX72" i="5" s="1"/>
  <c r="AS71" i="5"/>
  <c r="AX71" i="5" s="1"/>
  <c r="AS64" i="5"/>
  <c r="AX64" i="5" s="1"/>
  <c r="AS63" i="5"/>
  <c r="AX63" i="5" s="1"/>
  <c r="AR74" i="5"/>
  <c r="AV74" i="5" s="1"/>
  <c r="AR73" i="5"/>
  <c r="AV73" i="5" s="1"/>
  <c r="AR66" i="5"/>
  <c r="AV66" i="5" s="1"/>
  <c r="AR65" i="5"/>
  <c r="AV65" i="5" s="1"/>
  <c r="AD61" i="5"/>
  <c r="AD60" i="5"/>
  <c r="AD59" i="5"/>
  <c r="AD58" i="5"/>
  <c r="AD57" i="5"/>
  <c r="AD56" i="5"/>
  <c r="AD55" i="5"/>
  <c r="AD54" i="5"/>
  <c r="AD53" i="5"/>
  <c r="AD52" i="5"/>
  <c r="AD51" i="5"/>
  <c r="AD50" i="5"/>
  <c r="AD49" i="5"/>
  <c r="AD48" i="5"/>
  <c r="AD47" i="5"/>
  <c r="AD46" i="5"/>
  <c r="AD45" i="5"/>
  <c r="AD44" i="5"/>
  <c r="AC61" i="5"/>
  <c r="AC60" i="5"/>
  <c r="AC59" i="5"/>
  <c r="AC58" i="5"/>
  <c r="AC57" i="5"/>
  <c r="AC56" i="5"/>
  <c r="AC55" i="5"/>
  <c r="AC54" i="5"/>
  <c r="AC53" i="5"/>
  <c r="AC52" i="5"/>
  <c r="AC51" i="5"/>
  <c r="AC50" i="5"/>
  <c r="AC49" i="5"/>
  <c r="AC48" i="5"/>
  <c r="AC47" i="5"/>
  <c r="AC46" i="5"/>
  <c r="AC45" i="5"/>
  <c r="AC44" i="5"/>
  <c r="AB61" i="5"/>
  <c r="AB60" i="5"/>
  <c r="AB59" i="5"/>
  <c r="AB58" i="5"/>
  <c r="AB57" i="5"/>
  <c r="AB56" i="5"/>
  <c r="AB55" i="5"/>
  <c r="AB54" i="5"/>
  <c r="AB53" i="5"/>
  <c r="AB52" i="5"/>
  <c r="AB51" i="5"/>
  <c r="AB50" i="5"/>
  <c r="AB49" i="5"/>
  <c r="AB48" i="5"/>
  <c r="AB47" i="5"/>
  <c r="AB46" i="5"/>
  <c r="AB45" i="5"/>
  <c r="AB44" i="5"/>
  <c r="AA61" i="5"/>
  <c r="AA60" i="5"/>
  <c r="AA59" i="5"/>
  <c r="AA58" i="5"/>
  <c r="AA57" i="5"/>
  <c r="AA56" i="5"/>
  <c r="AA55" i="5"/>
  <c r="AA54" i="5"/>
  <c r="AA53" i="5"/>
  <c r="AA52" i="5"/>
  <c r="AA51" i="5"/>
  <c r="AA50" i="5"/>
  <c r="AA49" i="5"/>
  <c r="AA48" i="5"/>
  <c r="AA47" i="5"/>
  <c r="AA46" i="5"/>
  <c r="AA45" i="5"/>
  <c r="AA44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X61" i="5"/>
  <c r="X60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W61" i="5"/>
  <c r="W60" i="5"/>
  <c r="W59" i="5"/>
  <c r="W58" i="5"/>
  <c r="W57" i="5"/>
  <c r="W56" i="5"/>
  <c r="W55" i="5"/>
  <c r="W54" i="5"/>
  <c r="W53" i="5"/>
  <c r="W52" i="5"/>
  <c r="W51" i="5"/>
  <c r="W50" i="5"/>
  <c r="W49" i="5"/>
  <c r="W48" i="5"/>
  <c r="W47" i="5"/>
  <c r="W46" i="5"/>
  <c r="W45" i="5"/>
  <c r="W44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K61" i="5"/>
  <c r="BK61" i="5" s="1"/>
  <c r="K60" i="5"/>
  <c r="BK60" i="5" s="1"/>
  <c r="K59" i="5"/>
  <c r="BK59" i="5" s="1"/>
  <c r="K58" i="5"/>
  <c r="BK58" i="5" s="1"/>
  <c r="K57" i="5"/>
  <c r="BK57" i="5" s="1"/>
  <c r="K56" i="5"/>
  <c r="BK56" i="5" s="1"/>
  <c r="K55" i="5"/>
  <c r="BK55" i="5" s="1"/>
  <c r="K54" i="5"/>
  <c r="BK54" i="5" s="1"/>
  <c r="K53" i="5"/>
  <c r="BK53" i="5" s="1"/>
  <c r="K52" i="5"/>
  <c r="BK52" i="5" s="1"/>
  <c r="K51" i="5"/>
  <c r="BK51" i="5" s="1"/>
  <c r="K50" i="5"/>
  <c r="BK50" i="5" s="1"/>
  <c r="K49" i="5"/>
  <c r="BK49" i="5" s="1"/>
  <c r="K48" i="5"/>
  <c r="BK48" i="5" s="1"/>
  <c r="K47" i="5"/>
  <c r="BK47" i="5" s="1"/>
  <c r="K46" i="5"/>
  <c r="BK46" i="5" s="1"/>
  <c r="K45" i="5"/>
  <c r="BK45" i="5" s="1"/>
  <c r="K44" i="5"/>
  <c r="BK44" i="5" s="1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AS73" i="5" l="1"/>
  <c r="AX73" i="5" s="1"/>
  <c r="AS82" i="5"/>
  <c r="AX82" i="5" s="1"/>
  <c r="AS92" i="5"/>
  <c r="AX92" i="5" s="1"/>
  <c r="AS93" i="5"/>
  <c r="AX93" i="5" s="1"/>
  <c r="AS68" i="5"/>
  <c r="AX68" i="5" s="1"/>
  <c r="AS76" i="5"/>
  <c r="AX76" i="5" s="1"/>
  <c r="AS84" i="5"/>
  <c r="AX84" i="5" s="1"/>
  <c r="AS94" i="5"/>
  <c r="AX94" i="5" s="1"/>
  <c r="AS90" i="5"/>
  <c r="AX90" i="5" s="1"/>
  <c r="AS66" i="5"/>
  <c r="AX66" i="5" s="1"/>
  <c r="AS77" i="5"/>
  <c r="AX77" i="5" s="1"/>
  <c r="AS85" i="5"/>
  <c r="AX85" i="5" s="1"/>
  <c r="AS65" i="5"/>
  <c r="AX65" i="5" s="1"/>
  <c r="AS91" i="5"/>
  <c r="AX91" i="5" s="1"/>
  <c r="AS74" i="5"/>
  <c r="AX74" i="5" s="1"/>
  <c r="AS67" i="5"/>
  <c r="AX67" i="5" s="1"/>
  <c r="AS75" i="5"/>
  <c r="AX75" i="5" s="1"/>
  <c r="AS83" i="5"/>
  <c r="AX83" i="5" s="1"/>
  <c r="AS69" i="5"/>
  <c r="AX69" i="5" s="1"/>
  <c r="AS70" i="5"/>
  <c r="AX70" i="5" s="1"/>
  <c r="AS78" i="5"/>
  <c r="AX78" i="5" s="1"/>
  <c r="AS86" i="5"/>
  <c r="AX86" i="5" s="1"/>
  <c r="AS98" i="5"/>
  <c r="AX98" i="5" s="1"/>
  <c r="AR21" i="13"/>
  <c r="AQ37" i="13"/>
  <c r="AO33" i="13"/>
  <c r="AR30" i="13"/>
  <c r="AO47" i="13"/>
  <c r="AR44" i="13"/>
  <c r="AO9" i="13"/>
  <c r="AO37" i="13"/>
  <c r="AR4" i="13"/>
  <c r="AQ10" i="13"/>
  <c r="AR17" i="13"/>
  <c r="AP47" i="13"/>
  <c r="AO38" i="13"/>
  <c r="AR5" i="13"/>
  <c r="AQ21" i="13"/>
  <c r="AP12" i="13"/>
  <c r="AR18" i="13"/>
  <c r="AP26" i="13"/>
  <c r="AO6" i="13"/>
  <c r="AO24" i="13"/>
  <c r="AP4" i="13"/>
  <c r="AQ7" i="13"/>
  <c r="AP23" i="13"/>
  <c r="AQ25" i="13"/>
  <c r="AP41" i="13"/>
  <c r="AR39" i="13"/>
  <c r="AO17" i="13"/>
  <c r="AP16" i="13"/>
  <c r="AR14" i="13"/>
  <c r="AO31" i="13"/>
  <c r="AP30" i="13"/>
  <c r="AQ29" i="13"/>
  <c r="AR28" i="13"/>
  <c r="AO45" i="13"/>
  <c r="AQ43" i="13"/>
  <c r="AR42" i="13"/>
  <c r="AR50" i="13"/>
  <c r="AQ45" i="13"/>
  <c r="AO7" i="13"/>
  <c r="AO25" i="13"/>
  <c r="AP5" i="13"/>
  <c r="AQ8" i="13"/>
  <c r="AP24" i="13"/>
  <c r="AR20" i="13"/>
  <c r="AQ36" i="13"/>
  <c r="AR40" i="13"/>
  <c r="AO10" i="13"/>
  <c r="AO18" i="13"/>
  <c r="AP17" i="13"/>
  <c r="AQ16" i="13"/>
  <c r="AR15" i="13"/>
  <c r="AO32" i="13"/>
  <c r="AP31" i="13"/>
  <c r="AQ30" i="13"/>
  <c r="AR29" i="13"/>
  <c r="AO46" i="13"/>
  <c r="AP45" i="13"/>
  <c r="AQ44" i="13"/>
  <c r="AR43" i="13"/>
  <c r="AP6" i="13"/>
  <c r="AO11" i="13"/>
  <c r="AP10" i="13"/>
  <c r="AQ17" i="13"/>
  <c r="AR16" i="13"/>
  <c r="AO34" i="13"/>
  <c r="AR31" i="13"/>
  <c r="AQ46" i="13"/>
  <c r="AR23" i="13"/>
  <c r="AQ39" i="13"/>
  <c r="AR10" i="13"/>
  <c r="AP34" i="13"/>
  <c r="AQ33" i="13"/>
  <c r="AR46" i="13"/>
  <c r="AP9" i="13"/>
  <c r="AO42" i="13"/>
  <c r="AP49" i="13"/>
  <c r="AR47" i="13"/>
  <c r="AR41" i="13"/>
  <c r="AR32" i="13"/>
  <c r="AO4" i="13"/>
  <c r="AO22" i="13"/>
  <c r="AO40" i="13"/>
  <c r="AQ4" i="13"/>
  <c r="AR7" i="13"/>
  <c r="AP21" i="13"/>
  <c r="AQ23" i="13"/>
  <c r="AR25" i="13"/>
  <c r="AP39" i="13"/>
  <c r="AQ41" i="13"/>
  <c r="AO15" i="13"/>
  <c r="AP14" i="13"/>
  <c r="AR12" i="13"/>
  <c r="AP28" i="13"/>
  <c r="AQ27" i="13"/>
  <c r="AR26" i="13"/>
  <c r="AR34" i="13"/>
  <c r="AP42" i="13"/>
  <c r="AP50" i="13"/>
  <c r="AR48" i="13"/>
  <c r="AO8" i="13"/>
  <c r="AO36" i="13"/>
  <c r="AQ9" i="13"/>
  <c r="AP25" i="13"/>
  <c r="AP32" i="13"/>
  <c r="AQ31" i="13"/>
  <c r="AP46" i="13"/>
  <c r="AP7" i="13"/>
  <c r="AQ20" i="13"/>
  <c r="AR22" i="13"/>
  <c r="AP36" i="13"/>
  <c r="AQ38" i="13"/>
  <c r="AO12" i="13"/>
  <c r="AQ18" i="13"/>
  <c r="AO26" i="13"/>
  <c r="AP33" i="13"/>
  <c r="AQ32" i="13"/>
  <c r="AO48" i="13"/>
  <c r="AR45" i="13"/>
  <c r="AP8" i="13"/>
  <c r="AP37" i="13"/>
  <c r="AO13" i="13"/>
  <c r="AQ11" i="13"/>
  <c r="AO27" i="13"/>
  <c r="AO49" i="13"/>
  <c r="AQ47" i="13"/>
  <c r="AO21" i="13"/>
  <c r="AO39" i="13"/>
  <c r="AR6" i="13"/>
  <c r="AP20" i="13"/>
  <c r="AQ22" i="13"/>
  <c r="AR24" i="13"/>
  <c r="AP38" i="13"/>
  <c r="AQ40" i="13"/>
  <c r="AR36" i="13"/>
  <c r="AO14" i="13"/>
  <c r="AP13" i="13"/>
  <c r="AR11" i="13"/>
  <c r="AO28" i="13"/>
  <c r="AQ26" i="13"/>
  <c r="AQ34" i="13"/>
  <c r="AR33" i="13"/>
  <c r="AO50" i="13"/>
  <c r="AQ48" i="13"/>
  <c r="AP11" i="13"/>
  <c r="AO23" i="13"/>
  <c r="AO41" i="13"/>
  <c r="AQ5" i="13"/>
  <c r="AR8" i="13"/>
  <c r="AP22" i="13"/>
  <c r="AQ24" i="13"/>
  <c r="AP40" i="13"/>
  <c r="AR38" i="13"/>
  <c r="AO16" i="13"/>
  <c r="AP15" i="13"/>
  <c r="AQ14" i="13"/>
  <c r="AR13" i="13"/>
  <c r="AO30" i="13"/>
  <c r="AP29" i="13"/>
  <c r="AQ28" i="13"/>
  <c r="AR27" i="13"/>
  <c r="AO44" i="13"/>
  <c r="AP43" i="13"/>
  <c r="AQ42" i="13"/>
  <c r="AQ50" i="13"/>
  <c r="AR49" i="13"/>
  <c r="AQ6" i="13"/>
  <c r="BJ57" i="5"/>
  <c r="BI57" i="5"/>
  <c r="BJ70" i="5"/>
  <c r="BI70" i="5"/>
  <c r="BJ78" i="5"/>
  <c r="BI78" i="5"/>
  <c r="BJ87" i="5"/>
  <c r="BI87" i="5"/>
  <c r="BJ50" i="5"/>
  <c r="BI50" i="5"/>
  <c r="BJ71" i="5"/>
  <c r="BI71" i="5"/>
  <c r="BJ96" i="5"/>
  <c r="BI96" i="5"/>
  <c r="BJ59" i="5"/>
  <c r="BI59" i="5"/>
  <c r="BJ64" i="5"/>
  <c r="BI64" i="5"/>
  <c r="BJ80" i="5"/>
  <c r="BI80" i="5"/>
  <c r="BJ82" i="5"/>
  <c r="BI82" i="5"/>
  <c r="BJ98" i="5"/>
  <c r="BI98" i="5"/>
  <c r="BJ45" i="5"/>
  <c r="BI45" i="5"/>
  <c r="BJ53" i="5"/>
  <c r="BI53" i="5"/>
  <c r="BJ61" i="5"/>
  <c r="BI61" i="5"/>
  <c r="BJ66" i="5"/>
  <c r="BI66" i="5"/>
  <c r="BJ74" i="5"/>
  <c r="BI74" i="5"/>
  <c r="BJ83" i="5"/>
  <c r="BI83" i="5"/>
  <c r="BJ91" i="5"/>
  <c r="BI91" i="5"/>
  <c r="BJ99" i="5"/>
  <c r="BI99" i="5"/>
  <c r="BJ49" i="5"/>
  <c r="BI49" i="5"/>
  <c r="BJ95" i="5"/>
  <c r="BI95" i="5"/>
  <c r="BJ58" i="5"/>
  <c r="BI58" i="5"/>
  <c r="BJ63" i="5"/>
  <c r="BI63" i="5"/>
  <c r="BJ79" i="5"/>
  <c r="BI79" i="5"/>
  <c r="BJ88" i="5"/>
  <c r="BI88" i="5"/>
  <c r="BJ51" i="5"/>
  <c r="BI51" i="5"/>
  <c r="BJ72" i="5"/>
  <c r="BI72" i="5"/>
  <c r="BJ89" i="5"/>
  <c r="BI89" i="5"/>
  <c r="BJ97" i="5"/>
  <c r="BI97" i="5"/>
  <c r="BJ44" i="5"/>
  <c r="BI44" i="5"/>
  <c r="BJ52" i="5"/>
  <c r="BI52" i="5"/>
  <c r="BJ60" i="5"/>
  <c r="BI60" i="5"/>
  <c r="BJ65" i="5"/>
  <c r="BI65" i="5"/>
  <c r="BJ73" i="5"/>
  <c r="BI73" i="5"/>
  <c r="BJ90" i="5"/>
  <c r="BI90" i="5"/>
  <c r="BJ46" i="5"/>
  <c r="BI46" i="5"/>
  <c r="BJ54" i="5"/>
  <c r="BI54" i="5"/>
  <c r="BJ75" i="5"/>
  <c r="BI75" i="5"/>
  <c r="BJ84" i="5"/>
  <c r="BI84" i="5"/>
  <c r="BJ47" i="5"/>
  <c r="BI47" i="5"/>
  <c r="BJ55" i="5"/>
  <c r="BI55" i="5"/>
  <c r="AS87" i="5"/>
  <c r="AX87" i="5" s="1"/>
  <c r="AS95" i="5"/>
  <c r="AX95" i="5" s="1"/>
  <c r="BJ68" i="5"/>
  <c r="BI68" i="5"/>
  <c r="BJ76" i="5"/>
  <c r="BI76" i="5"/>
  <c r="BJ85" i="5"/>
  <c r="BI85" i="5"/>
  <c r="BJ93" i="5"/>
  <c r="BI93" i="5"/>
  <c r="BJ67" i="5"/>
  <c r="BI67" i="5"/>
  <c r="BJ92" i="5"/>
  <c r="BI92" i="5"/>
  <c r="BJ48" i="5"/>
  <c r="BI48" i="5"/>
  <c r="BJ56" i="5"/>
  <c r="BI56" i="5"/>
  <c r="AS88" i="5"/>
  <c r="AX88" i="5" s="1"/>
  <c r="AS96" i="5"/>
  <c r="AX96" i="5" s="1"/>
  <c r="BJ69" i="5"/>
  <c r="BI69" i="5"/>
  <c r="BJ77" i="5"/>
  <c r="BI77" i="5"/>
  <c r="BJ86" i="5"/>
  <c r="BI86" i="5"/>
  <c r="BJ94" i="5"/>
  <c r="BI94" i="5"/>
  <c r="BA63" i="5"/>
  <c r="BA65" i="5"/>
  <c r="BA67" i="5"/>
  <c r="BA69" i="5"/>
  <c r="BA71" i="5"/>
  <c r="BA73" i="5"/>
  <c r="BA75" i="5"/>
  <c r="BA77" i="5"/>
  <c r="BA79" i="5"/>
  <c r="BC63" i="5"/>
  <c r="BC65" i="5"/>
  <c r="BC67" i="5"/>
  <c r="BC69" i="5"/>
  <c r="BC71" i="5"/>
  <c r="BC73" i="5"/>
  <c r="BC75" i="5"/>
  <c r="BC77" i="5"/>
  <c r="BC79" i="5"/>
  <c r="BA82" i="5"/>
  <c r="BA84" i="5"/>
  <c r="BA86" i="5"/>
  <c r="BA88" i="5"/>
  <c r="BA90" i="5"/>
  <c r="BA92" i="5"/>
  <c r="BA94" i="5"/>
  <c r="BA96" i="5"/>
  <c r="BA98" i="5"/>
  <c r="BC82" i="5"/>
  <c r="BC84" i="5"/>
  <c r="BC86" i="5"/>
  <c r="BC88" i="5"/>
  <c r="BC90" i="5"/>
  <c r="BC92" i="5"/>
  <c r="BC94" i="5"/>
  <c r="BC96" i="5"/>
  <c r="BC98" i="5"/>
  <c r="BA64" i="5"/>
  <c r="BA66" i="5"/>
  <c r="BA68" i="5"/>
  <c r="BA70" i="5"/>
  <c r="BA72" i="5"/>
  <c r="BA74" i="5"/>
  <c r="BA76" i="5"/>
  <c r="BA78" i="5"/>
  <c r="BA80" i="5"/>
  <c r="BC64" i="5"/>
  <c r="BC66" i="5"/>
  <c r="BC68" i="5"/>
  <c r="BC70" i="5"/>
  <c r="BC72" i="5"/>
  <c r="BC74" i="5"/>
  <c r="BC76" i="5"/>
  <c r="BC78" i="5"/>
  <c r="BC80" i="5"/>
  <c r="BA83" i="5"/>
  <c r="BA85" i="5"/>
  <c r="BA87" i="5"/>
  <c r="BA89" i="5"/>
  <c r="BA91" i="5"/>
  <c r="BA93" i="5"/>
  <c r="BA95" i="5"/>
  <c r="BA97" i="5"/>
  <c r="BA99" i="5"/>
  <c r="BC83" i="5"/>
  <c r="BC85" i="5"/>
  <c r="BC87" i="5"/>
  <c r="BC89" i="5"/>
  <c r="BC91" i="5"/>
  <c r="BC93" i="5"/>
  <c r="BC95" i="5"/>
  <c r="BC97" i="5"/>
  <c r="BC99" i="5"/>
  <c r="AW63" i="5"/>
  <c r="AW65" i="5"/>
  <c r="AW67" i="5"/>
  <c r="AW69" i="5"/>
  <c r="AW71" i="5"/>
  <c r="AW73" i="5"/>
  <c r="AW75" i="5"/>
  <c r="AW77" i="5"/>
  <c r="AW79" i="5"/>
  <c r="AY63" i="5"/>
  <c r="AY65" i="5"/>
  <c r="AY67" i="5"/>
  <c r="AY71" i="5"/>
  <c r="AY73" i="5"/>
  <c r="AY75" i="5"/>
  <c r="AY79" i="5"/>
  <c r="AW64" i="5"/>
  <c r="AW66" i="5"/>
  <c r="AW68" i="5"/>
  <c r="AW70" i="5"/>
  <c r="AW72" i="5"/>
  <c r="AW74" i="5"/>
  <c r="AW76" i="5"/>
  <c r="AW78" i="5"/>
  <c r="AW80" i="5"/>
  <c r="AY64" i="5"/>
  <c r="AY68" i="5"/>
  <c r="AY72" i="5"/>
  <c r="AY76" i="5"/>
  <c r="AY78" i="5"/>
  <c r="AY80" i="5"/>
  <c r="AW83" i="5"/>
  <c r="AW85" i="5"/>
  <c r="AW87" i="5"/>
  <c r="AW89" i="5"/>
  <c r="AW91" i="5"/>
  <c r="AW93" i="5"/>
  <c r="AW95" i="5"/>
  <c r="AW97" i="5"/>
  <c r="AW99" i="5"/>
  <c r="AY83" i="5"/>
  <c r="AY87" i="5"/>
  <c r="AY89" i="5"/>
  <c r="AY91" i="5"/>
  <c r="AY97" i="5"/>
  <c r="AY99" i="5"/>
  <c r="AW82" i="5"/>
  <c r="AW84" i="5"/>
  <c r="AW86" i="5"/>
  <c r="AW88" i="5"/>
  <c r="AW90" i="5"/>
  <c r="AW92" i="5"/>
  <c r="AW94" i="5"/>
  <c r="AW96" i="5"/>
  <c r="AW98" i="5"/>
  <c r="AY82" i="5"/>
  <c r="AY84" i="5"/>
  <c r="AY90" i="5"/>
  <c r="AY92" i="5"/>
  <c r="AY94" i="5"/>
  <c r="AR44" i="5"/>
  <c r="AV44" i="5" s="1"/>
  <c r="AR48" i="5"/>
  <c r="AV48" i="5" s="1"/>
  <c r="AR45" i="5"/>
  <c r="AV45" i="5" s="1"/>
  <c r="AR47" i="5"/>
  <c r="AV47" i="5" s="1"/>
  <c r="AR49" i="5"/>
  <c r="AV49" i="5" s="1"/>
  <c r="AR51" i="5"/>
  <c r="AV51" i="5" s="1"/>
  <c r="AR53" i="5"/>
  <c r="AV53" i="5" s="1"/>
  <c r="AR55" i="5"/>
  <c r="AV55" i="5" s="1"/>
  <c r="AR57" i="5"/>
  <c r="AV57" i="5" s="1"/>
  <c r="AR59" i="5"/>
  <c r="AV59" i="5" s="1"/>
  <c r="AR61" i="5"/>
  <c r="AV61" i="5" s="1"/>
  <c r="AS45" i="5"/>
  <c r="AX45" i="5" s="1"/>
  <c r="AS47" i="5"/>
  <c r="AX47" i="5" s="1"/>
  <c r="AS49" i="5"/>
  <c r="AX49" i="5" s="1"/>
  <c r="AS51" i="5"/>
  <c r="AX51" i="5" s="1"/>
  <c r="AS53" i="5"/>
  <c r="AX53" i="5" s="1"/>
  <c r="AS55" i="5"/>
  <c r="AX55" i="5" s="1"/>
  <c r="AS57" i="5"/>
  <c r="AX57" i="5" s="1"/>
  <c r="AS59" i="5"/>
  <c r="AX59" i="5" s="1"/>
  <c r="AS61" i="5"/>
  <c r="AX61" i="5" s="1"/>
  <c r="AT45" i="5"/>
  <c r="AZ45" i="5" s="1"/>
  <c r="AT47" i="5"/>
  <c r="AZ47" i="5" s="1"/>
  <c r="AT49" i="5"/>
  <c r="AZ49" i="5" s="1"/>
  <c r="AT51" i="5"/>
  <c r="AZ51" i="5" s="1"/>
  <c r="AT53" i="5"/>
  <c r="AZ53" i="5" s="1"/>
  <c r="AT55" i="5"/>
  <c r="AZ55" i="5" s="1"/>
  <c r="AT57" i="5"/>
  <c r="AZ57" i="5" s="1"/>
  <c r="AT59" i="5"/>
  <c r="AZ59" i="5" s="1"/>
  <c r="AT61" i="5"/>
  <c r="AZ61" i="5" s="1"/>
  <c r="AU45" i="5"/>
  <c r="BB45" i="5" s="1"/>
  <c r="AU47" i="5"/>
  <c r="BB47" i="5" s="1"/>
  <c r="AU49" i="5"/>
  <c r="BB49" i="5" s="1"/>
  <c r="AU51" i="5"/>
  <c r="BB51" i="5" s="1"/>
  <c r="AU53" i="5"/>
  <c r="BB53" i="5" s="1"/>
  <c r="AU55" i="5"/>
  <c r="BB55" i="5" s="1"/>
  <c r="AU57" i="5"/>
  <c r="BB57" i="5" s="1"/>
  <c r="AU59" i="5"/>
  <c r="BB59" i="5" s="1"/>
  <c r="AU61" i="5"/>
  <c r="BB61" i="5" s="1"/>
  <c r="AR46" i="5"/>
  <c r="AV46" i="5" s="1"/>
  <c r="AR50" i="5"/>
  <c r="AV50" i="5" s="1"/>
  <c r="AR52" i="5"/>
  <c r="AV52" i="5" s="1"/>
  <c r="AR54" i="5"/>
  <c r="AV54" i="5" s="1"/>
  <c r="AR56" i="5"/>
  <c r="AV56" i="5" s="1"/>
  <c r="AR58" i="5"/>
  <c r="AV58" i="5" s="1"/>
  <c r="AR60" i="5"/>
  <c r="AV60" i="5" s="1"/>
  <c r="AS44" i="5"/>
  <c r="AX44" i="5" s="1"/>
  <c r="AS46" i="5"/>
  <c r="AX46" i="5" s="1"/>
  <c r="AS48" i="5"/>
  <c r="AX48" i="5" s="1"/>
  <c r="AS50" i="5"/>
  <c r="AX50" i="5" s="1"/>
  <c r="AS52" i="5"/>
  <c r="AX52" i="5" s="1"/>
  <c r="AS54" i="5"/>
  <c r="AX54" i="5" s="1"/>
  <c r="AS56" i="5"/>
  <c r="AX56" i="5" s="1"/>
  <c r="AS58" i="5"/>
  <c r="AX58" i="5" s="1"/>
  <c r="AS60" i="5"/>
  <c r="AX60" i="5" s="1"/>
  <c r="AT44" i="5"/>
  <c r="AZ44" i="5" s="1"/>
  <c r="AT46" i="5"/>
  <c r="AZ46" i="5" s="1"/>
  <c r="AT48" i="5"/>
  <c r="AZ48" i="5" s="1"/>
  <c r="AT50" i="5"/>
  <c r="AZ50" i="5" s="1"/>
  <c r="AT52" i="5"/>
  <c r="AZ52" i="5" s="1"/>
  <c r="AT54" i="5"/>
  <c r="AZ54" i="5" s="1"/>
  <c r="AT56" i="5"/>
  <c r="AZ56" i="5" s="1"/>
  <c r="AT58" i="5"/>
  <c r="AZ58" i="5" s="1"/>
  <c r="AT60" i="5"/>
  <c r="AZ60" i="5" s="1"/>
  <c r="AU44" i="5"/>
  <c r="BB44" i="5" s="1"/>
  <c r="AU46" i="5"/>
  <c r="BB46" i="5" s="1"/>
  <c r="AU48" i="5"/>
  <c r="BB48" i="5" s="1"/>
  <c r="AU50" i="5"/>
  <c r="BB50" i="5" s="1"/>
  <c r="AU52" i="5"/>
  <c r="BB52" i="5" s="1"/>
  <c r="AU54" i="5"/>
  <c r="BB54" i="5" s="1"/>
  <c r="AU56" i="5"/>
  <c r="BB56" i="5" s="1"/>
  <c r="AU58" i="5"/>
  <c r="BB58" i="5" s="1"/>
  <c r="AU60" i="5"/>
  <c r="BB60" i="5" s="1"/>
  <c r="I231" i="1"/>
  <c r="I229" i="1"/>
  <c r="I227" i="1"/>
  <c r="H231" i="1"/>
  <c r="H229" i="1"/>
  <c r="H227" i="1"/>
  <c r="I225" i="1"/>
  <c r="H225" i="1"/>
  <c r="I223" i="1"/>
  <c r="H223" i="1"/>
  <c r="I221" i="1"/>
  <c r="H221" i="1"/>
  <c r="I219" i="1"/>
  <c r="I217" i="1"/>
  <c r="I215" i="1"/>
  <c r="H219" i="1"/>
  <c r="H217" i="1"/>
  <c r="H215" i="1"/>
  <c r="I213" i="1"/>
  <c r="I211" i="1"/>
  <c r="I209" i="1"/>
  <c r="H213" i="1"/>
  <c r="H211" i="1"/>
  <c r="H209" i="1"/>
  <c r="I207" i="1"/>
  <c r="I205" i="1"/>
  <c r="I203" i="1"/>
  <c r="H207" i="1"/>
  <c r="H205" i="1"/>
  <c r="H203" i="1"/>
  <c r="I201" i="1"/>
  <c r="I199" i="1"/>
  <c r="I197" i="1"/>
  <c r="H201" i="1"/>
  <c r="H199" i="1"/>
  <c r="H197" i="1"/>
  <c r="I195" i="1"/>
  <c r="H195" i="1"/>
  <c r="I193" i="1"/>
  <c r="H193" i="1"/>
  <c r="I191" i="1"/>
  <c r="H191" i="1"/>
  <c r="I189" i="1"/>
  <c r="H189" i="1"/>
  <c r="I187" i="1"/>
  <c r="H187" i="1"/>
  <c r="I185" i="1"/>
  <c r="H185" i="1"/>
  <c r="I183" i="1"/>
  <c r="H183" i="1"/>
  <c r="I181" i="1"/>
  <c r="H181" i="1"/>
  <c r="I179" i="1"/>
  <c r="H179" i="1"/>
  <c r="AY85" i="5" l="1"/>
  <c r="AY70" i="5"/>
  <c r="AY98" i="5"/>
  <c r="AY66" i="5"/>
  <c r="AY69" i="5"/>
  <c r="AY93" i="5"/>
  <c r="AY86" i="5"/>
  <c r="AY74" i="5"/>
  <c r="AY77" i="5"/>
  <c r="AY96" i="5"/>
  <c r="AY95" i="5"/>
  <c r="AY88" i="5"/>
  <c r="BC59" i="5"/>
  <c r="BC55" i="5"/>
  <c r="BC51" i="5"/>
  <c r="BC47" i="5"/>
  <c r="BA61" i="5"/>
  <c r="BA57" i="5"/>
  <c r="BA53" i="5"/>
  <c r="BA49" i="5"/>
  <c r="BA45" i="5"/>
  <c r="BC58" i="5"/>
  <c r="BC54" i="5"/>
  <c r="BC50" i="5"/>
  <c r="BC46" i="5"/>
  <c r="BA60" i="5"/>
  <c r="BA56" i="5"/>
  <c r="BA52" i="5"/>
  <c r="BA48" i="5"/>
  <c r="BA44" i="5"/>
  <c r="BC61" i="5"/>
  <c r="BC57" i="5"/>
  <c r="BC53" i="5"/>
  <c r="BC49" i="5"/>
  <c r="BC45" i="5"/>
  <c r="BA59" i="5"/>
  <c r="BA55" i="5"/>
  <c r="BA51" i="5"/>
  <c r="BA47" i="5"/>
  <c r="BC60" i="5"/>
  <c r="BC56" i="5"/>
  <c r="BC52" i="5"/>
  <c r="BC48" i="5"/>
  <c r="BC44" i="5"/>
  <c r="BA58" i="5"/>
  <c r="BA54" i="5"/>
  <c r="BA50" i="5"/>
  <c r="BA46" i="5"/>
  <c r="AW48" i="5"/>
  <c r="AY59" i="5"/>
  <c r="AY55" i="5"/>
  <c r="AY51" i="5"/>
  <c r="AY47" i="5"/>
  <c r="AW61" i="5"/>
  <c r="AW57" i="5"/>
  <c r="AW53" i="5"/>
  <c r="AW49" i="5"/>
  <c r="AW45" i="5"/>
  <c r="AY58" i="5"/>
  <c r="AY54" i="5"/>
  <c r="AY50" i="5"/>
  <c r="AY46" i="5"/>
  <c r="AW60" i="5"/>
  <c r="AW56" i="5"/>
  <c r="AW52" i="5"/>
  <c r="AW44" i="5"/>
  <c r="AY61" i="5"/>
  <c r="AY57" i="5"/>
  <c r="AY53" i="5"/>
  <c r="AY49" i="5"/>
  <c r="AY45" i="5"/>
  <c r="AW59" i="5"/>
  <c r="AW55" i="5"/>
  <c r="AW51" i="5"/>
  <c r="AW47" i="5"/>
  <c r="AY60" i="5"/>
  <c r="AY56" i="5"/>
  <c r="AY52" i="5"/>
  <c r="AY48" i="5"/>
  <c r="AY44" i="5"/>
  <c r="AW58" i="5"/>
  <c r="AW54" i="5"/>
  <c r="AW50" i="5"/>
  <c r="AW46" i="5"/>
  <c r="I177" i="1"/>
  <c r="I175" i="1"/>
  <c r="I173" i="1"/>
  <c r="I171" i="1"/>
  <c r="I169" i="1"/>
  <c r="I167" i="1"/>
  <c r="H177" i="1"/>
  <c r="H175" i="1"/>
  <c r="H173" i="1"/>
  <c r="H171" i="1"/>
  <c r="H169" i="1"/>
  <c r="H167" i="1"/>
  <c r="I165" i="1"/>
  <c r="I163" i="1"/>
  <c r="I161" i="1"/>
  <c r="I159" i="1"/>
  <c r="I157" i="1"/>
  <c r="I155" i="1"/>
  <c r="H165" i="1"/>
  <c r="H163" i="1"/>
  <c r="H161" i="1"/>
  <c r="H159" i="1"/>
  <c r="H157" i="1"/>
  <c r="H155" i="1"/>
  <c r="I151" i="1"/>
  <c r="I149" i="1"/>
  <c r="I147" i="1"/>
  <c r="I145" i="1"/>
  <c r="I143" i="1"/>
  <c r="I152" i="1"/>
  <c r="I153" i="1"/>
  <c r="H153" i="1"/>
  <c r="H151" i="1"/>
  <c r="H149" i="1"/>
  <c r="H147" i="1"/>
  <c r="H145" i="1"/>
  <c r="H143" i="1"/>
  <c r="I141" i="1"/>
  <c r="I140" i="1"/>
  <c r="H141" i="1"/>
  <c r="H140" i="1"/>
  <c r="I138" i="1"/>
  <c r="I137" i="1"/>
  <c r="H138" i="1"/>
  <c r="H137" i="1"/>
  <c r="I135" i="1"/>
  <c r="I134" i="1"/>
  <c r="H135" i="1"/>
  <c r="H134" i="1"/>
  <c r="I132" i="1"/>
  <c r="I131" i="1"/>
  <c r="H132" i="1"/>
  <c r="H131" i="1"/>
  <c r="I129" i="1"/>
  <c r="I128" i="1"/>
  <c r="H129" i="1"/>
  <c r="H128" i="1"/>
  <c r="I126" i="1"/>
  <c r="I125" i="1"/>
  <c r="H126" i="1"/>
  <c r="H125" i="1"/>
  <c r="I123" i="1"/>
  <c r="I122" i="1"/>
  <c r="H123" i="1"/>
  <c r="H122" i="1"/>
  <c r="I120" i="1"/>
  <c r="I119" i="1"/>
  <c r="H120" i="1"/>
  <c r="H119" i="1"/>
  <c r="I117" i="1"/>
  <c r="I116" i="1"/>
  <c r="H117" i="1"/>
  <c r="H116" i="1"/>
  <c r="I114" i="1" l="1"/>
  <c r="I113" i="1"/>
  <c r="H114" i="1"/>
  <c r="H113" i="1"/>
  <c r="I111" i="1"/>
  <c r="I110" i="1"/>
  <c r="H111" i="1"/>
  <c r="H110" i="1"/>
  <c r="I108" i="1"/>
  <c r="I107" i="1"/>
  <c r="H108" i="1"/>
  <c r="H107" i="1"/>
  <c r="I105" i="1"/>
  <c r="I104" i="1"/>
  <c r="H105" i="1"/>
  <c r="H104" i="1"/>
  <c r="I102" i="1"/>
  <c r="I101" i="1"/>
  <c r="H102" i="1"/>
  <c r="H101" i="1"/>
  <c r="I99" i="1"/>
  <c r="I98" i="1"/>
  <c r="H99" i="1"/>
  <c r="H98" i="1"/>
  <c r="I96" i="1"/>
  <c r="I95" i="1"/>
  <c r="H96" i="1"/>
  <c r="H95" i="1"/>
  <c r="I93" i="1"/>
  <c r="I92" i="1"/>
  <c r="H93" i="1"/>
  <c r="H92" i="1"/>
  <c r="I90" i="1"/>
  <c r="I89" i="1"/>
  <c r="H90" i="1"/>
  <c r="H89" i="1"/>
  <c r="I87" i="1"/>
  <c r="I86" i="1"/>
  <c r="H87" i="1"/>
  <c r="H86" i="1"/>
  <c r="I84" i="1"/>
  <c r="I83" i="1"/>
  <c r="H84" i="1"/>
  <c r="H83" i="1"/>
  <c r="I81" i="1"/>
  <c r="I80" i="1"/>
  <c r="H81" i="1"/>
  <c r="H80" i="1"/>
  <c r="I78" i="1"/>
  <c r="I77" i="1"/>
  <c r="H78" i="1"/>
  <c r="H77" i="1"/>
  <c r="I75" i="1"/>
  <c r="I74" i="1"/>
  <c r="H75" i="1"/>
  <c r="H74" i="1"/>
  <c r="I72" i="1" l="1"/>
  <c r="I71" i="1"/>
  <c r="H72" i="1"/>
  <c r="H71" i="1"/>
  <c r="I69" i="1"/>
  <c r="I68" i="1"/>
  <c r="H69" i="1"/>
  <c r="H68" i="1"/>
  <c r="I66" i="1"/>
  <c r="I65" i="1"/>
  <c r="H66" i="1"/>
  <c r="H65" i="1"/>
  <c r="I63" i="1"/>
  <c r="H63" i="1"/>
  <c r="I62" i="1"/>
  <c r="H62" i="1"/>
  <c r="AO41" i="5" l="1"/>
  <c r="AO40" i="5"/>
  <c r="AO39" i="5"/>
  <c r="AO38" i="5"/>
  <c r="AO37" i="5"/>
  <c r="AO36" i="5"/>
  <c r="AO35" i="5"/>
  <c r="AO34" i="5"/>
  <c r="AO33" i="5"/>
  <c r="AO32" i="5"/>
  <c r="AO31" i="5"/>
  <c r="AO30" i="5"/>
  <c r="AO28" i="5"/>
  <c r="AO27" i="5"/>
  <c r="AO26" i="5"/>
  <c r="AO25" i="5"/>
  <c r="AO24" i="5"/>
  <c r="AO23" i="5"/>
  <c r="AO22" i="5"/>
  <c r="AO21" i="5"/>
  <c r="AO20" i="5"/>
  <c r="AM20" i="5"/>
  <c r="AO19" i="5"/>
  <c r="AO18" i="5"/>
  <c r="AO17" i="5"/>
  <c r="AO15" i="5"/>
  <c r="AO14" i="5"/>
  <c r="AO13" i="5"/>
  <c r="AO12" i="5"/>
  <c r="AO11" i="5"/>
  <c r="AO10" i="5"/>
  <c r="AO9" i="5"/>
  <c r="AO8" i="5"/>
  <c r="AO7" i="5"/>
  <c r="AQ6" i="5"/>
  <c r="AO6" i="5"/>
  <c r="AM6" i="5"/>
  <c r="AL6" i="5"/>
  <c r="AK6" i="5"/>
  <c r="AJ6" i="5"/>
  <c r="AI6" i="5"/>
  <c r="AH6" i="5"/>
  <c r="AG6" i="5"/>
  <c r="AF6" i="5"/>
  <c r="AE6" i="5"/>
  <c r="AO5" i="5"/>
  <c r="AO4" i="5"/>
  <c r="AC41" i="5"/>
  <c r="AC40" i="5"/>
  <c r="AC39" i="5"/>
  <c r="AC38" i="5"/>
  <c r="AC37" i="5"/>
  <c r="AC36" i="5"/>
  <c r="AC35" i="5"/>
  <c r="AC34" i="5"/>
  <c r="AC33" i="5"/>
  <c r="AC32" i="5"/>
  <c r="AC31" i="5"/>
  <c r="AC30" i="5"/>
  <c r="AC28" i="5"/>
  <c r="AC27" i="5"/>
  <c r="AC26" i="5"/>
  <c r="AC25" i="5"/>
  <c r="AC24" i="5"/>
  <c r="AC23" i="5"/>
  <c r="AC22" i="5"/>
  <c r="AC21" i="5"/>
  <c r="AC20" i="5"/>
  <c r="AC19" i="5"/>
  <c r="AC18" i="5"/>
  <c r="AC17" i="5"/>
  <c r="AC15" i="5"/>
  <c r="AC14" i="5"/>
  <c r="AC13" i="5"/>
  <c r="AC12" i="5"/>
  <c r="AC11" i="5"/>
  <c r="AC10" i="5"/>
  <c r="AC9" i="5"/>
  <c r="AC8" i="5"/>
  <c r="AC7" i="5"/>
  <c r="AC6" i="5"/>
  <c r="AC5" i="5"/>
  <c r="AC4" i="5"/>
  <c r="AF41" i="5"/>
  <c r="AF40" i="5"/>
  <c r="AF39" i="5"/>
  <c r="AF38" i="5"/>
  <c r="AF37" i="5"/>
  <c r="AF36" i="5"/>
  <c r="AQ35" i="5"/>
  <c r="AM35" i="5"/>
  <c r="AF35" i="5"/>
  <c r="AF34" i="5"/>
  <c r="AF33" i="5"/>
  <c r="AF32" i="5"/>
  <c r="AM31" i="5"/>
  <c r="AF31" i="5"/>
  <c r="AF30" i="5"/>
  <c r="AF28" i="5"/>
  <c r="AF27" i="5"/>
  <c r="AF26" i="5"/>
  <c r="AM25" i="5"/>
  <c r="AF25" i="5"/>
  <c r="AF24" i="5"/>
  <c r="AF23" i="5"/>
  <c r="AF22" i="5"/>
  <c r="AH21" i="5"/>
  <c r="AF21" i="5"/>
  <c r="AH20" i="5"/>
  <c r="AF20" i="5"/>
  <c r="AH19" i="5"/>
  <c r="AF19" i="5"/>
  <c r="AH18" i="5"/>
  <c r="AH17" i="5"/>
  <c r="AQ41" i="5"/>
  <c r="AQ40" i="5"/>
  <c r="AQ39" i="5"/>
  <c r="AQ38" i="5"/>
  <c r="AQ37" i="5"/>
  <c r="AQ36" i="5"/>
  <c r="AQ34" i="5"/>
  <c r="AQ33" i="5"/>
  <c r="AQ32" i="5"/>
  <c r="AQ31" i="5"/>
  <c r="AQ30" i="5"/>
  <c r="AQ28" i="5"/>
  <c r="AQ27" i="5"/>
  <c r="AQ26" i="5"/>
  <c r="AQ25" i="5"/>
  <c r="AQ24" i="5"/>
  <c r="AQ23" i="5"/>
  <c r="AQ22" i="5"/>
  <c r="AQ21" i="5"/>
  <c r="AQ20" i="5"/>
  <c r="AQ19" i="5"/>
  <c r="AQ18" i="5"/>
  <c r="AQ17" i="5"/>
  <c r="AM41" i="5"/>
  <c r="AM40" i="5"/>
  <c r="AM39" i="5"/>
  <c r="AM38" i="5"/>
  <c r="AM37" i="5"/>
  <c r="AM36" i="5"/>
  <c r="AM34" i="5"/>
  <c r="AM33" i="5"/>
  <c r="AM32" i="5"/>
  <c r="AM30" i="5"/>
  <c r="AM28" i="5"/>
  <c r="AM27" i="5"/>
  <c r="AM26" i="5"/>
  <c r="AM24" i="5"/>
  <c r="AM23" i="5"/>
  <c r="AM22" i="5"/>
  <c r="AM21" i="5"/>
  <c r="AM19" i="5"/>
  <c r="AM18" i="5"/>
  <c r="AM17" i="5"/>
  <c r="AL41" i="5"/>
  <c r="AL40" i="5"/>
  <c r="AL39" i="5"/>
  <c r="AL38" i="5"/>
  <c r="AL37" i="5"/>
  <c r="AL36" i="5"/>
  <c r="AL35" i="5"/>
  <c r="AL34" i="5"/>
  <c r="AL33" i="5"/>
  <c r="AL32" i="5"/>
  <c r="AL31" i="5"/>
  <c r="AL30" i="5"/>
  <c r="AL28" i="5"/>
  <c r="AL27" i="5"/>
  <c r="AL26" i="5"/>
  <c r="AL25" i="5"/>
  <c r="AL24" i="5"/>
  <c r="AL23" i="5"/>
  <c r="AL22" i="5"/>
  <c r="AL21" i="5"/>
  <c r="AL20" i="5"/>
  <c r="AL19" i="5"/>
  <c r="AL18" i="5"/>
  <c r="AL17" i="5"/>
  <c r="AK41" i="5"/>
  <c r="AK40" i="5"/>
  <c r="AK39" i="5"/>
  <c r="AK38" i="5"/>
  <c r="AK37" i="5"/>
  <c r="AK36" i="5"/>
  <c r="AK35" i="5"/>
  <c r="AK34" i="5"/>
  <c r="AK33" i="5"/>
  <c r="AK32" i="5"/>
  <c r="AK31" i="5"/>
  <c r="AK30" i="5"/>
  <c r="AK28" i="5"/>
  <c r="AK27" i="5"/>
  <c r="AK26" i="5"/>
  <c r="AK25" i="5"/>
  <c r="AK24" i="5"/>
  <c r="AK23" i="5"/>
  <c r="AK22" i="5"/>
  <c r="AK21" i="5"/>
  <c r="AK20" i="5"/>
  <c r="AK19" i="5"/>
  <c r="AK18" i="5"/>
  <c r="AK17" i="5"/>
  <c r="AJ41" i="5"/>
  <c r="AJ40" i="5"/>
  <c r="AJ39" i="5"/>
  <c r="AJ38" i="5"/>
  <c r="AJ37" i="5"/>
  <c r="AJ36" i="5"/>
  <c r="AJ35" i="5"/>
  <c r="AJ34" i="5"/>
  <c r="AJ33" i="5"/>
  <c r="AJ32" i="5"/>
  <c r="AJ31" i="5"/>
  <c r="AJ30" i="5"/>
  <c r="AJ28" i="5"/>
  <c r="AJ27" i="5"/>
  <c r="AJ26" i="5"/>
  <c r="AJ25" i="5"/>
  <c r="AJ24" i="5"/>
  <c r="AJ23" i="5"/>
  <c r="AJ22" i="5"/>
  <c r="AJ21" i="5"/>
  <c r="AJ20" i="5"/>
  <c r="AJ19" i="5"/>
  <c r="AJ18" i="5"/>
  <c r="AJ17" i="5"/>
  <c r="AI41" i="5"/>
  <c r="AI40" i="5"/>
  <c r="AI39" i="5"/>
  <c r="AI38" i="5"/>
  <c r="AI37" i="5"/>
  <c r="AI36" i="5"/>
  <c r="AI35" i="5"/>
  <c r="AI34" i="5"/>
  <c r="AI33" i="5"/>
  <c r="AI32" i="5"/>
  <c r="AI31" i="5"/>
  <c r="AI30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H41" i="5"/>
  <c r="AH40" i="5"/>
  <c r="AH39" i="5"/>
  <c r="AH38" i="5"/>
  <c r="AH37" i="5"/>
  <c r="AH36" i="5"/>
  <c r="AH35" i="5"/>
  <c r="AH34" i="5"/>
  <c r="AH33" i="5"/>
  <c r="AH32" i="5"/>
  <c r="AH31" i="5"/>
  <c r="AH30" i="5"/>
  <c r="AH28" i="5"/>
  <c r="AH27" i="5"/>
  <c r="AH26" i="5"/>
  <c r="AH25" i="5"/>
  <c r="AH24" i="5"/>
  <c r="AH23" i="5"/>
  <c r="AH22" i="5"/>
  <c r="AG41" i="5"/>
  <c r="AG40" i="5"/>
  <c r="AG39" i="5"/>
  <c r="AG38" i="5"/>
  <c r="AG37" i="5"/>
  <c r="AG36" i="5"/>
  <c r="AG35" i="5"/>
  <c r="AG34" i="5"/>
  <c r="AG33" i="5"/>
  <c r="AG32" i="5"/>
  <c r="AG31" i="5"/>
  <c r="AG30" i="5"/>
  <c r="AG28" i="5"/>
  <c r="AG27" i="5"/>
  <c r="AG26" i="5"/>
  <c r="AG25" i="5"/>
  <c r="AG24" i="5"/>
  <c r="AG23" i="5"/>
  <c r="AG22" i="5"/>
  <c r="AG21" i="5"/>
  <c r="AG20" i="5"/>
  <c r="AG19" i="5"/>
  <c r="AG18" i="5"/>
  <c r="AG17" i="5"/>
  <c r="AF18" i="5"/>
  <c r="AF17" i="5"/>
  <c r="AQ14" i="5"/>
  <c r="AM14" i="5"/>
  <c r="AL14" i="5"/>
  <c r="AK14" i="5"/>
  <c r="AJ14" i="5"/>
  <c r="AI14" i="5"/>
  <c r="AH14" i="5"/>
  <c r="AG14" i="5"/>
  <c r="AF14" i="5"/>
  <c r="AE14" i="5"/>
  <c r="AQ13" i="5"/>
  <c r="AM13" i="5"/>
  <c r="AL13" i="5"/>
  <c r="AK13" i="5"/>
  <c r="AJ13" i="5"/>
  <c r="AI13" i="5"/>
  <c r="AH13" i="5"/>
  <c r="AG13" i="5"/>
  <c r="AF13" i="5"/>
  <c r="AE13" i="5"/>
  <c r="AQ12" i="5"/>
  <c r="AM12" i="5"/>
  <c r="AL12" i="5"/>
  <c r="AK12" i="5"/>
  <c r="AJ12" i="5"/>
  <c r="AI12" i="5"/>
  <c r="AH12" i="5"/>
  <c r="AG12" i="5"/>
  <c r="AF12" i="5"/>
  <c r="AE12" i="5"/>
  <c r="AQ11" i="5"/>
  <c r="AM11" i="5"/>
  <c r="AL11" i="5"/>
  <c r="AK11" i="5"/>
  <c r="AJ11" i="5"/>
  <c r="AI11" i="5"/>
  <c r="AH11" i="5"/>
  <c r="AG11" i="5"/>
  <c r="AF11" i="5"/>
  <c r="AE11" i="5"/>
  <c r="AQ8" i="5"/>
  <c r="AM8" i="5"/>
  <c r="AL8" i="5"/>
  <c r="AK8" i="5"/>
  <c r="AJ8" i="5"/>
  <c r="AI8" i="5"/>
  <c r="AH8" i="5"/>
  <c r="AG8" i="5"/>
  <c r="AF8" i="5"/>
  <c r="AE8" i="5"/>
  <c r="AD8" i="5"/>
  <c r="AB8" i="5"/>
  <c r="AA8" i="5"/>
  <c r="Z8" i="5"/>
  <c r="Y8" i="5"/>
  <c r="X8" i="5"/>
  <c r="W8" i="5"/>
  <c r="V8" i="5"/>
  <c r="U8" i="5"/>
  <c r="T8" i="5"/>
  <c r="Q8" i="5"/>
  <c r="AU8" i="5" s="1"/>
  <c r="BB8" i="5" s="1"/>
  <c r="N8" i="5"/>
  <c r="AT8" i="5" s="1"/>
  <c r="AZ8" i="5" s="1"/>
  <c r="K8" i="5"/>
  <c r="BK8" i="5" s="1"/>
  <c r="H8" i="5"/>
  <c r="AQ7" i="5"/>
  <c r="AM7" i="5"/>
  <c r="AL7" i="5"/>
  <c r="AK7" i="5"/>
  <c r="AJ7" i="5"/>
  <c r="AI7" i="5"/>
  <c r="AH7" i="5"/>
  <c r="AG7" i="5"/>
  <c r="AF7" i="5"/>
  <c r="AE7" i="5"/>
  <c r="AQ5" i="5"/>
  <c r="AM5" i="5"/>
  <c r="AL5" i="5"/>
  <c r="AK5" i="5"/>
  <c r="AJ5" i="5"/>
  <c r="AI5" i="5"/>
  <c r="AH5" i="5"/>
  <c r="AG5" i="5"/>
  <c r="AF5" i="5"/>
  <c r="AE5" i="5"/>
  <c r="AQ15" i="5"/>
  <c r="AM15" i="5"/>
  <c r="AL15" i="5"/>
  <c r="AK15" i="5"/>
  <c r="AJ15" i="5"/>
  <c r="AI15" i="5"/>
  <c r="AH15" i="5"/>
  <c r="AG15" i="5"/>
  <c r="AF15" i="5"/>
  <c r="AE15" i="5"/>
  <c r="AQ10" i="5"/>
  <c r="AM10" i="5"/>
  <c r="AL10" i="5"/>
  <c r="AK10" i="5"/>
  <c r="AJ10" i="5"/>
  <c r="AI10" i="5"/>
  <c r="AH10" i="5"/>
  <c r="AG10" i="5"/>
  <c r="AF10" i="5"/>
  <c r="AE10" i="5"/>
  <c r="AQ9" i="5"/>
  <c r="AM9" i="5"/>
  <c r="AL9" i="5"/>
  <c r="AK9" i="5"/>
  <c r="AJ9" i="5"/>
  <c r="AI9" i="5"/>
  <c r="AH9" i="5"/>
  <c r="AG9" i="5"/>
  <c r="AF9" i="5"/>
  <c r="AE9" i="5"/>
  <c r="AS8" i="5"/>
  <c r="AX8" i="5" s="1"/>
  <c r="AQ4" i="5"/>
  <c r="AM4" i="5"/>
  <c r="AL4" i="5"/>
  <c r="AK4" i="5"/>
  <c r="AJ4" i="5"/>
  <c r="AI4" i="5"/>
  <c r="AH4" i="5"/>
  <c r="AG4" i="5"/>
  <c r="AF4" i="5"/>
  <c r="BJ8" i="5" l="1"/>
  <c r="BI8" i="5"/>
  <c r="BC8" i="5"/>
  <c r="BA8" i="5"/>
  <c r="AY8" i="5"/>
  <c r="AR8" i="5"/>
  <c r="AV8" i="5" s="1"/>
  <c r="AE41" i="5"/>
  <c r="AE40" i="5"/>
  <c r="AE39" i="5"/>
  <c r="AE38" i="5"/>
  <c r="AE37" i="5"/>
  <c r="AE36" i="5"/>
  <c r="AE35" i="5"/>
  <c r="AE34" i="5"/>
  <c r="AE33" i="5"/>
  <c r="AE32" i="5"/>
  <c r="AE31" i="5"/>
  <c r="AE30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B41" i="5"/>
  <c r="AB40" i="5"/>
  <c r="AB39" i="5"/>
  <c r="AB38" i="5"/>
  <c r="AB37" i="5"/>
  <c r="AB36" i="5"/>
  <c r="AB35" i="5"/>
  <c r="AB34" i="5"/>
  <c r="AB33" i="5"/>
  <c r="AB32" i="5"/>
  <c r="AB31" i="5"/>
  <c r="AB30" i="5"/>
  <c r="AA41" i="5"/>
  <c r="AA40" i="5"/>
  <c r="AA39" i="5"/>
  <c r="AA38" i="5"/>
  <c r="AA37" i="5"/>
  <c r="AA36" i="5"/>
  <c r="AA35" i="5"/>
  <c r="AA34" i="5"/>
  <c r="AA33" i="5"/>
  <c r="AA32" i="5"/>
  <c r="AA31" i="5"/>
  <c r="AA30" i="5"/>
  <c r="Z41" i="5"/>
  <c r="Z40" i="5"/>
  <c r="Z39" i="5"/>
  <c r="Z38" i="5"/>
  <c r="Z37" i="5"/>
  <c r="Z36" i="5"/>
  <c r="Z35" i="5"/>
  <c r="Z34" i="5"/>
  <c r="Z33" i="5"/>
  <c r="Z32" i="5"/>
  <c r="Z31" i="5"/>
  <c r="Z30" i="5"/>
  <c r="Y41" i="5"/>
  <c r="Y40" i="5"/>
  <c r="Y39" i="5"/>
  <c r="Y38" i="5"/>
  <c r="Y37" i="5"/>
  <c r="Y36" i="5"/>
  <c r="Y35" i="5"/>
  <c r="Y34" i="5"/>
  <c r="Y33" i="5"/>
  <c r="Y32" i="5"/>
  <c r="Y31" i="5"/>
  <c r="Y30" i="5"/>
  <c r="X41" i="5"/>
  <c r="X40" i="5"/>
  <c r="X39" i="5"/>
  <c r="X38" i="5"/>
  <c r="X37" i="5"/>
  <c r="X36" i="5"/>
  <c r="X35" i="5"/>
  <c r="X34" i="5"/>
  <c r="X33" i="5"/>
  <c r="X32" i="5"/>
  <c r="X31" i="5"/>
  <c r="X30" i="5"/>
  <c r="W41" i="5"/>
  <c r="W40" i="5"/>
  <c r="W39" i="5"/>
  <c r="W38" i="5"/>
  <c r="W37" i="5"/>
  <c r="W36" i="5"/>
  <c r="W35" i="5"/>
  <c r="W34" i="5"/>
  <c r="W33" i="5"/>
  <c r="W32" i="5"/>
  <c r="W31" i="5"/>
  <c r="W30" i="5"/>
  <c r="V41" i="5"/>
  <c r="V40" i="5"/>
  <c r="V39" i="5"/>
  <c r="V38" i="5"/>
  <c r="V37" i="5"/>
  <c r="V36" i="5"/>
  <c r="V35" i="5"/>
  <c r="V34" i="5"/>
  <c r="V33" i="5"/>
  <c r="V32" i="5"/>
  <c r="V31" i="5"/>
  <c r="V30" i="5"/>
  <c r="U41" i="5"/>
  <c r="U40" i="5"/>
  <c r="U39" i="5"/>
  <c r="U38" i="5"/>
  <c r="U37" i="5"/>
  <c r="U36" i="5"/>
  <c r="U35" i="5"/>
  <c r="U34" i="5"/>
  <c r="U33" i="5"/>
  <c r="U32" i="5"/>
  <c r="U31" i="5"/>
  <c r="U30" i="5"/>
  <c r="T41" i="5"/>
  <c r="T40" i="5"/>
  <c r="T39" i="5"/>
  <c r="T38" i="5"/>
  <c r="T37" i="5"/>
  <c r="T36" i="5"/>
  <c r="T35" i="5"/>
  <c r="T34" i="5"/>
  <c r="T33" i="5"/>
  <c r="T32" i="5"/>
  <c r="T31" i="5"/>
  <c r="T30" i="5"/>
  <c r="Q41" i="5"/>
  <c r="Q40" i="5"/>
  <c r="Q39" i="5"/>
  <c r="Q38" i="5"/>
  <c r="Q37" i="5"/>
  <c r="Q36" i="5"/>
  <c r="Q35" i="5"/>
  <c r="Q34" i="5"/>
  <c r="Q33" i="5"/>
  <c r="Q32" i="5"/>
  <c r="Q31" i="5"/>
  <c r="Q30" i="5"/>
  <c r="N41" i="5"/>
  <c r="N40" i="5"/>
  <c r="N39" i="5"/>
  <c r="N38" i="5"/>
  <c r="N37" i="5"/>
  <c r="N36" i="5"/>
  <c r="N35" i="5"/>
  <c r="N34" i="5"/>
  <c r="N33" i="5"/>
  <c r="N32" i="5"/>
  <c r="N31" i="5"/>
  <c r="N30" i="5"/>
  <c r="K41" i="5"/>
  <c r="BK41" i="5" s="1"/>
  <c r="K40" i="5"/>
  <c r="BK40" i="5" s="1"/>
  <c r="K39" i="5"/>
  <c r="BK39" i="5" s="1"/>
  <c r="K38" i="5"/>
  <c r="BK38" i="5" s="1"/>
  <c r="K37" i="5"/>
  <c r="BK37" i="5" s="1"/>
  <c r="K36" i="5"/>
  <c r="BK36" i="5" s="1"/>
  <c r="K35" i="5"/>
  <c r="BK35" i="5" s="1"/>
  <c r="K34" i="5"/>
  <c r="BK34" i="5" s="1"/>
  <c r="K33" i="5"/>
  <c r="BK33" i="5" s="1"/>
  <c r="K32" i="5"/>
  <c r="BK32" i="5" s="1"/>
  <c r="K31" i="5"/>
  <c r="BK31" i="5" s="1"/>
  <c r="K30" i="5"/>
  <c r="BK30" i="5" s="1"/>
  <c r="AE4" i="5"/>
  <c r="AD15" i="5"/>
  <c r="AD14" i="5"/>
  <c r="AD13" i="5"/>
  <c r="AD12" i="5"/>
  <c r="AD11" i="5"/>
  <c r="AD10" i="5"/>
  <c r="AD9" i="5"/>
  <c r="AD7" i="5"/>
  <c r="AD6" i="5"/>
  <c r="AD5" i="5"/>
  <c r="AD4" i="5"/>
  <c r="AB15" i="5"/>
  <c r="AB14" i="5"/>
  <c r="AB13" i="5"/>
  <c r="AB12" i="5"/>
  <c r="AB11" i="5"/>
  <c r="AB10" i="5"/>
  <c r="AB9" i="5"/>
  <c r="AB7" i="5"/>
  <c r="AB6" i="5"/>
  <c r="AB5" i="5"/>
  <c r="AB4" i="5"/>
  <c r="AA15" i="5"/>
  <c r="AA14" i="5"/>
  <c r="AA13" i="5"/>
  <c r="AA12" i="5"/>
  <c r="AA11" i="5"/>
  <c r="AA10" i="5"/>
  <c r="AA9" i="5"/>
  <c r="AA7" i="5"/>
  <c r="AA6" i="5"/>
  <c r="AA5" i="5"/>
  <c r="AA4" i="5"/>
  <c r="Z15" i="5"/>
  <c r="Z14" i="5"/>
  <c r="Z13" i="5"/>
  <c r="Z12" i="5"/>
  <c r="Z11" i="5"/>
  <c r="Z10" i="5"/>
  <c r="Z9" i="5"/>
  <c r="Z7" i="5"/>
  <c r="Z6" i="5"/>
  <c r="Z5" i="5"/>
  <c r="Z4" i="5"/>
  <c r="Y15" i="5"/>
  <c r="Y14" i="5"/>
  <c r="Y13" i="5"/>
  <c r="Y12" i="5"/>
  <c r="Y11" i="5"/>
  <c r="Y10" i="5"/>
  <c r="Y9" i="5"/>
  <c r="Y7" i="5"/>
  <c r="Y6" i="5"/>
  <c r="Y5" i="5"/>
  <c r="Y4" i="5"/>
  <c r="X15" i="5"/>
  <c r="X14" i="5"/>
  <c r="X13" i="5"/>
  <c r="X12" i="5"/>
  <c r="X11" i="5"/>
  <c r="X10" i="5"/>
  <c r="X9" i="5"/>
  <c r="X7" i="5"/>
  <c r="X6" i="5"/>
  <c r="X5" i="5"/>
  <c r="X4" i="5"/>
  <c r="W15" i="5"/>
  <c r="W14" i="5"/>
  <c r="W13" i="5"/>
  <c r="W12" i="5"/>
  <c r="W11" i="5"/>
  <c r="W10" i="5"/>
  <c r="W9" i="5"/>
  <c r="W7" i="5"/>
  <c r="W6" i="5"/>
  <c r="W5" i="5"/>
  <c r="W4" i="5"/>
  <c r="V15" i="5"/>
  <c r="V14" i="5"/>
  <c r="V13" i="5"/>
  <c r="V12" i="5"/>
  <c r="V11" i="5"/>
  <c r="V10" i="5"/>
  <c r="V9" i="5"/>
  <c r="V7" i="5"/>
  <c r="V6" i="5"/>
  <c r="V5" i="5"/>
  <c r="V4" i="5"/>
  <c r="U15" i="5"/>
  <c r="U14" i="5"/>
  <c r="U13" i="5"/>
  <c r="U12" i="5"/>
  <c r="U11" i="5"/>
  <c r="U10" i="5"/>
  <c r="U9" i="5"/>
  <c r="U7" i="5"/>
  <c r="U6" i="5"/>
  <c r="U5" i="5"/>
  <c r="U4" i="5"/>
  <c r="T15" i="5"/>
  <c r="T14" i="5"/>
  <c r="T13" i="5"/>
  <c r="T12" i="5"/>
  <c r="T11" i="5"/>
  <c r="T10" i="5"/>
  <c r="T9" i="5"/>
  <c r="T7" i="5"/>
  <c r="T6" i="5"/>
  <c r="T5" i="5"/>
  <c r="T4" i="5"/>
  <c r="Q15" i="5"/>
  <c r="Q14" i="5"/>
  <c r="Q13" i="5"/>
  <c r="Q12" i="5"/>
  <c r="Q11" i="5"/>
  <c r="Q10" i="5"/>
  <c r="Q9" i="5"/>
  <c r="Q7" i="5"/>
  <c r="Q6" i="5"/>
  <c r="Q5" i="5"/>
  <c r="Q4" i="5"/>
  <c r="N15" i="5"/>
  <c r="N14" i="5"/>
  <c r="N13" i="5"/>
  <c r="N12" i="5"/>
  <c r="N11" i="5"/>
  <c r="N10" i="5"/>
  <c r="N9" i="5"/>
  <c r="N7" i="5"/>
  <c r="N6" i="5"/>
  <c r="N5" i="5"/>
  <c r="N4" i="5"/>
  <c r="AE28" i="5"/>
  <c r="AE27" i="5"/>
  <c r="AE26" i="5"/>
  <c r="AE25" i="5"/>
  <c r="AE24" i="5"/>
  <c r="AE23" i="5"/>
  <c r="AE22" i="5"/>
  <c r="AE21" i="5"/>
  <c r="AE20" i="5"/>
  <c r="AE19" i="5"/>
  <c r="AE18" i="5"/>
  <c r="AE17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A28" i="5"/>
  <c r="AA27" i="5"/>
  <c r="AA26" i="5"/>
  <c r="AA25" i="5"/>
  <c r="AA24" i="5"/>
  <c r="AA23" i="5"/>
  <c r="AA22" i="5"/>
  <c r="AA21" i="5"/>
  <c r="AA20" i="5"/>
  <c r="AA19" i="5"/>
  <c r="AA18" i="5"/>
  <c r="AA17" i="5"/>
  <c r="Z28" i="5"/>
  <c r="Z27" i="5"/>
  <c r="Z26" i="5"/>
  <c r="Z25" i="5"/>
  <c r="Z24" i="5"/>
  <c r="Z23" i="5"/>
  <c r="Z22" i="5"/>
  <c r="Z21" i="5"/>
  <c r="Z20" i="5"/>
  <c r="Z19" i="5"/>
  <c r="Z18" i="5"/>
  <c r="Z17" i="5"/>
  <c r="Y28" i="5"/>
  <c r="Y27" i="5"/>
  <c r="Y26" i="5"/>
  <c r="Y25" i="5"/>
  <c r="Y24" i="5"/>
  <c r="Y23" i="5"/>
  <c r="Y22" i="5"/>
  <c r="Y21" i="5"/>
  <c r="Y20" i="5"/>
  <c r="Y19" i="5"/>
  <c r="Y18" i="5"/>
  <c r="Y17" i="5"/>
  <c r="X28" i="5"/>
  <c r="X27" i="5"/>
  <c r="X26" i="5"/>
  <c r="X25" i="5"/>
  <c r="X24" i="5"/>
  <c r="X23" i="5"/>
  <c r="X22" i="5"/>
  <c r="X21" i="5"/>
  <c r="X20" i="5"/>
  <c r="X19" i="5"/>
  <c r="X18" i="5"/>
  <c r="X17" i="5"/>
  <c r="W28" i="5"/>
  <c r="W27" i="5"/>
  <c r="W26" i="5"/>
  <c r="W25" i="5"/>
  <c r="W24" i="5"/>
  <c r="W23" i="5"/>
  <c r="W22" i="5"/>
  <c r="W21" i="5"/>
  <c r="W20" i="5"/>
  <c r="W19" i="5"/>
  <c r="W18" i="5"/>
  <c r="W17" i="5"/>
  <c r="V28" i="5"/>
  <c r="V27" i="5"/>
  <c r="V26" i="5"/>
  <c r="V25" i="5"/>
  <c r="V24" i="5"/>
  <c r="V23" i="5"/>
  <c r="V22" i="5"/>
  <c r="V21" i="5"/>
  <c r="V20" i="5"/>
  <c r="V19" i="5"/>
  <c r="V18" i="5"/>
  <c r="V17" i="5"/>
  <c r="U28" i="5"/>
  <c r="U27" i="5"/>
  <c r="U26" i="5"/>
  <c r="U25" i="5"/>
  <c r="U24" i="5"/>
  <c r="U23" i="5"/>
  <c r="U22" i="5"/>
  <c r="U21" i="5"/>
  <c r="U20" i="5"/>
  <c r="U19" i="5"/>
  <c r="U18" i="5"/>
  <c r="U17" i="5"/>
  <c r="T28" i="5"/>
  <c r="T27" i="5"/>
  <c r="T26" i="5"/>
  <c r="T25" i="5"/>
  <c r="T24" i="5"/>
  <c r="T23" i="5"/>
  <c r="T22" i="5"/>
  <c r="T21" i="5"/>
  <c r="T20" i="5"/>
  <c r="T19" i="5"/>
  <c r="T18" i="5"/>
  <c r="T17" i="5"/>
  <c r="Q28" i="5"/>
  <c r="Q27" i="5"/>
  <c r="Q26" i="5"/>
  <c r="Q25" i="5"/>
  <c r="Q24" i="5"/>
  <c r="Q23" i="5"/>
  <c r="Q22" i="5"/>
  <c r="Q21" i="5"/>
  <c r="Q20" i="5"/>
  <c r="Q19" i="5"/>
  <c r="Q18" i="5"/>
  <c r="Q17" i="5"/>
  <c r="N28" i="5"/>
  <c r="N27" i="5"/>
  <c r="N26" i="5"/>
  <c r="N25" i="5"/>
  <c r="N24" i="5"/>
  <c r="N23" i="5"/>
  <c r="N22" i="5"/>
  <c r="N21" i="5"/>
  <c r="N20" i="5"/>
  <c r="N19" i="5"/>
  <c r="N18" i="5"/>
  <c r="N17" i="5"/>
  <c r="K28" i="5"/>
  <c r="BK28" i="5" s="1"/>
  <c r="K27" i="5"/>
  <c r="BK27" i="5" s="1"/>
  <c r="K26" i="5"/>
  <c r="BK26" i="5" s="1"/>
  <c r="K25" i="5"/>
  <c r="BK25" i="5" s="1"/>
  <c r="K24" i="5"/>
  <c r="BK24" i="5" s="1"/>
  <c r="K23" i="5"/>
  <c r="BK23" i="5" s="1"/>
  <c r="K22" i="5"/>
  <c r="BK22" i="5" s="1"/>
  <c r="K21" i="5"/>
  <c r="BK21" i="5" s="1"/>
  <c r="K20" i="5"/>
  <c r="BK20" i="5" s="1"/>
  <c r="K19" i="5"/>
  <c r="BK19" i="5" s="1"/>
  <c r="K18" i="5"/>
  <c r="BK18" i="5" s="1"/>
  <c r="K17" i="5"/>
  <c r="BK17" i="5" s="1"/>
  <c r="K15" i="5"/>
  <c r="BK15" i="5" s="1"/>
  <c r="K14" i="5"/>
  <c r="BK14" i="5" s="1"/>
  <c r="K13" i="5"/>
  <c r="BK13" i="5" s="1"/>
  <c r="K12" i="5"/>
  <c r="BK12" i="5" s="1"/>
  <c r="K11" i="5"/>
  <c r="BK11" i="5" s="1"/>
  <c r="K10" i="5"/>
  <c r="BK10" i="5" s="1"/>
  <c r="K9" i="5"/>
  <c r="BK9" i="5" s="1"/>
  <c r="K7" i="5"/>
  <c r="BK7" i="5" s="1"/>
  <c r="K6" i="5"/>
  <c r="BK6" i="5" s="1"/>
  <c r="K5" i="5"/>
  <c r="BK5" i="5" s="1"/>
  <c r="K4" i="5"/>
  <c r="BK4" i="5" s="1"/>
  <c r="H41" i="5"/>
  <c r="H40" i="5"/>
  <c r="H39" i="5"/>
  <c r="H38" i="5"/>
  <c r="H37" i="5"/>
  <c r="H36" i="5"/>
  <c r="H35" i="5"/>
  <c r="H34" i="5"/>
  <c r="H33" i="5"/>
  <c r="H32" i="5"/>
  <c r="H31" i="5"/>
  <c r="H30" i="5"/>
  <c r="H28" i="5"/>
  <c r="H27" i="5"/>
  <c r="H26" i="5"/>
  <c r="H25" i="5"/>
  <c r="H24" i="5"/>
  <c r="H23" i="5"/>
  <c r="H22" i="5"/>
  <c r="H21" i="5"/>
  <c r="H20" i="5"/>
  <c r="H19" i="5"/>
  <c r="H18" i="5"/>
  <c r="H17" i="5"/>
  <c r="H15" i="5"/>
  <c r="H14" i="5"/>
  <c r="H13" i="5"/>
  <c r="H12" i="5"/>
  <c r="H11" i="5"/>
  <c r="H10" i="5"/>
  <c r="H9" i="5"/>
  <c r="H7" i="5"/>
  <c r="H6" i="5"/>
  <c r="H5" i="5"/>
  <c r="H4" i="5"/>
  <c r="BJ11" i="5" l="1"/>
  <c r="BI11" i="5"/>
  <c r="BJ20" i="5"/>
  <c r="BI20" i="5"/>
  <c r="BJ28" i="5"/>
  <c r="BI28" i="5"/>
  <c r="BJ12" i="5"/>
  <c r="BI12" i="5"/>
  <c r="BJ30" i="5"/>
  <c r="BI30" i="5"/>
  <c r="BJ31" i="5"/>
  <c r="BI31" i="5"/>
  <c r="BJ39" i="5"/>
  <c r="BI39" i="5"/>
  <c r="BJ6" i="5"/>
  <c r="BI6" i="5"/>
  <c r="BJ15" i="5"/>
  <c r="BI15" i="5"/>
  <c r="BJ24" i="5"/>
  <c r="BI24" i="5"/>
  <c r="BJ32" i="5"/>
  <c r="BI32" i="5"/>
  <c r="BJ40" i="5"/>
  <c r="BI40" i="5"/>
  <c r="BJ7" i="5"/>
  <c r="BI7" i="5"/>
  <c r="BJ17" i="5"/>
  <c r="BI17" i="5"/>
  <c r="BJ25" i="5"/>
  <c r="BI25" i="5"/>
  <c r="BJ33" i="5"/>
  <c r="BI33" i="5"/>
  <c r="BJ41" i="5"/>
  <c r="BI41" i="5"/>
  <c r="BJ36" i="5"/>
  <c r="BI36" i="5"/>
  <c r="BJ37" i="5"/>
  <c r="BI37" i="5"/>
  <c r="BJ13" i="5"/>
  <c r="BI13" i="5"/>
  <c r="BJ38" i="5"/>
  <c r="BI38" i="5"/>
  <c r="BJ5" i="5"/>
  <c r="BI5" i="5"/>
  <c r="BJ23" i="5"/>
  <c r="BI23" i="5"/>
  <c r="BJ9" i="5"/>
  <c r="BI9" i="5"/>
  <c r="BJ26" i="5"/>
  <c r="BI26" i="5"/>
  <c r="BJ34" i="5"/>
  <c r="BI34" i="5"/>
  <c r="BJ21" i="5"/>
  <c r="BI21" i="5"/>
  <c r="BJ4" i="5"/>
  <c r="BI4" i="5"/>
  <c r="BJ22" i="5"/>
  <c r="BI22" i="5"/>
  <c r="BJ14" i="5"/>
  <c r="BI14" i="5"/>
  <c r="BJ18" i="5"/>
  <c r="BI18" i="5"/>
  <c r="BJ10" i="5"/>
  <c r="BI10" i="5"/>
  <c r="BJ19" i="5"/>
  <c r="BI19" i="5"/>
  <c r="BJ27" i="5"/>
  <c r="BI27" i="5"/>
  <c r="BJ35" i="5"/>
  <c r="BI35" i="5"/>
  <c r="AW8" i="5"/>
  <c r="AR5" i="5"/>
  <c r="AV5" i="5" s="1"/>
  <c r="AR10" i="5"/>
  <c r="AV10" i="5" s="1"/>
  <c r="AR14" i="5"/>
  <c r="AV14" i="5" s="1"/>
  <c r="AR19" i="5"/>
  <c r="AV19" i="5" s="1"/>
  <c r="AR4" i="5"/>
  <c r="AV4" i="5" s="1"/>
  <c r="AR6" i="5"/>
  <c r="AV6" i="5" s="1"/>
  <c r="AR9" i="5"/>
  <c r="AV9" i="5" s="1"/>
  <c r="AR11" i="5"/>
  <c r="AV11" i="5" s="1"/>
  <c r="AR13" i="5"/>
  <c r="AV13" i="5" s="1"/>
  <c r="AR15" i="5"/>
  <c r="AV15" i="5" s="1"/>
  <c r="AR18" i="5"/>
  <c r="AV18" i="5" s="1"/>
  <c r="AR20" i="5"/>
  <c r="AV20" i="5" s="1"/>
  <c r="AR22" i="5"/>
  <c r="AV22" i="5" s="1"/>
  <c r="AR24" i="5"/>
  <c r="AV24" i="5" s="1"/>
  <c r="AR26" i="5"/>
  <c r="AV26" i="5" s="1"/>
  <c r="AR28" i="5"/>
  <c r="AV28" i="5" s="1"/>
  <c r="AR31" i="5"/>
  <c r="AV31" i="5" s="1"/>
  <c r="AR33" i="5"/>
  <c r="AV33" i="5" s="1"/>
  <c r="AR35" i="5"/>
  <c r="AV35" i="5" s="1"/>
  <c r="AR37" i="5"/>
  <c r="AV37" i="5" s="1"/>
  <c r="AR39" i="5"/>
  <c r="AV39" i="5" s="1"/>
  <c r="AR41" i="5"/>
  <c r="AV41" i="5" s="1"/>
  <c r="AS5" i="5"/>
  <c r="AX5" i="5" s="1"/>
  <c r="AS7" i="5"/>
  <c r="AX7" i="5" s="1"/>
  <c r="AS10" i="5"/>
  <c r="AX10" i="5" s="1"/>
  <c r="AS12" i="5"/>
  <c r="AX12" i="5" s="1"/>
  <c r="AS14" i="5"/>
  <c r="AX14" i="5" s="1"/>
  <c r="AS17" i="5"/>
  <c r="AX17" i="5" s="1"/>
  <c r="AS19" i="5"/>
  <c r="AX19" i="5" s="1"/>
  <c r="AS21" i="5"/>
  <c r="AX21" i="5" s="1"/>
  <c r="AS23" i="5"/>
  <c r="AX23" i="5" s="1"/>
  <c r="AS25" i="5"/>
  <c r="AX25" i="5" s="1"/>
  <c r="AS27" i="5"/>
  <c r="AX27" i="5" s="1"/>
  <c r="AT17" i="5"/>
  <c r="AZ17" i="5" s="1"/>
  <c r="AT19" i="5"/>
  <c r="AZ19" i="5" s="1"/>
  <c r="AT21" i="5"/>
  <c r="AZ21" i="5" s="1"/>
  <c r="AT23" i="5"/>
  <c r="AZ23" i="5" s="1"/>
  <c r="AT25" i="5"/>
  <c r="AZ25" i="5" s="1"/>
  <c r="AT27" i="5"/>
  <c r="AZ27" i="5" s="1"/>
  <c r="AU17" i="5"/>
  <c r="BB17" i="5" s="1"/>
  <c r="AU19" i="5"/>
  <c r="BB19" i="5" s="1"/>
  <c r="AU21" i="5"/>
  <c r="BB21" i="5" s="1"/>
  <c r="AU23" i="5"/>
  <c r="BB23" i="5" s="1"/>
  <c r="AU25" i="5"/>
  <c r="BB25" i="5" s="1"/>
  <c r="AU27" i="5"/>
  <c r="BB27" i="5" s="1"/>
  <c r="AT4" i="5"/>
  <c r="AZ4" i="5" s="1"/>
  <c r="AT6" i="5"/>
  <c r="AZ6" i="5" s="1"/>
  <c r="AT9" i="5"/>
  <c r="AZ9" i="5" s="1"/>
  <c r="AT11" i="5"/>
  <c r="AZ11" i="5" s="1"/>
  <c r="AT13" i="5"/>
  <c r="AZ13" i="5" s="1"/>
  <c r="AT15" i="5"/>
  <c r="AZ15" i="5" s="1"/>
  <c r="AU5" i="5"/>
  <c r="BB5" i="5" s="1"/>
  <c r="AU7" i="5"/>
  <c r="BB7" i="5" s="1"/>
  <c r="AU10" i="5"/>
  <c r="BB10" i="5" s="1"/>
  <c r="AU12" i="5"/>
  <c r="BB12" i="5" s="1"/>
  <c r="AU14" i="5"/>
  <c r="BB14" i="5" s="1"/>
  <c r="AS31" i="5"/>
  <c r="AX31" i="5" s="1"/>
  <c r="AS33" i="5"/>
  <c r="AX33" i="5" s="1"/>
  <c r="AS35" i="5"/>
  <c r="AX35" i="5" s="1"/>
  <c r="AS37" i="5"/>
  <c r="AX37" i="5" s="1"/>
  <c r="AS39" i="5"/>
  <c r="AX39" i="5" s="1"/>
  <c r="AS41" i="5"/>
  <c r="AX41" i="5" s="1"/>
  <c r="AT31" i="5"/>
  <c r="AZ31" i="5" s="1"/>
  <c r="AT33" i="5"/>
  <c r="AZ33" i="5" s="1"/>
  <c r="AT35" i="5"/>
  <c r="AZ35" i="5" s="1"/>
  <c r="AT37" i="5"/>
  <c r="AZ37" i="5" s="1"/>
  <c r="AT39" i="5"/>
  <c r="AZ39" i="5" s="1"/>
  <c r="AT41" i="5"/>
  <c r="AZ41" i="5" s="1"/>
  <c r="AU31" i="5"/>
  <c r="BB31" i="5" s="1"/>
  <c r="AU33" i="5"/>
  <c r="BB33" i="5" s="1"/>
  <c r="AU35" i="5"/>
  <c r="BB35" i="5" s="1"/>
  <c r="AU37" i="5"/>
  <c r="BB37" i="5" s="1"/>
  <c r="AU39" i="5"/>
  <c r="BB39" i="5" s="1"/>
  <c r="AU41" i="5"/>
  <c r="BB41" i="5" s="1"/>
  <c r="AR7" i="5"/>
  <c r="AV7" i="5" s="1"/>
  <c r="AR12" i="5"/>
  <c r="AV12" i="5" s="1"/>
  <c r="AR17" i="5"/>
  <c r="AV17" i="5" s="1"/>
  <c r="AR21" i="5"/>
  <c r="AV21" i="5" s="1"/>
  <c r="AR23" i="5"/>
  <c r="AV23" i="5" s="1"/>
  <c r="AR25" i="5"/>
  <c r="AV25" i="5" s="1"/>
  <c r="AR27" i="5"/>
  <c r="AV27" i="5" s="1"/>
  <c r="AR30" i="5"/>
  <c r="AV30" i="5" s="1"/>
  <c r="AR32" i="5"/>
  <c r="AV32" i="5" s="1"/>
  <c r="AR34" i="5"/>
  <c r="AV34" i="5" s="1"/>
  <c r="AR36" i="5"/>
  <c r="AV36" i="5" s="1"/>
  <c r="AR38" i="5"/>
  <c r="AV38" i="5" s="1"/>
  <c r="AR40" i="5"/>
  <c r="AV40" i="5" s="1"/>
  <c r="AS4" i="5"/>
  <c r="AX4" i="5" s="1"/>
  <c r="AS6" i="5"/>
  <c r="AX6" i="5" s="1"/>
  <c r="AS9" i="5"/>
  <c r="AX9" i="5" s="1"/>
  <c r="AS11" i="5"/>
  <c r="AX11" i="5" s="1"/>
  <c r="AS13" i="5"/>
  <c r="AX13" i="5" s="1"/>
  <c r="AS15" i="5"/>
  <c r="AX15" i="5" s="1"/>
  <c r="AS18" i="5"/>
  <c r="AX18" i="5" s="1"/>
  <c r="AS20" i="5"/>
  <c r="AX20" i="5" s="1"/>
  <c r="AS22" i="5"/>
  <c r="AX22" i="5" s="1"/>
  <c r="AS24" i="5"/>
  <c r="AX24" i="5" s="1"/>
  <c r="AS26" i="5"/>
  <c r="AX26" i="5" s="1"/>
  <c r="AS28" i="5"/>
  <c r="AX28" i="5" s="1"/>
  <c r="AT18" i="5"/>
  <c r="AZ18" i="5" s="1"/>
  <c r="AT20" i="5"/>
  <c r="AZ20" i="5" s="1"/>
  <c r="AT22" i="5"/>
  <c r="AZ22" i="5" s="1"/>
  <c r="AT24" i="5"/>
  <c r="AZ24" i="5" s="1"/>
  <c r="AT26" i="5"/>
  <c r="AZ26" i="5" s="1"/>
  <c r="AT28" i="5"/>
  <c r="AZ28" i="5" s="1"/>
  <c r="AU18" i="5"/>
  <c r="BB18" i="5" s="1"/>
  <c r="AU20" i="5"/>
  <c r="BB20" i="5" s="1"/>
  <c r="AU22" i="5"/>
  <c r="BB22" i="5" s="1"/>
  <c r="AU24" i="5"/>
  <c r="BB24" i="5" s="1"/>
  <c r="AU26" i="5"/>
  <c r="BB26" i="5" s="1"/>
  <c r="AU28" i="5"/>
  <c r="BB28" i="5" s="1"/>
  <c r="AT5" i="5"/>
  <c r="AZ5" i="5" s="1"/>
  <c r="AT7" i="5"/>
  <c r="AZ7" i="5" s="1"/>
  <c r="AT10" i="5"/>
  <c r="AZ10" i="5" s="1"/>
  <c r="AT12" i="5"/>
  <c r="AZ12" i="5" s="1"/>
  <c r="AT14" i="5"/>
  <c r="AZ14" i="5" s="1"/>
  <c r="AU4" i="5"/>
  <c r="BB4" i="5" s="1"/>
  <c r="AU6" i="5"/>
  <c r="BB6" i="5" s="1"/>
  <c r="AU9" i="5"/>
  <c r="BB9" i="5" s="1"/>
  <c r="AU11" i="5"/>
  <c r="BB11" i="5" s="1"/>
  <c r="AU13" i="5"/>
  <c r="BB13" i="5" s="1"/>
  <c r="AU15" i="5"/>
  <c r="BB15" i="5" s="1"/>
  <c r="AS30" i="5"/>
  <c r="AX30" i="5" s="1"/>
  <c r="AS32" i="5"/>
  <c r="AX32" i="5" s="1"/>
  <c r="AS34" i="5"/>
  <c r="AX34" i="5" s="1"/>
  <c r="AS36" i="5"/>
  <c r="AX36" i="5" s="1"/>
  <c r="AS38" i="5"/>
  <c r="AX38" i="5" s="1"/>
  <c r="AS40" i="5"/>
  <c r="AX40" i="5" s="1"/>
  <c r="AT30" i="5"/>
  <c r="AZ30" i="5" s="1"/>
  <c r="AT32" i="5"/>
  <c r="AZ32" i="5" s="1"/>
  <c r="AT34" i="5"/>
  <c r="AZ34" i="5" s="1"/>
  <c r="AT36" i="5"/>
  <c r="AZ36" i="5" s="1"/>
  <c r="AT38" i="5"/>
  <c r="AZ38" i="5" s="1"/>
  <c r="AT40" i="5"/>
  <c r="AZ40" i="5" s="1"/>
  <c r="AU30" i="5"/>
  <c r="BB30" i="5" s="1"/>
  <c r="AU32" i="5"/>
  <c r="BB32" i="5" s="1"/>
  <c r="AU34" i="5"/>
  <c r="BB34" i="5" s="1"/>
  <c r="AU36" i="5"/>
  <c r="BB36" i="5" s="1"/>
  <c r="AU38" i="5"/>
  <c r="BB38" i="5" s="1"/>
  <c r="AU40" i="5"/>
  <c r="BB40" i="5" s="1"/>
  <c r="H60" i="1"/>
  <c r="I59" i="1"/>
  <c r="H57" i="1"/>
  <c r="I56" i="1"/>
  <c r="H54" i="1"/>
  <c r="I53" i="1"/>
  <c r="H51" i="1"/>
  <c r="I50" i="1"/>
  <c r="H48" i="1"/>
  <c r="I47" i="1"/>
  <c r="I44" i="1"/>
  <c r="H45" i="1"/>
  <c r="I41" i="1"/>
  <c r="H42" i="1"/>
  <c r="I38" i="1"/>
  <c r="H39" i="1"/>
  <c r="I35" i="1"/>
  <c r="H36" i="1"/>
  <c r="I32" i="1"/>
  <c r="H33" i="1"/>
  <c r="I29" i="1"/>
  <c r="H30" i="1"/>
  <c r="I26" i="1"/>
  <c r="H27" i="1"/>
  <c r="H24" i="1"/>
  <c r="I23" i="1"/>
  <c r="H21" i="1"/>
  <c r="I20" i="1"/>
  <c r="H18" i="1"/>
  <c r="I17" i="1"/>
  <c r="H15" i="1"/>
  <c r="I14" i="1"/>
  <c r="I11" i="1"/>
  <c r="H12" i="1"/>
  <c r="H9" i="1"/>
  <c r="I8" i="1"/>
  <c r="I60" i="1"/>
  <c r="H59" i="1"/>
  <c r="I57" i="1"/>
  <c r="H56" i="1"/>
  <c r="I54" i="1"/>
  <c r="H53" i="1"/>
  <c r="I51" i="1"/>
  <c r="H50" i="1"/>
  <c r="I48" i="1"/>
  <c r="H47" i="1"/>
  <c r="I45" i="1"/>
  <c r="H44" i="1"/>
  <c r="I42" i="1"/>
  <c r="H41" i="1"/>
  <c r="I39" i="1"/>
  <c r="H38" i="1"/>
  <c r="I36" i="1"/>
  <c r="H35" i="1"/>
  <c r="I33" i="1"/>
  <c r="H32" i="1"/>
  <c r="I30" i="1"/>
  <c r="H29" i="1"/>
  <c r="I27" i="1"/>
  <c r="H26" i="1"/>
  <c r="I24" i="1"/>
  <c r="H23" i="1"/>
  <c r="I21" i="1"/>
  <c r="H20" i="1"/>
  <c r="I18" i="1"/>
  <c r="H17" i="1"/>
  <c r="I15" i="1"/>
  <c r="H14" i="1"/>
  <c r="I12" i="1"/>
  <c r="H11" i="1"/>
  <c r="I9" i="1"/>
  <c r="H8" i="1"/>
  <c r="BC34" i="5" l="1"/>
  <c r="BA38" i="5"/>
  <c r="BA30" i="5"/>
  <c r="BC9" i="5"/>
  <c r="BA12" i="5"/>
  <c r="BC28" i="5"/>
  <c r="BC20" i="5"/>
  <c r="BA24" i="5"/>
  <c r="BC38" i="5"/>
  <c r="BC30" i="5"/>
  <c r="BA34" i="5"/>
  <c r="BC13" i="5"/>
  <c r="BC4" i="5"/>
  <c r="BA7" i="5"/>
  <c r="BC24" i="5"/>
  <c r="BA28" i="5"/>
  <c r="BA20" i="5"/>
  <c r="BC41" i="5"/>
  <c r="BC37" i="5"/>
  <c r="BC33" i="5"/>
  <c r="BA41" i="5"/>
  <c r="BA37" i="5"/>
  <c r="BA33" i="5"/>
  <c r="BC14" i="5"/>
  <c r="BC10" i="5"/>
  <c r="BC5" i="5"/>
  <c r="BA13" i="5"/>
  <c r="BA9" i="5"/>
  <c r="BA4" i="5"/>
  <c r="BC25" i="5"/>
  <c r="BC21" i="5"/>
  <c r="BC17" i="5"/>
  <c r="BA25" i="5"/>
  <c r="BA21" i="5"/>
  <c r="BA17" i="5"/>
  <c r="BC40" i="5"/>
  <c r="BC36" i="5"/>
  <c r="BC32" i="5"/>
  <c r="BA40" i="5"/>
  <c r="BA36" i="5"/>
  <c r="BA32" i="5"/>
  <c r="BC15" i="5"/>
  <c r="BC11" i="5"/>
  <c r="BC6" i="5"/>
  <c r="BA14" i="5"/>
  <c r="BA10" i="5"/>
  <c r="BA5" i="5"/>
  <c r="BC26" i="5"/>
  <c r="BC22" i="5"/>
  <c r="BC18" i="5"/>
  <c r="BA26" i="5"/>
  <c r="BA22" i="5"/>
  <c r="BA18" i="5"/>
  <c r="BC39" i="5"/>
  <c r="BC35" i="5"/>
  <c r="BC31" i="5"/>
  <c r="BA39" i="5"/>
  <c r="BA35" i="5"/>
  <c r="BA31" i="5"/>
  <c r="BC12" i="5"/>
  <c r="BC7" i="5"/>
  <c r="BA15" i="5"/>
  <c r="BA11" i="5"/>
  <c r="BA6" i="5"/>
  <c r="BC27" i="5"/>
  <c r="BC23" i="5"/>
  <c r="BC19" i="5"/>
  <c r="BA27" i="5"/>
  <c r="BA23" i="5"/>
  <c r="BA19" i="5"/>
  <c r="AY27" i="5"/>
  <c r="AY19" i="5"/>
  <c r="AY10" i="5"/>
  <c r="AW39" i="5"/>
  <c r="AW31" i="5"/>
  <c r="AW22" i="5"/>
  <c r="AW13" i="5"/>
  <c r="AW4" i="5"/>
  <c r="AY34" i="5"/>
  <c r="AW14" i="5"/>
  <c r="AY23" i="5"/>
  <c r="AY14" i="5"/>
  <c r="AY5" i="5"/>
  <c r="AW35" i="5"/>
  <c r="AW26" i="5"/>
  <c r="AW18" i="5"/>
  <c r="AW9" i="5"/>
  <c r="AY38" i="5"/>
  <c r="AY30" i="5"/>
  <c r="AW5" i="5"/>
  <c r="AW21" i="5"/>
  <c r="AY41" i="5"/>
  <c r="AY37" i="5"/>
  <c r="AY33" i="5"/>
  <c r="AY26" i="5"/>
  <c r="AY22" i="5"/>
  <c r="AY18" i="5"/>
  <c r="AY13" i="5"/>
  <c r="AY9" i="5"/>
  <c r="AY4" i="5"/>
  <c r="AW38" i="5"/>
  <c r="AW34" i="5"/>
  <c r="AW30" i="5"/>
  <c r="AW25" i="5"/>
  <c r="AW19" i="5"/>
  <c r="AW10" i="5"/>
  <c r="AY39" i="5"/>
  <c r="AY35" i="5"/>
  <c r="AY31" i="5"/>
  <c r="AY25" i="5"/>
  <c r="AY21" i="5"/>
  <c r="AY17" i="5"/>
  <c r="AY12" i="5"/>
  <c r="AY7" i="5"/>
  <c r="AW41" i="5"/>
  <c r="AW37" i="5"/>
  <c r="AW33" i="5"/>
  <c r="AW28" i="5"/>
  <c r="AW24" i="5"/>
  <c r="AW20" i="5"/>
  <c r="AW15" i="5"/>
  <c r="AW11" i="5"/>
  <c r="AW6" i="5"/>
  <c r="AY40" i="5"/>
  <c r="AY36" i="5"/>
  <c r="AY32" i="5"/>
  <c r="AY28" i="5"/>
  <c r="AY24" i="5"/>
  <c r="AY20" i="5"/>
  <c r="AY15" i="5"/>
  <c r="AY11" i="5"/>
  <c r="AY6" i="5"/>
  <c r="AW40" i="5"/>
  <c r="AW36" i="5"/>
  <c r="AW32" i="5"/>
  <c r="AW27" i="5"/>
  <c r="AW23" i="5"/>
  <c r="AW17" i="5"/>
  <c r="AW12" i="5"/>
  <c r="AW7" i="5"/>
</calcChain>
</file>

<file path=xl/sharedStrings.xml><?xml version="1.0" encoding="utf-8"?>
<sst xmlns="http://schemas.openxmlformats.org/spreadsheetml/2006/main" count="2490" uniqueCount="531">
  <si>
    <t>Pol 1</t>
  </si>
  <si>
    <t>Pol 2</t>
  </si>
  <si>
    <t>Model Run</t>
  </si>
  <si>
    <t>Reps</t>
  </si>
  <si>
    <t>RR1</t>
  </si>
  <si>
    <t>RR2</t>
  </si>
  <si>
    <t>Meas Err Type</t>
  </si>
  <si>
    <t>spatial</t>
  </si>
  <si>
    <t>CO</t>
  </si>
  <si>
    <t>NOx</t>
  </si>
  <si>
    <t>PM25</t>
  </si>
  <si>
    <t>O3</t>
  </si>
  <si>
    <t>pt1</t>
  </si>
  <si>
    <t>pt2</t>
  </si>
  <si>
    <t>pt3</t>
  </si>
  <si>
    <t>pt4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</si>
  <si>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</si>
  <si>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</si>
  <si>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</si>
  <si>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</si>
  <si>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</si>
  <si>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</si>
  <si>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</si>
  <si>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</si>
  <si>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</si>
  <si>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</si>
  <si>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</si>
  <si>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</si>
  <si>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</si>
  <si>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</si>
  <si>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</si>
  <si>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</si>
  <si>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</si>
  <si>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</si>
  <si>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</si>
  <si>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</si>
  <si>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</si>
  <si>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</si>
  <si>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</si>
  <si>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</si>
  <si>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</si>
  <si>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</si>
  <si>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EC</t>
  </si>
  <si>
    <t>SO4</t>
  </si>
  <si>
    <t>population</t>
  </si>
  <si>
    <t>total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</si>
  <si>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</si>
  <si>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</si>
  <si>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</si>
  <si>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</si>
  <si>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</si>
  <si>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</si>
  <si>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</si>
  <si>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</si>
  <si>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</si>
  <si>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</si>
  <si>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IQR of measured/modeled data only keeping ZIPs with health data</t>
  </si>
  <si>
    <t>PM</t>
  </si>
  <si>
    <t>CS</t>
  </si>
  <si>
    <t>Hybrid</t>
  </si>
  <si>
    <t>SHEDS</t>
  </si>
  <si>
    <t>DO NOT CHANGE TABLE</t>
  </si>
  <si>
    <t>modelrun</t>
  </si>
  <si>
    <t>pol</t>
  </si>
  <si>
    <t>copol</t>
  </si>
  <si>
    <t>error</t>
  </si>
  <si>
    <t>coverage</t>
  </si>
  <si>
    <t>copol_power</t>
  </si>
  <si>
    <t>copol_coverage</t>
  </si>
  <si>
    <t>sp</t>
  </si>
  <si>
    <t>pop</t>
  </si>
  <si>
    <t>tot</t>
  </si>
  <si>
    <t>bias_true</t>
  </si>
  <si>
    <t>bias_true_se</t>
  </si>
  <si>
    <t>bias_noisy</t>
  </si>
  <si>
    <t>bias_noisy_se</t>
  </si>
  <si>
    <t>biasdiff</t>
  </si>
  <si>
    <t>rmse_true</t>
  </si>
  <si>
    <t>rmse_noisy</t>
  </si>
  <si>
    <t>rmseratio</t>
  </si>
  <si>
    <t>copol_bias_true</t>
  </si>
  <si>
    <t>copol_bias_true_se</t>
  </si>
  <si>
    <t>copol_bias_noisy</t>
  </si>
  <si>
    <t>copol_bias_noisy_se</t>
  </si>
  <si>
    <t>copol_biasdiff</t>
  </si>
  <si>
    <t>copol_rmse_true</t>
  </si>
  <si>
    <t>copol_rmse_noisy</t>
  </si>
  <si>
    <t>copol_rmseratio</t>
  </si>
  <si>
    <t>Spatial measurement error</t>
  </si>
  <si>
    <t>Population measurement error</t>
  </si>
  <si>
    <t>Total measurement error</t>
  </si>
  <si>
    <t>local-local pollutant pairs</t>
  </si>
  <si>
    <t>regional-regional pollutant pairs</t>
  </si>
  <si>
    <t>IQR1</t>
  </si>
  <si>
    <t>IQR2</t>
  </si>
  <si>
    <t>started 1/7 10.37a</t>
  </si>
  <si>
    <t>62213.sol and 62221.sol-62224.sol</t>
  </si>
  <si>
    <t>started 1/7 1.21p</t>
  </si>
  <si>
    <t>62232.sol-62235.sol and 62237.sol</t>
  </si>
  <si>
    <t>started 1/7 1.28p</t>
  </si>
  <si>
    <t>62240.sol-62244.sol</t>
  </si>
  <si>
    <t>started 1/7 1.37p</t>
  </si>
  <si>
    <t>62247.sol-62251.sol</t>
  </si>
  <si>
    <t>started 1/7 1.41p</t>
  </si>
  <si>
    <t>62253.sol-62257.sol</t>
  </si>
  <si>
    <t>started 1/7 1.48p</t>
  </si>
  <si>
    <t>62258.sol-62262.sol</t>
  </si>
  <si>
    <t>62265.sol-62269.sol</t>
  </si>
  <si>
    <t>started 1/7 1.52p</t>
  </si>
  <si>
    <t>62271.sol-62275.sol</t>
  </si>
  <si>
    <t>started 1/7 2.00p</t>
  </si>
  <si>
    <t>started 1/7 2.05p</t>
  </si>
  <si>
    <t>62276.sol-62280.sol</t>
  </si>
  <si>
    <t>started 1/7 2.11p</t>
  </si>
  <si>
    <t>62281.sol-62285.sol</t>
  </si>
  <si>
    <t>62286.sol-62290.sol</t>
  </si>
  <si>
    <t>started 1/7 2.15p</t>
  </si>
  <si>
    <t>started 1/7 2.21p</t>
  </si>
  <si>
    <t>62293.sol-62297.sol</t>
  </si>
  <si>
    <t>started 1/7 2.36p</t>
  </si>
  <si>
    <t>62302.sol-62307.sol</t>
  </si>
  <si>
    <t>62328.sol-62334.sol</t>
  </si>
  <si>
    <t>started 1/7 3.31p</t>
  </si>
  <si>
    <t>started 1/7 3.52p</t>
  </si>
  <si>
    <t>62342.sol-62346.sol</t>
  </si>
  <si>
    <t>62348.sol-62352.sol</t>
  </si>
  <si>
    <t>started 1/7 3.58p</t>
  </si>
  <si>
    <t>62357.sol-62361.sol</t>
  </si>
  <si>
    <t>started 1/7 4.03p</t>
  </si>
  <si>
    <t>complete</t>
  </si>
  <si>
    <t>started 1/8 12.11p</t>
  </si>
  <si>
    <t>62434.sol-62438.sol</t>
  </si>
  <si>
    <t>started 1/8 12.22p</t>
  </si>
  <si>
    <t>62443.sol-62447.sol</t>
  </si>
  <si>
    <t>62454.sol-62458.sol</t>
  </si>
  <si>
    <t>started 1/8 12.35p</t>
  </si>
  <si>
    <t>started 1/8 12.41p</t>
  </si>
  <si>
    <t>62459.sol-62463.sol</t>
  </si>
  <si>
    <t>started 1/8 12/46p</t>
  </si>
  <si>
    <t>62464.sol-62468.sol</t>
  </si>
  <si>
    <t>started 1/8 12.49p</t>
  </si>
  <si>
    <t>62469.sol-62473.sol</t>
  </si>
  <si>
    <t>started 1/8 1.08p</t>
  </si>
  <si>
    <t>62474.sol-62478.sol</t>
  </si>
  <si>
    <t>started 1/8 1.23p</t>
  </si>
  <si>
    <t>62481.sol-62485.sol</t>
  </si>
  <si>
    <t>started 1/8 1.41p</t>
  </si>
  <si>
    <t>62486.sol-62490.sol</t>
  </si>
  <si>
    <t>started 1/8 1.52p</t>
  </si>
  <si>
    <t>62491.sol-62495.sol</t>
  </si>
  <si>
    <t>started 1/8 1.57p</t>
  </si>
  <si>
    <t>62497.sol-62501.sol</t>
  </si>
  <si>
    <t>started 1/8 2.03p</t>
  </si>
  <si>
    <t>62503.sol-62507.sol</t>
  </si>
  <si>
    <t>started 1/8 2.06p</t>
  </si>
  <si>
    <t>62509.sol-62513.sol</t>
  </si>
  <si>
    <t>started 1/8 2.14p</t>
  </si>
  <si>
    <t>62516.sol-62520.sol</t>
  </si>
  <si>
    <t>started 1/8 2.17p</t>
  </si>
  <si>
    <t>62521.sol-62525.sol</t>
  </si>
  <si>
    <t>started 1/8 2.22p</t>
  </si>
  <si>
    <t>62526.sol-62530.sol</t>
  </si>
  <si>
    <t>started 1/8 2.28p</t>
  </si>
  <si>
    <t>62531.sol-62535.sol</t>
  </si>
  <si>
    <t>started 1/8 2.32p</t>
  </si>
  <si>
    <t>62538.sol-62542.sol</t>
  </si>
  <si>
    <t>true_est</t>
  </si>
  <si>
    <t>noisy_est</t>
  </si>
  <si>
    <t>copol_true_est</t>
  </si>
  <si>
    <t>copol_noisy_est</t>
  </si>
  <si>
    <t>exp(true_est)</t>
  </si>
  <si>
    <t>exp(noisy_est)</t>
  </si>
  <si>
    <t>exp(copol_true_est)</t>
  </si>
  <si>
    <t>exp(copol_noisy_est)</t>
  </si>
  <si>
    <t>started 1/9 9.01a</t>
  </si>
  <si>
    <t>62593.sol-62597.sol</t>
  </si>
  <si>
    <t>plotting order</t>
  </si>
  <si>
    <t>power_true</t>
  </si>
  <si>
    <t>copol_power_true</t>
  </si>
  <si>
    <t>power_noisy</t>
  </si>
  <si>
    <t>copol_power_noisy</t>
  </si>
  <si>
    <t>complete through 2,000 reps</t>
  </si>
  <si>
    <t>complete-fix mem8gb line</t>
  </si>
  <si>
    <t>kk</t>
  </si>
  <si>
    <t>So4</t>
  </si>
  <si>
    <t>ll</t>
  </si>
  <si>
    <t>mm</t>
  </si>
  <si>
    <t>nn</t>
  </si>
  <si>
    <t>oo</t>
  </si>
  <si>
    <t>pp</t>
  </si>
  <si>
    <t>qq</t>
  </si>
  <si>
    <t>rr</t>
  </si>
  <si>
    <t>ss</t>
  </si>
  <si>
    <t>tt</t>
  </si>
  <si>
    <t>uu</t>
  </si>
  <si>
    <t>vv</t>
  </si>
  <si>
    <t>ww</t>
  </si>
  <si>
    <t>xx</t>
  </si>
  <si>
    <t>yy</t>
  </si>
  <si>
    <t>zz</t>
  </si>
  <si>
    <t>aaa</t>
  </si>
  <si>
    <t>bbb</t>
  </si>
  <si>
    <t>ccc</t>
  </si>
  <si>
    <t>ddd</t>
  </si>
  <si>
    <t>eee</t>
  </si>
  <si>
    <t>fff</t>
  </si>
  <si>
    <t>ggg</t>
  </si>
  <si>
    <t>hhh</t>
  </si>
  <si>
    <t>iii</t>
  </si>
  <si>
    <t>jjj</t>
  </si>
  <si>
    <t>kkk</t>
  </si>
  <si>
    <t>lll</t>
  </si>
  <si>
    <t>mmm</t>
  </si>
  <si>
    <t>nnn</t>
  </si>
  <si>
    <t>ooo</t>
  </si>
  <si>
    <t>ppp</t>
  </si>
  <si>
    <t>qqq</t>
  </si>
  <si>
    <t>rrr</t>
  </si>
  <si>
    <t>sss</t>
  </si>
  <si>
    <t>ttt</t>
  </si>
  <si>
    <t>uuu</t>
  </si>
  <si>
    <t>vvv</t>
  </si>
  <si>
    <t>www</t>
  </si>
  <si>
    <t>xxx</t>
  </si>
  <si>
    <t>yyy</t>
  </si>
  <si>
    <t>zzz</t>
  </si>
  <si>
    <t>aaaa</t>
  </si>
  <si>
    <t>bbbb</t>
  </si>
  <si>
    <t>cccc</t>
  </si>
  <si>
    <t>dddd</t>
  </si>
  <si>
    <t>eeee</t>
  </si>
  <si>
    <t>ffff</t>
  </si>
  <si>
    <t>gggg</t>
  </si>
  <si>
    <t>hhhh</t>
  </si>
  <si>
    <t>iiii</t>
  </si>
  <si>
    <t>jjjj</t>
  </si>
  <si>
    <t>kkkk</t>
  </si>
  <si>
    <t>llll</t>
  </si>
  <si>
    <t>started 1/12 4.35p</t>
  </si>
  <si>
    <t>63094.sol-63097.sol</t>
  </si>
  <si>
    <t>63096.sol-63097.sol</t>
  </si>
  <si>
    <t>started 1/12 4.45p</t>
  </si>
  <si>
    <t>63106.sol-63107.sol</t>
  </si>
  <si>
    <t>started 1/12 4.51p</t>
  </si>
  <si>
    <t>63109.sol-63110.sol</t>
  </si>
  <si>
    <t>63111.sol-63112.sol</t>
  </si>
  <si>
    <t>started 1/12 5.01p</t>
  </si>
  <si>
    <t>63114.sol-63115.sol</t>
  </si>
  <si>
    <t>63116.sol-63117.sol</t>
  </si>
  <si>
    <t>started 1/13 8.06a</t>
  </si>
  <si>
    <t>63179.sol-63180.sol</t>
  </si>
  <si>
    <t>started 1/13 8.58a</t>
  </si>
  <si>
    <t>63192.sol-63193.sol</t>
  </si>
  <si>
    <t>63189.sol-63190.sol</t>
  </si>
  <si>
    <t>started 1/13 9.05a</t>
  </si>
  <si>
    <t>63194.sol-63195.sol</t>
  </si>
  <si>
    <t>63196.sol-63197.sol</t>
  </si>
  <si>
    <t>started 1/13 9.20a</t>
  </si>
  <si>
    <t>63199.sol-63200.sol</t>
  </si>
  <si>
    <t>63201.sol-63202.sol</t>
  </si>
  <si>
    <t>started 1/13 11.06a</t>
  </si>
  <si>
    <t>63260.sol-63261.sol</t>
  </si>
  <si>
    <t>63262.sol-63263.sol</t>
  </si>
  <si>
    <t>started 1/13 11.14a</t>
  </si>
  <si>
    <t>63269.sol-63270.sol</t>
  </si>
  <si>
    <t>63271.sol-63272.sol</t>
  </si>
  <si>
    <t>started 1/13 11.23</t>
  </si>
  <si>
    <t>63275.sol-63276.sol</t>
  </si>
  <si>
    <t>63277.sol-63278.sol</t>
  </si>
  <si>
    <t>started 1/13 1.33p</t>
  </si>
  <si>
    <t>63378.sol-63379.sol</t>
  </si>
  <si>
    <t>63380.sol-63381.sol</t>
  </si>
  <si>
    <t>63382.sol-63383.sol</t>
  </si>
  <si>
    <t>63384.sol-63385.sol</t>
  </si>
  <si>
    <t>started 1/13 2.18p</t>
  </si>
  <si>
    <t>63407.sol-63408.sol</t>
  </si>
  <si>
    <t>63409.sol-63410.sol</t>
  </si>
  <si>
    <t>63411.sol-63412.sol</t>
  </si>
  <si>
    <t>63413.sol-63414.sol</t>
  </si>
  <si>
    <t>63415.sol-63416.sol</t>
  </si>
  <si>
    <t>63417.sol-63418.sol</t>
  </si>
  <si>
    <t>started 1/13 2.28p</t>
  </si>
  <si>
    <t>63421.sol-63422.sol</t>
  </si>
  <si>
    <t>63423.sol-63424.sol</t>
  </si>
  <si>
    <t>63425.sol-63426.sol</t>
  </si>
  <si>
    <t>63427.sol-63428.sol</t>
  </si>
  <si>
    <t>63429.sol-63430.sol</t>
  </si>
  <si>
    <t>63431.sol-63432.sol</t>
  </si>
  <si>
    <t>started 1/14 8.14a</t>
  </si>
  <si>
    <t>63507.sol-63508.sol</t>
  </si>
  <si>
    <t>63509.sol-63510.sol</t>
  </si>
  <si>
    <t>63511.sol-63512.sol</t>
  </si>
  <si>
    <t>63513.sol-63514.sol</t>
  </si>
  <si>
    <t>63515.sol-63516.sol</t>
  </si>
  <si>
    <t>63517.sol-63518.sol</t>
  </si>
  <si>
    <t>started 1/14 9.55a</t>
  </si>
  <si>
    <t>63532.sol-63533.sol</t>
  </si>
  <si>
    <t>63534.sol-63535.sol</t>
  </si>
  <si>
    <t>63536.sol-63537.sol</t>
  </si>
  <si>
    <t>63538.sol-63539.sol</t>
  </si>
  <si>
    <t>63540.sol-63541.sol</t>
  </si>
  <si>
    <t>63542.sol-63543.sol</t>
  </si>
  <si>
    <t>started 1/14 10.19a</t>
  </si>
  <si>
    <t>63548.sol-63549.sol</t>
  </si>
  <si>
    <t>63550.sol-63551.sol</t>
  </si>
  <si>
    <t>63552.sol-63553.sol</t>
  </si>
  <si>
    <t>63554.sol-63555.sol</t>
  </si>
  <si>
    <t>63556.sol-63557.sol</t>
  </si>
  <si>
    <t>63558.sol-63559.sol</t>
  </si>
  <si>
    <t>mmmm</t>
  </si>
  <si>
    <t>nnnn</t>
  </si>
  <si>
    <t>oooo</t>
  </si>
  <si>
    <t>pppp</t>
  </si>
  <si>
    <t>qqqq</t>
  </si>
  <si>
    <t>rrrr</t>
  </si>
  <si>
    <t>ssss</t>
  </si>
  <si>
    <t>tttt</t>
  </si>
  <si>
    <t>uuuu</t>
  </si>
  <si>
    <t>vvvv</t>
  </si>
  <si>
    <t>wwww</t>
  </si>
  <si>
    <t>xxxx</t>
  </si>
  <si>
    <t>yyyy</t>
  </si>
  <si>
    <t>zzzz</t>
  </si>
  <si>
    <t>aaaaa</t>
  </si>
  <si>
    <t>bbbbb</t>
  </si>
  <si>
    <t>ccccc</t>
  </si>
  <si>
    <t>ddddd</t>
  </si>
  <si>
    <t>started 1/14 2.04p</t>
  </si>
  <si>
    <t>63606.sol-63607.sol</t>
  </si>
  <si>
    <t>63612.sol-63613.sol</t>
  </si>
  <si>
    <t>63614.sol-63615.sol</t>
  </si>
  <si>
    <t>63616.sol-63617.sol</t>
  </si>
  <si>
    <t>63618.sol-63619.sol</t>
  </si>
  <si>
    <t>63620.sol-63621.sol</t>
  </si>
  <si>
    <t>63622.sol-63623.sol</t>
  </si>
  <si>
    <t>63625.sol-63626.sol</t>
  </si>
  <si>
    <t>63627.sol-63628.sol</t>
  </si>
  <si>
    <t>63629.sol-63630.sol</t>
  </si>
  <si>
    <t>63631.sol-63632.sol</t>
  </si>
  <si>
    <t>started 1/14 2.04</t>
  </si>
  <si>
    <t>63633.sol-63634.sol</t>
  </si>
  <si>
    <t>63635.sol-63636.sol</t>
  </si>
  <si>
    <t>63637.sol-63638.sol</t>
  </si>
  <si>
    <t>63639.sol-63640.sol</t>
  </si>
  <si>
    <t>63641.sol-63642.sol</t>
  </si>
  <si>
    <t>started 1/15 8.46a</t>
  </si>
  <si>
    <t>63744.sol - 63745.sol</t>
  </si>
  <si>
    <t>ba</t>
  </si>
  <si>
    <t>ca</t>
  </si>
  <si>
    <t>da</t>
  </si>
  <si>
    <t>ea</t>
  </si>
  <si>
    <t>fa</t>
  </si>
  <si>
    <t>ga</t>
  </si>
  <si>
    <t>ha</t>
  </si>
  <si>
    <t>ia</t>
  </si>
  <si>
    <t>ja</t>
  </si>
  <si>
    <t>ka</t>
  </si>
  <si>
    <t>la</t>
  </si>
  <si>
    <t>ma</t>
  </si>
  <si>
    <t>na</t>
  </si>
  <si>
    <t>oa</t>
  </si>
  <si>
    <t>pa</t>
  </si>
  <si>
    <t>qa</t>
  </si>
  <si>
    <t>ra</t>
  </si>
  <si>
    <t>sa</t>
  </si>
  <si>
    <t>ta</t>
  </si>
  <si>
    <t>ua</t>
  </si>
  <si>
    <t>va</t>
  </si>
  <si>
    <t>wa</t>
  </si>
  <si>
    <t>xa</t>
  </si>
  <si>
    <t>ya</t>
  </si>
  <si>
    <t>za</t>
  </si>
  <si>
    <t>cb</t>
  </si>
  <si>
    <t>db</t>
  </si>
  <si>
    <t>started 1/15 2.41p</t>
  </si>
  <si>
    <t>63825.sol-63826.sol</t>
  </si>
  <si>
    <t>63827.sol-63828.sol</t>
  </si>
  <si>
    <t>63829.sol-63830.sol</t>
  </si>
  <si>
    <t>63831.sol-63832.sol</t>
  </si>
  <si>
    <t>63833.sol-63834.sol</t>
  </si>
  <si>
    <t>63835.sol-63836.sol</t>
  </si>
  <si>
    <t>63837.sol-63838.sol</t>
  </si>
  <si>
    <t>63839.sol-63840.sol</t>
  </si>
  <si>
    <t>63861.sol-63862.sol</t>
  </si>
  <si>
    <t>63863.sol-63864.sol</t>
  </si>
  <si>
    <t>63865.sol-63866.sol</t>
  </si>
  <si>
    <t>63867.sol-63868.sol</t>
  </si>
  <si>
    <t>63869.sol-63870.sol</t>
  </si>
  <si>
    <t>63871.sol-63872.sol</t>
  </si>
  <si>
    <t>63873.sol-63874.sol</t>
  </si>
  <si>
    <t>63875.sol-63876.sol</t>
  </si>
  <si>
    <t>63877.sol-63878.sol</t>
  </si>
  <si>
    <t>started 1/20 12.10p</t>
  </si>
  <si>
    <t>64765.sol-64769.sol</t>
  </si>
  <si>
    <t>64770.sol-64774.sol</t>
  </si>
  <si>
    <t>64780.sol-64784.sol</t>
  </si>
  <si>
    <t>64785.sol-64789.sol</t>
  </si>
  <si>
    <t>64790.sol-64794.sol</t>
  </si>
  <si>
    <t>64795.sol-64799.sol</t>
  </si>
  <si>
    <t>64800.sol-64804.sol</t>
  </si>
  <si>
    <t>64805.sol-64809.sol</t>
  </si>
  <si>
    <t>64810.sol-64814.sol</t>
  </si>
  <si>
    <t>64775.sol-64778.sol, 64988.sol</t>
  </si>
  <si>
    <t>pol1</t>
  </si>
  <si>
    <t>pol2</t>
  </si>
  <si>
    <t>true_est1</t>
  </si>
  <si>
    <t>noisy_est1</t>
  </si>
  <si>
    <t>true_est2</t>
  </si>
  <si>
    <t>noisy_est2</t>
  </si>
  <si>
    <t>bias_true1</t>
  </si>
  <si>
    <t>bias_true_se1</t>
  </si>
  <si>
    <t>bias_noisy1</t>
  </si>
  <si>
    <t>bias_noisy_se1</t>
  </si>
  <si>
    <t>biasdiff1</t>
  </si>
  <si>
    <t>rmse_true1</t>
  </si>
  <si>
    <t>rmse_noisy1</t>
  </si>
  <si>
    <t>rmseratio1</t>
  </si>
  <si>
    <t>power_true1</t>
  </si>
  <si>
    <t>coverage1</t>
  </si>
  <si>
    <t>bias_true2</t>
  </si>
  <si>
    <t>bias_true_se2</t>
  </si>
  <si>
    <t>bias_noisy2</t>
  </si>
  <si>
    <t>bias_noisy_se2</t>
  </si>
  <si>
    <t>biasdiff2</t>
  </si>
  <si>
    <t>rmse_true2</t>
  </si>
  <si>
    <t>rmse_noisy2</t>
  </si>
  <si>
    <t>rmseratio2</t>
  </si>
  <si>
    <t>power_true2</t>
  </si>
  <si>
    <t>coverage2</t>
  </si>
  <si>
    <t>power_noisy1</t>
  </si>
  <si>
    <t>power_noisy2</t>
  </si>
  <si>
    <t>local-regional pollutant pairs</t>
  </si>
  <si>
    <t>exp(true_est1)</t>
  </si>
  <si>
    <t>exp(noisy_est1)</t>
  </si>
  <si>
    <t>exp(copol_true_est2)</t>
  </si>
  <si>
    <t>exp(copol_noisy_est2)</t>
  </si>
  <si>
    <t>plotting order pol 1</t>
  </si>
  <si>
    <t>plotting order pol 2</t>
  </si>
  <si>
    <t>started 1/22 1.34p</t>
  </si>
  <si>
    <t>65216.sol-65217.sol</t>
  </si>
  <si>
    <t>true_est_se</t>
  </si>
  <si>
    <t>noisy_est_se</t>
  </si>
  <si>
    <t>copol_true_est_se</t>
  </si>
  <si>
    <t>copol_noisy_est_se</t>
  </si>
  <si>
    <t>true_est_se1</t>
  </si>
  <si>
    <t>noisy_est_se1</t>
  </si>
  <si>
    <t>true_est_se2</t>
  </si>
  <si>
    <t>noisy_est_se2</t>
  </si>
  <si>
    <t>tr</t>
  </si>
  <si>
    <t>95% CI true est</t>
  </si>
  <si>
    <t>95% CI noisy est</t>
  </si>
  <si>
    <t>95% CI copol true est</t>
  </si>
  <si>
    <t>95% copol noisy est</t>
  </si>
  <si>
    <t>95% CI true 1</t>
  </si>
  <si>
    <t>95% CI noisy 1</t>
  </si>
  <si>
    <t>95% CI true 2</t>
  </si>
  <si>
    <t>95% CI niosy 2</t>
  </si>
  <si>
    <t>s.e. beta-noisy minus s.e. beta true</t>
  </si>
  <si>
    <t>power_noisy_se</t>
  </si>
  <si>
    <t>se_500true_est</t>
  </si>
  <si>
    <t>se_500noisy_est</t>
  </si>
  <si>
    <t>copol_se_500true_est</t>
  </si>
  <si>
    <t>copol_se_500noisy_est</t>
  </si>
  <si>
    <t>power_true_se</t>
  </si>
  <si>
    <t>copol_power_true_se</t>
  </si>
  <si>
    <t>copol_power_noisy_se</t>
  </si>
  <si>
    <t>95%CI copol power true</t>
  </si>
  <si>
    <t>95%CI copol power noisy'</t>
  </si>
  <si>
    <t>% attenuation of beta</t>
  </si>
  <si>
    <t>RR=1.05 for main pollutant, RR=1 for co-pollutant</t>
  </si>
  <si>
    <r>
      <t>O</t>
    </r>
    <r>
      <rPr>
        <vertAlign val="subscript"/>
        <sz val="11"/>
        <color theme="1"/>
        <rFont val="Calibri"/>
        <family val="2"/>
        <scheme val="minor"/>
      </rPr>
      <t>3</t>
    </r>
  </si>
  <si>
    <r>
      <t>NO</t>
    </r>
    <r>
      <rPr>
        <vertAlign val="subscript"/>
        <sz val="11"/>
        <color theme="1"/>
        <rFont val="Calibri"/>
        <family val="2"/>
        <scheme val="minor"/>
      </rPr>
      <t>x</t>
    </r>
  </si>
  <si>
    <r>
      <t>PM</t>
    </r>
    <r>
      <rPr>
        <vertAlign val="subscript"/>
        <sz val="11"/>
        <color theme="1"/>
        <rFont val="Calibri"/>
        <family val="2"/>
        <scheme val="minor"/>
      </rPr>
      <t>2.5</t>
    </r>
  </si>
  <si>
    <r>
      <t>SO</t>
    </r>
    <r>
      <rPr>
        <vertAlign val="subscript"/>
        <sz val="11"/>
        <color theme="1"/>
        <rFont val="Calibri"/>
        <family val="2"/>
        <scheme val="minor"/>
      </rPr>
      <t>4</t>
    </r>
  </si>
  <si>
    <t>% increase in RR with correction for measurement error (same as Hart 2015)</t>
  </si>
  <si>
    <r>
      <t xml:space="preserve">                         δ</t>
    </r>
    <r>
      <rPr>
        <b/>
        <vertAlign val="subscript"/>
        <sz val="16"/>
        <color theme="1"/>
        <rFont val="Calibri"/>
        <family val="2"/>
      </rPr>
      <t>spatial</t>
    </r>
  </si>
  <si>
    <r>
      <t xml:space="preserve">                         δ</t>
    </r>
    <r>
      <rPr>
        <b/>
        <vertAlign val="subscript"/>
        <sz val="16"/>
        <color theme="1"/>
        <rFont val="Calibri"/>
        <family val="2"/>
      </rPr>
      <t>population</t>
    </r>
  </si>
  <si>
    <r>
      <t xml:space="preserve">                         δ</t>
    </r>
    <r>
      <rPr>
        <b/>
        <vertAlign val="subscript"/>
        <sz val="16"/>
        <color theme="1"/>
        <rFont val="Calibri"/>
        <family val="2"/>
      </rPr>
      <t>total</t>
    </r>
  </si>
  <si>
    <t>p-values for difference of RRs across co-pollutants, for same main pollutant</t>
  </si>
  <si>
    <r>
      <t>**ALL VALUES ARE *10</t>
    </r>
    <r>
      <rPr>
        <vertAlign val="superscript"/>
        <sz val="11"/>
        <color theme="1"/>
        <rFont val="Calibri"/>
        <family val="2"/>
        <scheme val="minor"/>
      </rPr>
      <t>-3</t>
    </r>
  </si>
  <si>
    <t>ABSOLUTE DIFFERENCE IN RR, shading means p&lt;0.05</t>
  </si>
  <si>
    <t>1.02*</t>
  </si>
  <si>
    <t>1.03*</t>
  </si>
  <si>
    <t>1.00*</t>
  </si>
  <si>
    <t>1.74*</t>
  </si>
  <si>
    <t>1.18*</t>
  </si>
  <si>
    <t>1.61*</t>
  </si>
  <si>
    <t>1.56*</t>
  </si>
  <si>
    <t>0.43*</t>
  </si>
  <si>
    <t>0.39*</t>
  </si>
  <si>
    <t>0.2*</t>
  </si>
  <si>
    <t>0.08*</t>
  </si>
  <si>
    <t>74.23*</t>
  </si>
  <si>
    <t>66.58*</t>
  </si>
  <si>
    <t>178.99*</t>
  </si>
  <si>
    <t>12.08*</t>
  </si>
  <si>
    <t>29.27*</t>
  </si>
  <si>
    <t>34.4*</t>
  </si>
  <si>
    <t>191.07*</t>
  </si>
  <si>
    <t>208.27*</t>
  </si>
  <si>
    <t>213.39*</t>
  </si>
  <si>
    <t>17.2*</t>
  </si>
  <si>
    <t>22.32*</t>
  </si>
  <si>
    <t>5.13*</t>
  </si>
  <si>
    <t>0.67*</t>
  </si>
  <si>
    <t>0.7*</t>
  </si>
  <si>
    <t>0.57*</t>
  </si>
  <si>
    <t>0.51*</t>
  </si>
  <si>
    <t>1.38*</t>
  </si>
  <si>
    <t>1.24*</t>
  </si>
  <si>
    <t>0.19*</t>
  </si>
  <si>
    <t>0.04*</t>
  </si>
  <si>
    <t>0.05*</t>
  </si>
  <si>
    <t>0.03*</t>
  </si>
  <si>
    <t>0.22*</t>
  </si>
  <si>
    <t>% attenuation paper formula</t>
  </si>
  <si>
    <t>plotting order power</t>
  </si>
  <si>
    <t>plotting order RR</t>
  </si>
  <si>
    <t>plotting order RR pol2</t>
  </si>
  <si>
    <t>plotting order RR pol 1</t>
  </si>
  <si>
    <t>plotting order power pol2</t>
  </si>
  <si>
    <t>plotting order power pol 1</t>
  </si>
  <si>
    <t>se_500true_est1</t>
  </si>
  <si>
    <t>se_500noisy_est1</t>
  </si>
  <si>
    <t>se_500true_est2</t>
  </si>
  <si>
    <t>se_500noisy_est2</t>
  </si>
  <si>
    <t>power_true_se1</t>
  </si>
  <si>
    <t>power_noisy_se1</t>
  </si>
  <si>
    <t>power_true_se2</t>
  </si>
  <si>
    <t>power_noisy_se2</t>
  </si>
  <si>
    <r>
      <t>Table 2: Absolute difference in RR</t>
    </r>
    <r>
      <rPr>
        <vertAlign val="subscript"/>
        <sz val="14"/>
        <color theme="1"/>
        <rFont val="Calibri"/>
        <family val="2"/>
        <scheme val="minor"/>
      </rPr>
      <t>1,noisy</t>
    </r>
    <r>
      <rPr>
        <sz val="14"/>
        <color theme="1"/>
        <rFont val="Calibri"/>
        <family val="2"/>
        <scheme val="minor"/>
      </rPr>
      <t xml:space="preserve"> for the same main pollutant, across different co-pollutants. All values are x 10</t>
    </r>
    <r>
      <rPr>
        <vertAlign val="superscript"/>
        <sz val="14"/>
        <color theme="1"/>
        <rFont val="Calibri"/>
        <family val="2"/>
        <scheme val="minor"/>
      </rPr>
      <t>-3</t>
    </r>
    <r>
      <rPr>
        <sz val="14"/>
        <color theme="1"/>
        <rFont val="Calibri"/>
        <family val="2"/>
        <scheme val="minor"/>
      </rPr>
      <t xml:space="preserve">. * indicates pollutant pairs with a significant difference 
in RR (p&lt;0.05). Outer labels on the x- and y-axis indicates the main pollutant (pollutant 1), inner labels indicate the co-pollutant (pollutant 2).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</si>
</sst>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00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vertAlign val="subscript"/>
      <sz val="16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0" xfId="0" applyFont="1" applyFill="1"/>
    <xf numFmtId="0" fontId="0" fillId="0" borderId="0" xfId="0" applyFill="1"/>
    <xf numFmtId="164" fontId="0" fillId="0" borderId="0" xfId="0" applyNumberFormat="1"/>
    <xf numFmtId="0" fontId="0" fillId="5" borderId="0" xfId="0" applyFill="1"/>
    <xf numFmtId="164" fontId="0" fillId="5" borderId="0" xfId="0" applyNumberFormat="1" applyFill="1"/>
    <xf numFmtId="0" fontId="2" fillId="5" borderId="0" xfId="0" applyFont="1" applyFill="1"/>
    <xf numFmtId="164" fontId="2" fillId="5" borderId="0" xfId="0" applyNumberFormat="1" applyFont="1" applyFill="1"/>
    <xf numFmtId="164" fontId="0" fillId="2" borderId="0" xfId="0" applyNumberFormat="1" applyFill="1"/>
    <xf numFmtId="2" fontId="0" fillId="0" borderId="0" xfId="0" applyNumberFormat="1"/>
    <xf numFmtId="2" fontId="2" fillId="5" borderId="0" xfId="0" applyNumberFormat="1" applyFont="1" applyFill="1"/>
    <xf numFmtId="2" fontId="0" fillId="2" borderId="0" xfId="0" applyNumberFormat="1" applyFill="1"/>
    <xf numFmtId="2" fontId="0" fillId="5" borderId="0" xfId="0" applyNumberFormat="1" applyFill="1"/>
    <xf numFmtId="164" fontId="0" fillId="4" borderId="0" xfId="0" applyNumberFormat="1" applyFill="1"/>
    <xf numFmtId="0" fontId="0" fillId="4" borderId="0" xfId="0" applyFill="1"/>
    <xf numFmtId="2" fontId="0" fillId="4" borderId="0" xfId="0" applyNumberFormat="1" applyFill="1"/>
    <xf numFmtId="0" fontId="2" fillId="5" borderId="0" xfId="0" applyFont="1" applyFill="1" applyAlignment="1">
      <alignment textRotation="45"/>
    </xf>
    <xf numFmtId="164" fontId="2" fillId="5" borderId="0" xfId="0" applyNumberFormat="1" applyFont="1" applyFill="1" applyAlignment="1">
      <alignment textRotation="45"/>
    </xf>
    <xf numFmtId="2" fontId="2" fillId="5" borderId="0" xfId="0" applyNumberFormat="1" applyFont="1" applyFill="1" applyAlignment="1">
      <alignment textRotation="45"/>
    </xf>
    <xf numFmtId="11" fontId="0" fillId="0" borderId="0" xfId="0" applyNumberFormat="1"/>
    <xf numFmtId="165" fontId="0" fillId="0" borderId="0" xfId="0" applyNumberFormat="1"/>
    <xf numFmtId="165" fontId="2" fillId="5" borderId="0" xfId="0" applyNumberFormat="1" applyFont="1" applyFill="1" applyAlignment="1">
      <alignment textRotation="45"/>
    </xf>
    <xf numFmtId="165" fontId="2" fillId="5" borderId="0" xfId="0" applyNumberFormat="1" applyFont="1" applyFill="1"/>
    <xf numFmtId="165" fontId="0" fillId="2" borderId="0" xfId="0" applyNumberFormat="1" applyFill="1"/>
    <xf numFmtId="165" fontId="0" fillId="4" borderId="0" xfId="0" applyNumberFormat="1" applyFill="1"/>
    <xf numFmtId="165" fontId="0" fillId="5" borderId="0" xfId="0" applyNumberFormat="1" applyFill="1"/>
    <xf numFmtId="2" fontId="0" fillId="0" borderId="0" xfId="0" applyNumberFormat="1" applyFont="1"/>
    <xf numFmtId="2" fontId="0" fillId="5" borderId="0" xfId="0" applyNumberFormat="1" applyFont="1" applyFill="1"/>
    <xf numFmtId="165" fontId="1" fillId="3" borderId="0" xfId="0" applyNumberFormat="1" applyFont="1" applyFill="1"/>
    <xf numFmtId="165" fontId="0" fillId="3" borderId="0" xfId="0" applyNumberFormat="1" applyFill="1"/>
    <xf numFmtId="0" fontId="2" fillId="0" borderId="0" xfId="0" applyFont="1" applyAlignment="1">
      <alignment textRotation="45"/>
    </xf>
    <xf numFmtId="0" fontId="0" fillId="6" borderId="0" xfId="0" applyFill="1"/>
    <xf numFmtId="0" fontId="2" fillId="6" borderId="0" xfId="0" applyFont="1" applyFill="1" applyAlignment="1">
      <alignment textRotation="45"/>
    </xf>
    <xf numFmtId="0" fontId="2" fillId="6" borderId="0" xfId="0" applyFont="1" applyFill="1"/>
    <xf numFmtId="2" fontId="0" fillId="3" borderId="0" xfId="0" applyNumberFormat="1" applyFill="1"/>
    <xf numFmtId="166" fontId="0" fillId="0" borderId="0" xfId="0" applyNumberFormat="1"/>
    <xf numFmtId="166" fontId="2" fillId="5" borderId="0" xfId="0" applyNumberFormat="1" applyFont="1" applyFill="1" applyAlignment="1">
      <alignment textRotation="45"/>
    </xf>
    <xf numFmtId="166" fontId="2" fillId="5" borderId="0" xfId="0" applyNumberFormat="1" applyFont="1" applyFill="1"/>
    <xf numFmtId="166" fontId="0" fillId="2" borderId="0" xfId="0" applyNumberFormat="1" applyFill="1"/>
    <xf numFmtId="166" fontId="0" fillId="4" borderId="0" xfId="0" applyNumberFormat="1" applyFill="1"/>
    <xf numFmtId="166" fontId="0" fillId="5" borderId="0" xfId="0" applyNumberFormat="1" applyFill="1"/>
    <xf numFmtId="166" fontId="0" fillId="3" borderId="0" xfId="0" applyNumberFormat="1" applyFill="1"/>
    <xf numFmtId="164" fontId="0" fillId="3" borderId="0" xfId="0" applyNumberFormat="1" applyFill="1"/>
    <xf numFmtId="166" fontId="2" fillId="0" borderId="0" xfId="0" applyNumberFormat="1" applyFont="1"/>
    <xf numFmtId="166" fontId="2" fillId="2" borderId="0" xfId="0" applyNumberFormat="1" applyFont="1" applyFill="1"/>
    <xf numFmtId="166" fontId="2" fillId="4" borderId="0" xfId="0" applyNumberFormat="1" applyFont="1" applyFill="1"/>
    <xf numFmtId="166" fontId="2" fillId="3" borderId="0" xfId="0" applyNumberFormat="1" applyFont="1" applyFill="1"/>
    <xf numFmtId="167" fontId="0" fillId="0" borderId="0" xfId="0" applyNumberFormat="1"/>
    <xf numFmtId="1" fontId="0" fillId="0" borderId="0" xfId="0" applyNumberFormat="1"/>
    <xf numFmtId="1" fontId="2" fillId="5" borderId="0" xfId="0" applyNumberFormat="1" applyFont="1" applyFill="1" applyAlignment="1">
      <alignment textRotation="45"/>
    </xf>
    <xf numFmtId="1" fontId="2" fillId="5" borderId="0" xfId="0" applyNumberFormat="1" applyFont="1" applyFill="1"/>
    <xf numFmtId="1" fontId="0" fillId="2" borderId="0" xfId="0" applyNumberFormat="1" applyFill="1"/>
    <xf numFmtId="1" fontId="0" fillId="5" borderId="0" xfId="0" applyNumberFormat="1" applyFill="1"/>
    <xf numFmtId="1" fontId="0" fillId="4" borderId="0" xfId="0" applyNumberFormat="1" applyFill="1"/>
    <xf numFmtId="0" fontId="0" fillId="7" borderId="0" xfId="0" applyFill="1"/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7" borderId="0" xfId="0" applyNumberFormat="1" applyFill="1" applyAlignment="1">
      <alignment horizontal="center"/>
    </xf>
    <xf numFmtId="0" fontId="0" fillId="8" borderId="0" xfId="0" applyFont="1" applyFill="1" applyAlignment="1">
      <alignment horizontal="center"/>
    </xf>
    <xf numFmtId="2" fontId="0" fillId="8" borderId="0" xfId="0" applyNumberFormat="1" applyFont="1" applyFill="1" applyAlignment="1">
      <alignment horizontal="center"/>
    </xf>
    <xf numFmtId="2" fontId="1" fillId="8" borderId="0" xfId="0" applyNumberFormat="1" applyFont="1" applyFill="1" applyAlignment="1">
      <alignment horizontal="center"/>
    </xf>
    <xf numFmtId="0" fontId="0" fillId="8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/>
    </xf>
    <xf numFmtId="11" fontId="0" fillId="2" borderId="0" xfId="0" applyNumberFormat="1" applyFill="1"/>
    <xf numFmtId="11" fontId="0" fillId="4" borderId="0" xfId="0" applyNumberFormat="1" applyFill="1"/>
    <xf numFmtId="0" fontId="9" fillId="0" borderId="0" xfId="0" applyFont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2" fontId="2" fillId="5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2" fillId="5" borderId="0" xfId="0" applyNumberFormat="1" applyFont="1" applyFill="1" applyAlignment="1">
      <alignment vertical="center"/>
    </xf>
    <xf numFmtId="165" fontId="0" fillId="0" borderId="0" xfId="0" applyNumberFormat="1" applyAlignment="1">
      <alignment vertical="center"/>
    </xf>
    <xf numFmtId="165" fontId="2" fillId="5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worksheet" Target="worksheets/sheet3.xml"/><Relationship Id="rId18" Type="http://schemas.openxmlformats.org/officeDocument/2006/relationships/theme" Target="theme/theme1.xml"/><Relationship Id="rId3" Type="http://schemas.openxmlformats.org/officeDocument/2006/relationships/chartsheet" Target="chartsheets/sheet3.xml"/><Relationship Id="rId21" Type="http://schemas.openxmlformats.org/officeDocument/2006/relationships/calcChain" Target="calcChain.xml"/><Relationship Id="rId7" Type="http://schemas.openxmlformats.org/officeDocument/2006/relationships/chartsheet" Target="chartsheets/sheet7.xml"/><Relationship Id="rId12" Type="http://schemas.openxmlformats.org/officeDocument/2006/relationships/worksheet" Target="worksheets/sheet2.xml"/><Relationship Id="rId17" Type="http://schemas.openxmlformats.org/officeDocument/2006/relationships/worksheet" Target="worksheets/sheet7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6.xml"/><Relationship Id="rId20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worksheet" Target="worksheets/sheet1.xml"/><Relationship Id="rId5" Type="http://schemas.openxmlformats.org/officeDocument/2006/relationships/chartsheet" Target="chartsheets/sheet5.xml"/><Relationship Id="rId15" Type="http://schemas.openxmlformats.org/officeDocument/2006/relationships/worksheet" Target="worksheets/sheet5.xml"/><Relationship Id="rId10" Type="http://schemas.openxmlformats.org/officeDocument/2006/relationships/chartsheet" Target="chartsheets/sheet10.xml"/><Relationship Id="rId19" Type="http://schemas.openxmlformats.org/officeDocument/2006/relationships/styles" Target="style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38133795543244"/>
          <c:y val="6.168710137334367E-2"/>
          <c:w val="0.85948781023744447"/>
          <c:h val="0.86095066747493476"/>
        </c:manualLayout>
      </c:layout>
      <c:scatterChart>
        <c:scatterStyle val="lineMarker"/>
        <c:varyColors val="0"/>
        <c:ser>
          <c:idx val="1"/>
          <c:order val="1"/>
          <c:tx>
            <c:v>True (main pollutant)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('results-format'!$AW$4:$AW$15,'results-format'!$AW$44:$AW$61)</c:f>
                <c:numCache>
                  <c:formatCode>General</c:formatCode>
                  <c:ptCount val="30"/>
                  <c:pt idx="0">
                    <c:v>1.5018729239502093E-4</c:v>
                  </c:pt>
                  <c:pt idx="1">
                    <c:v>1.2302832042387912E-4</c:v>
                  </c:pt>
                  <c:pt idx="2">
                    <c:v>1.6371992359842658E-4</c:v>
                  </c:pt>
                  <c:pt idx="3">
                    <c:v>1.5663596373838296E-4</c:v>
                  </c:pt>
                  <c:pt idx="4">
                    <c:v>1.580396356728464E-4</c:v>
                  </c:pt>
                  <c:pt idx="5">
                    <c:v>1.9134737714776584E-4</c:v>
                  </c:pt>
                  <c:pt idx="6">
                    <c:v>2.0864287688793226E-4</c:v>
                  </c:pt>
                  <c:pt idx="7">
                    <c:v>1.7159632971242011E-4</c:v>
                  </c:pt>
                  <c:pt idx="8">
                    <c:v>2.2450790369643592E-4</c:v>
                  </c:pt>
                  <c:pt idx="9">
                    <c:v>1.7802082366591421E-4</c:v>
                  </c:pt>
                  <c:pt idx="10">
                    <c:v>2.9538087565650351E-4</c:v>
                  </c:pt>
                  <c:pt idx="11">
                    <c:v>3.1392940607011255E-4</c:v>
                  </c:pt>
                  <c:pt idx="12">
                    <c:v>8.7337682748378498E-5</c:v>
                  </c:pt>
                  <c:pt idx="13">
                    <c:v>8.8905123674765107E-5</c:v>
                  </c:pt>
                  <c:pt idx="14">
                    <c:v>8.6329425882158972E-5</c:v>
                  </c:pt>
                  <c:pt idx="15">
                    <c:v>1.0525854325060813E-4</c:v>
                  </c:pt>
                  <c:pt idx="16">
                    <c:v>9.2568233697409852E-5</c:v>
                  </c:pt>
                  <c:pt idx="17">
                    <c:v>9.0763983520592006E-5</c:v>
                  </c:pt>
                  <c:pt idx="18">
                    <c:v>1.2219443543437514E-4</c:v>
                  </c:pt>
                  <c:pt idx="19">
                    <c:v>1.1055755161093472E-4</c:v>
                  </c:pt>
                  <c:pt idx="20">
                    <c:v>1.0282067757683144E-4</c:v>
                  </c:pt>
                  <c:pt idx="21">
                    <c:v>1.7374455948426792E-4</c:v>
                  </c:pt>
                  <c:pt idx="22">
                    <c:v>1.6986615716407805E-4</c:v>
                  </c:pt>
                  <c:pt idx="23">
                    <c:v>1.8610893837855969E-4</c:v>
                  </c:pt>
                  <c:pt idx="24">
                    <c:v>1.808869239086075E-4</c:v>
                  </c:pt>
                  <c:pt idx="25">
                    <c:v>1.8091952830534552E-4</c:v>
                  </c:pt>
                  <c:pt idx="26">
                    <c:v>1.7706206232315225E-4</c:v>
                  </c:pt>
                  <c:pt idx="27">
                    <c:v>2.9887430760688893E-4</c:v>
                  </c:pt>
                  <c:pt idx="28">
                    <c:v>2.846170657815339E-4</c:v>
                  </c:pt>
                  <c:pt idx="29">
                    <c:v>2.9013846806114074E-4</c:v>
                  </c:pt>
                </c:numCache>
              </c:numRef>
            </c:plus>
            <c:minus>
              <c:numRef>
                <c:f>('results-format'!$AV$4:$AV$15,'results-format'!$AV$44:$AV$61)</c:f>
                <c:numCache>
                  <c:formatCode>General</c:formatCode>
                  <c:ptCount val="30"/>
                  <c:pt idx="0">
                    <c:v>1.501658148326257E-4</c:v>
                  </c:pt>
                  <c:pt idx="1">
                    <c:v>1.23013907053382E-4</c:v>
                  </c:pt>
                  <c:pt idx="2">
                    <c:v>1.6369440159924586E-4</c:v>
                  </c:pt>
                  <c:pt idx="3">
                    <c:v>1.5661259959798279E-4</c:v>
                  </c:pt>
                  <c:pt idx="4">
                    <c:v>1.5801585312136268E-4</c:v>
                  </c:pt>
                  <c:pt idx="5">
                    <c:v>1.9131251397941362E-4</c:v>
                  </c:pt>
                  <c:pt idx="6">
                    <c:v>2.0860142356471378E-4</c:v>
                  </c:pt>
                  <c:pt idx="7">
                    <c:v>1.7156828944564495E-4</c:v>
                  </c:pt>
                  <c:pt idx="8">
                    <c:v>2.2445991103148266E-4</c:v>
                  </c:pt>
                  <c:pt idx="9">
                    <c:v>1.7799065009604931E-4</c:v>
                  </c:pt>
                  <c:pt idx="10">
                    <c:v>2.9529782460380183E-4</c:v>
                  </c:pt>
                  <c:pt idx="11">
                    <c:v>3.1383555362252125E-4</c:v>
                  </c:pt>
                  <c:pt idx="12">
                    <c:v>8.7330418602427073E-5</c:v>
                  </c:pt>
                  <c:pt idx="13">
                    <c:v>8.8897596741466245E-5</c:v>
                  </c:pt>
                  <c:pt idx="14">
                    <c:v>8.6322328752386213E-5</c:v>
                  </c:pt>
                  <c:pt idx="15">
                    <c:v>1.0524799193412093E-4</c:v>
                  </c:pt>
                  <c:pt idx="16">
                    <c:v>9.2560073343683769E-5</c:v>
                  </c:pt>
                  <c:pt idx="17">
                    <c:v>9.0756138229952654E-5</c:v>
                  </c:pt>
                  <c:pt idx="18">
                    <c:v>1.221802181090581E-4</c:v>
                  </c:pt>
                  <c:pt idx="19">
                    <c:v>1.105459126193864E-4</c:v>
                  </c:pt>
                  <c:pt idx="20">
                    <c:v>1.0281061063976971E-4</c:v>
                  </c:pt>
                  <c:pt idx="21">
                    <c:v>1.7371581020864113E-4</c:v>
                  </c:pt>
                  <c:pt idx="22">
                    <c:v>1.6983868204389907E-4</c:v>
                  </c:pt>
                  <c:pt idx="23">
                    <c:v>1.8607595827169199E-4</c:v>
                  </c:pt>
                  <c:pt idx="24">
                    <c:v>1.8085576348192411E-4</c:v>
                  </c:pt>
                  <c:pt idx="25">
                    <c:v>1.8088835915985868E-4</c:v>
                  </c:pt>
                  <c:pt idx="26">
                    <c:v>1.7703221051301732E-4</c:v>
                  </c:pt>
                  <c:pt idx="27">
                    <c:v>2.9878924379067584E-4</c:v>
                  </c:pt>
                  <c:pt idx="28">
                    <c:v>2.8453991383514676E-4</c:v>
                  </c:pt>
                  <c:pt idx="29">
                    <c:v>2.9005832234019202E-4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  <a:round/>
              </a:ln>
              <a:effectLst/>
            </c:spPr>
          </c:errBars>
          <c:xVal>
            <c:numRef>
              <c:f>('results-format'!$A$4:$A$15,'results-format'!$A$44:$A$61)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8</c:v>
                </c:pt>
                <c:pt idx="4">
                  <c:v>13</c:v>
                </c:pt>
                <c:pt idx="5">
                  <c:v>14</c:v>
                </c:pt>
                <c:pt idx="6">
                  <c:v>22</c:v>
                </c:pt>
                <c:pt idx="7">
                  <c:v>23</c:v>
                </c:pt>
                <c:pt idx="8">
                  <c:v>28</c:v>
                </c:pt>
                <c:pt idx="9">
                  <c:v>29</c:v>
                </c:pt>
                <c:pt idx="10">
                  <c:v>34</c:v>
                </c:pt>
                <c:pt idx="11">
                  <c:v>35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</c:numCache>
            </c:numRef>
          </c:xVal>
          <c:yVal>
            <c:numRef>
              <c:f>('results-format'!$AR$4:$AR$15,'results-format'!$AR$44:$AR$61)</c:f>
              <c:numCache>
                <c:formatCode>0.000</c:formatCode>
                <c:ptCount val="30"/>
                <c:pt idx="0">
                  <c:v>1.050072469122826</c:v>
                </c:pt>
                <c:pt idx="1">
                  <c:v>1.0500107686773172</c:v>
                </c:pt>
                <c:pt idx="2">
                  <c:v>1.0500758503616203</c:v>
                </c:pt>
                <c:pt idx="3">
                  <c:v>1.0499494078409768</c:v>
                </c:pt>
                <c:pt idx="4">
                  <c:v>1.050045776619924</c:v>
                </c:pt>
                <c:pt idx="5">
                  <c:v>1.0500235473861304</c:v>
                </c:pt>
                <c:pt idx="6">
                  <c:v>1.049932745276092</c:v>
                </c:pt>
                <c:pt idx="7">
                  <c:v>1.0499361260649749</c:v>
                </c:pt>
                <c:pt idx="8">
                  <c:v>1.0500151262310491</c:v>
                </c:pt>
                <c:pt idx="9">
                  <c:v>1.0501257406504054</c:v>
                </c:pt>
                <c:pt idx="10">
                  <c:v>1.0502615832003861</c:v>
                </c:pt>
                <c:pt idx="11">
                  <c:v>1.0497564133809627</c:v>
                </c:pt>
                <c:pt idx="12">
                  <c:v>1.04998393074506</c:v>
                </c:pt>
                <c:pt idx="13">
                  <c:v>1.0500228438705892</c:v>
                </c:pt>
                <c:pt idx="14">
                  <c:v>1.0500240408973136</c:v>
                </c:pt>
                <c:pt idx="15">
                  <c:v>1.0499401158298345</c:v>
                </c:pt>
                <c:pt idx="16">
                  <c:v>1.0499694830655733</c:v>
                </c:pt>
                <c:pt idx="17">
                  <c:v>1.0499787753366165</c:v>
                </c:pt>
                <c:pt idx="18">
                  <c:v>1.050109106790414</c:v>
                </c:pt>
                <c:pt idx="19">
                  <c:v>1.0500639740709132</c:v>
                </c:pt>
                <c:pt idx="20">
                  <c:v>1.0500767324257052</c:v>
                </c:pt>
                <c:pt idx="21">
                  <c:v>1.049841300116473</c:v>
                </c:pt>
                <c:pt idx="22">
                  <c:v>1.0500352342132497</c:v>
                </c:pt>
                <c:pt idx="23">
                  <c:v>1.0500390143468972</c:v>
                </c:pt>
                <c:pt idx="24">
                  <c:v>1.0498714624903058</c:v>
                </c:pt>
                <c:pt idx="25">
                  <c:v>1.0499561695369359</c:v>
                </c:pt>
                <c:pt idx="26">
                  <c:v>1.0500431410083324</c:v>
                </c:pt>
                <c:pt idx="27">
                  <c:v>1.0498051022125006</c:v>
                </c:pt>
                <c:pt idx="28">
                  <c:v>1.0496807811560622</c:v>
                </c:pt>
                <c:pt idx="29">
                  <c:v>1.0500507853502243</c:v>
                </c:pt>
              </c:numCache>
            </c:numRef>
          </c:yVal>
          <c:smooth val="0"/>
        </c:ser>
        <c:ser>
          <c:idx val="2"/>
          <c:order val="2"/>
          <c:tx>
            <c:v>Noisy (main pollutant)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('results-format'!$AY$4:$AY$15,'results-format'!$AY$44:$AY$61)</c:f>
                <c:numCache>
                  <c:formatCode>General</c:formatCode>
                  <c:ptCount val="30"/>
                  <c:pt idx="0">
                    <c:v>2.9254694547264926E-4</c:v>
                  </c:pt>
                  <c:pt idx="1">
                    <c:v>2.4234902354436372E-4</c:v>
                  </c:pt>
                  <c:pt idx="2">
                    <c:v>2.9113755170917521E-4</c:v>
                  </c:pt>
                  <c:pt idx="3">
                    <c:v>2.5891299403113521E-4</c:v>
                  </c:pt>
                  <c:pt idx="4">
                    <c:v>1.7745916746880752E-4</c:v>
                  </c:pt>
                  <c:pt idx="5">
                    <c:v>1.9426089801810598E-4</c:v>
                  </c:pt>
                  <c:pt idx="6">
                    <c:v>2.5863577780116387E-4</c:v>
                  </c:pt>
                  <c:pt idx="7">
                    <c:v>1.744302389952157E-4</c:v>
                  </c:pt>
                  <c:pt idx="8">
                    <c:v>2.7226327618867785E-4</c:v>
                  </c:pt>
                  <c:pt idx="9">
                    <c:v>1.8581666722083945E-4</c:v>
                  </c:pt>
                  <c:pt idx="10">
                    <c:v>2.9492459610502841E-4</c:v>
                  </c:pt>
                  <c:pt idx="11">
                    <c:v>3.1294588705521598E-4</c:v>
                  </c:pt>
                  <c:pt idx="12">
                    <c:v>2.0084643764284316E-4</c:v>
                  </c:pt>
                  <c:pt idx="13">
                    <c:v>1.8778956443088468E-4</c:v>
                  </c:pt>
                  <c:pt idx="14">
                    <c:v>1.7913062211949438E-4</c:v>
                  </c:pt>
                  <c:pt idx="15">
                    <c:v>2.0893347561723452E-4</c:v>
                  </c:pt>
                  <c:pt idx="16">
                    <c:v>1.8288166744118151E-4</c:v>
                  </c:pt>
                  <c:pt idx="17">
                    <c:v>1.7157072570395115E-4</c:v>
                  </c:pt>
                  <c:pt idx="18">
                    <c:v>1.6783622197324988E-4</c:v>
                  </c:pt>
                  <c:pt idx="19">
                    <c:v>1.4213525140238659E-4</c:v>
                  </c:pt>
                  <c:pt idx="20">
                    <c:v>1.2996893323680148E-4</c:v>
                  </c:pt>
                  <c:pt idx="21">
                    <c:v>2.0175738336769555E-4</c:v>
                  </c:pt>
                  <c:pt idx="22">
                    <c:v>1.8843193286532944E-4</c:v>
                  </c:pt>
                  <c:pt idx="23">
                    <c:v>2.1515679528061327E-4</c:v>
                  </c:pt>
                  <c:pt idx="24">
                    <c:v>1.8557521372541963E-4</c:v>
                  </c:pt>
                  <c:pt idx="25">
                    <c:v>1.8028012294735163E-4</c:v>
                  </c:pt>
                  <c:pt idx="26">
                    <c:v>1.8462833119237132E-4</c:v>
                  </c:pt>
                  <c:pt idx="27">
                    <c:v>3.0511386772835714E-4</c:v>
                  </c:pt>
                  <c:pt idx="28">
                    <c:v>2.8622060325722565E-4</c:v>
                  </c:pt>
                  <c:pt idx="29">
                    <c:v>2.7960517517811034E-4</c:v>
                  </c:pt>
                </c:numCache>
              </c:numRef>
            </c:plus>
            <c:minus>
              <c:numRef>
                <c:f>('results-format'!$AX$4:$AX$15,'results-format'!$AX$44:$AX$61)</c:f>
                <c:numCache>
                  <c:formatCode>General</c:formatCode>
                  <c:ptCount val="30"/>
                  <c:pt idx="0">
                    <c:v>2.9246426032769612E-4</c:v>
                  </c:pt>
                  <c:pt idx="1">
                    <c:v>2.4229225680305611E-4</c:v>
                  </c:pt>
                  <c:pt idx="2">
                    <c:v>2.9105568671816684E-4</c:v>
                  </c:pt>
                  <c:pt idx="3">
                    <c:v>2.5884825846000936E-4</c:v>
                  </c:pt>
                  <c:pt idx="4">
                    <c:v>1.7742860471847699E-4</c:v>
                  </c:pt>
                  <c:pt idx="5">
                    <c:v>1.942242684243034E-4</c:v>
                  </c:pt>
                  <c:pt idx="6">
                    <c:v>2.5857163638387526E-4</c:v>
                  </c:pt>
                  <c:pt idx="7">
                    <c:v>1.7440106153121526E-4</c:v>
                  </c:pt>
                  <c:pt idx="8">
                    <c:v>2.7219235548781029E-4</c:v>
                  </c:pt>
                  <c:pt idx="9">
                    <c:v>1.8578363444343715E-4</c:v>
                  </c:pt>
                  <c:pt idx="10">
                    <c:v>2.9484123287581987E-4</c:v>
                  </c:pt>
                  <c:pt idx="11">
                    <c:v>3.1285198047115159E-4</c:v>
                  </c:pt>
                  <c:pt idx="12">
                    <c:v>2.008074620962752E-4</c:v>
                  </c:pt>
                  <c:pt idx="13">
                    <c:v>1.8775548600324932E-4</c:v>
                  </c:pt>
                  <c:pt idx="14">
                    <c:v>1.7909960690398741E-4</c:v>
                  </c:pt>
                  <c:pt idx="15">
                    <c:v>2.088913080815491E-4</c:v>
                  </c:pt>
                  <c:pt idx="16">
                    <c:v>1.8284936122014983E-4</c:v>
                  </c:pt>
                  <c:pt idx="17">
                    <c:v>1.7154229488181016E-4</c:v>
                  </c:pt>
                  <c:pt idx="18">
                    <c:v>1.6780887961242996E-4</c:v>
                  </c:pt>
                  <c:pt idx="19">
                    <c:v>1.4211564001653798E-4</c:v>
                  </c:pt>
                  <c:pt idx="20">
                    <c:v>1.2995253873682167E-4</c:v>
                  </c:pt>
                  <c:pt idx="21">
                    <c:v>2.0171834924553877E-4</c:v>
                  </c:pt>
                  <c:pt idx="22">
                    <c:v>1.8839788719127171E-4</c:v>
                  </c:pt>
                  <c:pt idx="23">
                    <c:v>2.1511241343441512E-4</c:v>
                  </c:pt>
                  <c:pt idx="24">
                    <c:v>1.8554225687394954E-4</c:v>
                  </c:pt>
                  <c:pt idx="25">
                    <c:v>1.8024902610869198E-4</c:v>
                  </c:pt>
                  <c:pt idx="26">
                    <c:v>1.8459571581730394E-4</c:v>
                  </c:pt>
                  <c:pt idx="27">
                    <c:v>3.0502461057735353E-4</c:v>
                  </c:pt>
                  <c:pt idx="28">
                    <c:v>2.8614205002885917E-4</c:v>
                  </c:pt>
                  <c:pt idx="29">
                    <c:v>2.795302359615004E-4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dash"/>
                <a:round/>
              </a:ln>
              <a:effectLst/>
            </c:spPr>
          </c:errBars>
          <c:xVal>
            <c:numRef>
              <c:f>('results-format'!$A$4:$A$15,'results-format'!$A$44:$A$61)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8</c:v>
                </c:pt>
                <c:pt idx="4">
                  <c:v>13</c:v>
                </c:pt>
                <c:pt idx="5">
                  <c:v>14</c:v>
                </c:pt>
                <c:pt idx="6">
                  <c:v>22</c:v>
                </c:pt>
                <c:pt idx="7">
                  <c:v>23</c:v>
                </c:pt>
                <c:pt idx="8">
                  <c:v>28</c:v>
                </c:pt>
                <c:pt idx="9">
                  <c:v>29</c:v>
                </c:pt>
                <c:pt idx="10">
                  <c:v>34</c:v>
                </c:pt>
                <c:pt idx="11">
                  <c:v>35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</c:numCache>
            </c:numRef>
          </c:xVal>
          <c:yVal>
            <c:numRef>
              <c:f>('results-format'!$AS$4:$AS$15,'results-format'!$AS$44:$AS$61)</c:f>
              <c:numCache>
                <c:formatCode>0.000</c:formatCode>
                <c:ptCount val="30"/>
                <c:pt idx="0">
                  <c:v>1.0347629658643056</c:v>
                </c:pt>
                <c:pt idx="1">
                  <c:v>1.0343960274197601</c:v>
                </c:pt>
                <c:pt idx="2">
                  <c:v>1.0350851925785403</c:v>
                </c:pt>
                <c:pt idx="3">
                  <c:v>1.0352759163137131</c:v>
                </c:pt>
                <c:pt idx="4">
                  <c:v>1.0302192142855227</c:v>
                </c:pt>
                <c:pt idx="5">
                  <c:v>1.0300463827255262</c:v>
                </c:pt>
                <c:pt idx="6">
                  <c:v>1.0426317233059563</c:v>
                </c:pt>
                <c:pt idx="7">
                  <c:v>1.0426135368394205</c:v>
                </c:pt>
                <c:pt idx="8">
                  <c:v>1.0449414843378491</c:v>
                </c:pt>
                <c:pt idx="9">
                  <c:v>1.0450739693722746</c:v>
                </c:pt>
                <c:pt idx="10">
                  <c:v>1.0430969628103726</c:v>
                </c:pt>
                <c:pt idx="11">
                  <c:v>1.0425865407966168</c:v>
                </c:pt>
                <c:pt idx="12">
                  <c:v>1.0347889159753505</c:v>
                </c:pt>
                <c:pt idx="13">
                  <c:v>1.0346287544297781</c:v>
                </c:pt>
                <c:pt idx="14">
                  <c:v>1.0344027437749708</c:v>
                </c:pt>
                <c:pt idx="15">
                  <c:v>1.0350234246776369</c:v>
                </c:pt>
                <c:pt idx="16">
                  <c:v>1.0350884365406172</c:v>
                </c:pt>
                <c:pt idx="17">
                  <c:v>1.0352017207476207</c:v>
                </c:pt>
                <c:pt idx="18">
                  <c:v>1.0300649834710509</c:v>
                </c:pt>
                <c:pt idx="19">
                  <c:v>1.0299956644903339</c:v>
                </c:pt>
                <c:pt idx="20">
                  <c:v>1.0302109313563372</c:v>
                </c:pt>
                <c:pt idx="21">
                  <c:v>1.0426305013422927</c:v>
                </c:pt>
                <c:pt idx="22">
                  <c:v>1.0427221400787083</c:v>
                </c:pt>
                <c:pt idx="23">
                  <c:v>1.0428339842824383</c:v>
                </c:pt>
                <c:pt idx="24">
                  <c:v>1.0447613258347734</c:v>
                </c:pt>
                <c:pt idx="25">
                  <c:v>1.0449717003026706</c:v>
                </c:pt>
                <c:pt idx="26">
                  <c:v>1.0449549829791314</c:v>
                </c:pt>
                <c:pt idx="27">
                  <c:v>1.0426866349516126</c:v>
                </c:pt>
                <c:pt idx="28">
                  <c:v>1.0426019628507897</c:v>
                </c:pt>
                <c:pt idx="29">
                  <c:v>1.042953263154734</c:v>
                </c:pt>
              </c:numCache>
            </c:numRef>
          </c:yVal>
          <c:smooth val="0"/>
        </c:ser>
        <c:ser>
          <c:idx val="3"/>
          <c:order val="3"/>
          <c:tx>
            <c:v>True (co-pollutant)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('results-format'!$BA$4:$BA$15,'results-format'!$BA$44:$BA$61)</c:f>
                <c:numCache>
                  <c:formatCode>General</c:formatCode>
                  <c:ptCount val="30"/>
                  <c:pt idx="0">
                    <c:v>1.5294211645000555E-4</c:v>
                  </c:pt>
                  <c:pt idx="1">
                    <c:v>1.4839200575267331E-4</c:v>
                  </c:pt>
                  <c:pt idx="2">
                    <c:v>1.4621199247000227E-4</c:v>
                  </c:pt>
                  <c:pt idx="3">
                    <c:v>1.7259158483184933E-4</c:v>
                  </c:pt>
                  <c:pt idx="4">
                    <c:v>1.1566240530891392E-4</c:v>
                  </c:pt>
                  <c:pt idx="5">
                    <c:v>1.5507002659875813E-4</c:v>
                  </c:pt>
                  <c:pt idx="6">
                    <c:v>2.1177184025378271E-4</c:v>
                  </c:pt>
                  <c:pt idx="7">
                    <c:v>2.8217439001443356E-4</c:v>
                  </c:pt>
                  <c:pt idx="8">
                    <c:v>2.0113888079542619E-4</c:v>
                  </c:pt>
                  <c:pt idx="9">
                    <c:v>2.8846869659115981E-4</c:v>
                  </c:pt>
                  <c:pt idx="10">
                    <c:v>1.5372448961592511E-4</c:v>
                  </c:pt>
                  <c:pt idx="11">
                    <c:v>1.7446205850446539E-4</c:v>
                  </c:pt>
                  <c:pt idx="12">
                    <c:v>1.6889808300368792E-4</c:v>
                  </c:pt>
                  <c:pt idx="13">
                    <c:v>1.740422561022914E-4</c:v>
                  </c:pt>
                  <c:pt idx="14">
                    <c:v>3.0425543825784995E-4</c:v>
                  </c:pt>
                  <c:pt idx="15">
                    <c:v>1.7552003206244837E-4</c:v>
                  </c:pt>
                  <c:pt idx="16">
                    <c:v>1.7781252287907279E-4</c:v>
                  </c:pt>
                  <c:pt idx="17">
                    <c:v>2.8715359702591314E-4</c:v>
                  </c:pt>
                  <c:pt idx="18">
                    <c:v>1.7427012432769118E-4</c:v>
                  </c:pt>
                  <c:pt idx="19">
                    <c:v>1.7313929767914793E-4</c:v>
                  </c:pt>
                  <c:pt idx="20">
                    <c:v>2.7697165166773452E-4</c:v>
                  </c:pt>
                  <c:pt idx="21">
                    <c:v>8.8783092904387573E-5</c:v>
                  </c:pt>
                  <c:pt idx="22">
                    <c:v>9.9664521581166454E-5</c:v>
                  </c:pt>
                  <c:pt idx="23">
                    <c:v>1.1591778701947053E-4</c:v>
                  </c:pt>
                  <c:pt idx="24">
                    <c:v>8.722862991805691E-5</c:v>
                  </c:pt>
                  <c:pt idx="25">
                    <c:v>9.6693863455121765E-5</c:v>
                  </c:pt>
                  <c:pt idx="26">
                    <c:v>1.113505115509783E-4</c:v>
                  </c:pt>
                  <c:pt idx="27">
                    <c:v>8.6311452661469446E-5</c:v>
                  </c:pt>
                  <c:pt idx="28">
                    <c:v>8.8384195129243004E-5</c:v>
                  </c:pt>
                  <c:pt idx="29">
                    <c:v>1.0599366302743718E-4</c:v>
                  </c:pt>
                </c:numCache>
              </c:numRef>
            </c:plus>
            <c:minus>
              <c:numRef>
                <c:f>('results-format'!$AZ$4:$AZ$15,'results-format'!$AZ$44:$AZ$61)</c:f>
                <c:numCache>
                  <c:formatCode>General</c:formatCode>
                  <c:ptCount val="30"/>
                  <c:pt idx="0">
                    <c:v>1.5291872657363648E-4</c:v>
                  </c:pt>
                  <c:pt idx="1">
                    <c:v>1.483699881549283E-4</c:v>
                  </c:pt>
                  <c:pt idx="2">
                    <c:v>1.4619061718779136E-4</c:v>
                  </c:pt>
                  <c:pt idx="3">
                    <c:v>1.7256180182034786E-4</c:v>
                  </c:pt>
                  <c:pt idx="4">
                    <c:v>1.1564902825700329E-4</c:v>
                  </c:pt>
                  <c:pt idx="5">
                    <c:v>1.5504598067750397E-4</c:v>
                  </c:pt>
                  <c:pt idx="6">
                    <c:v>2.1172700066007799E-4</c:v>
                  </c:pt>
                  <c:pt idx="7">
                    <c:v>2.8209478313201419E-4</c:v>
                  </c:pt>
                  <c:pt idx="8">
                    <c:v>2.0109843261717497E-4</c:v>
                  </c:pt>
                  <c:pt idx="9">
                    <c:v>2.8838551153387293E-4</c:v>
                  </c:pt>
                  <c:pt idx="10">
                    <c:v>1.5370086258492677E-4</c:v>
                  </c:pt>
                  <c:pt idx="11">
                    <c:v>1.7443162908781229E-4</c:v>
                  </c:pt>
                  <c:pt idx="12">
                    <c:v>1.6886956328232561E-4</c:v>
                  </c:pt>
                  <c:pt idx="13">
                    <c:v>1.7401197031263749E-4</c:v>
                  </c:pt>
                  <c:pt idx="14">
                    <c:v>3.0416287915902007E-4</c:v>
                  </c:pt>
                  <c:pt idx="15">
                    <c:v>1.7548922982901782E-4</c:v>
                  </c:pt>
                  <c:pt idx="16">
                    <c:v>1.7778091425590947E-4</c:v>
                  </c:pt>
                  <c:pt idx="17">
                    <c:v>2.8707117268367277E-4</c:v>
                  </c:pt>
                  <c:pt idx="18">
                    <c:v>1.7423975372110601E-4</c:v>
                  </c:pt>
                  <c:pt idx="19">
                    <c:v>1.7310932421354952E-4</c:v>
                  </c:pt>
                  <c:pt idx="20">
                    <c:v>2.7689496661476021E-4</c:v>
                  </c:pt>
                  <c:pt idx="21">
                    <c:v>8.8775211727676329E-5</c:v>
                  </c:pt>
                  <c:pt idx="22">
                    <c:v>9.9654589997943965E-5</c:v>
                  </c:pt>
                  <c:pt idx="23">
                    <c:v>1.1590435148256528E-4</c:v>
                  </c:pt>
                  <c:pt idx="24">
                    <c:v>8.7221021799477327E-5</c:v>
                  </c:pt>
                  <c:pt idx="25">
                    <c:v>9.6684514199085747E-5</c:v>
                  </c:pt>
                  <c:pt idx="26">
                    <c:v>1.1133811332775245E-4</c:v>
                  </c:pt>
                  <c:pt idx="27">
                    <c:v>8.630400436393515E-5</c:v>
                  </c:pt>
                  <c:pt idx="28">
                    <c:v>8.8376383886368259E-5</c:v>
                  </c:pt>
                  <c:pt idx="29">
                    <c:v>1.0598242961024074E-4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  <a:round/>
              </a:ln>
              <a:effectLst/>
            </c:spPr>
          </c:errBars>
          <c:xVal>
            <c:numRef>
              <c:f>('results-format'!$A$4:$A$15,'results-format'!$A$44:$A$61)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8</c:v>
                </c:pt>
                <c:pt idx="4">
                  <c:v>13</c:v>
                </c:pt>
                <c:pt idx="5">
                  <c:v>14</c:v>
                </c:pt>
                <c:pt idx="6">
                  <c:v>22</c:v>
                </c:pt>
                <c:pt idx="7">
                  <c:v>23</c:v>
                </c:pt>
                <c:pt idx="8">
                  <c:v>28</c:v>
                </c:pt>
                <c:pt idx="9">
                  <c:v>29</c:v>
                </c:pt>
                <c:pt idx="10">
                  <c:v>34</c:v>
                </c:pt>
                <c:pt idx="11">
                  <c:v>35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</c:numCache>
            </c:numRef>
          </c:xVal>
          <c:yVal>
            <c:numRef>
              <c:f>('results-format'!$AT$4:$AT$15,'results-format'!$AT$44:$AT$61)</c:f>
              <c:numCache>
                <c:formatCode>0.000</c:formatCode>
                <c:ptCount val="30"/>
                <c:pt idx="0">
                  <c:v>0.9999075384948285</c:v>
                </c:pt>
                <c:pt idx="1">
                  <c:v>0.99996922348360673</c:v>
                </c:pt>
                <c:pt idx="2">
                  <c:v>0.99997844599229091</c:v>
                </c:pt>
                <c:pt idx="3">
                  <c:v>0.99999003855361557</c:v>
                </c:pt>
                <c:pt idx="4">
                  <c:v>0.99993964973115079</c:v>
                </c:pt>
                <c:pt idx="5">
                  <c:v>0.99987785815992203</c:v>
                </c:pt>
                <c:pt idx="6">
                  <c:v>0.99996036450550696</c:v>
                </c:pt>
                <c:pt idx="7">
                  <c:v>0.99991258422098184</c:v>
                </c:pt>
                <c:pt idx="8">
                  <c:v>1.0000132428576858</c:v>
                </c:pt>
                <c:pt idx="9">
                  <c:v>1.0000617319353375</c:v>
                </c:pt>
                <c:pt idx="10">
                  <c:v>1.0000235190765692</c:v>
                </c:pt>
                <c:pt idx="11">
                  <c:v>1.0000750732678567</c:v>
                </c:pt>
                <c:pt idx="12">
                  <c:v>1.0000709789188842</c:v>
                </c:pt>
                <c:pt idx="13">
                  <c:v>0.99998832108819902</c:v>
                </c:pt>
                <c:pt idx="14">
                  <c:v>0.99982833843553276</c:v>
                </c:pt>
                <c:pt idx="15">
                  <c:v>0.99998836992762985</c:v>
                </c:pt>
                <c:pt idx="16">
                  <c:v>1.0000964792038192</c:v>
                </c:pt>
                <c:pt idx="17">
                  <c:v>1.000111344798372</c:v>
                </c:pt>
                <c:pt idx="18">
                  <c:v>0.99980826798293299</c:v>
                </c:pt>
                <c:pt idx="19">
                  <c:v>0.99995199565224557</c:v>
                </c:pt>
                <c:pt idx="20">
                  <c:v>1.0000913285301962</c:v>
                </c:pt>
                <c:pt idx="21">
                  <c:v>1.0000712222361829</c:v>
                </c:pt>
                <c:pt idx="22">
                  <c:v>1.000044686368406</c:v>
                </c:pt>
                <c:pt idx="23">
                  <c:v>0.99998800294196533</c:v>
                </c:pt>
                <c:pt idx="24">
                  <c:v>1.0000067888040438</c:v>
                </c:pt>
                <c:pt idx="25">
                  <c:v>0.99995112284452714</c:v>
                </c:pt>
                <c:pt idx="26">
                  <c:v>0.99994618253821155</c:v>
                </c:pt>
                <c:pt idx="27">
                  <c:v>1.0000975535680399</c:v>
                </c:pt>
                <c:pt idx="28">
                  <c:v>0.99997858609928081</c:v>
                </c:pt>
                <c:pt idx="29">
                  <c:v>1.0000043223973416</c:v>
                </c:pt>
              </c:numCache>
            </c:numRef>
          </c:yVal>
          <c:smooth val="0"/>
        </c:ser>
        <c:ser>
          <c:idx val="4"/>
          <c:order val="4"/>
          <c:tx>
            <c:v>Noisy (co-pollutant)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('results-format'!$BC$4:$BC$15,'results-format'!$BC$44:$BC$61)</c:f>
                <c:numCache>
                  <c:formatCode>General</c:formatCode>
                  <c:ptCount val="30"/>
                  <c:pt idx="0">
                    <c:v>2.9332502546175476E-4</c:v>
                  </c:pt>
                  <c:pt idx="1">
                    <c:v>1.9865236507476958E-4</c:v>
                  </c:pt>
                  <c:pt idx="2">
                    <c:v>2.6502388405291732E-4</c:v>
                  </c:pt>
                  <c:pt idx="3">
                    <c:v>1.8664360318820794E-4</c:v>
                  </c:pt>
                  <c:pt idx="4">
                    <c:v>2.0687609000524798E-4</c:v>
                  </c:pt>
                  <c:pt idx="5">
                    <c:v>2.442478526699654E-4</c:v>
                  </c:pt>
                  <c:pt idx="6">
                    <c:v>2.6295514816410126E-4</c:v>
                  </c:pt>
                  <c:pt idx="7">
                    <c:v>2.9555822792337594E-4</c:v>
                  </c:pt>
                  <c:pt idx="8">
                    <c:v>2.4681000979598355E-4</c:v>
                  </c:pt>
                  <c:pt idx="9">
                    <c:v>3.0166102961648456E-4</c:v>
                  </c:pt>
                  <c:pt idx="10">
                    <c:v>1.6189219612083861E-4</c:v>
                  </c:pt>
                  <c:pt idx="11">
                    <c:v>1.7928107659348491E-4</c:v>
                  </c:pt>
                  <c:pt idx="12">
                    <c:v>2.2941462791703504E-4</c:v>
                  </c:pt>
                  <c:pt idx="13">
                    <c:v>2.0583189126077706E-4</c:v>
                  </c:pt>
                  <c:pt idx="14">
                    <c:v>3.5464389619266345E-4</c:v>
                  </c:pt>
                  <c:pt idx="15">
                    <c:v>2.0888416605679971E-4</c:v>
                  </c:pt>
                  <c:pt idx="16">
                    <c:v>1.9596131637200642E-4</c:v>
                  </c:pt>
                  <c:pt idx="17">
                    <c:v>3.1600143126797597E-4</c:v>
                  </c:pt>
                  <c:pt idx="18">
                    <c:v>2.1961011589277657E-4</c:v>
                  </c:pt>
                  <c:pt idx="19">
                    <c:v>1.9603562305958722E-4</c:v>
                  </c:pt>
                  <c:pt idx="20">
                    <c:v>3.0142821430212408E-4</c:v>
                  </c:pt>
                  <c:pt idx="21">
                    <c:v>1.6349125212289373E-4</c:v>
                  </c:pt>
                  <c:pt idx="22">
                    <c:v>1.8031968869247628E-4</c:v>
                  </c:pt>
                  <c:pt idx="23">
                    <c:v>1.4721584478882832E-4</c:v>
                  </c:pt>
                  <c:pt idx="24">
                    <c:v>1.5008495618751283E-4</c:v>
                  </c:pt>
                  <c:pt idx="25">
                    <c:v>1.5741133153213127E-4</c:v>
                  </c:pt>
                  <c:pt idx="26">
                    <c:v>1.3005499472917847E-4</c:v>
                  </c:pt>
                  <c:pt idx="27">
                    <c:v>1.3839771828783043E-4</c:v>
                  </c:pt>
                  <c:pt idx="28">
                    <c:v>1.5471279373713287E-4</c:v>
                  </c:pt>
                  <c:pt idx="29">
                    <c:v>1.1495901792846208E-4</c:v>
                  </c:pt>
                </c:numCache>
              </c:numRef>
            </c:plus>
            <c:minus>
              <c:numRef>
                <c:f>('results-format'!$BB$4:$BB$15,'results-format'!$BB$44:$BB$61)</c:f>
                <c:numCache>
                  <c:formatCode>General</c:formatCode>
                  <c:ptCount val="30"/>
                  <c:pt idx="0">
                    <c:v>2.932390005924157E-4</c:v>
                  </c:pt>
                  <c:pt idx="1">
                    <c:v>1.9861291625511424E-4</c:v>
                  </c:pt>
                  <c:pt idx="2">
                    <c:v>2.649536716261558E-4</c:v>
                  </c:pt>
                  <c:pt idx="3">
                    <c:v>1.8660876949549987E-4</c:v>
                  </c:pt>
                  <c:pt idx="4">
                    <c:v>2.0683329404991291E-4</c:v>
                  </c:pt>
                  <c:pt idx="5">
                    <c:v>2.4418819975924322E-4</c:v>
                  </c:pt>
                  <c:pt idx="6">
                    <c:v>2.6288602255652993E-4</c:v>
                  </c:pt>
                  <c:pt idx="7">
                    <c:v>2.9547090099890649E-4</c:v>
                  </c:pt>
                  <c:pt idx="8">
                    <c:v>2.4674910961564045E-4</c:v>
                  </c:pt>
                  <c:pt idx="9">
                    <c:v>3.0157006180786539E-4</c:v>
                  </c:pt>
                  <c:pt idx="10">
                    <c:v>1.6186599302647764E-4</c:v>
                  </c:pt>
                  <c:pt idx="11">
                    <c:v>1.7924894231158284E-4</c:v>
                  </c:pt>
                  <c:pt idx="12">
                    <c:v>2.2936200327772216E-4</c:v>
                  </c:pt>
                  <c:pt idx="13">
                    <c:v>2.0578952896244118E-4</c:v>
                  </c:pt>
                  <c:pt idx="14">
                    <c:v>3.5451816326703689E-4</c:v>
                  </c:pt>
                  <c:pt idx="15">
                    <c:v>2.0884053808167824E-4</c:v>
                  </c:pt>
                  <c:pt idx="16">
                    <c:v>1.9592292730086225E-4</c:v>
                  </c:pt>
                  <c:pt idx="17">
                    <c:v>3.1590159882000091E-4</c:v>
                  </c:pt>
                  <c:pt idx="18">
                    <c:v>2.1956188831495638E-4</c:v>
                  </c:pt>
                  <c:pt idx="19">
                    <c:v>1.9599719919438652E-4</c:v>
                  </c:pt>
                  <c:pt idx="20">
                    <c:v>3.0133739123672232E-4</c:v>
                  </c:pt>
                  <c:pt idx="21">
                    <c:v>1.6346452590643157E-4</c:v>
                  </c:pt>
                  <c:pt idx="22">
                    <c:v>1.8028718375928676E-4</c:v>
                  </c:pt>
                  <c:pt idx="23">
                    <c:v>1.4719417541242397E-4</c:v>
                  </c:pt>
                  <c:pt idx="24">
                    <c:v>1.5006243363002714E-4</c:v>
                  </c:pt>
                  <c:pt idx="25">
                    <c:v>1.5738655751595942E-4</c:v>
                  </c:pt>
                  <c:pt idx="26">
                    <c:v>1.3003808224576474E-4</c:v>
                  </c:pt>
                  <c:pt idx="27">
                    <c:v>1.3837857014098454E-4</c:v>
                  </c:pt>
                  <c:pt idx="28">
                    <c:v>1.5468885957925504E-4</c:v>
                  </c:pt>
                  <c:pt idx="29">
                    <c:v>1.1494580334903137E-4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dash"/>
                <a:round/>
              </a:ln>
              <a:effectLst/>
            </c:spPr>
          </c:errBars>
          <c:xVal>
            <c:numRef>
              <c:f>('results-format'!$A$4:$A$15,'results-format'!$A$44:$A$61)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8</c:v>
                </c:pt>
                <c:pt idx="4">
                  <c:v>13</c:v>
                </c:pt>
                <c:pt idx="5">
                  <c:v>14</c:v>
                </c:pt>
                <c:pt idx="6">
                  <c:v>22</c:v>
                </c:pt>
                <c:pt idx="7">
                  <c:v>23</c:v>
                </c:pt>
                <c:pt idx="8">
                  <c:v>28</c:v>
                </c:pt>
                <c:pt idx="9">
                  <c:v>29</c:v>
                </c:pt>
                <c:pt idx="10">
                  <c:v>34</c:v>
                </c:pt>
                <c:pt idx="11">
                  <c:v>35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</c:numCache>
            </c:numRef>
          </c:xVal>
          <c:yVal>
            <c:numRef>
              <c:f>('results-format'!$AU$4:$AU$15,'results-format'!$AU$44:$AU$61)</c:f>
              <c:numCache>
                <c:formatCode>0.000</c:formatCode>
                <c:ptCount val="30"/>
                <c:pt idx="0">
                  <c:v>0.99987756909527503</c:v>
                </c:pt>
                <c:pt idx="1">
                  <c:v>1.0001547787769991</c:v>
                </c:pt>
                <c:pt idx="2">
                  <c:v>1.00009434776047</c:v>
                </c:pt>
                <c:pt idx="3">
                  <c:v>0.99987484383268665</c:v>
                </c:pt>
                <c:pt idx="4">
                  <c:v>0.99983428093292182</c:v>
                </c:pt>
                <c:pt idx="5">
                  <c:v>0.99982453099648672</c:v>
                </c:pt>
                <c:pt idx="6">
                  <c:v>1.0000235146164642</c:v>
                </c:pt>
                <c:pt idx="7">
                  <c:v>1.0000221183846079</c:v>
                </c:pt>
                <c:pt idx="8">
                  <c:v>0.99999950239412383</c:v>
                </c:pt>
                <c:pt idx="9">
                  <c:v>1.0000453615888059</c:v>
                </c:pt>
                <c:pt idx="10">
                  <c:v>1.0000666508910721</c:v>
                </c:pt>
                <c:pt idx="11">
                  <c:v>1.0000517076467943</c:v>
                </c:pt>
                <c:pt idx="12">
                  <c:v>0.99989281154509302</c:v>
                </c:pt>
                <c:pt idx="13">
                  <c:v>0.99989966863352819</c:v>
                </c:pt>
                <c:pt idx="14">
                  <c:v>0.99995846058278548</c:v>
                </c:pt>
                <c:pt idx="15">
                  <c:v>0.99989700760408096</c:v>
                </c:pt>
                <c:pt idx="16">
                  <c:v>1.0001105417092846</c:v>
                </c:pt>
                <c:pt idx="17">
                  <c:v>0.99992897448243157</c:v>
                </c:pt>
                <c:pt idx="18">
                  <c:v>0.999801649374087</c:v>
                </c:pt>
                <c:pt idx="19">
                  <c:v>0.99996272834460542</c:v>
                </c:pt>
                <c:pt idx="20">
                  <c:v>1.0000938768361545</c:v>
                </c:pt>
                <c:pt idx="21">
                  <c:v>0.99995523195211899</c:v>
                </c:pt>
                <c:pt idx="22">
                  <c:v>1.0001352328431365</c:v>
                </c:pt>
                <c:pt idx="23">
                  <c:v>0.99999716022003216</c:v>
                </c:pt>
                <c:pt idx="24">
                  <c:v>0.9999802977040928</c:v>
                </c:pt>
                <c:pt idx="25">
                  <c:v>1.000016606957894</c:v>
                </c:pt>
                <c:pt idx="26">
                  <c:v>0.99997746181398872</c:v>
                </c:pt>
                <c:pt idx="27">
                  <c:v>1.0001635506729531</c:v>
                </c:pt>
                <c:pt idx="28">
                  <c:v>0.99992427789706317</c:v>
                </c:pt>
                <c:pt idx="29">
                  <c:v>0.99996042680303965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246968"/>
        <c:axId val="24424814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'results-format'!$AR$4:$AR$21</c15:sqref>
                        </c15:formulaRef>
                      </c:ext>
                    </c:extLst>
                    <c:numCache>
                      <c:formatCode>0.000</c:formatCode>
                      <c:ptCount val="18"/>
                      <c:pt idx="0">
                        <c:v>1.050072469122826</c:v>
                      </c:pt>
                      <c:pt idx="1">
                        <c:v>1.0500107686773172</c:v>
                      </c:pt>
                      <c:pt idx="2">
                        <c:v>1.0500758503616203</c:v>
                      </c:pt>
                      <c:pt idx="3">
                        <c:v>1.0499494078409768</c:v>
                      </c:pt>
                      <c:pt idx="4">
                        <c:v>1.050045776619924</c:v>
                      </c:pt>
                      <c:pt idx="5">
                        <c:v>1.0500235473861304</c:v>
                      </c:pt>
                      <c:pt idx="6">
                        <c:v>1.049932745276092</c:v>
                      </c:pt>
                      <c:pt idx="7">
                        <c:v>1.0499361260649749</c:v>
                      </c:pt>
                      <c:pt idx="8">
                        <c:v>1.0500151262310491</c:v>
                      </c:pt>
                      <c:pt idx="9">
                        <c:v>1.0501257406504054</c:v>
                      </c:pt>
                      <c:pt idx="10">
                        <c:v>1.0502615832003861</c:v>
                      </c:pt>
                      <c:pt idx="11">
                        <c:v>1.0497564133809627</c:v>
                      </c:pt>
                      <c:pt idx="13">
                        <c:v>1.0499762343910548</c:v>
                      </c:pt>
                      <c:pt idx="14">
                        <c:v>1.0499358110841843</c:v>
                      </c:pt>
                      <c:pt idx="15">
                        <c:v>1.0500070516457751</c:v>
                      </c:pt>
                      <c:pt idx="16">
                        <c:v>1.0500901734939028</c:v>
                      </c:pt>
                      <c:pt idx="17">
                        <c:v>1.0500130052026364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'results-format'!$AS$4:$AS$21</c15:sqref>
                        </c15:formulaRef>
                      </c:ext>
                    </c:extLst>
                    <c:numCache>
                      <c:formatCode>0.000</c:formatCode>
                      <c:ptCount val="18"/>
                      <c:pt idx="0">
                        <c:v>1.0347629658643056</c:v>
                      </c:pt>
                      <c:pt idx="1">
                        <c:v>1.0343960274197601</c:v>
                      </c:pt>
                      <c:pt idx="2">
                        <c:v>1.0350851925785403</c:v>
                      </c:pt>
                      <c:pt idx="3">
                        <c:v>1.0352759163137131</c:v>
                      </c:pt>
                      <c:pt idx="4">
                        <c:v>1.0302192142855227</c:v>
                      </c:pt>
                      <c:pt idx="5">
                        <c:v>1.0300463827255262</c:v>
                      </c:pt>
                      <c:pt idx="6">
                        <c:v>1.0426317233059563</c:v>
                      </c:pt>
                      <c:pt idx="7">
                        <c:v>1.0426135368394205</c:v>
                      </c:pt>
                      <c:pt idx="8">
                        <c:v>1.0449414843378491</c:v>
                      </c:pt>
                      <c:pt idx="9">
                        <c:v>1.0450739693722746</c:v>
                      </c:pt>
                      <c:pt idx="10">
                        <c:v>1.0430969628103726</c:v>
                      </c:pt>
                      <c:pt idx="11">
                        <c:v>1.0425865407966168</c:v>
                      </c:pt>
                      <c:pt idx="13">
                        <c:v>1.0487046458999731</c:v>
                      </c:pt>
                      <c:pt idx="14">
                        <c:v>1.0480803135192622</c:v>
                      </c:pt>
                      <c:pt idx="15">
                        <c:v>1.0085645799409881</c:v>
                      </c:pt>
                      <c:pt idx="16">
                        <c:v>1.0073327035664208</c:v>
                      </c:pt>
                      <c:pt idx="17">
                        <c:v>1.0267638572608699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5"/>
                <c:order val="5"/>
                <c:tx>
                  <c:v>Pop ME -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'results-format'!$C$17:$C$28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'results-format'!$AR$17:$AR$28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1.0499762343910548</c:v>
                      </c:pt>
                      <c:pt idx="1">
                        <c:v>1.0499358110841843</c:v>
                      </c:pt>
                      <c:pt idx="2">
                        <c:v>1.0500070516457751</c:v>
                      </c:pt>
                      <c:pt idx="3">
                        <c:v>1.0500901734939028</c:v>
                      </c:pt>
                      <c:pt idx="4">
                        <c:v>1.0500130052026364</c:v>
                      </c:pt>
                      <c:pt idx="5">
                        <c:v>1.0500941638441437</c:v>
                      </c:pt>
                      <c:pt idx="6">
                        <c:v>1.0499939476395399</c:v>
                      </c:pt>
                      <c:pt idx="7">
                        <c:v>1.04990203519243</c:v>
                      </c:pt>
                      <c:pt idx="8">
                        <c:v>1.0499478119190897</c:v>
                      </c:pt>
                      <c:pt idx="9">
                        <c:v>1.0501272843363789</c:v>
                      </c:pt>
                      <c:pt idx="10">
                        <c:v>1.0499495443344087</c:v>
                      </c:pt>
                      <c:pt idx="11">
                        <c:v>1.0499187917626287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6"/>
                <c:order val="6"/>
                <c:tx>
                  <c:v>Pop ME - Noisy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'results-format'!$C$17:$C$28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'results-format'!$AS$17:$AS$28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1.0487046458999731</c:v>
                      </c:pt>
                      <c:pt idx="1">
                        <c:v>1.0480803135192622</c:v>
                      </c:pt>
                      <c:pt idx="2">
                        <c:v>1.0085645799409881</c:v>
                      </c:pt>
                      <c:pt idx="3">
                        <c:v>1.0073327035664208</c:v>
                      </c:pt>
                      <c:pt idx="4">
                        <c:v>1.0267638572608699</c:v>
                      </c:pt>
                      <c:pt idx="5">
                        <c:v>1.0271797510536875</c:v>
                      </c:pt>
                      <c:pt idx="6">
                        <c:v>1.017731290465655</c:v>
                      </c:pt>
                      <c:pt idx="7">
                        <c:v>1.0177931459822107</c:v>
                      </c:pt>
                      <c:pt idx="8">
                        <c:v>1.0254339193908037</c:v>
                      </c:pt>
                      <c:pt idx="9">
                        <c:v>1.0253885090551893</c:v>
                      </c:pt>
                      <c:pt idx="10">
                        <c:v>1.0139614584211334</c:v>
                      </c:pt>
                      <c:pt idx="11">
                        <c:v>1.0139658417859927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7"/>
                <c:order val="7"/>
                <c:tx>
                  <c:v>Pop ME - Copol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'results-format'!$C$17:$C$28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'results-format'!$AT$17:$AT$28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1.0000958396723281</c:v>
                      </c:pt>
                      <c:pt idx="1">
                        <c:v>0.99999279261797325</c:v>
                      </c:pt>
                      <c:pt idx="2">
                        <c:v>1.0000012826688227</c:v>
                      </c:pt>
                      <c:pt idx="3">
                        <c:v>0.99991766519969572</c:v>
                      </c:pt>
                      <c:pt idx="4">
                        <c:v>1.0000689598276196</c:v>
                      </c:pt>
                      <c:pt idx="5">
                        <c:v>0.99987086183905027</c:v>
                      </c:pt>
                      <c:pt idx="6">
                        <c:v>1.0001890920756531</c:v>
                      </c:pt>
                      <c:pt idx="7">
                        <c:v>0.99991383948203061</c:v>
                      </c:pt>
                      <c:pt idx="8">
                        <c:v>1.000077759703129</c:v>
                      </c:pt>
                      <c:pt idx="9">
                        <c:v>1.0000190858121318</c:v>
                      </c:pt>
                      <c:pt idx="10">
                        <c:v>1.0001160889377994</c:v>
                      </c:pt>
                      <c:pt idx="11">
                        <c:v>1.0000039350487422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8"/>
                <c:order val="8"/>
                <c:tx>
                  <c:v>Pop ME - Copol Noisy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'results-format'!$C$17:$C$28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'results-format'!$AU$17:$AU$28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1.0000053253081793</c:v>
                      </c:pt>
                      <c:pt idx="1">
                        <c:v>1.0004512032615827</c:v>
                      </c:pt>
                      <c:pt idx="2">
                        <c:v>1.0011043473429506</c:v>
                      </c:pt>
                      <c:pt idx="3">
                        <c:v>1.0048020792028414</c:v>
                      </c:pt>
                      <c:pt idx="4">
                        <c:v>0.99960146393660321</c:v>
                      </c:pt>
                      <c:pt idx="5">
                        <c:v>0.99973498812185302</c:v>
                      </c:pt>
                      <c:pt idx="6">
                        <c:v>1.0002465249822903</c:v>
                      </c:pt>
                      <c:pt idx="7">
                        <c:v>0.99998733244023419</c:v>
                      </c:pt>
                      <c:pt idx="8">
                        <c:v>0.9999366556263396</c:v>
                      </c:pt>
                      <c:pt idx="9">
                        <c:v>1.0000656691061214</c:v>
                      </c:pt>
                      <c:pt idx="10">
                        <c:v>1.0000543074245949</c:v>
                      </c:pt>
                      <c:pt idx="11">
                        <c:v>1.0000308033544136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9"/>
                <c:order val="9"/>
                <c:tx>
                  <c:v>Tot ME -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'results-format'!$C$30:$C$41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'results-format'!$AR$30:$AR$41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1.049962899777553</c:v>
                      </c:pt>
                      <c:pt idx="1">
                        <c:v>1.0500454826071477</c:v>
                      </c:pt>
                      <c:pt idx="2">
                        <c:v>1.0500399068804387</c:v>
                      </c:pt>
                      <c:pt idx="3">
                        <c:v>1.0501090437838696</c:v>
                      </c:pt>
                      <c:pt idx="4">
                        <c:v>1.0502095125219337</c:v>
                      </c:pt>
                      <c:pt idx="5">
                        <c:v>1.0500565396442947</c:v>
                      </c:pt>
                      <c:pt idx="6">
                        <c:v>1.0501643019755837</c:v>
                      </c:pt>
                      <c:pt idx="7">
                        <c:v>1.0499533661577058</c:v>
                      </c:pt>
                      <c:pt idx="8">
                        <c:v>1.0501584735798817</c:v>
                      </c:pt>
                      <c:pt idx="9">
                        <c:v>1.049870822068909</c:v>
                      </c:pt>
                      <c:pt idx="10">
                        <c:v>1.0503163767764596</c:v>
                      </c:pt>
                      <c:pt idx="11">
                        <c:v>1.049963844744588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0"/>
                <c:order val="10"/>
                <c:tx>
                  <c:v>Tot ME - Noisy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'results-format'!$C$30:$C$41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'results-format'!$AS$30:$AS$41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1.03430608956093</c:v>
                      </c:pt>
                      <c:pt idx="1">
                        <c:v>1.0344353248712921</c:v>
                      </c:pt>
                      <c:pt idx="2">
                        <c:v>1.0076273622570262</c:v>
                      </c:pt>
                      <c:pt idx="3">
                        <c:v>1.0076155609944677</c:v>
                      </c:pt>
                      <c:pt idx="4">
                        <c:v>1.0157075192921903</c:v>
                      </c:pt>
                      <c:pt idx="5">
                        <c:v>1.0156759475303514</c:v>
                      </c:pt>
                      <c:pt idx="6">
                        <c:v>1.0156056276091705</c:v>
                      </c:pt>
                      <c:pt idx="7">
                        <c:v>1.015510448494356</c:v>
                      </c:pt>
                      <c:pt idx="8">
                        <c:v>1.0227597286208265</c:v>
                      </c:pt>
                      <c:pt idx="9">
                        <c:v>1.022602763412771</c:v>
                      </c:pt>
                      <c:pt idx="10">
                        <c:v>1.0122581800960244</c:v>
                      </c:pt>
                      <c:pt idx="11">
                        <c:v>1.0121555990010977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1"/>
                <c:order val="11"/>
                <c:tx>
                  <c:v>Tot ME - Copol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'results-format'!$C$30:$C$41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'results-format'!$AT$30:$AT$41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1.000058664200677</c:v>
                      </c:pt>
                      <c:pt idx="1">
                        <c:v>0.99995912541538856</c:v>
                      </c:pt>
                      <c:pt idx="2">
                        <c:v>0.99994308906948848</c:v>
                      </c:pt>
                      <c:pt idx="3">
                        <c:v>0.99991921913295001</c:v>
                      </c:pt>
                      <c:pt idx="4">
                        <c:v>0.99989823987791249</c:v>
                      </c:pt>
                      <c:pt idx="5">
                        <c:v>0.99999864076592371</c:v>
                      </c:pt>
                      <c:pt idx="6">
                        <c:v>0.99996215855600545</c:v>
                      </c:pt>
                      <c:pt idx="7">
                        <c:v>1.0001238653706817</c:v>
                      </c:pt>
                      <c:pt idx="8">
                        <c:v>0.99987896712506952</c:v>
                      </c:pt>
                      <c:pt idx="9">
                        <c:v>1.0001071059354312</c:v>
                      </c:pt>
                      <c:pt idx="10">
                        <c:v>0.9999872892407824</c:v>
                      </c:pt>
                      <c:pt idx="11">
                        <c:v>0.99996366179024876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2"/>
                <c:order val="12"/>
                <c:tx>
                  <c:v>Tot ME - Copol Noisy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'results-format'!$C$30:$C$41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'results-format'!$AU$30:$AU$41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1.000024776926943</c:v>
                      </c:pt>
                      <c:pt idx="1">
                        <c:v>0.99989991960837654</c:v>
                      </c:pt>
                      <c:pt idx="2">
                        <c:v>0.99981383553075576</c:v>
                      </c:pt>
                      <c:pt idx="3">
                        <c:v>0.99995903627903615</c:v>
                      </c:pt>
                      <c:pt idx="4">
                        <c:v>0.99986564012709633</c:v>
                      </c:pt>
                      <c:pt idx="5">
                        <c:v>0.99995789646637867</c:v>
                      </c:pt>
                      <c:pt idx="6">
                        <c:v>0.99996465995447414</c:v>
                      </c:pt>
                      <c:pt idx="7">
                        <c:v>1.000063520067314</c:v>
                      </c:pt>
                      <c:pt idx="8">
                        <c:v>0.99993960362393453</c:v>
                      </c:pt>
                      <c:pt idx="9">
                        <c:v>1.0000345330562523</c:v>
                      </c:pt>
                      <c:pt idx="10">
                        <c:v>0.99994346853796334</c:v>
                      </c:pt>
                      <c:pt idx="11">
                        <c:v>0.99999430316922699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244246968"/>
        <c:scaling>
          <c:orientation val="minMax"/>
          <c:max val="3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248144"/>
        <c:crosses val="autoZero"/>
        <c:crossBetween val="midCat"/>
        <c:majorUnit val="6"/>
        <c:minorUnit val="1"/>
      </c:valAx>
      <c:valAx>
        <c:axId val="244248144"/>
        <c:scaling>
          <c:orientation val="minMax"/>
          <c:max val="1.06"/>
          <c:min val="0.9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RR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246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9858979174573814E-2"/>
          <c:y val="8.09968867220273E-3"/>
          <c:w val="0.8999999191725393"/>
          <c:h val="4.64091433367464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27031810284278"/>
          <c:y val="1.7304497022926812E-2"/>
          <c:w val="0.86306592645647906"/>
          <c:h val="0.86740458869685255"/>
        </c:manualLayout>
      </c:layout>
      <c:scatterChart>
        <c:scatterStyle val="lineMarker"/>
        <c:varyColors val="0"/>
        <c:ser>
          <c:idx val="1"/>
          <c:order val="1"/>
          <c:tx>
            <c:v>Co-pollutant, noisy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results-format'!$BH$17:$BH$18,'results-format'!$BH$63:$BH$65,'results-format'!$BH$19:$BH$20,'results-format'!$BH$66:$BH$68,'results-format'!$BH$21:$BH$22,'results-format'!$BH$69:$BH$71,'results-format'!$BH$72:$BH$74,'results-format'!$BH$23:$BH$24,'results-format'!$BH$75:$BH$77,'results-format'!$BH$25:$BH$26,'results-format'!$BH$78:$BH$80,'results-format'!$BH$27:$BH$28)</c:f>
                <c:numCache>
                  <c:formatCode>General</c:formatCode>
                  <c:ptCount val="30"/>
                  <c:pt idx="0">
                    <c:v>1.3635600439999999E-2</c:v>
                  </c:pt>
                  <c:pt idx="1">
                    <c:v>1.494697568E-2</c:v>
                  </c:pt>
                  <c:pt idx="2">
                    <c:v>1.436975372E-2</c:v>
                  </c:pt>
                  <c:pt idx="3">
                    <c:v>1.4130363240000001E-2</c:v>
                  </c:pt>
                  <c:pt idx="4">
                    <c:v>1.284884272E-2</c:v>
                  </c:pt>
                  <c:pt idx="5">
                    <c:v>1.709935752E-2</c:v>
                  </c:pt>
                  <c:pt idx="6">
                    <c:v>3.0630229280000001E-2</c:v>
                  </c:pt>
                  <c:pt idx="7">
                    <c:v>2.16343526E-2</c:v>
                  </c:pt>
                  <c:pt idx="8">
                    <c:v>1.5496524399999998E-2</c:v>
                  </c:pt>
                  <c:pt idx="9">
                    <c:v>1.494697568E-2</c:v>
                  </c:pt>
                  <c:pt idx="10">
                    <c:v>1.4487569319999999E-2</c:v>
                  </c:pt>
                  <c:pt idx="11">
                    <c:v>1.4604169720000001E-2</c:v>
                  </c:pt>
                  <c:pt idx="12">
                    <c:v>1.4130363240000001E-2</c:v>
                  </c:pt>
                  <c:pt idx="13">
                    <c:v>1.527983072E-2</c:v>
                  </c:pt>
                  <c:pt idx="14">
                    <c:v>1.4130363240000001E-2</c:v>
                  </c:pt>
                  <c:pt idx="15">
                    <c:v>1.350836704E-2</c:v>
                  </c:pt>
                  <c:pt idx="16">
                    <c:v>1.1999137640000001E-2</c:v>
                  </c:pt>
                  <c:pt idx="17">
                    <c:v>1.4604169720000001E-2</c:v>
                  </c:pt>
                  <c:pt idx="18">
                    <c:v>1.4604169720000001E-2</c:v>
                  </c:pt>
                  <c:pt idx="19">
                    <c:v>1.3761377559999999E-2</c:v>
                  </c:pt>
                  <c:pt idx="20">
                    <c:v>1.5169943319999999E-2</c:v>
                  </c:pt>
                  <c:pt idx="21">
                    <c:v>1.4130363240000001E-2</c:v>
                  </c:pt>
                  <c:pt idx="22">
                    <c:v>1.4008721720000001E-2</c:v>
                  </c:pt>
                  <c:pt idx="23">
                    <c:v>1.2984020000000001E-2</c:v>
                  </c:pt>
                  <c:pt idx="24">
                    <c:v>1.350836704E-2</c:v>
                  </c:pt>
                  <c:pt idx="25">
                    <c:v>1.4008721720000001E-2</c:v>
                  </c:pt>
                  <c:pt idx="26">
                    <c:v>1.4008721720000001E-2</c:v>
                  </c:pt>
                  <c:pt idx="27">
                    <c:v>1.5814175719999997E-2</c:v>
                  </c:pt>
                  <c:pt idx="28">
                    <c:v>1.284884272E-2</c:v>
                  </c:pt>
                  <c:pt idx="29">
                    <c:v>1.2711926919999998E-2</c:v>
                  </c:pt>
                </c:numCache>
              </c:numRef>
            </c:plus>
            <c:minus>
              <c:numRef>
                <c:f>('results-format'!$BG$17:$BG$18,'results-format'!$BG$63:$BG$65,'results-format'!$BG$19:$BG$20,'results-format'!$BG$66:$BG$68,'results-format'!$BG$21:$BG$22,'results-format'!$BG$69:$BG$71,'results-format'!$BG$72:$BG$74,'results-format'!$BG$23:$BG$24,'results-format'!$BG$75:$BG$77,'results-format'!$BG$25:$BG$26,'results-format'!$BG$78:$BG$80,'results-format'!$BG$27:$BG$28)</c:f>
                <c:numCache>
                  <c:formatCode>General</c:formatCode>
                  <c:ptCount val="30"/>
                  <c:pt idx="0">
                    <c:v>1.3635600439999999E-2</c:v>
                  </c:pt>
                  <c:pt idx="1">
                    <c:v>1.494697568E-2</c:v>
                  </c:pt>
                  <c:pt idx="2">
                    <c:v>1.436975372E-2</c:v>
                  </c:pt>
                  <c:pt idx="3">
                    <c:v>1.4130363240000001E-2</c:v>
                  </c:pt>
                  <c:pt idx="4">
                    <c:v>1.284884272E-2</c:v>
                  </c:pt>
                  <c:pt idx="5">
                    <c:v>1.709935752E-2</c:v>
                  </c:pt>
                  <c:pt idx="6">
                    <c:v>3.0630229280000001E-2</c:v>
                  </c:pt>
                  <c:pt idx="7">
                    <c:v>2.16343526E-2</c:v>
                  </c:pt>
                  <c:pt idx="8">
                    <c:v>1.5496524399999998E-2</c:v>
                  </c:pt>
                  <c:pt idx="9">
                    <c:v>1.494697568E-2</c:v>
                  </c:pt>
                  <c:pt idx="10">
                    <c:v>1.4487569319999999E-2</c:v>
                  </c:pt>
                  <c:pt idx="11">
                    <c:v>1.4604169720000001E-2</c:v>
                  </c:pt>
                  <c:pt idx="12">
                    <c:v>1.4130363240000001E-2</c:v>
                  </c:pt>
                  <c:pt idx="13">
                    <c:v>1.527983072E-2</c:v>
                  </c:pt>
                  <c:pt idx="14">
                    <c:v>1.4130363240000001E-2</c:v>
                  </c:pt>
                  <c:pt idx="15">
                    <c:v>1.350836704E-2</c:v>
                  </c:pt>
                  <c:pt idx="16">
                    <c:v>1.1999137640000001E-2</c:v>
                  </c:pt>
                  <c:pt idx="17">
                    <c:v>1.4604169720000001E-2</c:v>
                  </c:pt>
                  <c:pt idx="18">
                    <c:v>1.4604169720000001E-2</c:v>
                  </c:pt>
                  <c:pt idx="19">
                    <c:v>1.3761377559999999E-2</c:v>
                  </c:pt>
                  <c:pt idx="20">
                    <c:v>1.5169943319999999E-2</c:v>
                  </c:pt>
                  <c:pt idx="21">
                    <c:v>1.4130363240000001E-2</c:v>
                  </c:pt>
                  <c:pt idx="22">
                    <c:v>1.4008721720000001E-2</c:v>
                  </c:pt>
                  <c:pt idx="23">
                    <c:v>1.2984020000000001E-2</c:v>
                  </c:pt>
                  <c:pt idx="24">
                    <c:v>1.350836704E-2</c:v>
                  </c:pt>
                  <c:pt idx="25">
                    <c:v>1.4008721720000001E-2</c:v>
                  </c:pt>
                  <c:pt idx="26">
                    <c:v>1.4008721720000001E-2</c:v>
                  </c:pt>
                  <c:pt idx="27">
                    <c:v>1.5814175719999997E-2</c:v>
                  </c:pt>
                  <c:pt idx="28">
                    <c:v>1.284884272E-2</c:v>
                  </c:pt>
                  <c:pt idx="29">
                    <c:v>1.2711926919999998E-2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('results-format'!$B$17:$B$28,'results-format'!$B$63:$B$80)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9</c:v>
                </c:pt>
                <c:pt idx="4">
                  <c:v>15</c:v>
                </c:pt>
                <c:pt idx="5">
                  <c:v>16</c:v>
                </c:pt>
                <c:pt idx="6">
                  <c:v>25</c:v>
                </c:pt>
                <c:pt idx="7">
                  <c:v>26</c:v>
                </c:pt>
                <c:pt idx="8">
                  <c:v>32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</c:numCache>
            </c:numRef>
          </c:xVal>
          <c:yVal>
            <c:numRef>
              <c:f>('results-format'!$AO$17:$AO$28,'results-format'!$AO$63:$AO$80)</c:f>
              <c:numCache>
                <c:formatCode>0.000</c:formatCode>
                <c:ptCount val="30"/>
                <c:pt idx="0">
                  <c:v>5.0999999999999997E-2</c:v>
                </c:pt>
                <c:pt idx="1">
                  <c:v>6.2E-2</c:v>
                </c:pt>
                <c:pt idx="2">
                  <c:v>8.3000000000000004E-2</c:v>
                </c:pt>
                <c:pt idx="3">
                  <c:v>0.42399999999999999</c:v>
                </c:pt>
                <c:pt idx="4">
                  <c:v>5.8000000000000003E-2</c:v>
                </c:pt>
                <c:pt idx="5">
                  <c:v>5.8999999999999997E-2</c:v>
                </c:pt>
                <c:pt idx="6">
                  <c:v>5.8999999999999997E-2</c:v>
                </c:pt>
                <c:pt idx="7">
                  <c:v>5.1999999999999998E-2</c:v>
                </c:pt>
                <c:pt idx="8">
                  <c:v>4.5999999999999999E-2</c:v>
                </c:pt>
                <c:pt idx="9">
                  <c:v>0.05</c:v>
                </c:pt>
                <c:pt idx="10">
                  <c:v>4.4999999999999998E-2</c:v>
                </c:pt>
                <c:pt idx="11">
                  <c:v>4.3999999999999997E-2</c:v>
                </c:pt>
                <c:pt idx="12">
                  <c:v>5.7000000000000002E-2</c:v>
                </c:pt>
                <c:pt idx="13">
                  <c:v>5.5E-2</c:v>
                </c:pt>
                <c:pt idx="14">
                  <c:v>4.4999999999999998E-2</c:v>
                </c:pt>
                <c:pt idx="15">
                  <c:v>0.14199999999999999</c:v>
                </c:pt>
                <c:pt idx="16">
                  <c:v>6.7000000000000004E-2</c:v>
                </c:pt>
                <c:pt idx="17">
                  <c:v>6.2E-2</c:v>
                </c:pt>
                <c:pt idx="18">
                  <c:v>5.5E-2</c:v>
                </c:pt>
                <c:pt idx="19">
                  <c:v>6.5000000000000002E-2</c:v>
                </c:pt>
                <c:pt idx="20">
                  <c:v>5.5E-2</c:v>
                </c:pt>
                <c:pt idx="21">
                  <c:v>0.05</c:v>
                </c:pt>
                <c:pt idx="22">
                  <c:v>3.9E-2</c:v>
                </c:pt>
                <c:pt idx="23">
                  <c:v>5.8999999999999997E-2</c:v>
                </c:pt>
                <c:pt idx="24">
                  <c:v>6.4000000000000001E-2</c:v>
                </c:pt>
                <c:pt idx="25">
                  <c:v>5.5E-2</c:v>
                </c:pt>
                <c:pt idx="26">
                  <c:v>5.3999999999999999E-2</c:v>
                </c:pt>
                <c:pt idx="27">
                  <c:v>5.3999999999999999E-2</c:v>
                </c:pt>
                <c:pt idx="28">
                  <c:v>5.3999999999999999E-2</c:v>
                </c:pt>
                <c:pt idx="29">
                  <c:v>7.0000000000000007E-2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504192"/>
        <c:axId val="57250458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Co-pollutant,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dPt>
                  <c:idx val="0"/>
                  <c:marker>
                    <c:symbol val="circle"/>
                    <c:size val="5"/>
                    <c:spPr>
                      <a:solidFill>
                        <a:schemeClr val="accent1"/>
                      </a:solidFill>
                      <a:ln w="9525">
                        <a:solidFill>
                          <a:schemeClr val="accent1"/>
                        </a:solidFill>
                      </a:ln>
                      <a:effectLst/>
                    </c:spPr>
                  </c:marker>
                  <c:bubble3D val="0"/>
                  <c:spPr>
                    <a:ln w="25400" cap="rnd">
                      <a:noFill/>
                      <a:round/>
                    </a:ln>
                    <a:effectLst/>
                  </c:spPr>
                </c:dPt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('results-format'!$BF$17:$BF$18,'results-format'!$BF$63:$BF$65,'results-format'!$BF$19:$BF$20,'results-format'!$BF$66:$BF$68,'results-format'!$BF$21:$BF$22,'results-format'!$BF$69:$BF$71,'results-format'!$BF$72:$BF$74,'results-format'!$BF$23:$BF$24,'results-format'!$BF$75:$BF$77,'results-format'!$BF$25:$BF$26,'results-format'!$BF$78:$BF$80,'results-format'!$BF$27:$BF$28)</c15:sqref>
                          </c15:formulaRef>
                        </c:ext>
                      </c:extLst>
                      <c:numCache>
                        <c:formatCode>General</c:formatCode>
                        <c:ptCount val="30"/>
                        <c:pt idx="0">
                          <c:v>1.4604169720000001E-2</c:v>
                        </c:pt>
                        <c:pt idx="1">
                          <c:v>1.436975372E-2</c:v>
                        </c:pt>
                        <c:pt idx="2">
                          <c:v>1.2984020000000001E-2</c:v>
                        </c:pt>
                        <c:pt idx="3">
                          <c:v>1.3761377559999999E-2</c:v>
                        </c:pt>
                        <c:pt idx="4">
                          <c:v>1.4250695480000001E-2</c:v>
                        </c:pt>
                        <c:pt idx="5">
                          <c:v>1.2711926919999998E-2</c:v>
                        </c:pt>
                        <c:pt idx="6">
                          <c:v>1.4250695480000001E-2</c:v>
                        </c:pt>
                        <c:pt idx="7">
                          <c:v>1.284884272E-2</c:v>
                        </c:pt>
                        <c:pt idx="8">
                          <c:v>1.284884272E-2</c:v>
                        </c:pt>
                        <c:pt idx="9">
                          <c:v>1.25732138E-2</c:v>
                        </c:pt>
                        <c:pt idx="10">
                          <c:v>1.4604169720000001E-2</c:v>
                        </c:pt>
                        <c:pt idx="11">
                          <c:v>1.3379638159999999E-2</c:v>
                        </c:pt>
                        <c:pt idx="12">
                          <c:v>1.2984020000000001E-2</c:v>
                        </c:pt>
                        <c:pt idx="13">
                          <c:v>1.4130363240000001E-2</c:v>
                        </c:pt>
                        <c:pt idx="14">
                          <c:v>1.2711926919999998E-2</c:v>
                        </c:pt>
                        <c:pt idx="15">
                          <c:v>1.24326426E-2</c:v>
                        </c:pt>
                        <c:pt idx="16">
                          <c:v>1.090859364E-2</c:v>
                        </c:pt>
                        <c:pt idx="17">
                          <c:v>1.3379638159999999E-2</c:v>
                        </c:pt>
                        <c:pt idx="18">
                          <c:v>1.4833846439999999E-2</c:v>
                        </c:pt>
                        <c:pt idx="19">
                          <c:v>1.3761377559999999E-2</c:v>
                        </c:pt>
                        <c:pt idx="20">
                          <c:v>1.505899948E-2</c:v>
                        </c:pt>
                        <c:pt idx="21">
                          <c:v>1.3761377559999999E-2</c:v>
                        </c:pt>
                        <c:pt idx="22">
                          <c:v>1.350836704E-2</c:v>
                        </c:pt>
                        <c:pt idx="23">
                          <c:v>1.4008721720000001E-2</c:v>
                        </c:pt>
                        <c:pt idx="24">
                          <c:v>1.284884272E-2</c:v>
                        </c:pt>
                        <c:pt idx="25">
                          <c:v>1.436975372E-2</c:v>
                        </c:pt>
                        <c:pt idx="26">
                          <c:v>1.324936872E-2</c:v>
                        </c:pt>
                        <c:pt idx="27">
                          <c:v>1.5388683240000001E-2</c:v>
                        </c:pt>
                        <c:pt idx="28">
                          <c:v>1.2984020000000001E-2</c:v>
                        </c:pt>
                        <c:pt idx="29">
                          <c:v>1.2984020000000001E-2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('results-format'!$BE$17:$BE$18,'results-format'!$BE$63:$BE$65,'results-format'!$BE$19:$BE$20,'results-format'!$BE$66:$BE$68,'results-format'!$BE$21:$BE$22,'results-format'!$BE$69:$BE$71,'results-format'!$BE$72:$BE$74,'results-format'!$BE$23:$BE$24,'results-format'!$BE$75:$BE$77,'results-format'!$BE$25:$BE$26,'results-format'!$BE$78:$BE$80,'results-format'!$BE$27:$BE$28)</c15:sqref>
                          </c15:formulaRef>
                        </c:ext>
                      </c:extLst>
                      <c:numCache>
                        <c:formatCode>General</c:formatCode>
                        <c:ptCount val="30"/>
                        <c:pt idx="0">
                          <c:v>1.4604169720000001E-2</c:v>
                        </c:pt>
                        <c:pt idx="1">
                          <c:v>1.436975372E-2</c:v>
                        </c:pt>
                        <c:pt idx="2">
                          <c:v>1.2984020000000001E-2</c:v>
                        </c:pt>
                        <c:pt idx="3">
                          <c:v>1.3761377559999999E-2</c:v>
                        </c:pt>
                        <c:pt idx="4">
                          <c:v>1.4250695480000001E-2</c:v>
                        </c:pt>
                        <c:pt idx="5">
                          <c:v>1.2711926919999998E-2</c:v>
                        </c:pt>
                        <c:pt idx="6">
                          <c:v>1.4250695480000001E-2</c:v>
                        </c:pt>
                        <c:pt idx="7">
                          <c:v>1.284884272E-2</c:v>
                        </c:pt>
                        <c:pt idx="8">
                          <c:v>1.284884272E-2</c:v>
                        </c:pt>
                        <c:pt idx="9">
                          <c:v>1.25732138E-2</c:v>
                        </c:pt>
                        <c:pt idx="10">
                          <c:v>1.4604169720000001E-2</c:v>
                        </c:pt>
                        <c:pt idx="11">
                          <c:v>1.3379638159999999E-2</c:v>
                        </c:pt>
                        <c:pt idx="12">
                          <c:v>1.2984020000000001E-2</c:v>
                        </c:pt>
                        <c:pt idx="13">
                          <c:v>1.4130363240000001E-2</c:v>
                        </c:pt>
                        <c:pt idx="14">
                          <c:v>1.2711926919999998E-2</c:v>
                        </c:pt>
                        <c:pt idx="15">
                          <c:v>1.24326426E-2</c:v>
                        </c:pt>
                        <c:pt idx="16">
                          <c:v>1.090859364E-2</c:v>
                        </c:pt>
                        <c:pt idx="17">
                          <c:v>1.3379638159999999E-2</c:v>
                        </c:pt>
                        <c:pt idx="18">
                          <c:v>1.4833846439999999E-2</c:v>
                        </c:pt>
                        <c:pt idx="19">
                          <c:v>1.3761377559999999E-2</c:v>
                        </c:pt>
                        <c:pt idx="20">
                          <c:v>1.505899948E-2</c:v>
                        </c:pt>
                        <c:pt idx="21">
                          <c:v>1.3761377559999999E-2</c:v>
                        </c:pt>
                        <c:pt idx="22">
                          <c:v>1.350836704E-2</c:v>
                        </c:pt>
                        <c:pt idx="23">
                          <c:v>1.4008721720000001E-2</c:v>
                        </c:pt>
                        <c:pt idx="24">
                          <c:v>1.284884272E-2</c:v>
                        </c:pt>
                        <c:pt idx="25">
                          <c:v>1.436975372E-2</c:v>
                        </c:pt>
                        <c:pt idx="26">
                          <c:v>1.324936872E-2</c:v>
                        </c:pt>
                        <c:pt idx="27">
                          <c:v>1.5388683240000001E-2</c:v>
                        </c:pt>
                        <c:pt idx="28">
                          <c:v>1.2984020000000001E-2</c:v>
                        </c:pt>
                        <c:pt idx="29">
                          <c:v>1.2984020000000001E-2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xVal>
                  <c:numRef>
                    <c:extLst>
                      <c:ext uri="{02D57815-91ED-43cb-92C2-25804820EDAC}">
                        <c15:formulaRef>
                          <c15:sqref>('results-format'!$B$17:$B$28,'results-format'!$B$63:$B$80)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8</c:v>
                      </c:pt>
                      <c:pt idx="3">
                        <c:v>9</c:v>
                      </c:pt>
                      <c:pt idx="4">
                        <c:v>15</c:v>
                      </c:pt>
                      <c:pt idx="5">
                        <c:v>16</c:v>
                      </c:pt>
                      <c:pt idx="6">
                        <c:v>25</c:v>
                      </c:pt>
                      <c:pt idx="7">
                        <c:v>26</c:v>
                      </c:pt>
                      <c:pt idx="8">
                        <c:v>32</c:v>
                      </c:pt>
                      <c:pt idx="9">
                        <c:v>33</c:v>
                      </c:pt>
                      <c:pt idx="10">
                        <c:v>39</c:v>
                      </c:pt>
                      <c:pt idx="11">
                        <c:v>40</c:v>
                      </c:pt>
                      <c:pt idx="12">
                        <c:v>3</c:v>
                      </c:pt>
                      <c:pt idx="13">
                        <c:v>4</c:v>
                      </c:pt>
                      <c:pt idx="14">
                        <c:v>5</c:v>
                      </c:pt>
                      <c:pt idx="15">
                        <c:v>10</c:v>
                      </c:pt>
                      <c:pt idx="16">
                        <c:v>11</c:v>
                      </c:pt>
                      <c:pt idx="17">
                        <c:v>12</c:v>
                      </c:pt>
                      <c:pt idx="18">
                        <c:v>17</c:v>
                      </c:pt>
                      <c:pt idx="19">
                        <c:v>18</c:v>
                      </c:pt>
                      <c:pt idx="20">
                        <c:v>19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29</c:v>
                      </c:pt>
                      <c:pt idx="25">
                        <c:v>30</c:v>
                      </c:pt>
                      <c:pt idx="26">
                        <c:v>31</c:v>
                      </c:pt>
                      <c:pt idx="27">
                        <c:v>36</c:v>
                      </c:pt>
                      <c:pt idx="28">
                        <c:v>37</c:v>
                      </c:pt>
                      <c:pt idx="29">
                        <c:v>38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('results-format'!$AM$17:$AM$28,'results-format'!$AM$63:$AM$80)</c15:sqref>
                        </c15:formulaRef>
                      </c:ext>
                    </c:extLst>
                    <c:numCache>
                      <c:formatCode>0.000</c:formatCode>
                      <c:ptCount val="30"/>
                      <c:pt idx="0">
                        <c:v>5.8999999999999997E-2</c:v>
                      </c:pt>
                      <c:pt idx="1">
                        <c:v>5.7000000000000002E-2</c:v>
                      </c:pt>
                      <c:pt idx="2">
                        <c:v>4.3999999999999997E-2</c:v>
                      </c:pt>
                      <c:pt idx="3">
                        <c:v>5.6000000000000001E-2</c:v>
                      </c:pt>
                      <c:pt idx="4">
                        <c:v>5.8999999999999997E-2</c:v>
                      </c:pt>
                      <c:pt idx="5">
                        <c:v>4.9000000000000002E-2</c:v>
                      </c:pt>
                      <c:pt idx="6">
                        <c:v>6.0999999999999999E-2</c:v>
                      </c:pt>
                      <c:pt idx="7">
                        <c:v>5.1999999999999998E-2</c:v>
                      </c:pt>
                      <c:pt idx="8">
                        <c:v>5.3999999999999999E-2</c:v>
                      </c:pt>
                      <c:pt idx="9">
                        <c:v>4.4999999999999998E-2</c:v>
                      </c:pt>
                      <c:pt idx="10">
                        <c:v>4.5999999999999999E-2</c:v>
                      </c:pt>
                      <c:pt idx="11">
                        <c:v>4.5999999999999999E-2</c:v>
                      </c:pt>
                      <c:pt idx="12">
                        <c:v>4.5999999999999999E-2</c:v>
                      </c:pt>
                      <c:pt idx="13">
                        <c:v>5.1999999999999998E-2</c:v>
                      </c:pt>
                      <c:pt idx="14">
                        <c:v>5.6000000000000001E-2</c:v>
                      </c:pt>
                      <c:pt idx="15">
                        <c:v>4.4999999999999998E-2</c:v>
                      </c:pt>
                      <c:pt idx="16">
                        <c:v>4.4999999999999998E-2</c:v>
                      </c:pt>
                      <c:pt idx="17">
                        <c:v>4.2999999999999997E-2</c:v>
                      </c:pt>
                      <c:pt idx="18">
                        <c:v>4.5999999999999999E-2</c:v>
                      </c:pt>
                      <c:pt idx="19">
                        <c:v>5.5E-2</c:v>
                      </c:pt>
                      <c:pt idx="20">
                        <c:v>4.3999999999999997E-2</c:v>
                      </c:pt>
                      <c:pt idx="21">
                        <c:v>4.2000000000000003E-2</c:v>
                      </c:pt>
                      <c:pt idx="22">
                        <c:v>3.2000000000000001E-2</c:v>
                      </c:pt>
                      <c:pt idx="23">
                        <c:v>4.9000000000000002E-2</c:v>
                      </c:pt>
                      <c:pt idx="24">
                        <c:v>6.3E-2</c:v>
                      </c:pt>
                      <c:pt idx="25">
                        <c:v>5.1999999999999998E-2</c:v>
                      </c:pt>
                      <c:pt idx="26">
                        <c:v>0.05</c:v>
                      </c:pt>
                      <c:pt idx="27">
                        <c:v>5.7000000000000002E-2</c:v>
                      </c:pt>
                      <c:pt idx="28">
                        <c:v>4.8000000000000001E-2</c:v>
                      </c:pt>
                      <c:pt idx="29">
                        <c:v>6.6000000000000003E-2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572504192"/>
        <c:scaling>
          <c:orientation val="minMax"/>
          <c:max val="41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one"/>
        <c:crossAx val="572504584"/>
        <c:crosses val="autoZero"/>
        <c:crossBetween val="midCat"/>
      </c:valAx>
      <c:valAx>
        <c:axId val="572504584"/>
        <c:scaling>
          <c:orientation val="minMax"/>
          <c:max val="0.45"/>
          <c:min val="0.4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504192"/>
        <c:crosses val="autoZero"/>
        <c:crossBetween val="midCat"/>
        <c:majorUnit val="5.000000000000001E-2"/>
        <c:minorUnit val="1.0000000000000002E-2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0322173639786"/>
          <c:y val="1.7302880204647882E-2"/>
          <c:w val="0.86306592645647906"/>
          <c:h val="0.86512679042183116"/>
        </c:manualLayout>
      </c:layout>
      <c:scatterChart>
        <c:scatterStyle val="lineMarker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results-format'!$BH$30:$BH$31,'results-format'!$BH$82:$BH$84,'results-format'!$BH$32:$BH$33,'results-format'!$BH$85:$BH$87,'results-format'!$BH$34:$BH$35,'results-format'!$BH$88:$BH$90,'results-format'!$BH$91:$BH$93,'results-format'!$BH$36:$BH$37,'results-format'!$BH$94:$BH$96,'results-format'!$BH$38:$BH$39,'results-format'!$BH$97:$BH$99,'results-format'!$BH$40:$BH$41)</c:f>
                <c:numCache>
                  <c:formatCode>General</c:formatCode>
                  <c:ptCount val="30"/>
                  <c:pt idx="0">
                    <c:v>2.0356748159999997E-2</c:v>
                  </c:pt>
                  <c:pt idx="1">
                    <c:v>2.0068620320000001E-2</c:v>
                  </c:pt>
                  <c:pt idx="2">
                    <c:v>1.9921835920000002E-2</c:v>
                  </c:pt>
                  <c:pt idx="3">
                    <c:v>1.7192675080000001E-2</c:v>
                  </c:pt>
                  <c:pt idx="4">
                    <c:v>1.7826198039999998E-2</c:v>
                  </c:pt>
                  <c:pt idx="5">
                    <c:v>1.7826198039999998E-2</c:v>
                  </c:pt>
                  <c:pt idx="6">
                    <c:v>1.7914013879999999E-2</c:v>
                  </c:pt>
                  <c:pt idx="7">
                    <c:v>1.8001188799999998E-2</c:v>
                  </c:pt>
                  <c:pt idx="8">
                    <c:v>1.652350952E-2</c:v>
                  </c:pt>
                  <c:pt idx="9">
                    <c:v>1.84277534E-2</c:v>
                  </c:pt>
                  <c:pt idx="10">
                    <c:v>1.6621446799999998E-2</c:v>
                  </c:pt>
                  <c:pt idx="11">
                    <c:v>1.652350952E-2</c:v>
                  </c:pt>
                  <c:pt idx="12">
                    <c:v>1.5814175719999997E-2</c:v>
                  </c:pt>
                  <c:pt idx="13">
                    <c:v>1.7914013879999999E-2</c:v>
                  </c:pt>
                  <c:pt idx="14">
                    <c:v>1.7468317720000001E-2</c:v>
                  </c:pt>
                  <c:pt idx="15">
                    <c:v>1.4487569319999999E-2</c:v>
                  </c:pt>
                  <c:pt idx="16">
                    <c:v>1.5169943319999999E-2</c:v>
                  </c:pt>
                  <c:pt idx="17">
                    <c:v>1.6021245799999997E-2</c:v>
                  </c:pt>
                  <c:pt idx="18">
                    <c:v>1.5169943319999999E-2</c:v>
                  </c:pt>
                  <c:pt idx="19">
                    <c:v>1.5918169399999998E-2</c:v>
                  </c:pt>
                  <c:pt idx="20">
                    <c:v>1.527983072E-2</c:v>
                  </c:pt>
                  <c:pt idx="21">
                    <c:v>1.4130363240000001E-2</c:v>
                  </c:pt>
                  <c:pt idx="22">
                    <c:v>1.4250695480000001E-2</c:v>
                  </c:pt>
                  <c:pt idx="23">
                    <c:v>1.324936872E-2</c:v>
                  </c:pt>
                  <c:pt idx="24">
                    <c:v>1.4487569319999999E-2</c:v>
                  </c:pt>
                  <c:pt idx="25">
                    <c:v>1.3379638159999999E-2</c:v>
                  </c:pt>
                  <c:pt idx="26">
                    <c:v>1.350836704E-2</c:v>
                  </c:pt>
                  <c:pt idx="27">
                    <c:v>1.3761377559999999E-2</c:v>
                  </c:pt>
                  <c:pt idx="28">
                    <c:v>1.4008721720000001E-2</c:v>
                  </c:pt>
                  <c:pt idx="29">
                    <c:v>1.4487569319999999E-2</c:v>
                  </c:pt>
                </c:numCache>
              </c:numRef>
            </c:plus>
            <c:minus>
              <c:numRef>
                <c:f>('results-format'!$BG$30:$BG$31,'results-format'!$BG$82:$BG$84,'results-format'!$BG$32:$BG$33,'results-format'!$BG$85:$BG$87,'results-format'!$BG$34:$BG$35,'results-format'!$BG$88:$BG$90,'results-format'!$BG$91:$BG$93,'results-format'!$BG$36:$BG$37,'results-format'!$BG$94:$BG$96,'results-format'!$BG$38:$BG$39,'results-format'!$BG$97:$BG$99,'results-format'!$BG$40:$BG$41)</c:f>
                <c:numCache>
                  <c:formatCode>General</c:formatCode>
                  <c:ptCount val="30"/>
                  <c:pt idx="0">
                    <c:v>2.0356748159999997E-2</c:v>
                  </c:pt>
                  <c:pt idx="1">
                    <c:v>2.0068620320000001E-2</c:v>
                  </c:pt>
                  <c:pt idx="2">
                    <c:v>1.9921835920000002E-2</c:v>
                  </c:pt>
                  <c:pt idx="3">
                    <c:v>1.7192675080000001E-2</c:v>
                  </c:pt>
                  <c:pt idx="4">
                    <c:v>1.7826198039999998E-2</c:v>
                  </c:pt>
                  <c:pt idx="5">
                    <c:v>1.7826198039999998E-2</c:v>
                  </c:pt>
                  <c:pt idx="6">
                    <c:v>1.7914013879999999E-2</c:v>
                  </c:pt>
                  <c:pt idx="7">
                    <c:v>1.8001188799999998E-2</c:v>
                  </c:pt>
                  <c:pt idx="8">
                    <c:v>1.652350952E-2</c:v>
                  </c:pt>
                  <c:pt idx="9">
                    <c:v>1.84277534E-2</c:v>
                  </c:pt>
                  <c:pt idx="10">
                    <c:v>1.6621446799999998E-2</c:v>
                  </c:pt>
                  <c:pt idx="11">
                    <c:v>1.652350952E-2</c:v>
                  </c:pt>
                  <c:pt idx="12">
                    <c:v>1.5814175719999997E-2</c:v>
                  </c:pt>
                  <c:pt idx="13">
                    <c:v>1.7914013879999999E-2</c:v>
                  </c:pt>
                  <c:pt idx="14">
                    <c:v>1.7468317720000001E-2</c:v>
                  </c:pt>
                  <c:pt idx="15">
                    <c:v>1.4487569319999999E-2</c:v>
                  </c:pt>
                  <c:pt idx="16">
                    <c:v>1.5169943319999999E-2</c:v>
                  </c:pt>
                  <c:pt idx="17">
                    <c:v>1.6021245799999997E-2</c:v>
                  </c:pt>
                  <c:pt idx="18">
                    <c:v>1.5169943319999999E-2</c:v>
                  </c:pt>
                  <c:pt idx="19">
                    <c:v>1.5918169399999998E-2</c:v>
                  </c:pt>
                  <c:pt idx="20">
                    <c:v>1.527983072E-2</c:v>
                  </c:pt>
                  <c:pt idx="21">
                    <c:v>1.4130363240000001E-2</c:v>
                  </c:pt>
                  <c:pt idx="22">
                    <c:v>1.4250695480000001E-2</c:v>
                  </c:pt>
                  <c:pt idx="23">
                    <c:v>1.324936872E-2</c:v>
                  </c:pt>
                  <c:pt idx="24">
                    <c:v>1.4487569319999999E-2</c:v>
                  </c:pt>
                  <c:pt idx="25">
                    <c:v>1.3379638159999999E-2</c:v>
                  </c:pt>
                  <c:pt idx="26">
                    <c:v>1.350836704E-2</c:v>
                  </c:pt>
                  <c:pt idx="27">
                    <c:v>1.3761377559999999E-2</c:v>
                  </c:pt>
                  <c:pt idx="28">
                    <c:v>1.4008721720000001E-2</c:v>
                  </c:pt>
                  <c:pt idx="29">
                    <c:v>1.4487569319999999E-2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('results-format'!$B$30:$B$41,'results-format'!$B$82:$B$99)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9</c:v>
                </c:pt>
                <c:pt idx="4">
                  <c:v>15</c:v>
                </c:pt>
                <c:pt idx="5">
                  <c:v>16</c:v>
                </c:pt>
                <c:pt idx="6">
                  <c:v>25</c:v>
                </c:pt>
                <c:pt idx="7">
                  <c:v>26</c:v>
                </c:pt>
                <c:pt idx="8">
                  <c:v>32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</c:numCache>
            </c:numRef>
          </c:xVal>
          <c:yVal>
            <c:numRef>
              <c:f>('results-format'!$AO$30:$AO$41,'results-format'!$AO$82:$AO$99)</c:f>
              <c:numCache>
                <c:formatCode>0.000</c:formatCode>
                <c:ptCount val="30"/>
                <c:pt idx="0">
                  <c:v>0.123</c:v>
                </c:pt>
                <c:pt idx="1">
                  <c:v>0.11899999999999999</c:v>
                </c:pt>
                <c:pt idx="2">
                  <c:v>9.0999999999999998E-2</c:v>
                </c:pt>
                <c:pt idx="3">
                  <c:v>9.1999999999999998E-2</c:v>
                </c:pt>
                <c:pt idx="4">
                  <c:v>7.8E-2</c:v>
                </c:pt>
                <c:pt idx="5">
                  <c:v>7.6999999999999999E-2</c:v>
                </c:pt>
                <c:pt idx="6">
                  <c:v>6.4000000000000001E-2</c:v>
                </c:pt>
                <c:pt idx="7">
                  <c:v>7.0999999999999994E-2</c:v>
                </c:pt>
                <c:pt idx="8">
                  <c:v>4.8000000000000001E-2</c:v>
                </c:pt>
                <c:pt idx="9">
                  <c:v>5.8000000000000003E-2</c:v>
                </c:pt>
                <c:pt idx="10">
                  <c:v>5.3999999999999999E-2</c:v>
                </c:pt>
                <c:pt idx="11">
                  <c:v>5.8000000000000003E-2</c:v>
                </c:pt>
                <c:pt idx="12">
                  <c:v>0.11700000000000001</c:v>
                </c:pt>
                <c:pt idx="13">
                  <c:v>8.4000000000000005E-2</c:v>
                </c:pt>
                <c:pt idx="14">
                  <c:v>9.0999999999999998E-2</c:v>
                </c:pt>
                <c:pt idx="15">
                  <c:v>9.2999999999999999E-2</c:v>
                </c:pt>
                <c:pt idx="16">
                  <c:v>7.6999999999999999E-2</c:v>
                </c:pt>
                <c:pt idx="17">
                  <c:v>9.8000000000000004E-2</c:v>
                </c:pt>
                <c:pt idx="18">
                  <c:v>7.0000000000000007E-2</c:v>
                </c:pt>
                <c:pt idx="19">
                  <c:v>9.1999999999999998E-2</c:v>
                </c:pt>
                <c:pt idx="20">
                  <c:v>8.6999999999999994E-2</c:v>
                </c:pt>
                <c:pt idx="21">
                  <c:v>5.8000000000000003E-2</c:v>
                </c:pt>
                <c:pt idx="22">
                  <c:v>6.4000000000000001E-2</c:v>
                </c:pt>
                <c:pt idx="23">
                  <c:v>7.1999999999999995E-2</c:v>
                </c:pt>
                <c:pt idx="24">
                  <c:v>6.5000000000000002E-2</c:v>
                </c:pt>
                <c:pt idx="25">
                  <c:v>5.5E-2</c:v>
                </c:pt>
                <c:pt idx="26">
                  <c:v>5.6000000000000001E-2</c:v>
                </c:pt>
                <c:pt idx="27">
                  <c:v>4.9000000000000002E-2</c:v>
                </c:pt>
                <c:pt idx="28">
                  <c:v>0.05</c:v>
                </c:pt>
                <c:pt idx="29">
                  <c:v>5.1999999999999998E-2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v>Co-pollutant, noisy</c:v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505368"/>
        <c:axId val="57160716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('results-format'!$BF$30:$BF$31,'results-format'!$BF$82:$BF$84,'results-format'!$BF$32:$BF$33,'results-format'!$BF$85:$BF$87,'results-format'!$BF$34:$BF$35,'results-format'!$BF$88:$BF$90,'results-format'!$BF$91:$BF$93,'results-format'!$BF$36:$BF$37,'results-format'!$BF$94:$BF$96,'results-format'!$BF$38:$BF$39,'results-format'!$BF$97:$BF$99,'results-format'!$BF$40:$BF$41)</c15:sqref>
                          </c15:formulaRef>
                        </c:ext>
                      </c:extLst>
                      <c:numCache>
                        <c:formatCode>General</c:formatCode>
                        <c:ptCount val="30"/>
                        <c:pt idx="0">
                          <c:v>1.284884272E-2</c:v>
                        </c:pt>
                        <c:pt idx="1">
                          <c:v>1.284884272E-2</c:v>
                        </c:pt>
                        <c:pt idx="2">
                          <c:v>1.324936872E-2</c:v>
                        </c:pt>
                        <c:pt idx="3">
                          <c:v>1.3379638159999999E-2</c:v>
                        </c:pt>
                        <c:pt idx="4">
                          <c:v>1.214567508E-2</c:v>
                        </c:pt>
                        <c:pt idx="5">
                          <c:v>1.3761377559999999E-2</c:v>
                        </c:pt>
                        <c:pt idx="6">
                          <c:v>1.350836704E-2</c:v>
                        </c:pt>
                        <c:pt idx="7">
                          <c:v>1.3885739559999999E-2</c:v>
                        </c:pt>
                        <c:pt idx="8">
                          <c:v>1.3117511679999999E-2</c:v>
                        </c:pt>
                        <c:pt idx="9">
                          <c:v>1.5496524399999998E-2</c:v>
                        </c:pt>
                        <c:pt idx="10">
                          <c:v>1.3885739559999999E-2</c:v>
                        </c:pt>
                        <c:pt idx="11">
                          <c:v>9.2911036400000011E-3</c:v>
                        </c:pt>
                        <c:pt idx="12">
                          <c:v>1.560337184E-2</c:v>
                        </c:pt>
                        <c:pt idx="13">
                          <c:v>1.3761377559999999E-2</c:v>
                        </c:pt>
                        <c:pt idx="14">
                          <c:v>1.471958628E-2</c:v>
                        </c:pt>
                        <c:pt idx="15">
                          <c:v>1.2290152559999998E-2</c:v>
                        </c:pt>
                        <c:pt idx="16">
                          <c:v>1.284884272E-2</c:v>
                        </c:pt>
                        <c:pt idx="17">
                          <c:v>1.25732138E-2</c:v>
                        </c:pt>
                        <c:pt idx="18">
                          <c:v>1.2711926919999998E-2</c:v>
                        </c:pt>
                        <c:pt idx="19">
                          <c:v>1.350836704E-2</c:v>
                        </c:pt>
                        <c:pt idx="20">
                          <c:v>1.5496524399999998E-2</c:v>
                        </c:pt>
                        <c:pt idx="21">
                          <c:v>1.139078696E-2</c:v>
                        </c:pt>
                        <c:pt idx="22">
                          <c:v>1.2984020000000001E-2</c:v>
                        </c:pt>
                        <c:pt idx="23">
                          <c:v>1.3761377559999999E-2</c:v>
                        </c:pt>
                        <c:pt idx="24">
                          <c:v>1.3379638159999999E-2</c:v>
                        </c:pt>
                        <c:pt idx="25">
                          <c:v>1.2984020000000001E-2</c:v>
                        </c:pt>
                        <c:pt idx="26">
                          <c:v>1.2290152559999998E-2</c:v>
                        </c:pt>
                        <c:pt idx="27">
                          <c:v>1.4008721720000001E-2</c:v>
                        </c:pt>
                        <c:pt idx="28">
                          <c:v>1.3379638159999999E-2</c:v>
                        </c:pt>
                        <c:pt idx="29">
                          <c:v>1.4833846439999999E-2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('results-format'!$BE$30:$BE$31,'results-format'!$BE$82:$BE$84,'results-format'!$BE$32:$BE$33,'results-format'!$BE$85:$BE$87,'results-format'!$BE$34:$BE$35,'results-format'!$BE$88:$BE$90,'results-format'!$BE$91:$BE$93,'results-format'!$BE$36:$BE$37,'results-format'!$BE$94:$BE$96,'results-format'!$BE$38:$BE$39,'results-format'!$BE$97:$BE$99,'results-format'!$BE$40:$BE$41)</c15:sqref>
                          </c15:formulaRef>
                        </c:ext>
                      </c:extLst>
                      <c:numCache>
                        <c:formatCode>General</c:formatCode>
                        <c:ptCount val="30"/>
                        <c:pt idx="0">
                          <c:v>1.284884272E-2</c:v>
                        </c:pt>
                        <c:pt idx="1">
                          <c:v>1.284884272E-2</c:v>
                        </c:pt>
                        <c:pt idx="2">
                          <c:v>1.324936872E-2</c:v>
                        </c:pt>
                        <c:pt idx="3">
                          <c:v>1.3379638159999999E-2</c:v>
                        </c:pt>
                        <c:pt idx="4">
                          <c:v>1.214567508E-2</c:v>
                        </c:pt>
                        <c:pt idx="5">
                          <c:v>1.3761377559999999E-2</c:v>
                        </c:pt>
                        <c:pt idx="6">
                          <c:v>1.350836704E-2</c:v>
                        </c:pt>
                        <c:pt idx="7">
                          <c:v>1.3885739559999999E-2</c:v>
                        </c:pt>
                        <c:pt idx="8">
                          <c:v>1.3117511679999999E-2</c:v>
                        </c:pt>
                        <c:pt idx="9">
                          <c:v>1.5496524399999998E-2</c:v>
                        </c:pt>
                        <c:pt idx="10">
                          <c:v>1.3885739559999999E-2</c:v>
                        </c:pt>
                        <c:pt idx="11">
                          <c:v>9.2911036400000011E-3</c:v>
                        </c:pt>
                        <c:pt idx="12">
                          <c:v>1.560337184E-2</c:v>
                        </c:pt>
                        <c:pt idx="13">
                          <c:v>1.3761377559999999E-2</c:v>
                        </c:pt>
                        <c:pt idx="14">
                          <c:v>1.471958628E-2</c:v>
                        </c:pt>
                        <c:pt idx="15">
                          <c:v>1.2290152559999998E-2</c:v>
                        </c:pt>
                        <c:pt idx="16">
                          <c:v>1.284884272E-2</c:v>
                        </c:pt>
                        <c:pt idx="17">
                          <c:v>1.25732138E-2</c:v>
                        </c:pt>
                        <c:pt idx="18">
                          <c:v>1.2711926919999998E-2</c:v>
                        </c:pt>
                        <c:pt idx="19">
                          <c:v>1.350836704E-2</c:v>
                        </c:pt>
                        <c:pt idx="20">
                          <c:v>1.5496524399999998E-2</c:v>
                        </c:pt>
                        <c:pt idx="21">
                          <c:v>1.139078696E-2</c:v>
                        </c:pt>
                        <c:pt idx="22">
                          <c:v>1.2984020000000001E-2</c:v>
                        </c:pt>
                        <c:pt idx="23">
                          <c:v>1.3761377559999999E-2</c:v>
                        </c:pt>
                        <c:pt idx="24">
                          <c:v>1.3379638159999999E-2</c:v>
                        </c:pt>
                        <c:pt idx="25">
                          <c:v>1.2984020000000001E-2</c:v>
                        </c:pt>
                        <c:pt idx="26">
                          <c:v>1.2290152559999998E-2</c:v>
                        </c:pt>
                        <c:pt idx="27">
                          <c:v>1.4008721720000001E-2</c:v>
                        </c:pt>
                        <c:pt idx="28">
                          <c:v>1.3379638159999999E-2</c:v>
                        </c:pt>
                        <c:pt idx="29">
                          <c:v>1.4833846439999999E-2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xVal>
                  <c:numRef>
                    <c:extLst>
                      <c:ext uri="{02D57815-91ED-43cb-92C2-25804820EDAC}">
                        <c15:formulaRef>
                          <c15:sqref>('results-format'!$B$30:$B$41,'results-format'!$B$82:$B$99)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8</c:v>
                      </c:pt>
                      <c:pt idx="3">
                        <c:v>9</c:v>
                      </c:pt>
                      <c:pt idx="4">
                        <c:v>15</c:v>
                      </c:pt>
                      <c:pt idx="5">
                        <c:v>16</c:v>
                      </c:pt>
                      <c:pt idx="6">
                        <c:v>25</c:v>
                      </c:pt>
                      <c:pt idx="7">
                        <c:v>26</c:v>
                      </c:pt>
                      <c:pt idx="8">
                        <c:v>32</c:v>
                      </c:pt>
                      <c:pt idx="9">
                        <c:v>33</c:v>
                      </c:pt>
                      <c:pt idx="10">
                        <c:v>39</c:v>
                      </c:pt>
                      <c:pt idx="11">
                        <c:v>40</c:v>
                      </c:pt>
                      <c:pt idx="12">
                        <c:v>3</c:v>
                      </c:pt>
                      <c:pt idx="13">
                        <c:v>4</c:v>
                      </c:pt>
                      <c:pt idx="14">
                        <c:v>5</c:v>
                      </c:pt>
                      <c:pt idx="15">
                        <c:v>10</c:v>
                      </c:pt>
                      <c:pt idx="16">
                        <c:v>11</c:v>
                      </c:pt>
                      <c:pt idx="17">
                        <c:v>12</c:v>
                      </c:pt>
                      <c:pt idx="18">
                        <c:v>17</c:v>
                      </c:pt>
                      <c:pt idx="19">
                        <c:v>18</c:v>
                      </c:pt>
                      <c:pt idx="20">
                        <c:v>19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29</c:v>
                      </c:pt>
                      <c:pt idx="25">
                        <c:v>30</c:v>
                      </c:pt>
                      <c:pt idx="26">
                        <c:v>31</c:v>
                      </c:pt>
                      <c:pt idx="27">
                        <c:v>36</c:v>
                      </c:pt>
                      <c:pt idx="28">
                        <c:v>37</c:v>
                      </c:pt>
                      <c:pt idx="29">
                        <c:v>38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('results-format'!$AM$30:$AM$41,'results-format'!$AM$82:$AM$99)</c15:sqref>
                        </c15:formulaRef>
                      </c:ext>
                    </c:extLst>
                    <c:numCache>
                      <c:formatCode>0.000</c:formatCode>
                      <c:ptCount val="30"/>
                      <c:pt idx="0">
                        <c:v>4.4999999999999998E-2</c:v>
                      </c:pt>
                      <c:pt idx="1">
                        <c:v>4.4999999999999998E-2</c:v>
                      </c:pt>
                      <c:pt idx="2">
                        <c:v>5.1999999999999998E-2</c:v>
                      </c:pt>
                      <c:pt idx="3">
                        <c:v>0.05</c:v>
                      </c:pt>
                      <c:pt idx="4">
                        <c:v>5.2999999999999999E-2</c:v>
                      </c:pt>
                      <c:pt idx="5">
                        <c:v>2.3E-2</c:v>
                      </c:pt>
                      <c:pt idx="6">
                        <c:v>4.3999999999999997E-2</c:v>
                      </c:pt>
                      <c:pt idx="7">
                        <c:v>0.05</c:v>
                      </c:pt>
                      <c:pt idx="8">
                        <c:v>5.1999999999999998E-2</c:v>
                      </c:pt>
                      <c:pt idx="9">
                        <c:v>4.9000000000000002E-2</c:v>
                      </c:pt>
                      <c:pt idx="10">
                        <c:v>4.9000000000000002E-2</c:v>
                      </c:pt>
                      <c:pt idx="11">
                        <c:v>6.0999999999999999E-2</c:v>
                      </c:pt>
                      <c:pt idx="12">
                        <c:v>4.8000000000000001E-2</c:v>
                      </c:pt>
                      <c:pt idx="13">
                        <c:v>4.9000000000000002E-2</c:v>
                      </c:pt>
                      <c:pt idx="14">
                        <c:v>0.04</c:v>
                      </c:pt>
                      <c:pt idx="15">
                        <c:v>5.2999999999999999E-2</c:v>
                      </c:pt>
                      <c:pt idx="16">
                        <c:v>4.7E-2</c:v>
                      </c:pt>
                      <c:pt idx="17">
                        <c:v>6.7000000000000004E-2</c:v>
                      </c:pt>
                      <c:pt idx="18">
                        <c:v>6.8000000000000005E-2</c:v>
                      </c:pt>
                      <c:pt idx="19">
                        <c:v>5.1999999999999998E-2</c:v>
                      </c:pt>
                      <c:pt idx="20">
                        <c:v>0.06</c:v>
                      </c:pt>
                      <c:pt idx="21">
                        <c:v>4.1000000000000002E-2</c:v>
                      </c:pt>
                      <c:pt idx="22">
                        <c:v>4.4999999999999998E-2</c:v>
                      </c:pt>
                      <c:pt idx="23">
                        <c:v>4.2999999999999997E-2</c:v>
                      </c:pt>
                      <c:pt idx="24">
                        <c:v>6.7000000000000004E-2</c:v>
                      </c:pt>
                      <c:pt idx="25">
                        <c:v>3.5000000000000003E-2</c:v>
                      </c:pt>
                      <c:pt idx="26">
                        <c:v>4.5999999999999999E-2</c:v>
                      </c:pt>
                      <c:pt idx="27">
                        <c:v>4.5999999999999999E-2</c:v>
                      </c:pt>
                      <c:pt idx="28">
                        <c:v>4.1000000000000002E-2</c:v>
                      </c:pt>
                      <c:pt idx="29">
                        <c:v>5.3999999999999999E-2</c:v>
                      </c:pt>
                    </c:numCache>
                  </c:numRef>
                </c:yVal>
                <c:smooth val="0"/>
                <c:extLst>
                  <c:ext uri="{02D57815-91ED-43cb-92C2-25804820EDAC}">
                    <c15:filteredSeriesTitle>
                      <c15:tx>
                        <c:v>Co-pollutant, true</c:v>
                      </c15:tx>
                    </c15:filteredSeriesTitle>
                  </c:ext>
                </c:extLst>
              </c15:ser>
            </c15:filteredScatterSeries>
          </c:ext>
        </c:extLst>
      </c:scatterChart>
      <c:valAx>
        <c:axId val="572505368"/>
        <c:scaling>
          <c:orientation val="minMax"/>
          <c:max val="41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607168"/>
        <c:crosses val="autoZero"/>
        <c:crossBetween val="midCat"/>
      </c:valAx>
      <c:valAx>
        <c:axId val="571607168"/>
        <c:scaling>
          <c:orientation val="minMax"/>
          <c:max val="0.25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Type</a:t>
                </a:r>
                <a:r>
                  <a:rPr lang="en-US" sz="1800" baseline="0"/>
                  <a:t> I error</a:t>
                </a:r>
                <a:endParaRPr lang="en-US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505368"/>
        <c:crosses val="autoZero"/>
        <c:crossBetween val="midCat"/>
        <c:majorUnit val="5.000000000000001E-2"/>
        <c:min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38133795543244"/>
          <c:y val="5.9662179205292987E-2"/>
          <c:w val="0.85948781023744447"/>
          <c:h val="0.86095066747493476"/>
        </c:manualLayout>
      </c:layout>
      <c:scatterChart>
        <c:scatterStyle val="lineMarker"/>
        <c:varyColors val="0"/>
        <c:ser>
          <c:idx val="1"/>
          <c:order val="1"/>
          <c:tx>
            <c:v>True (main pollutant)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('results-format'!$AW$17:$AW$28,'results-format'!$AW$63:$AW$80)</c:f>
                <c:numCache>
                  <c:formatCode>General</c:formatCode>
                  <c:ptCount val="30"/>
                  <c:pt idx="0">
                    <c:v>1.5293193388310478E-4</c:v>
                  </c:pt>
                  <c:pt idx="1">
                    <c:v>1.5277763120602472E-4</c:v>
                  </c:pt>
                  <c:pt idx="2">
                    <c:v>1.9130067150974206E-4</c:v>
                  </c:pt>
                  <c:pt idx="3">
                    <c:v>2.0278034368947928E-4</c:v>
                  </c:pt>
                  <c:pt idx="4">
                    <c:v>2.2145619117575066E-4</c:v>
                  </c:pt>
                  <c:pt idx="5">
                    <c:v>2.1745674502060552E-4</c:v>
                  </c:pt>
                  <c:pt idx="6">
                    <c:v>2.1667664317392976E-4</c:v>
                  </c:pt>
                  <c:pt idx="7">
                    <c:v>1.6826175609319094E-4</c:v>
                  </c:pt>
                  <c:pt idx="8">
                    <c:v>2.2892697392640216E-4</c:v>
                  </c:pt>
                  <c:pt idx="9">
                    <c:v>1.7091534237079209E-4</c:v>
                  </c:pt>
                  <c:pt idx="10">
                    <c:v>2.8087994488856793E-4</c:v>
                  </c:pt>
                  <c:pt idx="11">
                    <c:v>2.9291172967971235E-4</c:v>
                  </c:pt>
                  <c:pt idx="12">
                    <c:v>8.3579591765969852E-5</c:v>
                  </c:pt>
                  <c:pt idx="13">
                    <c:v>7.6625968530086297E-5</c:v>
                  </c:pt>
                  <c:pt idx="14">
                    <c:v>7.5911302687359239E-5</c:v>
                  </c:pt>
                  <c:pt idx="15">
                    <c:v>1.1085486111017673E-4</c:v>
                  </c:pt>
                  <c:pt idx="16">
                    <c:v>1.0183345247560815E-4</c:v>
                  </c:pt>
                  <c:pt idx="17">
                    <c:v>1.0060737928996311E-4</c:v>
                  </c:pt>
                  <c:pt idx="18">
                    <c:v>1.3037438197138762E-4</c:v>
                  </c:pt>
                  <c:pt idx="19">
                    <c:v>1.0589568440289021E-4</c:v>
                  </c:pt>
                  <c:pt idx="20">
                    <c:v>1.0910408438569164E-4</c:v>
                  </c:pt>
                  <c:pt idx="21">
                    <c:v>1.7718019804147112E-4</c:v>
                  </c:pt>
                  <c:pt idx="22">
                    <c:v>1.8188593286283528E-4</c:v>
                  </c:pt>
                  <c:pt idx="23">
                    <c:v>1.9473828252802861E-4</c:v>
                  </c:pt>
                  <c:pt idx="24">
                    <c:v>1.609792287053935E-4</c:v>
                  </c:pt>
                  <c:pt idx="25">
                    <c:v>1.6170429958317634E-4</c:v>
                  </c:pt>
                  <c:pt idx="26">
                    <c:v>1.6569811170885629E-4</c:v>
                  </c:pt>
                  <c:pt idx="27">
                    <c:v>2.7526597811955433E-4</c:v>
                  </c:pt>
                  <c:pt idx="28">
                    <c:v>2.6803960527055359E-4</c:v>
                  </c:pt>
                  <c:pt idx="29">
                    <c:v>2.7433803579723914E-4</c:v>
                  </c:pt>
                </c:numCache>
              </c:numRef>
            </c:plus>
            <c:minus>
              <c:numRef>
                <c:f>('results-format'!$AV$17:$AV$28,'results-format'!$AV$63:$AV$80)</c:f>
                <c:numCache>
                  <c:formatCode>General</c:formatCode>
                  <c:ptCount val="30"/>
                  <c:pt idx="0">
                    <c:v>1.5290966216929824E-4</c:v>
                  </c:pt>
                  <c:pt idx="1">
                    <c:v>1.5275540355297323E-4</c:v>
                  </c:pt>
                  <c:pt idx="2">
                    <c:v>1.9126582480955001E-4</c:v>
                  </c:pt>
                  <c:pt idx="3">
                    <c:v>2.0274119283381076E-4</c:v>
                  </c:pt>
                  <c:pt idx="4">
                    <c:v>2.2140949413218536E-4</c:v>
                  </c:pt>
                  <c:pt idx="5">
                    <c:v>2.1741172272893294E-4</c:v>
                  </c:pt>
                  <c:pt idx="6">
                    <c:v>2.1663193902954347E-4</c:v>
                  </c:pt>
                  <c:pt idx="7">
                    <c:v>1.6823479407124253E-4</c:v>
                  </c:pt>
                  <c:pt idx="8">
                    <c:v>2.288770703648968E-4</c:v>
                  </c:pt>
                  <c:pt idx="9">
                    <c:v>1.7088752926586182E-4</c:v>
                  </c:pt>
                  <c:pt idx="10">
                    <c:v>2.8080482466585899E-4</c:v>
                  </c:pt>
                  <c:pt idx="11">
                    <c:v>2.9283003445468303E-4</c:v>
                  </c:pt>
                  <c:pt idx="12">
                    <c:v>8.3572938943454744E-5</c:v>
                  </c:pt>
                  <c:pt idx="13">
                    <c:v>7.6620377004177342E-5</c:v>
                  </c:pt>
                  <c:pt idx="14">
                    <c:v>7.590581485028558E-5</c:v>
                  </c:pt>
                  <c:pt idx="15">
                    <c:v>1.10843158492413E-4</c:v>
                  </c:pt>
                  <c:pt idx="16">
                    <c:v>1.0182357683929943E-4</c:v>
                  </c:pt>
                  <c:pt idx="17">
                    <c:v>1.0059774148207801E-4</c:v>
                  </c:pt>
                  <c:pt idx="18">
                    <c:v>1.3035819614493072E-4</c:v>
                  </c:pt>
                  <c:pt idx="19">
                    <c:v>1.0588500546582225E-4</c:v>
                  </c:pt>
                  <c:pt idx="20">
                    <c:v>1.0909274923220913E-4</c:v>
                  </c:pt>
                  <c:pt idx="21">
                    <c:v>1.7715030481157967E-4</c:v>
                  </c:pt>
                  <c:pt idx="22">
                    <c:v>1.8185443323148753E-4</c:v>
                  </c:pt>
                  <c:pt idx="23">
                    <c:v>1.9470216972239385E-4</c:v>
                  </c:pt>
                  <c:pt idx="24">
                    <c:v>1.6095454997833158E-4</c:v>
                  </c:pt>
                  <c:pt idx="25">
                    <c:v>1.6167940324618435E-4</c:v>
                  </c:pt>
                  <c:pt idx="26">
                    <c:v>1.6567196375016913E-4</c:v>
                  </c:pt>
                  <c:pt idx="27">
                    <c:v>2.7519384148777526E-4</c:v>
                  </c:pt>
                  <c:pt idx="28">
                    <c:v>2.6797119541721592E-4</c:v>
                  </c:pt>
                  <c:pt idx="29">
                    <c:v>2.7426637360283834E-4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('results-format'!$A$17:$A$28,'results-format'!$A$63:$A$80)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8</c:v>
                </c:pt>
                <c:pt idx="4">
                  <c:v>13</c:v>
                </c:pt>
                <c:pt idx="5">
                  <c:v>14</c:v>
                </c:pt>
                <c:pt idx="6">
                  <c:v>22</c:v>
                </c:pt>
                <c:pt idx="7">
                  <c:v>23</c:v>
                </c:pt>
                <c:pt idx="8">
                  <c:v>28</c:v>
                </c:pt>
                <c:pt idx="9">
                  <c:v>29</c:v>
                </c:pt>
                <c:pt idx="10">
                  <c:v>34</c:v>
                </c:pt>
                <c:pt idx="11">
                  <c:v>35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</c:numCache>
            </c:numRef>
          </c:xVal>
          <c:yVal>
            <c:numRef>
              <c:f>('results-format'!$AR$17:$AR$28,'results-format'!$AR$63:$AR$80)</c:f>
              <c:numCache>
                <c:formatCode>0.000</c:formatCode>
                <c:ptCount val="30"/>
                <c:pt idx="0">
                  <c:v>1.0499762343910548</c:v>
                </c:pt>
                <c:pt idx="1">
                  <c:v>1.0499358110841843</c:v>
                </c:pt>
                <c:pt idx="2">
                  <c:v>1.0500070516457751</c:v>
                </c:pt>
                <c:pt idx="3">
                  <c:v>1.0500901734939028</c:v>
                </c:pt>
                <c:pt idx="4">
                  <c:v>1.0500130052026364</c:v>
                </c:pt>
                <c:pt idx="5">
                  <c:v>1.0500941638441437</c:v>
                </c:pt>
                <c:pt idx="6">
                  <c:v>1.0499939476395399</c:v>
                </c:pt>
                <c:pt idx="7">
                  <c:v>1.04990203519243</c:v>
                </c:pt>
                <c:pt idx="8">
                  <c:v>1.0499478119190897</c:v>
                </c:pt>
                <c:pt idx="9">
                  <c:v>1.0501272843363789</c:v>
                </c:pt>
                <c:pt idx="10">
                  <c:v>1.0499495443344087</c:v>
                </c:pt>
                <c:pt idx="11">
                  <c:v>1.0499187917626287</c:v>
                </c:pt>
                <c:pt idx="12">
                  <c:v>1.049929165011535</c:v>
                </c:pt>
                <c:pt idx="13">
                  <c:v>1.050001476123134</c:v>
                </c:pt>
                <c:pt idx="14">
                  <c:v>1.0499782293477953</c:v>
                </c:pt>
                <c:pt idx="15">
                  <c:v>1.0499789958321826</c:v>
                </c:pt>
                <c:pt idx="16">
                  <c:v>1.0499623537969871</c:v>
                </c:pt>
                <c:pt idx="17">
                  <c:v>1.0501221072216287</c:v>
                </c:pt>
                <c:pt idx="18">
                  <c:v>1.0500155357370282</c:v>
                </c:pt>
                <c:pt idx="19">
                  <c:v>1.0499888656811316</c:v>
                </c:pt>
                <c:pt idx="20">
                  <c:v>1.0500488112566035</c:v>
                </c:pt>
                <c:pt idx="21">
                  <c:v>1.0499877736932792</c:v>
                </c:pt>
                <c:pt idx="22">
                  <c:v>1.0500682583406675</c:v>
                </c:pt>
                <c:pt idx="23">
                  <c:v>1.0499313278678428</c:v>
                </c:pt>
                <c:pt idx="24">
                  <c:v>1.0499058148465601</c:v>
                </c:pt>
                <c:pt idx="25">
                  <c:v>1.050124554008989</c:v>
                </c:pt>
                <c:pt idx="26">
                  <c:v>1.0498537198125157</c:v>
                </c:pt>
                <c:pt idx="27">
                  <c:v>1.0501114380352188</c:v>
                </c:pt>
                <c:pt idx="28">
                  <c:v>1.0499495338349132</c:v>
                </c:pt>
                <c:pt idx="29">
                  <c:v>1.0499496808278583</c:v>
                </c:pt>
              </c:numCache>
            </c:numRef>
          </c:yVal>
          <c:smooth val="0"/>
        </c:ser>
        <c:ser>
          <c:idx val="2"/>
          <c:order val="2"/>
          <c:tx>
            <c:v>Noisy (main pollutant)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('results-format'!$AY$17:$AY$28,'results-format'!$AY$63:$AY$80)</c:f>
                <c:numCache>
                  <c:formatCode>General</c:formatCode>
                  <c:ptCount val="30"/>
                  <c:pt idx="0">
                    <c:v>2.7519718576862751E-4</c:v>
                  </c:pt>
                  <c:pt idx="1">
                    <c:v>1.6295235407426389E-4</c:v>
                  </c:pt>
                  <c:pt idx="2">
                    <c:v>7.5929826938603284E-5</c:v>
                  </c:pt>
                  <c:pt idx="3">
                    <c:v>5.7485464117768004E-5</c:v>
                  </c:pt>
                  <c:pt idx="4">
                    <c:v>1.3257386065324006E-4</c:v>
                  </c:pt>
                  <c:pt idx="5">
                    <c:v>1.7144383941625208E-4</c:v>
                  </c:pt>
                  <c:pt idx="6">
                    <c:v>8.3571148277838958E-5</c:v>
                  </c:pt>
                  <c:pt idx="7">
                    <c:v>6.446449794927922E-5</c:v>
                  </c:pt>
                  <c:pt idx="8">
                    <c:v>1.2001268232153528E-4</c:v>
                  </c:pt>
                  <c:pt idx="9">
                    <c:v>9.1343768239493528E-5</c:v>
                  </c:pt>
                  <c:pt idx="10">
                    <c:v>8.5549294521314323E-5</c:v>
                  </c:pt>
                  <c:pt idx="11">
                    <c:v>9.2491829992935592E-5</c:v>
                  </c:pt>
                  <c:pt idx="12">
                    <c:v>8.4631002643664743E-5</c:v>
                  </c:pt>
                  <c:pt idx="13">
                    <c:v>7.4546053767665654E-5</c:v>
                  </c:pt>
                  <c:pt idx="14">
                    <c:v>7.38447412589327E-5</c:v>
                  </c:pt>
                  <c:pt idx="15">
                    <c:v>2.2382643365848054E-5</c:v>
                  </c:pt>
                  <c:pt idx="16">
                    <c:v>1.9965831257184874E-5</c:v>
                  </c:pt>
                  <c:pt idx="17">
                    <c:v>1.9863044521839512E-5</c:v>
                  </c:pt>
                  <c:pt idx="18">
                    <c:v>7.30142511675691E-5</c:v>
                  </c:pt>
                  <c:pt idx="19">
                    <c:v>5.7149095213704371E-5</c:v>
                  </c:pt>
                  <c:pt idx="20">
                    <c:v>5.9850689547502611E-5</c:v>
                  </c:pt>
                  <c:pt idx="21">
                    <c:v>7.1193640390765367E-5</c:v>
                  </c:pt>
                  <c:pt idx="22">
                    <c:v>7.1741509660938618E-5</c:v>
                  </c:pt>
                  <c:pt idx="23">
                    <c:v>7.5228233045399051E-5</c:v>
                  </c:pt>
                  <c:pt idx="24">
                    <c:v>8.4552474559185242E-5</c:v>
                  </c:pt>
                  <c:pt idx="25">
                    <c:v>8.5494262813234911E-5</c:v>
                  </c:pt>
                  <c:pt idx="26">
                    <c:v>8.7092288034718024E-5</c:v>
                  </c:pt>
                  <c:pt idx="27">
                    <c:v>8.5799508367845334E-5</c:v>
                  </c:pt>
                  <c:pt idx="28">
                    <c:v>8.234707494914062E-5</c:v>
                  </c:pt>
                  <c:pt idx="29">
                    <c:v>8.5884816603876146E-5</c:v>
                  </c:pt>
                </c:numCache>
              </c:numRef>
            </c:plus>
            <c:minus>
              <c:numRef>
                <c:f>('results-format'!$AX$17:$AX$28,'results-format'!$AX$63:$AX$80)</c:f>
                <c:numCache>
                  <c:formatCode>General</c:formatCode>
                  <c:ptCount val="30"/>
                  <c:pt idx="0">
                    <c:v>2.7512498848891731E-4</c:v>
                  </c:pt>
                  <c:pt idx="1">
                    <c:v>1.629270226739532E-4</c:v>
                  </c:pt>
                  <c:pt idx="2">
                    <c:v>7.5924110988889737E-5</c:v>
                  </c:pt>
                  <c:pt idx="3">
                    <c:v>5.7482183781321083E-5</c:v>
                  </c:pt>
                  <c:pt idx="4">
                    <c:v>1.3255674516998717E-4</c:v>
                  </c:pt>
                  <c:pt idx="5">
                    <c:v>1.7141522895669503E-4</c:v>
                  </c:pt>
                  <c:pt idx="6">
                    <c:v>8.3564286384785191E-5</c:v>
                  </c:pt>
                  <c:pt idx="7">
                    <c:v>6.4460415186262665E-5</c:v>
                  </c:pt>
                  <c:pt idx="8">
                    <c:v>1.1999863816125611E-4</c:v>
                  </c:pt>
                  <c:pt idx="9">
                    <c:v>9.1335631869027267E-5</c:v>
                  </c:pt>
                  <c:pt idx="10">
                    <c:v>8.5542077221223423E-5</c:v>
                  </c:pt>
                  <c:pt idx="11">
                    <c:v>9.248339385248272E-5</c:v>
                  </c:pt>
                  <c:pt idx="12">
                    <c:v>8.4624172228542349E-5</c:v>
                  </c:pt>
                  <c:pt idx="13">
                    <c:v>7.4540754979146584E-5</c:v>
                  </c:pt>
                  <c:pt idx="14">
                    <c:v>7.3839541624209915E-5</c:v>
                  </c:pt>
                  <c:pt idx="15">
                    <c:v>2.2382146714017281E-5</c:v>
                  </c:pt>
                  <c:pt idx="16">
                    <c:v>1.9965436113045243E-5</c:v>
                  </c:pt>
                  <c:pt idx="17">
                    <c:v>1.9862653448887713E-5</c:v>
                  </c:pt>
                  <c:pt idx="18">
                    <c:v>7.3009057211192996E-5</c:v>
                  </c:pt>
                  <c:pt idx="19">
                    <c:v>5.7145913416656313E-5</c:v>
                  </c:pt>
                  <c:pt idx="20">
                    <c:v>5.9847199947782315E-5</c:v>
                  </c:pt>
                  <c:pt idx="21">
                    <c:v>7.1188661400656272E-5</c:v>
                  </c:pt>
                  <c:pt idx="22">
                    <c:v>7.1736453839621461E-5</c:v>
                  </c:pt>
                  <c:pt idx="23">
                    <c:v>7.5222673630914727E-5</c:v>
                  </c:pt>
                  <c:pt idx="24">
                    <c:v>8.4545502609501E-5</c:v>
                  </c:pt>
                  <c:pt idx="25">
                    <c:v>8.5487135206285814E-5</c:v>
                  </c:pt>
                  <c:pt idx="26">
                    <c:v>8.7084890677990856E-5</c:v>
                  </c:pt>
                  <c:pt idx="27">
                    <c:v>8.5792249494343054E-5</c:v>
                  </c:pt>
                  <c:pt idx="28">
                    <c:v>8.2340387960400108E-5</c:v>
                  </c:pt>
                  <c:pt idx="29">
                    <c:v>8.587754267419534E-5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dash"/>
                <a:round/>
              </a:ln>
              <a:effectLst/>
            </c:spPr>
          </c:errBars>
          <c:xVal>
            <c:numRef>
              <c:f>('results-format'!$A$17:$A$28,'results-format'!$A$63:$A$80)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8</c:v>
                </c:pt>
                <c:pt idx="4">
                  <c:v>13</c:v>
                </c:pt>
                <c:pt idx="5">
                  <c:v>14</c:v>
                </c:pt>
                <c:pt idx="6">
                  <c:v>22</c:v>
                </c:pt>
                <c:pt idx="7">
                  <c:v>23</c:v>
                </c:pt>
                <c:pt idx="8">
                  <c:v>28</c:v>
                </c:pt>
                <c:pt idx="9">
                  <c:v>29</c:v>
                </c:pt>
                <c:pt idx="10">
                  <c:v>34</c:v>
                </c:pt>
                <c:pt idx="11">
                  <c:v>35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</c:numCache>
            </c:numRef>
          </c:xVal>
          <c:yVal>
            <c:numRef>
              <c:f>('results-format'!$AS$17:$AS$28,'results-format'!$AS$63:$AS$80)</c:f>
              <c:numCache>
                <c:formatCode>0.000</c:formatCode>
                <c:ptCount val="30"/>
                <c:pt idx="0">
                  <c:v>1.0487046458999731</c:v>
                </c:pt>
                <c:pt idx="1">
                  <c:v>1.0480803135192622</c:v>
                </c:pt>
                <c:pt idx="2">
                  <c:v>1.0085645799409881</c:v>
                </c:pt>
                <c:pt idx="3">
                  <c:v>1.0073327035664208</c:v>
                </c:pt>
                <c:pt idx="4">
                  <c:v>1.0267638572608699</c:v>
                </c:pt>
                <c:pt idx="5">
                  <c:v>1.0271797510536875</c:v>
                </c:pt>
                <c:pt idx="6">
                  <c:v>1.017731290465655</c:v>
                </c:pt>
                <c:pt idx="7">
                  <c:v>1.0177931459822107</c:v>
                </c:pt>
                <c:pt idx="8">
                  <c:v>1.0254339193908037</c:v>
                </c:pt>
                <c:pt idx="9">
                  <c:v>1.0253885090551893</c:v>
                </c:pt>
                <c:pt idx="10">
                  <c:v>1.0139614584211334</c:v>
                </c:pt>
                <c:pt idx="11">
                  <c:v>1.0139658417859927</c:v>
                </c:pt>
                <c:pt idx="12">
                  <c:v>1.0485202515957859</c:v>
                </c:pt>
                <c:pt idx="13">
                  <c:v>1.0486773264510938</c:v>
                </c:pt>
                <c:pt idx="14">
                  <c:v>1.0486624542147094</c:v>
                </c:pt>
                <c:pt idx="15">
                  <c:v>1.008697841304973</c:v>
                </c:pt>
                <c:pt idx="16">
                  <c:v>1.0088128020875751</c:v>
                </c:pt>
                <c:pt idx="17">
                  <c:v>1.0088466402540794</c:v>
                </c:pt>
                <c:pt idx="18">
                  <c:v>1.026327781629873</c:v>
                </c:pt>
                <c:pt idx="19">
                  <c:v>1.0264128831259334</c:v>
                </c:pt>
                <c:pt idx="20">
                  <c:v>1.0264490504474753</c:v>
                </c:pt>
                <c:pt idx="21">
                  <c:v>1.0179132628387237</c:v>
                </c:pt>
                <c:pt idx="22">
                  <c:v>1.0179318562121955</c:v>
                </c:pt>
                <c:pt idx="23">
                  <c:v>1.0178893777842437</c:v>
                </c:pt>
                <c:pt idx="24">
                  <c:v>1.0253274715447607</c:v>
                </c:pt>
                <c:pt idx="25">
                  <c:v>1.0254016197564826</c:v>
                </c:pt>
                <c:pt idx="26">
                  <c:v>1.0252881530407798</c:v>
                </c:pt>
                <c:pt idx="27">
                  <c:v>1.0140599239292225</c:v>
                </c:pt>
                <c:pt idx="28">
                  <c:v>1.0139825997379388</c:v>
                </c:pt>
                <c:pt idx="29">
                  <c:v>1.0139742090666424</c:v>
                </c:pt>
              </c:numCache>
            </c:numRef>
          </c:yVal>
          <c:smooth val="0"/>
        </c:ser>
        <c:ser>
          <c:idx val="3"/>
          <c:order val="3"/>
          <c:tx>
            <c:v>True (co-pollutant)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('results-format'!$BA$17:$BA$28,'results-format'!$BA$63:$BA$80)</c:f>
                <c:numCache>
                  <c:formatCode>General</c:formatCode>
                  <c:ptCount val="30"/>
                  <c:pt idx="0">
                    <c:v>1.8639847776591445E-4</c:v>
                  </c:pt>
                  <c:pt idx="1">
                    <c:v>2.0790653140667636E-4</c:v>
                  </c:pt>
                  <c:pt idx="2">
                    <c:v>1.4975309112941204E-4</c:v>
                  </c:pt>
                  <c:pt idx="3">
                    <c:v>2.1599322979626301E-4</c:v>
                  </c:pt>
                  <c:pt idx="4">
                    <c:v>1.5512997274935714E-4</c:v>
                  </c:pt>
                  <c:pt idx="5">
                    <c:v>1.8610524031215103E-4</c:v>
                  </c:pt>
                  <c:pt idx="6">
                    <c:v>2.0967204562927222E-4</c:v>
                  </c:pt>
                  <c:pt idx="7">
                    <c:v>2.6124335318011838E-4</c:v>
                  </c:pt>
                  <c:pt idx="8">
                    <c:v>2.136621839812225E-4</c:v>
                  </c:pt>
                  <c:pt idx="9">
                    <c:v>2.5984945307655494E-4</c:v>
                  </c:pt>
                  <c:pt idx="10">
                    <c:v>1.5690611576979485E-4</c:v>
                  </c:pt>
                  <c:pt idx="11">
                    <c:v>1.6040174446940725E-4</c:v>
                  </c:pt>
                  <c:pt idx="12">
                    <c:v>1.6748137659350348E-4</c:v>
                  </c:pt>
                  <c:pt idx="13">
                    <c:v>1.5644979715390139E-4</c:v>
                  </c:pt>
                  <c:pt idx="14">
                    <c:v>2.5596205337663491E-4</c:v>
                  </c:pt>
                  <c:pt idx="15">
                    <c:v>1.7817414747112181E-4</c:v>
                  </c:pt>
                  <c:pt idx="16">
                    <c:v>1.5781763748656807E-4</c:v>
                  </c:pt>
                  <c:pt idx="17">
                    <c:v>2.5550418761088878E-4</c:v>
                  </c:pt>
                  <c:pt idx="18">
                    <c:v>1.8701622484451619E-4</c:v>
                  </c:pt>
                  <c:pt idx="19">
                    <c:v>1.6155338860723845E-4</c:v>
                  </c:pt>
                  <c:pt idx="20">
                    <c:v>2.4820915411605249E-4</c:v>
                  </c:pt>
                  <c:pt idx="21">
                    <c:v>8.5840772915402042E-5</c:v>
                  </c:pt>
                  <c:pt idx="22">
                    <c:v>1.0363701919846591E-4</c:v>
                  </c:pt>
                  <c:pt idx="23">
                    <c:v>1.3162414027578784E-4</c:v>
                  </c:pt>
                  <c:pt idx="24">
                    <c:v>8.4356065650048606E-5</c:v>
                  </c:pt>
                  <c:pt idx="25">
                    <c:v>1.0094263972004747E-4</c:v>
                  </c:pt>
                  <c:pt idx="26">
                    <c:v>1.1339944872490459E-4</c:v>
                  </c:pt>
                  <c:pt idx="27">
                    <c:v>8.0549691322873151E-5</c:v>
                  </c:pt>
                  <c:pt idx="28">
                    <c:v>1.0037745553437283E-4</c:v>
                  </c:pt>
                  <c:pt idx="29">
                    <c:v>1.1341692429500672E-4</c:v>
                  </c:pt>
                </c:numCache>
              </c:numRef>
            </c:plus>
            <c:minus>
              <c:numRef>
                <c:f>('results-format'!$AZ$17:$AZ$28,'results-format'!$AZ$63:$AZ$80)</c:f>
                <c:numCache>
                  <c:formatCode>General</c:formatCode>
                  <c:ptCount val="30"/>
                  <c:pt idx="0">
                    <c:v>1.8636374317704263E-4</c:v>
                  </c:pt>
                  <c:pt idx="1">
                    <c:v>2.0786331495425969E-4</c:v>
                  </c:pt>
                  <c:pt idx="2">
                    <c:v>1.4973066852785877E-4</c:v>
                  </c:pt>
                  <c:pt idx="3">
                    <c:v>2.1594658295576163E-4</c:v>
                  </c:pt>
                  <c:pt idx="4">
                    <c:v>1.5510591283240949E-4</c:v>
                  </c:pt>
                  <c:pt idx="5">
                    <c:v>1.8607060712472201E-4</c:v>
                  </c:pt>
                  <c:pt idx="6">
                    <c:v>2.0962810078606342E-4</c:v>
                  </c:pt>
                  <c:pt idx="7">
                    <c:v>2.6117511703749319E-4</c:v>
                  </c:pt>
                  <c:pt idx="8">
                    <c:v>2.1361654575213773E-4</c:v>
                  </c:pt>
                  <c:pt idx="9">
                    <c:v>2.5978195016740369E-4</c:v>
                  </c:pt>
                  <c:pt idx="10">
                    <c:v>1.5688150296000458E-4</c:v>
                  </c:pt>
                  <c:pt idx="11">
                    <c:v>1.6037601997709316E-4</c:v>
                  </c:pt>
                  <c:pt idx="12">
                    <c:v>1.674533357123309E-4</c:v>
                  </c:pt>
                  <c:pt idx="13">
                    <c:v>1.5642532365922612E-4</c:v>
                  </c:pt>
                  <c:pt idx="14">
                    <c:v>2.5589655290425561E-4</c:v>
                  </c:pt>
                  <c:pt idx="15">
                    <c:v>1.7814240926772307E-4</c:v>
                  </c:pt>
                  <c:pt idx="16">
                    <c:v>1.5779273653449E-4</c:v>
                  </c:pt>
                  <c:pt idx="17">
                    <c:v>2.5543892877033514E-4</c:v>
                  </c:pt>
                  <c:pt idx="18">
                    <c:v>1.8698125751814842E-4</c:v>
                  </c:pt>
                  <c:pt idx="19">
                    <c:v>1.6152729419660616E-4</c:v>
                  </c:pt>
                  <c:pt idx="20">
                    <c:v>2.4814755773361341E-4</c:v>
                  </c:pt>
                  <c:pt idx="21">
                    <c:v>8.5833404957269543E-5</c:v>
                  </c:pt>
                  <c:pt idx="22">
                    <c:v>1.0362627973270477E-4</c:v>
                  </c:pt>
                  <c:pt idx="23">
                    <c:v>1.3160681825152842E-4</c:v>
                  </c:pt>
                  <c:pt idx="24">
                    <c:v>8.4348950567969538E-5</c:v>
                  </c:pt>
                  <c:pt idx="25">
                    <c:v>1.0093245136333362E-4</c:v>
                  </c:pt>
                  <c:pt idx="26">
                    <c:v>1.1338659021720154E-4</c:v>
                  </c:pt>
                  <c:pt idx="27">
                    <c:v>8.0543203334615399E-5</c:v>
                  </c:pt>
                  <c:pt idx="28">
                    <c:v>1.0036738162977343E-4</c:v>
                  </c:pt>
                  <c:pt idx="29">
                    <c:v>1.1340406074289433E-4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('results-format'!$A$17:$A$28,'results-format'!$A$63:$A$80)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8</c:v>
                </c:pt>
                <c:pt idx="4">
                  <c:v>13</c:v>
                </c:pt>
                <c:pt idx="5">
                  <c:v>14</c:v>
                </c:pt>
                <c:pt idx="6">
                  <c:v>22</c:v>
                </c:pt>
                <c:pt idx="7">
                  <c:v>23</c:v>
                </c:pt>
                <c:pt idx="8">
                  <c:v>28</c:v>
                </c:pt>
                <c:pt idx="9">
                  <c:v>29</c:v>
                </c:pt>
                <c:pt idx="10">
                  <c:v>34</c:v>
                </c:pt>
                <c:pt idx="11">
                  <c:v>35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</c:numCache>
            </c:numRef>
          </c:xVal>
          <c:yVal>
            <c:numRef>
              <c:f>('results-format'!$AT$17:$AT$28,'results-format'!$AT$63:$AT$80)</c:f>
              <c:numCache>
                <c:formatCode>0.000</c:formatCode>
                <c:ptCount val="30"/>
                <c:pt idx="0">
                  <c:v>1.0000958396723281</c:v>
                </c:pt>
                <c:pt idx="1">
                  <c:v>0.99999279261797325</c:v>
                </c:pt>
                <c:pt idx="2">
                  <c:v>1.0000012826688227</c:v>
                </c:pt>
                <c:pt idx="3">
                  <c:v>0.99991766519969572</c:v>
                </c:pt>
                <c:pt idx="4">
                  <c:v>1.0000689598276196</c:v>
                </c:pt>
                <c:pt idx="5">
                  <c:v>0.99987086183905027</c:v>
                </c:pt>
                <c:pt idx="6">
                  <c:v>1.0001890920756531</c:v>
                </c:pt>
                <c:pt idx="7">
                  <c:v>0.99991383948203061</c:v>
                </c:pt>
                <c:pt idx="8">
                  <c:v>1.000077759703129</c:v>
                </c:pt>
                <c:pt idx="9">
                  <c:v>1.0000190858121318</c:v>
                </c:pt>
                <c:pt idx="10">
                  <c:v>1.0001160889377994</c:v>
                </c:pt>
                <c:pt idx="11">
                  <c:v>1.0000039350487422</c:v>
                </c:pt>
                <c:pt idx="12">
                  <c:v>1.0001581225000449</c:v>
                </c:pt>
                <c:pt idx="13">
                  <c:v>0.99996794586374482</c:v>
                </c:pt>
                <c:pt idx="14">
                  <c:v>0.99998984240158872</c:v>
                </c:pt>
                <c:pt idx="15">
                  <c:v>1.0000683272141977</c:v>
                </c:pt>
                <c:pt idx="16">
                  <c:v>1.0000612384649983</c:v>
                </c:pt>
                <c:pt idx="17">
                  <c:v>1.0001053512490532</c:v>
                </c:pt>
                <c:pt idx="18">
                  <c:v>1.0000343847911435</c:v>
                </c:pt>
                <c:pt idx="19">
                  <c:v>1.000033381627154</c:v>
                </c:pt>
                <c:pt idx="20">
                  <c:v>0.99993689363129068</c:v>
                </c:pt>
                <c:pt idx="21">
                  <c:v>1.0000064638088904</c:v>
                </c:pt>
                <c:pt idx="22">
                  <c:v>1.0000049259341324</c:v>
                </c:pt>
                <c:pt idx="23">
                  <c:v>1.0000352135399821</c:v>
                </c:pt>
                <c:pt idx="24">
                  <c:v>1.0000370365358355</c:v>
                </c:pt>
                <c:pt idx="25">
                  <c:v>1.000003061013685</c:v>
                </c:pt>
                <c:pt idx="26">
                  <c:v>0.99995871193237573</c:v>
                </c:pt>
                <c:pt idx="27">
                  <c:v>0.99996024367030378</c:v>
                </c:pt>
                <c:pt idx="28">
                  <c:v>1.0000712319468748</c:v>
                </c:pt>
                <c:pt idx="29">
                  <c:v>0.99987465055689806</c:v>
                </c:pt>
              </c:numCache>
            </c:numRef>
          </c:yVal>
          <c:smooth val="0"/>
        </c:ser>
        <c:ser>
          <c:idx val="4"/>
          <c:order val="4"/>
          <c:tx>
            <c:v>Noisy (co-pollutant)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('results-format'!$BC$17:$BC$28,'results-format'!$BC$63:$BC$80)</c:f>
                <c:numCache>
                  <c:formatCode>General</c:formatCode>
                  <c:ptCount val="30"/>
                  <c:pt idx="0">
                    <c:v>6.7038680767739223E-5</c:v>
                  </c:pt>
                  <c:pt idx="1">
                    <c:v>1.2295810278772912E-4</c:v>
                  </c:pt>
                  <c:pt idx="2">
                    <c:v>2.9746457011081695E-4</c:v>
                  </c:pt>
                  <c:pt idx="3">
                    <c:v>1.7507294162188991E-4</c:v>
                  </c:pt>
                  <c:pt idx="4">
                    <c:v>1.6844455370945699E-4</c:v>
                  </c:pt>
                  <c:pt idx="5">
                    <c:v>5.517436231883277E-5</c:v>
                  </c:pt>
                  <c:pt idx="6">
                    <c:v>1.1210333827516017E-4</c:v>
                  </c:pt>
                  <c:pt idx="7">
                    <c:v>8.7635329308666243E-5</c:v>
                  </c:pt>
                  <c:pt idx="8">
                    <c:v>8.3098366767897502E-5</c:v>
                  </c:pt>
                  <c:pt idx="9">
                    <c:v>8.9033557901796456E-5</c:v>
                  </c:pt>
                  <c:pt idx="10">
                    <c:v>6.1319693705153E-5</c:v>
                  </c:pt>
                  <c:pt idx="11">
                    <c:v>8.8573268408387307E-5</c:v>
                  </c:pt>
                  <c:pt idx="12">
                    <c:v>6.8963750585959716E-5</c:v>
                  </c:pt>
                  <c:pt idx="13">
                    <c:v>8.486462094836611E-5</c:v>
                  </c:pt>
                  <c:pt idx="14">
                    <c:v>8.1581951864917457E-5</c:v>
                  </c:pt>
                  <c:pt idx="15">
                    <c:v>7.4512412998828381E-5</c:v>
                  </c:pt>
                  <c:pt idx="16">
                    <c:v>8.7040040094299442E-5</c:v>
                  </c:pt>
                  <c:pt idx="17">
                    <c:v>8.6740912448868279E-5</c:v>
                  </c:pt>
                  <c:pt idx="18">
                    <c:v>7.5402904813337557E-5</c:v>
                  </c:pt>
                  <c:pt idx="19">
                    <c:v>8.8417970289134118E-5</c:v>
                  </c:pt>
                  <c:pt idx="20">
                    <c:v>8.2348228970352544E-5</c:v>
                  </c:pt>
                  <c:pt idx="21">
                    <c:v>8.7392159467292174E-5</c:v>
                  </c:pt>
                  <c:pt idx="22">
                    <c:v>2.1923628951037166E-5</c:v>
                  </c:pt>
                  <c:pt idx="23">
                    <c:v>7.4844628096149002E-5</c:v>
                  </c:pt>
                  <c:pt idx="24">
                    <c:v>8.3207023263254243E-5</c:v>
                  </c:pt>
                  <c:pt idx="25">
                    <c:v>2.090394350640068E-5</c:v>
                  </c:pt>
                  <c:pt idx="26">
                    <c:v>6.291212705511473E-5</c:v>
                  </c:pt>
                  <c:pt idx="27">
                    <c:v>7.8900970189144104E-5</c:v>
                  </c:pt>
                  <c:pt idx="28">
                    <c:v>2.0707214738013846E-5</c:v>
                  </c:pt>
                  <c:pt idx="29">
                    <c:v>6.2838746877180718E-5</c:v>
                  </c:pt>
                </c:numCache>
              </c:numRef>
            </c:plus>
            <c:minus>
              <c:numRef>
                <c:f>('results-format'!$BB$17:$BB$28,'results-format'!$BB$63:$BB$80)</c:f>
                <c:numCache>
                  <c:formatCode>General</c:formatCode>
                  <c:ptCount val="30"/>
                  <c:pt idx="0">
                    <c:v>6.7034186908121463E-5</c:v>
                  </c:pt>
                  <c:pt idx="1">
                    <c:v>1.2294299276827125E-4</c:v>
                  </c:pt>
                  <c:pt idx="2">
                    <c:v>2.9737620880609938E-4</c:v>
                  </c:pt>
                  <c:pt idx="3">
                    <c:v>1.7504244288391035E-4</c:v>
                  </c:pt>
                  <c:pt idx="4">
                    <c:v>1.6841617361174066E-4</c:v>
                  </c:pt>
                  <c:pt idx="5">
                    <c:v>5.5171317469571157E-5</c:v>
                  </c:pt>
                  <c:pt idx="6">
                    <c:v>1.1209077562202019E-4</c:v>
                  </c:pt>
                  <c:pt idx="7">
                    <c:v>8.7627649933308405E-5</c:v>
                  </c:pt>
                  <c:pt idx="8">
                    <c:v>8.3091461565820701E-5</c:v>
                  </c:pt>
                  <c:pt idx="9">
                    <c:v>8.9025632153516554E-5</c:v>
                  </c:pt>
                  <c:pt idx="10">
                    <c:v>6.1315934035133246E-5</c:v>
                  </c:pt>
                  <c:pt idx="11">
                    <c:v>8.8565424121056502E-5</c:v>
                  </c:pt>
                  <c:pt idx="12">
                    <c:v>6.8958995994128358E-5</c:v>
                  </c:pt>
                  <c:pt idx="13">
                    <c:v>8.4857419970996162E-5</c:v>
                  </c:pt>
                  <c:pt idx="14">
                    <c:v>8.1575296621339E-5</c:v>
                  </c:pt>
                  <c:pt idx="15">
                    <c:v>7.4506866229784308E-5</c:v>
                  </c:pt>
                  <c:pt idx="16">
                    <c:v>8.7032467371406241E-5</c:v>
                  </c:pt>
                  <c:pt idx="17">
                    <c:v>8.6733387209547708E-5</c:v>
                  </c:pt>
                  <c:pt idx="18">
                    <c:v>7.5397220776096674E-5</c:v>
                  </c:pt>
                  <c:pt idx="19">
                    <c:v>8.8410154397866592E-5</c:v>
                  </c:pt>
                  <c:pt idx="20">
                    <c:v>8.2341448156331154E-5</c:v>
                  </c:pt>
                  <c:pt idx="21">
                    <c:v>8.7384521098909929E-5</c:v>
                  </c:pt>
                  <c:pt idx="22">
                    <c:v>2.1923148286195904E-5</c:v>
                  </c:pt>
                  <c:pt idx="23">
                    <c:v>7.483902585758706E-5</c:v>
                  </c:pt>
                  <c:pt idx="24">
                    <c:v>8.3200100521541032E-5</c:v>
                  </c:pt>
                  <c:pt idx="25">
                    <c:v>2.090350654493367E-5</c:v>
                  </c:pt>
                  <c:pt idx="26">
                    <c:v>6.2908169296105321E-5</c:v>
                  </c:pt>
                  <c:pt idx="27">
                    <c:v>7.8894745199509231E-5</c:v>
                  </c:pt>
                  <c:pt idx="28">
                    <c:v>2.0706785960777907E-5</c:v>
                  </c:pt>
                  <c:pt idx="29">
                    <c:v>6.2834798134847603E-5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dash"/>
                <a:round/>
              </a:ln>
              <a:effectLst/>
            </c:spPr>
          </c:errBars>
          <c:xVal>
            <c:numRef>
              <c:f>('results-format'!$A$17:$A$28,'results-format'!$A$63:$A$80)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8</c:v>
                </c:pt>
                <c:pt idx="4">
                  <c:v>13</c:v>
                </c:pt>
                <c:pt idx="5">
                  <c:v>14</c:v>
                </c:pt>
                <c:pt idx="6">
                  <c:v>22</c:v>
                </c:pt>
                <c:pt idx="7">
                  <c:v>23</c:v>
                </c:pt>
                <c:pt idx="8">
                  <c:v>28</c:v>
                </c:pt>
                <c:pt idx="9">
                  <c:v>29</c:v>
                </c:pt>
                <c:pt idx="10">
                  <c:v>34</c:v>
                </c:pt>
                <c:pt idx="11">
                  <c:v>35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</c:numCache>
            </c:numRef>
          </c:xVal>
          <c:yVal>
            <c:numRef>
              <c:f>('results-format'!$AU$17:$AU$28,'results-format'!$AU$63:$AU$80)</c:f>
              <c:numCache>
                <c:formatCode>0.000</c:formatCode>
                <c:ptCount val="30"/>
                <c:pt idx="0">
                  <c:v>1.0000053253081793</c:v>
                </c:pt>
                <c:pt idx="1">
                  <c:v>1.0004512032615827</c:v>
                </c:pt>
                <c:pt idx="2">
                  <c:v>1.0011043473429506</c:v>
                </c:pt>
                <c:pt idx="3">
                  <c:v>1.0048020792028414</c:v>
                </c:pt>
                <c:pt idx="4">
                  <c:v>0.99960146393660321</c:v>
                </c:pt>
                <c:pt idx="5">
                  <c:v>0.99973498812185302</c:v>
                </c:pt>
                <c:pt idx="6">
                  <c:v>1.0002465249822903</c:v>
                </c:pt>
                <c:pt idx="7">
                  <c:v>0.99998733244023419</c:v>
                </c:pt>
                <c:pt idx="8">
                  <c:v>0.9999366556263396</c:v>
                </c:pt>
                <c:pt idx="9">
                  <c:v>1.0000656691061214</c:v>
                </c:pt>
                <c:pt idx="10">
                  <c:v>1.0000543074245949</c:v>
                </c:pt>
                <c:pt idx="11">
                  <c:v>1.0000308033544136</c:v>
                </c:pt>
                <c:pt idx="12">
                  <c:v>1.0002269732545321</c:v>
                </c:pt>
                <c:pt idx="13">
                  <c:v>1.0000577207357775</c:v>
                </c:pt>
                <c:pt idx="14">
                  <c:v>0.99997422127227709</c:v>
                </c:pt>
                <c:pt idx="15">
                  <c:v>1.0008865437478001</c:v>
                </c:pt>
                <c:pt idx="16">
                  <c:v>1.000341551615475</c:v>
                </c:pt>
                <c:pt idx="17">
                  <c:v>0.99974670238525898</c:v>
                </c:pt>
                <c:pt idx="18">
                  <c:v>1.0001991525282323</c:v>
                </c:pt>
                <c:pt idx="19">
                  <c:v>1.0001477837189381</c:v>
                </c:pt>
                <c:pt idx="20">
                  <c:v>0.99997911837802411</c:v>
                </c:pt>
                <c:pt idx="21">
                  <c:v>0.99978445903229274</c:v>
                </c:pt>
                <c:pt idx="22">
                  <c:v>0.99993763291490756</c:v>
                </c:pt>
                <c:pt idx="23">
                  <c:v>0.99983230516235144</c:v>
                </c:pt>
                <c:pt idx="24">
                  <c:v>1.0000131173560318</c:v>
                </c:pt>
                <c:pt idx="25">
                  <c:v>1.0000099229272319</c:v>
                </c:pt>
                <c:pt idx="26">
                  <c:v>0.9999817542164563</c:v>
                </c:pt>
                <c:pt idx="27">
                  <c:v>0.9999810950587007</c:v>
                </c:pt>
                <c:pt idx="28">
                  <c:v>1.0000062562765704</c:v>
                </c:pt>
                <c:pt idx="29">
                  <c:v>0.99992850660577448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248928"/>
        <c:axId val="24424932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'results-format'!$AR$4:$AR$21</c15:sqref>
                        </c15:formulaRef>
                      </c:ext>
                    </c:extLst>
                    <c:numCache>
                      <c:formatCode>0.000</c:formatCode>
                      <c:ptCount val="18"/>
                      <c:pt idx="0">
                        <c:v>1.050072469122826</c:v>
                      </c:pt>
                      <c:pt idx="1">
                        <c:v>1.0500107686773172</c:v>
                      </c:pt>
                      <c:pt idx="2">
                        <c:v>1.0500758503616203</c:v>
                      </c:pt>
                      <c:pt idx="3">
                        <c:v>1.0499494078409768</c:v>
                      </c:pt>
                      <c:pt idx="4">
                        <c:v>1.050045776619924</c:v>
                      </c:pt>
                      <c:pt idx="5">
                        <c:v>1.0500235473861304</c:v>
                      </c:pt>
                      <c:pt idx="6">
                        <c:v>1.049932745276092</c:v>
                      </c:pt>
                      <c:pt idx="7">
                        <c:v>1.0499361260649749</c:v>
                      </c:pt>
                      <c:pt idx="8">
                        <c:v>1.0500151262310491</c:v>
                      </c:pt>
                      <c:pt idx="9">
                        <c:v>1.0501257406504054</c:v>
                      </c:pt>
                      <c:pt idx="10">
                        <c:v>1.0502615832003861</c:v>
                      </c:pt>
                      <c:pt idx="11">
                        <c:v>1.0497564133809627</c:v>
                      </c:pt>
                      <c:pt idx="13">
                        <c:v>1.0499762343910548</c:v>
                      </c:pt>
                      <c:pt idx="14">
                        <c:v>1.0499358110841843</c:v>
                      </c:pt>
                      <c:pt idx="15">
                        <c:v>1.0500070516457751</c:v>
                      </c:pt>
                      <c:pt idx="16">
                        <c:v>1.0500901734939028</c:v>
                      </c:pt>
                      <c:pt idx="17">
                        <c:v>1.0500130052026364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'results-format'!$AS$4:$AS$21</c15:sqref>
                        </c15:formulaRef>
                      </c:ext>
                    </c:extLst>
                    <c:numCache>
                      <c:formatCode>0.000</c:formatCode>
                      <c:ptCount val="18"/>
                      <c:pt idx="0">
                        <c:v>1.0347629658643056</c:v>
                      </c:pt>
                      <c:pt idx="1">
                        <c:v>1.0343960274197601</c:v>
                      </c:pt>
                      <c:pt idx="2">
                        <c:v>1.0350851925785403</c:v>
                      </c:pt>
                      <c:pt idx="3">
                        <c:v>1.0352759163137131</c:v>
                      </c:pt>
                      <c:pt idx="4">
                        <c:v>1.0302192142855227</c:v>
                      </c:pt>
                      <c:pt idx="5">
                        <c:v>1.0300463827255262</c:v>
                      </c:pt>
                      <c:pt idx="6">
                        <c:v>1.0426317233059563</c:v>
                      </c:pt>
                      <c:pt idx="7">
                        <c:v>1.0426135368394205</c:v>
                      </c:pt>
                      <c:pt idx="8">
                        <c:v>1.0449414843378491</c:v>
                      </c:pt>
                      <c:pt idx="9">
                        <c:v>1.0450739693722746</c:v>
                      </c:pt>
                      <c:pt idx="10">
                        <c:v>1.0430969628103726</c:v>
                      </c:pt>
                      <c:pt idx="11">
                        <c:v>1.0425865407966168</c:v>
                      </c:pt>
                      <c:pt idx="13">
                        <c:v>1.0487046458999731</c:v>
                      </c:pt>
                      <c:pt idx="14">
                        <c:v>1.0480803135192622</c:v>
                      </c:pt>
                      <c:pt idx="15">
                        <c:v>1.0085645799409881</c:v>
                      </c:pt>
                      <c:pt idx="16">
                        <c:v>1.0073327035664208</c:v>
                      </c:pt>
                      <c:pt idx="17">
                        <c:v>1.0267638572608699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5"/>
                <c:order val="5"/>
                <c:tx>
                  <c:v>Pop ME -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'results-format'!$C$17:$C$28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'results-format'!$AR$17:$AR$28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1.0499762343910548</c:v>
                      </c:pt>
                      <c:pt idx="1">
                        <c:v>1.0499358110841843</c:v>
                      </c:pt>
                      <c:pt idx="2">
                        <c:v>1.0500070516457751</c:v>
                      </c:pt>
                      <c:pt idx="3">
                        <c:v>1.0500901734939028</c:v>
                      </c:pt>
                      <c:pt idx="4">
                        <c:v>1.0500130052026364</c:v>
                      </c:pt>
                      <c:pt idx="5">
                        <c:v>1.0500941638441437</c:v>
                      </c:pt>
                      <c:pt idx="6">
                        <c:v>1.0499939476395399</c:v>
                      </c:pt>
                      <c:pt idx="7">
                        <c:v>1.04990203519243</c:v>
                      </c:pt>
                      <c:pt idx="8">
                        <c:v>1.0499478119190897</c:v>
                      </c:pt>
                      <c:pt idx="9">
                        <c:v>1.0501272843363789</c:v>
                      </c:pt>
                      <c:pt idx="10">
                        <c:v>1.0499495443344087</c:v>
                      </c:pt>
                      <c:pt idx="11">
                        <c:v>1.0499187917626287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6"/>
                <c:order val="6"/>
                <c:tx>
                  <c:v>Pop ME - Noisy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'results-format'!$C$17:$C$28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'results-format'!$AS$17:$AS$28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1.0487046458999731</c:v>
                      </c:pt>
                      <c:pt idx="1">
                        <c:v>1.0480803135192622</c:v>
                      </c:pt>
                      <c:pt idx="2">
                        <c:v>1.0085645799409881</c:v>
                      </c:pt>
                      <c:pt idx="3">
                        <c:v>1.0073327035664208</c:v>
                      </c:pt>
                      <c:pt idx="4">
                        <c:v>1.0267638572608699</c:v>
                      </c:pt>
                      <c:pt idx="5">
                        <c:v>1.0271797510536875</c:v>
                      </c:pt>
                      <c:pt idx="6">
                        <c:v>1.017731290465655</c:v>
                      </c:pt>
                      <c:pt idx="7">
                        <c:v>1.0177931459822107</c:v>
                      </c:pt>
                      <c:pt idx="8">
                        <c:v>1.0254339193908037</c:v>
                      </c:pt>
                      <c:pt idx="9">
                        <c:v>1.0253885090551893</c:v>
                      </c:pt>
                      <c:pt idx="10">
                        <c:v>1.0139614584211334</c:v>
                      </c:pt>
                      <c:pt idx="11">
                        <c:v>1.0139658417859927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7"/>
                <c:order val="7"/>
                <c:tx>
                  <c:v>Pop ME - Copol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'results-format'!$C$17:$C$28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'results-format'!$AT$17:$AT$28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1.0000958396723281</c:v>
                      </c:pt>
                      <c:pt idx="1">
                        <c:v>0.99999279261797325</c:v>
                      </c:pt>
                      <c:pt idx="2">
                        <c:v>1.0000012826688227</c:v>
                      </c:pt>
                      <c:pt idx="3">
                        <c:v>0.99991766519969572</c:v>
                      </c:pt>
                      <c:pt idx="4">
                        <c:v>1.0000689598276196</c:v>
                      </c:pt>
                      <c:pt idx="5">
                        <c:v>0.99987086183905027</c:v>
                      </c:pt>
                      <c:pt idx="6">
                        <c:v>1.0001890920756531</c:v>
                      </c:pt>
                      <c:pt idx="7">
                        <c:v>0.99991383948203061</c:v>
                      </c:pt>
                      <c:pt idx="8">
                        <c:v>1.000077759703129</c:v>
                      </c:pt>
                      <c:pt idx="9">
                        <c:v>1.0000190858121318</c:v>
                      </c:pt>
                      <c:pt idx="10">
                        <c:v>1.0001160889377994</c:v>
                      </c:pt>
                      <c:pt idx="11">
                        <c:v>1.0000039350487422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8"/>
                <c:order val="8"/>
                <c:tx>
                  <c:v>Pop ME - Copol Noisy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'results-format'!$C$17:$C$28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'results-format'!$AU$17:$AU$28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1.0000053253081793</c:v>
                      </c:pt>
                      <c:pt idx="1">
                        <c:v>1.0004512032615827</c:v>
                      </c:pt>
                      <c:pt idx="2">
                        <c:v>1.0011043473429506</c:v>
                      </c:pt>
                      <c:pt idx="3">
                        <c:v>1.0048020792028414</c:v>
                      </c:pt>
                      <c:pt idx="4">
                        <c:v>0.99960146393660321</c:v>
                      </c:pt>
                      <c:pt idx="5">
                        <c:v>0.99973498812185302</c:v>
                      </c:pt>
                      <c:pt idx="6">
                        <c:v>1.0002465249822903</c:v>
                      </c:pt>
                      <c:pt idx="7">
                        <c:v>0.99998733244023419</c:v>
                      </c:pt>
                      <c:pt idx="8">
                        <c:v>0.9999366556263396</c:v>
                      </c:pt>
                      <c:pt idx="9">
                        <c:v>1.0000656691061214</c:v>
                      </c:pt>
                      <c:pt idx="10">
                        <c:v>1.0000543074245949</c:v>
                      </c:pt>
                      <c:pt idx="11">
                        <c:v>1.0000308033544136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9"/>
                <c:order val="9"/>
                <c:tx>
                  <c:v>Tot ME -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'results-format'!$C$30:$C$41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'results-format'!$AR$30:$AR$41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1.049962899777553</c:v>
                      </c:pt>
                      <c:pt idx="1">
                        <c:v>1.0500454826071477</c:v>
                      </c:pt>
                      <c:pt idx="2">
                        <c:v>1.0500399068804387</c:v>
                      </c:pt>
                      <c:pt idx="3">
                        <c:v>1.0501090437838696</c:v>
                      </c:pt>
                      <c:pt idx="4">
                        <c:v>1.0502095125219337</c:v>
                      </c:pt>
                      <c:pt idx="5">
                        <c:v>1.0500565396442947</c:v>
                      </c:pt>
                      <c:pt idx="6">
                        <c:v>1.0501643019755837</c:v>
                      </c:pt>
                      <c:pt idx="7">
                        <c:v>1.0499533661577058</c:v>
                      </c:pt>
                      <c:pt idx="8">
                        <c:v>1.0501584735798817</c:v>
                      </c:pt>
                      <c:pt idx="9">
                        <c:v>1.049870822068909</c:v>
                      </c:pt>
                      <c:pt idx="10">
                        <c:v>1.0503163767764596</c:v>
                      </c:pt>
                      <c:pt idx="11">
                        <c:v>1.049963844744588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0"/>
                <c:order val="10"/>
                <c:tx>
                  <c:v>Tot ME - Noisy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'results-format'!$C$30:$C$41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'results-format'!$AS$30:$AS$41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1.03430608956093</c:v>
                      </c:pt>
                      <c:pt idx="1">
                        <c:v>1.0344353248712921</c:v>
                      </c:pt>
                      <c:pt idx="2">
                        <c:v>1.0076273622570262</c:v>
                      </c:pt>
                      <c:pt idx="3">
                        <c:v>1.0076155609944677</c:v>
                      </c:pt>
                      <c:pt idx="4">
                        <c:v>1.0157075192921903</c:v>
                      </c:pt>
                      <c:pt idx="5">
                        <c:v>1.0156759475303514</c:v>
                      </c:pt>
                      <c:pt idx="6">
                        <c:v>1.0156056276091705</c:v>
                      </c:pt>
                      <c:pt idx="7">
                        <c:v>1.015510448494356</c:v>
                      </c:pt>
                      <c:pt idx="8">
                        <c:v>1.0227597286208265</c:v>
                      </c:pt>
                      <c:pt idx="9">
                        <c:v>1.022602763412771</c:v>
                      </c:pt>
                      <c:pt idx="10">
                        <c:v>1.0122581800960244</c:v>
                      </c:pt>
                      <c:pt idx="11">
                        <c:v>1.0121555990010977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1"/>
                <c:order val="11"/>
                <c:tx>
                  <c:v>Tot ME - Copol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'results-format'!$C$30:$C$41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'results-format'!$AT$30:$AT$41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1.000058664200677</c:v>
                      </c:pt>
                      <c:pt idx="1">
                        <c:v>0.99995912541538856</c:v>
                      </c:pt>
                      <c:pt idx="2">
                        <c:v>0.99994308906948848</c:v>
                      </c:pt>
                      <c:pt idx="3">
                        <c:v>0.99991921913295001</c:v>
                      </c:pt>
                      <c:pt idx="4">
                        <c:v>0.99989823987791249</c:v>
                      </c:pt>
                      <c:pt idx="5">
                        <c:v>0.99999864076592371</c:v>
                      </c:pt>
                      <c:pt idx="6">
                        <c:v>0.99996215855600545</c:v>
                      </c:pt>
                      <c:pt idx="7">
                        <c:v>1.0001238653706817</c:v>
                      </c:pt>
                      <c:pt idx="8">
                        <c:v>0.99987896712506952</c:v>
                      </c:pt>
                      <c:pt idx="9">
                        <c:v>1.0001071059354312</c:v>
                      </c:pt>
                      <c:pt idx="10">
                        <c:v>0.9999872892407824</c:v>
                      </c:pt>
                      <c:pt idx="11">
                        <c:v>0.99996366179024876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2"/>
                <c:order val="12"/>
                <c:tx>
                  <c:v>Tot ME - Copol Noisy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'results-format'!$C$30:$C$41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'results-format'!$AU$30:$AU$41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1.000024776926943</c:v>
                      </c:pt>
                      <c:pt idx="1">
                        <c:v>0.99989991960837654</c:v>
                      </c:pt>
                      <c:pt idx="2">
                        <c:v>0.99981383553075576</c:v>
                      </c:pt>
                      <c:pt idx="3">
                        <c:v>0.99995903627903615</c:v>
                      </c:pt>
                      <c:pt idx="4">
                        <c:v>0.99986564012709633</c:v>
                      </c:pt>
                      <c:pt idx="5">
                        <c:v>0.99995789646637867</c:v>
                      </c:pt>
                      <c:pt idx="6">
                        <c:v>0.99996465995447414</c:v>
                      </c:pt>
                      <c:pt idx="7">
                        <c:v>1.000063520067314</c:v>
                      </c:pt>
                      <c:pt idx="8">
                        <c:v>0.99993960362393453</c:v>
                      </c:pt>
                      <c:pt idx="9">
                        <c:v>1.0000345330562523</c:v>
                      </c:pt>
                      <c:pt idx="10">
                        <c:v>0.99994346853796334</c:v>
                      </c:pt>
                      <c:pt idx="11">
                        <c:v>0.99999430316922699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244248928"/>
        <c:scaling>
          <c:orientation val="minMax"/>
          <c:max val="3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249320"/>
        <c:crosses val="autoZero"/>
        <c:crossBetween val="midCat"/>
        <c:majorUnit val="6"/>
        <c:minorUnit val="1"/>
      </c:valAx>
      <c:valAx>
        <c:axId val="244249320"/>
        <c:scaling>
          <c:orientation val="minMax"/>
          <c:max val="1.06"/>
          <c:min val="0.9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RR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24892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9.9858979174573786E-2"/>
          <c:y val="1.2149533008304094E-2"/>
          <c:w val="0.8999999191725393"/>
          <c:h val="4.64091433367464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38133795543244"/>
          <c:y val="5.5523525290640106E-2"/>
          <c:w val="0.85948781023744447"/>
          <c:h val="0.87318901006179039"/>
        </c:manualLayout>
      </c:layout>
      <c:scatterChart>
        <c:scatterStyle val="lineMarker"/>
        <c:varyColors val="0"/>
        <c:ser>
          <c:idx val="1"/>
          <c:order val="1"/>
          <c:tx>
            <c:v>True (main pollutant)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('results-format'!$AW$30:$AW$41,'results-format'!$AW$82:$AW$99)</c:f>
                <c:numCache>
                  <c:formatCode>General</c:formatCode>
                  <c:ptCount val="30"/>
                  <c:pt idx="0">
                    <c:v>1.272691539180304E-4</c:v>
                  </c:pt>
                  <c:pt idx="1">
                    <c:v>1.2361409269168178E-4</c:v>
                  </c:pt>
                  <c:pt idx="2">
                    <c:v>1.5872722148491114E-4</c:v>
                  </c:pt>
                  <c:pt idx="3">
                    <c:v>1.6706629114926486E-4</c:v>
                  </c:pt>
                  <c:pt idx="4">
                    <c:v>1.6227288860815037E-4</c:v>
                  </c:pt>
                  <c:pt idx="5">
                    <c:v>1.6258395261870007E-4</c:v>
                  </c:pt>
                  <c:pt idx="6">
                    <c:v>2.0184781260912388E-4</c:v>
                  </c:pt>
                  <c:pt idx="7">
                    <c:v>1.587872888562103E-4</c:v>
                  </c:pt>
                  <c:pt idx="8">
                    <c:v>2.0372555168890472E-4</c:v>
                  </c:pt>
                  <c:pt idx="9">
                    <c:v>1.7121884466231307E-4</c:v>
                  </c:pt>
                  <c:pt idx="10">
                    <c:v>2.6998793001720145E-4</c:v>
                  </c:pt>
                  <c:pt idx="11">
                    <c:v>2.9863707259614181E-4</c:v>
                  </c:pt>
                  <c:pt idx="12">
                    <c:v>9.2555858695719806E-5</c:v>
                  </c:pt>
                  <c:pt idx="13">
                    <c:v>9.1723968256074428E-5</c:v>
                  </c:pt>
                  <c:pt idx="14">
                    <c:v>8.1518644624800629E-5</c:v>
                  </c:pt>
                  <c:pt idx="15">
                    <c:v>1.1446202031617503E-4</c:v>
                  </c:pt>
                  <c:pt idx="16">
                    <c:v>1.1121631371335816E-4</c:v>
                  </c:pt>
                  <c:pt idx="17">
                    <c:v>1.0263864829163083E-4</c:v>
                  </c:pt>
                  <c:pt idx="18">
                    <c:v>1.2432863288247553E-4</c:v>
                  </c:pt>
                  <c:pt idx="19">
                    <c:v>1.2006145168230731E-4</c:v>
                  </c:pt>
                  <c:pt idx="20">
                    <c:v>1.1402856225983804E-4</c:v>
                  </c:pt>
                  <c:pt idx="21">
                    <c:v>1.6109950260356776E-4</c:v>
                  </c:pt>
                  <c:pt idx="22">
                    <c:v>1.6465521258535176E-4</c:v>
                  </c:pt>
                  <c:pt idx="23">
                    <c:v>1.7533811716874403E-4</c:v>
                  </c:pt>
                  <c:pt idx="24">
                    <c:v>1.6280323349082693E-4</c:v>
                  </c:pt>
                  <c:pt idx="25">
                    <c:v>1.6295856629211514E-4</c:v>
                  </c:pt>
                  <c:pt idx="26">
                    <c:v>1.7246148643046411E-4</c:v>
                  </c:pt>
                  <c:pt idx="27">
                    <c:v>2.8685158719965465E-4</c:v>
                  </c:pt>
                  <c:pt idx="28">
                    <c:v>2.6707482734367183E-4</c:v>
                  </c:pt>
                  <c:pt idx="29">
                    <c:v>2.7787844910021064E-4</c:v>
                  </c:pt>
                </c:numCache>
              </c:numRef>
            </c:plus>
            <c:minus>
              <c:numRef>
                <c:f>('results-format'!$AV$30:$AV$41,'results-format'!$AV$82:$AV$99)</c:f>
                <c:numCache>
                  <c:formatCode>General</c:formatCode>
                  <c:ptCount val="30"/>
                  <c:pt idx="0">
                    <c:v>1.2725372911148725E-4</c:v>
                  </c:pt>
                  <c:pt idx="1">
                    <c:v>1.2359954223128966E-4</c:v>
                  </c:pt>
                  <c:pt idx="2">
                    <c:v>1.5870323142253007E-4</c:v>
                  </c:pt>
                  <c:pt idx="3">
                    <c:v>1.6703971609421941E-4</c:v>
                  </c:pt>
                  <c:pt idx="4">
                    <c:v>1.6224781892248963E-4</c:v>
                  </c:pt>
                  <c:pt idx="5">
                    <c:v>1.6255878306958849E-4</c:v>
                  </c:pt>
                  <c:pt idx="6">
                    <c:v>2.0180902371680354E-4</c:v>
                  </c:pt>
                  <c:pt idx="7">
                    <c:v>1.5876327865615991E-4</c:v>
                  </c:pt>
                  <c:pt idx="8">
                    <c:v>2.0368603760489989E-4</c:v>
                  </c:pt>
                  <c:pt idx="9">
                    <c:v>1.7119092588213647E-4</c:v>
                  </c:pt>
                  <c:pt idx="10">
                    <c:v>2.6991854639968338E-4</c:v>
                  </c:pt>
                  <c:pt idx="11">
                    <c:v>2.9855215658458611E-4</c:v>
                  </c:pt>
                  <c:pt idx="12">
                    <c:v>9.2547700370593233E-5</c:v>
                  </c:pt>
                  <c:pt idx="13">
                    <c:v>9.1715956597626658E-5</c:v>
                  </c:pt>
                  <c:pt idx="14">
                    <c:v>8.1512316450815803E-5</c:v>
                  </c:pt>
                  <c:pt idx="15">
                    <c:v>1.14449542981232E-4</c:v>
                  </c:pt>
                  <c:pt idx="16">
                    <c:v>1.1120453424551258E-4</c:v>
                  </c:pt>
                  <c:pt idx="17">
                    <c:v>1.0262861718568494E-4</c:v>
                  </c:pt>
                  <c:pt idx="18">
                    <c:v>1.2431391370260059E-4</c:v>
                  </c:pt>
                  <c:pt idx="19">
                    <c:v>1.2004772274321063E-4</c:v>
                  </c:pt>
                  <c:pt idx="20">
                    <c:v>1.1401618115192136E-4</c:v>
                  </c:pt>
                  <c:pt idx="21">
                    <c:v>1.6107478922933183E-4</c:v>
                  </c:pt>
                  <c:pt idx="22">
                    <c:v>1.6462939503592011E-4</c:v>
                  </c:pt>
                  <c:pt idx="23">
                    <c:v>1.7530884411032233E-4</c:v>
                  </c:pt>
                  <c:pt idx="24">
                    <c:v>1.6277799888508859E-4</c:v>
                  </c:pt>
                  <c:pt idx="25">
                    <c:v>1.6293327673166935E-4</c:v>
                  </c:pt>
                  <c:pt idx="26">
                    <c:v>1.7243316457005164E-4</c:v>
                  </c:pt>
                  <c:pt idx="27">
                    <c:v>2.8677326262527281E-4</c:v>
                  </c:pt>
                  <c:pt idx="28">
                    <c:v>2.6700691628445128E-4</c:v>
                  </c:pt>
                  <c:pt idx="29">
                    <c:v>2.7780493153573005E-4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('results-format'!$A$30:$A$41,'results-format'!$A$82:$A$99)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8</c:v>
                </c:pt>
                <c:pt idx="4">
                  <c:v>13</c:v>
                </c:pt>
                <c:pt idx="5">
                  <c:v>14</c:v>
                </c:pt>
                <c:pt idx="6">
                  <c:v>22</c:v>
                </c:pt>
                <c:pt idx="7">
                  <c:v>23</c:v>
                </c:pt>
                <c:pt idx="8">
                  <c:v>28</c:v>
                </c:pt>
                <c:pt idx="9">
                  <c:v>29</c:v>
                </c:pt>
                <c:pt idx="10">
                  <c:v>34</c:v>
                </c:pt>
                <c:pt idx="11">
                  <c:v>35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</c:numCache>
            </c:numRef>
          </c:xVal>
          <c:yVal>
            <c:numRef>
              <c:f>('results-format'!$AR$30:$AR$41,'results-format'!$AR$82:$AR$99)</c:f>
              <c:numCache>
                <c:formatCode>0.000</c:formatCode>
                <c:ptCount val="30"/>
                <c:pt idx="0">
                  <c:v>1.049962899777553</c:v>
                </c:pt>
                <c:pt idx="1">
                  <c:v>1.0500454826071477</c:v>
                </c:pt>
                <c:pt idx="2">
                  <c:v>1.0500399068804387</c:v>
                </c:pt>
                <c:pt idx="3">
                  <c:v>1.0501090437838696</c:v>
                </c:pt>
                <c:pt idx="4">
                  <c:v>1.0502095125219337</c:v>
                </c:pt>
                <c:pt idx="5">
                  <c:v>1.0500565396442947</c:v>
                </c:pt>
                <c:pt idx="6">
                  <c:v>1.0501643019755837</c:v>
                </c:pt>
                <c:pt idx="7">
                  <c:v>1.0499533661577058</c:v>
                </c:pt>
                <c:pt idx="8">
                  <c:v>1.0501584735798817</c:v>
                </c:pt>
                <c:pt idx="9">
                  <c:v>1.049870822068909</c:v>
                </c:pt>
                <c:pt idx="10">
                  <c:v>1.0503163767764596</c:v>
                </c:pt>
                <c:pt idx="11">
                  <c:v>1.049963844744588</c:v>
                </c:pt>
                <c:pt idx="12">
                  <c:v>1.0499498068218276</c:v>
                </c:pt>
                <c:pt idx="13">
                  <c:v>1.0500387098356272</c:v>
                </c:pt>
                <c:pt idx="14">
                  <c:v>1.0500301415547135</c:v>
                </c:pt>
                <c:pt idx="15">
                  <c:v>1.0499138046602121</c:v>
                </c:pt>
                <c:pt idx="16">
                  <c:v>1.0499420372220045</c:v>
                </c:pt>
                <c:pt idx="17">
                  <c:v>1.0500998028649444</c:v>
                </c:pt>
                <c:pt idx="18">
                  <c:v>1.0500434875226261</c:v>
                </c:pt>
                <c:pt idx="19">
                  <c:v>1.0498337517846617</c:v>
                </c:pt>
                <c:pt idx="20">
                  <c:v>1.0500757453540406</c:v>
                </c:pt>
                <c:pt idx="21">
                  <c:v>1.0500010351226066</c:v>
                </c:pt>
                <c:pt idx="22">
                  <c:v>1.0499481479024433</c:v>
                </c:pt>
                <c:pt idx="23">
                  <c:v>1.0500550380645168</c:v>
                </c:pt>
                <c:pt idx="24">
                  <c:v>1.0501762844186291</c:v>
                </c:pt>
                <c:pt idx="25">
                  <c:v>1.0498946124112807</c:v>
                </c:pt>
                <c:pt idx="26">
                  <c:v>1.0500044686316052</c:v>
                </c:pt>
                <c:pt idx="27">
                  <c:v>1.0502625284362364</c:v>
                </c:pt>
                <c:pt idx="28">
                  <c:v>1.050062052455599</c:v>
                </c:pt>
                <c:pt idx="29">
                  <c:v>1.0500348351999365</c:v>
                </c:pt>
              </c:numCache>
            </c:numRef>
          </c:yVal>
          <c:smooth val="0"/>
        </c:ser>
        <c:ser>
          <c:idx val="2"/>
          <c:order val="2"/>
          <c:tx>
            <c:v>Noisy (main pollutant)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('results-format'!$AY$30:$AY$41,'results-format'!$AY$82:$AY$99)</c:f>
                <c:numCache>
                  <c:formatCode>General</c:formatCode>
                  <c:ptCount val="30"/>
                  <c:pt idx="0">
                    <c:v>2.7721760558785391E-4</c:v>
                  </c:pt>
                  <c:pt idx="1">
                    <c:v>2.3467530133469694E-4</c:v>
                  </c:pt>
                  <c:pt idx="2">
                    <c:v>6.4159288496234979E-5</c:v>
                  </c:pt>
                  <c:pt idx="3">
                    <c:v>5.9763225874087667E-5</c:v>
                  </c:pt>
                  <c:pt idx="4">
                    <c:v>1.0189007163452501E-4</c:v>
                  </c:pt>
                  <c:pt idx="5">
                    <c:v>1.0744112140592676E-4</c:v>
                  </c:pt>
                  <c:pt idx="6">
                    <c:v>9.7557901487022036E-5</c:v>
                  </c:pt>
                  <c:pt idx="7">
                    <c:v>6.5500181038125049E-5</c:v>
                  </c:pt>
                  <c:pt idx="8">
                    <c:v>1.3149863971118059E-4</c:v>
                  </c:pt>
                  <c:pt idx="9">
                    <c:v>9.4666294766732051E-5</c:v>
                  </c:pt>
                  <c:pt idx="10">
                    <c:v>8.4164752192306125E-5</c:v>
                  </c:pt>
                  <c:pt idx="11">
                    <c:v>8.9262589488603439E-5</c:v>
                  </c:pt>
                  <c:pt idx="12">
                    <c:v>1.9786016760114933E-4</c:v>
                  </c:pt>
                  <c:pt idx="13">
                    <c:v>1.785391077480103E-4</c:v>
                  </c:pt>
                  <c:pt idx="14">
                    <c:v>1.8188299802290864E-4</c:v>
                  </c:pt>
                  <c:pt idx="15">
                    <c:v>4.8015553517188891E-5</c:v>
                  </c:pt>
                  <c:pt idx="16">
                    <c:v>4.1956144221755309E-5</c:v>
                  </c:pt>
                  <c:pt idx="17">
                    <c:v>3.9733179200140967E-5</c:v>
                  </c:pt>
                  <c:pt idx="18">
                    <c:v>9.2802125968072247E-5</c:v>
                  </c:pt>
                  <c:pt idx="19">
                    <c:v>8.3852077686019655E-5</c:v>
                  </c:pt>
                  <c:pt idx="20">
                    <c:v>7.4064759615355413E-5</c:v>
                  </c:pt>
                  <c:pt idx="21">
                    <c:v>7.3691448077006783E-5</c:v>
                  </c:pt>
                  <c:pt idx="22">
                    <c:v>7.2698247285174489E-5</c:v>
                  </c:pt>
                  <c:pt idx="23">
                    <c:v>7.9387834932553858E-5</c:v>
                  </c:pt>
                  <c:pt idx="24">
                    <c:v>9.0484664016621252E-5</c:v>
                  </c:pt>
                  <c:pt idx="25">
                    <c:v>8.7550283207393775E-5</c:v>
                  </c:pt>
                  <c:pt idx="26">
                    <c:v>9.0377048305390062E-5</c:v>
                  </c:pt>
                  <c:pt idx="27">
                    <c:v>8.9339315465508662E-5</c:v>
                  </c:pt>
                  <c:pt idx="28">
                    <c:v>8.3067111691814688E-5</c:v>
                  </c:pt>
                  <c:pt idx="29">
                    <c:v>8.5673594469426462E-5</c:v>
                  </c:pt>
                </c:numCache>
              </c:numRef>
            </c:plus>
            <c:minus>
              <c:numRef>
                <c:f>('results-format'!$AX$30:$AX$41,'results-format'!$AX$82:$AX$99)</c:f>
                <c:numCache>
                  <c:formatCode>General</c:formatCode>
                  <c:ptCount val="30"/>
                  <c:pt idx="0">
                    <c:v>2.7714332486028503E-4</c:v>
                  </c:pt>
                  <c:pt idx="1">
                    <c:v>2.3462207422153547E-4</c:v>
                  </c:pt>
                  <c:pt idx="2">
                    <c:v>6.4155203501892188E-5</c:v>
                  </c:pt>
                  <c:pt idx="3">
                    <c:v>5.9759681435567202E-5</c:v>
                  </c:pt>
                  <c:pt idx="4">
                    <c:v>1.0187985162035673E-4</c:v>
                  </c:pt>
                  <c:pt idx="5">
                    <c:v>1.0742975717725756E-4</c:v>
                  </c:pt>
                  <c:pt idx="6">
                    <c:v>9.7548531087898738E-5</c:v>
                  </c:pt>
                  <c:pt idx="7">
                    <c:v>6.5495956564687319E-5</c:v>
                  </c:pt>
                  <c:pt idx="8">
                    <c:v>1.3148173479349268E-4</c:v>
                  </c:pt>
                  <c:pt idx="9">
                    <c:v>9.4657531952702101E-5</c:v>
                  </c:pt>
                  <c:pt idx="10">
                    <c:v>8.4157754850711086E-5</c:v>
                  </c:pt>
                  <c:pt idx="11">
                    <c:v>8.9254718063314087E-5</c:v>
                  </c:pt>
                  <c:pt idx="12">
                    <c:v>1.9782231944343032E-4</c:v>
                  </c:pt>
                  <c:pt idx="13">
                    <c:v>1.7850829252585854E-4</c:v>
                  </c:pt>
                  <c:pt idx="14">
                    <c:v>1.8185102004508735E-4</c:v>
                  </c:pt>
                  <c:pt idx="15">
                    <c:v>4.8013265492752311E-5</c:v>
                  </c:pt>
                  <c:pt idx="16">
                    <c:v>4.1954397252741416E-5</c:v>
                  </c:pt>
                  <c:pt idx="17">
                    <c:v>3.9731612428317575E-5</c:v>
                  </c:pt>
                  <c:pt idx="18">
                    <c:v>9.2793647053612816E-5</c:v>
                  </c:pt>
                  <c:pt idx="19">
                    <c:v>8.3845154889017337E-5</c:v>
                  </c:pt>
                  <c:pt idx="20">
                    <c:v>7.4059358850409041E-5</c:v>
                  </c:pt>
                  <c:pt idx="21">
                    <c:v>7.3686101085046474E-5</c:v>
                  </c:pt>
                  <c:pt idx="22">
                    <c:v>7.2693043319027595E-5</c:v>
                  </c:pt>
                  <c:pt idx="23">
                    <c:v>7.9381629291663813E-5</c:v>
                  </c:pt>
                  <c:pt idx="24">
                    <c:v>9.0476659406535376E-5</c:v>
                  </c:pt>
                  <c:pt idx="25">
                    <c:v>8.7542788317795939E-5</c:v>
                  </c:pt>
                  <c:pt idx="26">
                    <c:v>9.0369062383022225E-5</c:v>
                  </c:pt>
                  <c:pt idx="27">
                    <c:v>8.9331431063710554E-5</c:v>
                  </c:pt>
                  <c:pt idx="28">
                    <c:v>8.3060295338999168E-5</c:v>
                  </c:pt>
                  <c:pt idx="29">
                    <c:v>8.5666343484724905E-5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dash"/>
                <a:round/>
              </a:ln>
              <a:effectLst/>
            </c:spPr>
          </c:errBars>
          <c:xVal>
            <c:numRef>
              <c:f>('results-format'!$A$30:$A$41,'results-format'!$A$82:$A$99)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8</c:v>
                </c:pt>
                <c:pt idx="4">
                  <c:v>13</c:v>
                </c:pt>
                <c:pt idx="5">
                  <c:v>14</c:v>
                </c:pt>
                <c:pt idx="6">
                  <c:v>22</c:v>
                </c:pt>
                <c:pt idx="7">
                  <c:v>23</c:v>
                </c:pt>
                <c:pt idx="8">
                  <c:v>28</c:v>
                </c:pt>
                <c:pt idx="9">
                  <c:v>29</c:v>
                </c:pt>
                <c:pt idx="10">
                  <c:v>34</c:v>
                </c:pt>
                <c:pt idx="11">
                  <c:v>35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</c:numCache>
            </c:numRef>
          </c:xVal>
          <c:yVal>
            <c:numRef>
              <c:f>('results-format'!$AS$30:$AS$41,'results-format'!$AS$82:$AS$99)</c:f>
              <c:numCache>
                <c:formatCode>0.000</c:formatCode>
                <c:ptCount val="30"/>
                <c:pt idx="0">
                  <c:v>1.03430608956093</c:v>
                </c:pt>
                <c:pt idx="1">
                  <c:v>1.0344353248712921</c:v>
                </c:pt>
                <c:pt idx="2">
                  <c:v>1.0076273622570262</c:v>
                </c:pt>
                <c:pt idx="3">
                  <c:v>1.0076155609944677</c:v>
                </c:pt>
                <c:pt idx="4">
                  <c:v>1.0157075192921903</c:v>
                </c:pt>
                <c:pt idx="5">
                  <c:v>1.0156759475303514</c:v>
                </c:pt>
                <c:pt idx="6">
                  <c:v>1.0156056276091705</c:v>
                </c:pt>
                <c:pt idx="7">
                  <c:v>1.015510448494356</c:v>
                </c:pt>
                <c:pt idx="8">
                  <c:v>1.0227597286208265</c:v>
                </c:pt>
                <c:pt idx="9">
                  <c:v>1.022602763412771</c:v>
                </c:pt>
                <c:pt idx="10">
                  <c:v>1.0122581800960244</c:v>
                </c:pt>
                <c:pt idx="11">
                  <c:v>1.0121555990010977</c:v>
                </c:pt>
                <c:pt idx="12">
                  <c:v>1.0341628098232021</c:v>
                </c:pt>
                <c:pt idx="13">
                  <c:v>1.0342522056859091</c:v>
                </c:pt>
                <c:pt idx="14">
                  <c:v>1.0343245882907661</c:v>
                </c:pt>
                <c:pt idx="15">
                  <c:v>1.0075868897016025</c:v>
                </c:pt>
                <c:pt idx="16">
                  <c:v>1.0075992286862052</c:v>
                </c:pt>
                <c:pt idx="17">
                  <c:v>1.0075898923150075</c:v>
                </c:pt>
                <c:pt idx="18">
                  <c:v>1.0156309378323929</c:v>
                </c:pt>
                <c:pt idx="19">
                  <c:v>1.0155708437121025</c:v>
                </c:pt>
                <c:pt idx="20">
                  <c:v>1.0156318254942205</c:v>
                </c:pt>
                <c:pt idx="21">
                  <c:v>1.0155308675682264</c:v>
                </c:pt>
                <c:pt idx="22">
                  <c:v>1.0155055791334298</c:v>
                </c:pt>
                <c:pt idx="23">
                  <c:v>1.0155172900112932</c:v>
                </c:pt>
                <c:pt idx="24">
                  <c:v>1.022754349941557</c:v>
                </c:pt>
                <c:pt idx="25">
                  <c:v>1.0226162567452564</c:v>
                </c:pt>
                <c:pt idx="26">
                  <c:v>1.0227107999430574</c:v>
                </c:pt>
                <c:pt idx="27">
                  <c:v>1.0122275850549007</c:v>
                </c:pt>
                <c:pt idx="28">
                  <c:v>1.0122097447009328</c:v>
                </c:pt>
                <c:pt idx="29">
                  <c:v>1.0121857768701563</c:v>
                </c:pt>
              </c:numCache>
            </c:numRef>
          </c:yVal>
          <c:smooth val="0"/>
        </c:ser>
        <c:ser>
          <c:idx val="3"/>
          <c:order val="3"/>
          <c:tx>
            <c:v>True (co-pollutant)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('results-format'!$BA$30:$BA$41,'results-format'!$BA$82:$BA$99)</c:f>
                <c:numCache>
                  <c:formatCode>General</c:formatCode>
                  <c:ptCount val="30"/>
                  <c:pt idx="0">
                    <c:v>1.4886705215455542E-4</c:v>
                  </c:pt>
                  <c:pt idx="1">
                    <c:v>1.5609569405361512E-4</c:v>
                  </c:pt>
                  <c:pt idx="2">
                    <c:v>1.2655298780694935E-4</c:v>
                  </c:pt>
                  <c:pt idx="3">
                    <c:v>1.7558777214055077E-4</c:v>
                  </c:pt>
                  <c:pt idx="4">
                    <c:v>1.2255564151131271E-4</c:v>
                  </c:pt>
                  <c:pt idx="5">
                    <c:v>1.4328103182192908E-4</c:v>
                  </c:pt>
                  <c:pt idx="6">
                    <c:v>1.9940450590039127E-4</c:v>
                  </c:pt>
                  <c:pt idx="7">
                    <c:v>2.609076434714197E-4</c:v>
                  </c:pt>
                  <c:pt idx="8">
                    <c:v>1.8864846916166744E-4</c:v>
                  </c:pt>
                  <c:pt idx="9">
                    <c:v>2.7963421726595605E-4</c:v>
                  </c:pt>
                  <c:pt idx="10">
                    <c:v>1.586066265846231E-4</c:v>
                  </c:pt>
                  <c:pt idx="11">
                    <c:v>1.7170473617267312E-4</c:v>
                  </c:pt>
                  <c:pt idx="12">
                    <c:v>1.5596240952842066E-4</c:v>
                  </c:pt>
                  <c:pt idx="13">
                    <c:v>1.6806819306325327E-4</c:v>
                  </c:pt>
                  <c:pt idx="14">
                    <c:v>2.5057976264841741E-4</c:v>
                  </c:pt>
                  <c:pt idx="15">
                    <c:v>1.6341991054424909E-4</c:v>
                  </c:pt>
                  <c:pt idx="16">
                    <c:v>1.6142906900729059E-4</c:v>
                  </c:pt>
                  <c:pt idx="17">
                    <c:v>2.6924155183016829E-4</c:v>
                  </c:pt>
                  <c:pt idx="18">
                    <c:v>1.7161794812203812E-4</c:v>
                  </c:pt>
                  <c:pt idx="19">
                    <c:v>1.5835003735975572E-4</c:v>
                  </c:pt>
                  <c:pt idx="20">
                    <c:v>2.7050775217030143E-4</c:v>
                  </c:pt>
                  <c:pt idx="21">
                    <c:v>8.5685235174048913E-5</c:v>
                  </c:pt>
                  <c:pt idx="22">
                    <c:v>1.0541112042139478E-4</c:v>
                  </c:pt>
                  <c:pt idx="23">
                    <c:v>1.1793235681489822E-4</c:v>
                  </c:pt>
                  <c:pt idx="24">
                    <c:v>9.1017820043282072E-5</c:v>
                  </c:pt>
                  <c:pt idx="25">
                    <c:v>1.0169909628032769E-4</c:v>
                  </c:pt>
                  <c:pt idx="26">
                    <c:v>1.1252399317562833E-4</c:v>
                  </c:pt>
                  <c:pt idx="27">
                    <c:v>8.7266780423478352E-5</c:v>
                  </c:pt>
                  <c:pt idx="28">
                    <c:v>9.9003587392232362E-5</c:v>
                  </c:pt>
                  <c:pt idx="29">
                    <c:v>1.1165252809963722E-4</c:v>
                  </c:pt>
                </c:numCache>
              </c:numRef>
            </c:plus>
            <c:minus>
              <c:numRef>
                <c:f>('results-format'!$AZ$30:$AZ$41,'results-format'!$AZ$82:$AZ$99)</c:f>
                <c:numCache>
                  <c:formatCode>General</c:formatCode>
                  <c:ptCount val="30"/>
                  <c:pt idx="0">
                    <c:v>1.4884489535371692E-4</c:v>
                  </c:pt>
                  <c:pt idx="1">
                    <c:v>1.5607133099493353E-4</c:v>
                  </c:pt>
                  <c:pt idx="2">
                    <c:v>1.2653697326359126E-4</c:v>
                  </c:pt>
                  <c:pt idx="3">
                    <c:v>1.7555694399762345E-4</c:v>
                  </c:pt>
                  <c:pt idx="4">
                    <c:v>1.2254062193839399E-4</c:v>
                  </c:pt>
                  <c:pt idx="5">
                    <c:v>1.4326050528090661E-4</c:v>
                  </c:pt>
                  <c:pt idx="6">
                    <c:v>1.9936475016646416E-4</c:v>
                  </c:pt>
                  <c:pt idx="7">
                    <c:v>2.6083959685563318E-4</c:v>
                  </c:pt>
                  <c:pt idx="8">
                    <c:v>1.8861288332305826E-4</c:v>
                  </c:pt>
                  <c:pt idx="9">
                    <c:v>2.7955605220009172E-4</c:v>
                  </c:pt>
                  <c:pt idx="10">
                    <c:v>1.5858147419223201E-4</c:v>
                  </c:pt>
                  <c:pt idx="11">
                    <c:v>1.7167525764671954E-4</c:v>
                  </c:pt>
                  <c:pt idx="12">
                    <c:v>1.5593808918401564E-4</c:v>
                  </c:pt>
                  <c:pt idx="13">
                    <c:v>1.6803994738889827E-4</c:v>
                  </c:pt>
                  <c:pt idx="14">
                    <c:v>2.5051698187716909E-4</c:v>
                  </c:pt>
                  <c:pt idx="15">
                    <c:v>1.6339321343750157E-4</c:v>
                  </c:pt>
                  <c:pt idx="16">
                    <c:v>1.6140301633427168E-4</c:v>
                  </c:pt>
                  <c:pt idx="17">
                    <c:v>2.6916908367924375E-4</c:v>
                  </c:pt>
                  <c:pt idx="18">
                    <c:v>1.715884967241621E-4</c:v>
                  </c:pt>
                  <c:pt idx="19">
                    <c:v>1.5832496500955973E-4</c:v>
                  </c:pt>
                  <c:pt idx="20">
                    <c:v>2.7043461277831415E-4</c:v>
                  </c:pt>
                  <c:pt idx="21">
                    <c:v>8.5677894062774484E-5</c:v>
                  </c:pt>
                  <c:pt idx="22">
                    <c:v>1.0540000986503095E-4</c:v>
                  </c:pt>
                  <c:pt idx="23">
                    <c:v>1.1791845026443148E-4</c:v>
                  </c:pt>
                  <c:pt idx="24">
                    <c:v>9.100953702645409E-5</c:v>
                  </c:pt>
                  <c:pt idx="25">
                    <c:v>1.0168875540805811E-4</c:v>
                  </c:pt>
                  <c:pt idx="26">
                    <c:v>1.1251133308820549E-4</c:v>
                  </c:pt>
                  <c:pt idx="27">
                    <c:v>8.725916539420453E-5</c:v>
                  </c:pt>
                  <c:pt idx="28">
                    <c:v>9.8993787058687666E-5</c:v>
                  </c:pt>
                  <c:pt idx="29">
                    <c:v>1.1164006265651505E-4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('results-format'!$A$30:$A$41,'results-format'!$A$82:$A$99)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8</c:v>
                </c:pt>
                <c:pt idx="4">
                  <c:v>13</c:v>
                </c:pt>
                <c:pt idx="5">
                  <c:v>14</c:v>
                </c:pt>
                <c:pt idx="6">
                  <c:v>22</c:v>
                </c:pt>
                <c:pt idx="7">
                  <c:v>23</c:v>
                </c:pt>
                <c:pt idx="8">
                  <c:v>28</c:v>
                </c:pt>
                <c:pt idx="9">
                  <c:v>29</c:v>
                </c:pt>
                <c:pt idx="10">
                  <c:v>34</c:v>
                </c:pt>
                <c:pt idx="11">
                  <c:v>35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</c:numCache>
            </c:numRef>
          </c:xVal>
          <c:yVal>
            <c:numRef>
              <c:f>('results-format'!$AT$30:$AT$41,'results-format'!$AT$82:$AT$99)</c:f>
              <c:numCache>
                <c:formatCode>0.000</c:formatCode>
                <c:ptCount val="30"/>
                <c:pt idx="0">
                  <c:v>1.000058664200677</c:v>
                </c:pt>
                <c:pt idx="1">
                  <c:v>0.99995912541538856</c:v>
                </c:pt>
                <c:pt idx="2">
                  <c:v>0.99994308906948848</c:v>
                </c:pt>
                <c:pt idx="3">
                  <c:v>0.99991921913295001</c:v>
                </c:pt>
                <c:pt idx="4">
                  <c:v>0.99989823987791249</c:v>
                </c:pt>
                <c:pt idx="5">
                  <c:v>0.99999864076592371</c:v>
                </c:pt>
                <c:pt idx="6">
                  <c:v>0.99996215855600545</c:v>
                </c:pt>
                <c:pt idx="7">
                  <c:v>1.0001238653706817</c:v>
                </c:pt>
                <c:pt idx="8">
                  <c:v>0.99987896712506952</c:v>
                </c:pt>
                <c:pt idx="9">
                  <c:v>1.0001071059354312</c:v>
                </c:pt>
                <c:pt idx="10">
                  <c:v>0.9999872892407824</c:v>
                </c:pt>
                <c:pt idx="11">
                  <c:v>0.99996366179024876</c:v>
                </c:pt>
                <c:pt idx="12">
                  <c:v>1.0000055731165298</c:v>
                </c:pt>
                <c:pt idx="13">
                  <c:v>0.99987594719518558</c:v>
                </c:pt>
                <c:pt idx="14">
                  <c:v>0.99989988421192</c:v>
                </c:pt>
                <c:pt idx="15">
                  <c:v>1.0001722067258763</c:v>
                </c:pt>
                <c:pt idx="16">
                  <c:v>1.0000946412482004</c:v>
                </c:pt>
                <c:pt idx="17">
                  <c:v>1.0000462363788685</c:v>
                </c:pt>
                <c:pt idx="18">
                  <c:v>0.99987328172943835</c:v>
                </c:pt>
                <c:pt idx="19">
                  <c:v>0.99993673739116329</c:v>
                </c:pt>
                <c:pt idx="20">
                  <c:v>1.0002087429837851</c:v>
                </c:pt>
                <c:pt idx="21">
                  <c:v>1.0000298289348739</c:v>
                </c:pt>
                <c:pt idx="22">
                  <c:v>0.99997990799184711</c:v>
                </c:pt>
                <c:pt idx="23">
                  <c:v>0.99998923115798444</c:v>
                </c:pt>
                <c:pt idx="24">
                  <c:v>1.0000570760987786</c:v>
                </c:pt>
                <c:pt idx="25">
                  <c:v>1.0000756726730322</c:v>
                </c:pt>
                <c:pt idx="26">
                  <c:v>1.0000108152584846</c:v>
                </c:pt>
                <c:pt idx="27">
                  <c:v>0.99997338229425736</c:v>
                </c:pt>
                <c:pt idx="28">
                  <c:v>1.000041463519588</c:v>
                </c:pt>
                <c:pt idx="29">
                  <c:v>0.99995603402653177</c:v>
                </c:pt>
              </c:numCache>
            </c:numRef>
          </c:yVal>
          <c:smooth val="0"/>
        </c:ser>
        <c:ser>
          <c:idx val="4"/>
          <c:order val="4"/>
          <c:tx>
            <c:v>Noisy (co-pollutant)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('results-format'!$BC$30:$BC$41,'results-format'!$BC$82:$BC$99)</c:f>
                <c:numCache>
                  <c:formatCode>General</c:formatCode>
                  <c:ptCount val="30"/>
                  <c:pt idx="0">
                    <c:v>6.9474766468680116E-5</c:v>
                  </c:pt>
                  <c:pt idx="1">
                    <c:v>1.1335489412889199E-4</c:v>
                  </c:pt>
                  <c:pt idx="2">
                    <c:v>2.5792575196192935E-4</c:v>
                  </c:pt>
                  <c:pt idx="3">
                    <c:v>1.1359140302624748E-4</c:v>
                  </c:pt>
                  <c:pt idx="4">
                    <c:v>2.056492578711433E-4</c:v>
                  </c:pt>
                  <c:pt idx="5">
                    <c:v>5.3915255379122229E-5</c:v>
                  </c:pt>
                  <c:pt idx="6">
                    <c:v>1.3573729619242858E-4</c:v>
                  </c:pt>
                  <c:pt idx="7">
                    <c:v>8.8754318053441139E-5</c:v>
                  </c:pt>
                  <c:pt idx="8">
                    <c:v>9.3418103270792585E-5</c:v>
                  </c:pt>
                  <c:pt idx="9">
                    <c:v>9.2185565474078857E-5</c:v>
                  </c:pt>
                  <c:pt idx="10">
                    <c:v>6.2849193193326158E-5</c:v>
                  </c:pt>
                  <c:pt idx="11">
                    <c:v>9.2398828173911873E-5</c:v>
                  </c:pt>
                  <c:pt idx="12">
                    <c:v>8.3870944118435986E-5</c:v>
                  </c:pt>
                  <c:pt idx="13">
                    <c:v>1.0586679860880022E-4</c:v>
                  </c:pt>
                  <c:pt idx="14">
                    <c:v>9.8693143414374518E-5</c:v>
                  </c:pt>
                  <c:pt idx="15">
                    <c:v>7.7167410637457579E-5</c:v>
                  </c:pt>
                  <c:pt idx="16">
                    <c:v>9.8037348705171112E-5</c:v>
                  </c:pt>
                  <c:pt idx="17">
                    <c:v>9.6271212370657722E-5</c:v>
                  </c:pt>
                  <c:pt idx="18">
                    <c:v>8.470246306135909E-5</c:v>
                  </c:pt>
                  <c:pt idx="19">
                    <c:v>9.8107995326168762E-5</c:v>
                  </c:pt>
                  <c:pt idx="20">
                    <c:v>9.5702397343577772E-5</c:v>
                  </c:pt>
                  <c:pt idx="21">
                    <c:v>1.6167645031694988E-4</c:v>
                  </c:pt>
                  <c:pt idx="22">
                    <c:v>4.1499927877608478E-5</c:v>
                  </c:pt>
                  <c:pt idx="23">
                    <c:v>8.8462824451962518E-5</c:v>
                  </c:pt>
                  <c:pt idx="24">
                    <c:v>1.502460484759105E-4</c:v>
                  </c:pt>
                  <c:pt idx="25">
                    <c:v>3.7329255185181154E-5</c:v>
                  </c:pt>
                  <c:pt idx="26">
                    <c:v>7.617602547316249E-5</c:v>
                  </c:pt>
                  <c:pt idx="27">
                    <c:v>1.4374071638723063E-4</c:v>
                  </c:pt>
                  <c:pt idx="28">
                    <c:v>3.3937114370941046E-5</c:v>
                  </c:pt>
                  <c:pt idx="29">
                    <c:v>6.7298810880189741E-5</c:v>
                  </c:pt>
                </c:numCache>
              </c:numRef>
            </c:plus>
            <c:minus>
              <c:numRef>
                <c:f>('results-format'!$BB$30:$BB$41,'results-format'!$BB$82:$BB$99)</c:f>
                <c:numCache>
                  <c:formatCode>General</c:formatCode>
                  <c:ptCount val="30"/>
                  <c:pt idx="0">
                    <c:v>6.9469940180533207E-5</c:v>
                  </c:pt>
                  <c:pt idx="1">
                    <c:v>1.1334204496737943E-4</c:v>
                  </c:pt>
                  <c:pt idx="2">
                    <c:v>2.5785923104204578E-4</c:v>
                  </c:pt>
                  <c:pt idx="3">
                    <c:v>1.1357850095650157E-4</c:v>
                  </c:pt>
                  <c:pt idx="4">
                    <c:v>2.0560696926863464E-4</c:v>
                  </c:pt>
                  <c:pt idx="5">
                    <c:v>5.3912348558782242E-5</c:v>
                  </c:pt>
                  <c:pt idx="6">
                    <c:v>1.357188734285586E-4</c:v>
                  </c:pt>
                  <c:pt idx="7">
                    <c:v>8.8746441923692743E-5</c:v>
                  </c:pt>
                  <c:pt idx="8">
                    <c:v>9.3409376616837569E-5</c:v>
                  </c:pt>
                  <c:pt idx="9">
                    <c:v>9.2177068372389925E-5</c:v>
                  </c:pt>
                  <c:pt idx="10">
                    <c:v>6.2845243197329204E-5</c:v>
                  </c:pt>
                  <c:pt idx="11">
                    <c:v>9.2390291370647581E-5</c:v>
                  </c:pt>
                  <c:pt idx="12">
                    <c:v>8.386391040637875E-5</c:v>
                  </c:pt>
                  <c:pt idx="13">
                    <c:v>1.0585559081577323E-4</c:v>
                  </c:pt>
                  <c:pt idx="14">
                    <c:v>9.8683402975252577E-5</c:v>
                  </c:pt>
                  <c:pt idx="15">
                    <c:v>7.7161456688235042E-5</c:v>
                  </c:pt>
                  <c:pt idx="16">
                    <c:v>9.80277388125117E-5</c:v>
                  </c:pt>
                  <c:pt idx="17">
                    <c:v>9.6261945101705493E-5</c:v>
                  </c:pt>
                  <c:pt idx="18">
                    <c:v>8.4695289030989329E-5</c:v>
                  </c:pt>
                  <c:pt idx="19">
                    <c:v>9.8098370502341936E-5</c:v>
                  </c:pt>
                  <c:pt idx="20">
                    <c:v>9.5693239298699773E-5</c:v>
                  </c:pt>
                  <c:pt idx="21">
                    <c:v>1.6165031555204212E-4</c:v>
                  </c:pt>
                  <c:pt idx="22">
                    <c:v>4.1498205691548051E-5</c:v>
                  </c:pt>
                  <c:pt idx="23">
                    <c:v>8.8454999373710486E-5</c:v>
                  </c:pt>
                  <c:pt idx="24">
                    <c:v>1.5022347860993435E-4</c:v>
                  </c:pt>
                  <c:pt idx="25">
                    <c:v>3.7327861778679861E-5</c:v>
                  </c:pt>
                  <c:pt idx="26">
                    <c:v>7.6170222933935605E-5</c:v>
                  </c:pt>
                  <c:pt idx="27">
                    <c:v>1.437200571968722E-4</c:v>
                  </c:pt>
                  <c:pt idx="28">
                    <c:v>3.3935962729048086E-5</c:v>
                  </c:pt>
                  <c:pt idx="29">
                    <c:v>6.7294281857588345E-5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dash"/>
                <a:round/>
              </a:ln>
              <a:effectLst/>
            </c:spPr>
          </c:errBars>
          <c:xVal>
            <c:numRef>
              <c:f>('results-format'!$A$30:$A$41,'results-format'!$A$82:$A$99)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8</c:v>
                </c:pt>
                <c:pt idx="4">
                  <c:v>13</c:v>
                </c:pt>
                <c:pt idx="5">
                  <c:v>14</c:v>
                </c:pt>
                <c:pt idx="6">
                  <c:v>22</c:v>
                </c:pt>
                <c:pt idx="7">
                  <c:v>23</c:v>
                </c:pt>
                <c:pt idx="8">
                  <c:v>28</c:v>
                </c:pt>
                <c:pt idx="9">
                  <c:v>29</c:v>
                </c:pt>
                <c:pt idx="10">
                  <c:v>34</c:v>
                </c:pt>
                <c:pt idx="11">
                  <c:v>35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</c:numCache>
            </c:numRef>
          </c:xVal>
          <c:yVal>
            <c:numRef>
              <c:f>('results-format'!$AU$30:$AU$41,'results-format'!$AU$82:$AU$99)</c:f>
              <c:numCache>
                <c:formatCode>0.000</c:formatCode>
                <c:ptCount val="30"/>
                <c:pt idx="0">
                  <c:v>1.000024776926943</c:v>
                </c:pt>
                <c:pt idx="1">
                  <c:v>0.99989991960837654</c:v>
                </c:pt>
                <c:pt idx="2">
                  <c:v>0.99981383553075576</c:v>
                </c:pt>
                <c:pt idx="3">
                  <c:v>0.99995903627903615</c:v>
                </c:pt>
                <c:pt idx="4">
                  <c:v>0.99986564012709633</c:v>
                </c:pt>
                <c:pt idx="5">
                  <c:v>0.99995789646637867</c:v>
                </c:pt>
                <c:pt idx="6">
                  <c:v>0.99996465995447414</c:v>
                </c:pt>
                <c:pt idx="7">
                  <c:v>1.000063520067314</c:v>
                </c:pt>
                <c:pt idx="8">
                  <c:v>0.99993960362393453</c:v>
                </c:pt>
                <c:pt idx="9">
                  <c:v>1.0000345330562523</c:v>
                </c:pt>
                <c:pt idx="10">
                  <c:v>0.99994346853796334</c:v>
                </c:pt>
                <c:pt idx="11">
                  <c:v>0.99999430316922699</c:v>
                </c:pt>
                <c:pt idx="12">
                  <c:v>1.0000047594873263</c:v>
                </c:pt>
                <c:pt idx="13">
                  <c:v>0.99989287603818144</c:v>
                </c:pt>
                <c:pt idx="14">
                  <c:v>0.99989077336566323</c:v>
                </c:pt>
                <c:pt idx="15">
                  <c:v>1.0000672892338189</c:v>
                </c:pt>
                <c:pt idx="16">
                  <c:v>1.0000506633133424</c:v>
                </c:pt>
                <c:pt idx="17">
                  <c:v>0.99999839807028312</c:v>
                </c:pt>
                <c:pt idx="18">
                  <c:v>0.99998177039616121</c:v>
                </c:pt>
                <c:pt idx="19">
                  <c:v>0.99993875351564254</c:v>
                </c:pt>
                <c:pt idx="20">
                  <c:v>1.0000030196705592</c:v>
                </c:pt>
                <c:pt idx="21">
                  <c:v>1.000010880939197</c:v>
                </c:pt>
                <c:pt idx="22">
                  <c:v>0.99999212452701169</c:v>
                </c:pt>
                <c:pt idx="23">
                  <c:v>0.99998732306035309</c:v>
                </c:pt>
                <c:pt idx="24">
                  <c:v>1.0000273884050555</c:v>
                </c:pt>
                <c:pt idx="25">
                  <c:v>1.0000106534367474</c:v>
                </c:pt>
                <c:pt idx="26">
                  <c:v>0.99996652120042751</c:v>
                </c:pt>
                <c:pt idx="27">
                  <c:v>0.99996290620799166</c:v>
                </c:pt>
                <c:pt idx="28">
                  <c:v>1.0000404578383963</c:v>
                </c:pt>
                <c:pt idx="29">
                  <c:v>0.99995639072091225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644880"/>
        <c:axId val="57064527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'results-format'!$AR$4:$AR$21</c15:sqref>
                        </c15:formulaRef>
                      </c:ext>
                    </c:extLst>
                    <c:numCache>
                      <c:formatCode>0.000</c:formatCode>
                      <c:ptCount val="18"/>
                      <c:pt idx="0">
                        <c:v>1.050072469122826</c:v>
                      </c:pt>
                      <c:pt idx="1">
                        <c:v>1.0500107686773172</c:v>
                      </c:pt>
                      <c:pt idx="2">
                        <c:v>1.0500758503616203</c:v>
                      </c:pt>
                      <c:pt idx="3">
                        <c:v>1.0499494078409768</c:v>
                      </c:pt>
                      <c:pt idx="4">
                        <c:v>1.050045776619924</c:v>
                      </c:pt>
                      <c:pt idx="5">
                        <c:v>1.0500235473861304</c:v>
                      </c:pt>
                      <c:pt idx="6">
                        <c:v>1.049932745276092</c:v>
                      </c:pt>
                      <c:pt idx="7">
                        <c:v>1.0499361260649749</c:v>
                      </c:pt>
                      <c:pt idx="8">
                        <c:v>1.0500151262310491</c:v>
                      </c:pt>
                      <c:pt idx="9">
                        <c:v>1.0501257406504054</c:v>
                      </c:pt>
                      <c:pt idx="10">
                        <c:v>1.0502615832003861</c:v>
                      </c:pt>
                      <c:pt idx="11">
                        <c:v>1.0497564133809627</c:v>
                      </c:pt>
                      <c:pt idx="13">
                        <c:v>1.0499762343910548</c:v>
                      </c:pt>
                      <c:pt idx="14">
                        <c:v>1.0499358110841843</c:v>
                      </c:pt>
                      <c:pt idx="15">
                        <c:v>1.0500070516457751</c:v>
                      </c:pt>
                      <c:pt idx="16">
                        <c:v>1.0500901734939028</c:v>
                      </c:pt>
                      <c:pt idx="17">
                        <c:v>1.0500130052026364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'results-format'!$AS$4:$AS$21</c15:sqref>
                        </c15:formulaRef>
                      </c:ext>
                    </c:extLst>
                    <c:numCache>
                      <c:formatCode>0.000</c:formatCode>
                      <c:ptCount val="18"/>
                      <c:pt idx="0">
                        <c:v>1.0347629658643056</c:v>
                      </c:pt>
                      <c:pt idx="1">
                        <c:v>1.0343960274197601</c:v>
                      </c:pt>
                      <c:pt idx="2">
                        <c:v>1.0350851925785403</c:v>
                      </c:pt>
                      <c:pt idx="3">
                        <c:v>1.0352759163137131</c:v>
                      </c:pt>
                      <c:pt idx="4">
                        <c:v>1.0302192142855227</c:v>
                      </c:pt>
                      <c:pt idx="5">
                        <c:v>1.0300463827255262</c:v>
                      </c:pt>
                      <c:pt idx="6">
                        <c:v>1.0426317233059563</c:v>
                      </c:pt>
                      <c:pt idx="7">
                        <c:v>1.0426135368394205</c:v>
                      </c:pt>
                      <c:pt idx="8">
                        <c:v>1.0449414843378491</c:v>
                      </c:pt>
                      <c:pt idx="9">
                        <c:v>1.0450739693722746</c:v>
                      </c:pt>
                      <c:pt idx="10">
                        <c:v>1.0430969628103726</c:v>
                      </c:pt>
                      <c:pt idx="11">
                        <c:v>1.0425865407966168</c:v>
                      </c:pt>
                      <c:pt idx="13">
                        <c:v>1.0487046458999731</c:v>
                      </c:pt>
                      <c:pt idx="14">
                        <c:v>1.0480803135192622</c:v>
                      </c:pt>
                      <c:pt idx="15">
                        <c:v>1.0085645799409881</c:v>
                      </c:pt>
                      <c:pt idx="16">
                        <c:v>1.0073327035664208</c:v>
                      </c:pt>
                      <c:pt idx="17">
                        <c:v>1.0267638572608699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5"/>
                <c:order val="5"/>
                <c:tx>
                  <c:v>Pop ME -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'results-format'!$C$17:$C$28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'results-format'!$AR$17:$AR$28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1.0499762343910548</c:v>
                      </c:pt>
                      <c:pt idx="1">
                        <c:v>1.0499358110841843</c:v>
                      </c:pt>
                      <c:pt idx="2">
                        <c:v>1.0500070516457751</c:v>
                      </c:pt>
                      <c:pt idx="3">
                        <c:v>1.0500901734939028</c:v>
                      </c:pt>
                      <c:pt idx="4">
                        <c:v>1.0500130052026364</c:v>
                      </c:pt>
                      <c:pt idx="5">
                        <c:v>1.0500941638441437</c:v>
                      </c:pt>
                      <c:pt idx="6">
                        <c:v>1.0499939476395399</c:v>
                      </c:pt>
                      <c:pt idx="7">
                        <c:v>1.04990203519243</c:v>
                      </c:pt>
                      <c:pt idx="8">
                        <c:v>1.0499478119190897</c:v>
                      </c:pt>
                      <c:pt idx="9">
                        <c:v>1.0501272843363789</c:v>
                      </c:pt>
                      <c:pt idx="10">
                        <c:v>1.0499495443344087</c:v>
                      </c:pt>
                      <c:pt idx="11">
                        <c:v>1.0499187917626287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6"/>
                <c:order val="6"/>
                <c:tx>
                  <c:v>Pop ME - Noisy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'results-format'!$C$17:$C$28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'results-format'!$AS$17:$AS$28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1.0487046458999731</c:v>
                      </c:pt>
                      <c:pt idx="1">
                        <c:v>1.0480803135192622</c:v>
                      </c:pt>
                      <c:pt idx="2">
                        <c:v>1.0085645799409881</c:v>
                      </c:pt>
                      <c:pt idx="3">
                        <c:v>1.0073327035664208</c:v>
                      </c:pt>
                      <c:pt idx="4">
                        <c:v>1.0267638572608699</c:v>
                      </c:pt>
                      <c:pt idx="5">
                        <c:v>1.0271797510536875</c:v>
                      </c:pt>
                      <c:pt idx="6">
                        <c:v>1.017731290465655</c:v>
                      </c:pt>
                      <c:pt idx="7">
                        <c:v>1.0177931459822107</c:v>
                      </c:pt>
                      <c:pt idx="8">
                        <c:v>1.0254339193908037</c:v>
                      </c:pt>
                      <c:pt idx="9">
                        <c:v>1.0253885090551893</c:v>
                      </c:pt>
                      <c:pt idx="10">
                        <c:v>1.0139614584211334</c:v>
                      </c:pt>
                      <c:pt idx="11">
                        <c:v>1.0139658417859927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7"/>
                <c:order val="7"/>
                <c:tx>
                  <c:v>Pop ME - Copol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'results-format'!$C$17:$C$28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'results-format'!$AT$17:$AT$28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1.0000958396723281</c:v>
                      </c:pt>
                      <c:pt idx="1">
                        <c:v>0.99999279261797325</c:v>
                      </c:pt>
                      <c:pt idx="2">
                        <c:v>1.0000012826688227</c:v>
                      </c:pt>
                      <c:pt idx="3">
                        <c:v>0.99991766519969572</c:v>
                      </c:pt>
                      <c:pt idx="4">
                        <c:v>1.0000689598276196</c:v>
                      </c:pt>
                      <c:pt idx="5">
                        <c:v>0.99987086183905027</c:v>
                      </c:pt>
                      <c:pt idx="6">
                        <c:v>1.0001890920756531</c:v>
                      </c:pt>
                      <c:pt idx="7">
                        <c:v>0.99991383948203061</c:v>
                      </c:pt>
                      <c:pt idx="8">
                        <c:v>1.000077759703129</c:v>
                      </c:pt>
                      <c:pt idx="9">
                        <c:v>1.0000190858121318</c:v>
                      </c:pt>
                      <c:pt idx="10">
                        <c:v>1.0001160889377994</c:v>
                      </c:pt>
                      <c:pt idx="11">
                        <c:v>1.0000039350487422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8"/>
                <c:order val="8"/>
                <c:tx>
                  <c:v>Pop ME - Copol Noisy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'results-format'!$C$17:$C$28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'results-format'!$AU$17:$AU$28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1.0000053253081793</c:v>
                      </c:pt>
                      <c:pt idx="1">
                        <c:v>1.0004512032615827</c:v>
                      </c:pt>
                      <c:pt idx="2">
                        <c:v>1.0011043473429506</c:v>
                      </c:pt>
                      <c:pt idx="3">
                        <c:v>1.0048020792028414</c:v>
                      </c:pt>
                      <c:pt idx="4">
                        <c:v>0.99960146393660321</c:v>
                      </c:pt>
                      <c:pt idx="5">
                        <c:v>0.99973498812185302</c:v>
                      </c:pt>
                      <c:pt idx="6">
                        <c:v>1.0002465249822903</c:v>
                      </c:pt>
                      <c:pt idx="7">
                        <c:v>0.99998733244023419</c:v>
                      </c:pt>
                      <c:pt idx="8">
                        <c:v>0.9999366556263396</c:v>
                      </c:pt>
                      <c:pt idx="9">
                        <c:v>1.0000656691061214</c:v>
                      </c:pt>
                      <c:pt idx="10">
                        <c:v>1.0000543074245949</c:v>
                      </c:pt>
                      <c:pt idx="11">
                        <c:v>1.0000308033544136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9"/>
                <c:order val="9"/>
                <c:tx>
                  <c:v>Tot ME -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'results-format'!$C$30:$C$41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'results-format'!$AR$30:$AR$41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1.049962899777553</c:v>
                      </c:pt>
                      <c:pt idx="1">
                        <c:v>1.0500454826071477</c:v>
                      </c:pt>
                      <c:pt idx="2">
                        <c:v>1.0500399068804387</c:v>
                      </c:pt>
                      <c:pt idx="3">
                        <c:v>1.0501090437838696</c:v>
                      </c:pt>
                      <c:pt idx="4">
                        <c:v>1.0502095125219337</c:v>
                      </c:pt>
                      <c:pt idx="5">
                        <c:v>1.0500565396442947</c:v>
                      </c:pt>
                      <c:pt idx="6">
                        <c:v>1.0501643019755837</c:v>
                      </c:pt>
                      <c:pt idx="7">
                        <c:v>1.0499533661577058</c:v>
                      </c:pt>
                      <c:pt idx="8">
                        <c:v>1.0501584735798817</c:v>
                      </c:pt>
                      <c:pt idx="9">
                        <c:v>1.049870822068909</c:v>
                      </c:pt>
                      <c:pt idx="10">
                        <c:v>1.0503163767764596</c:v>
                      </c:pt>
                      <c:pt idx="11">
                        <c:v>1.049963844744588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0"/>
                <c:order val="10"/>
                <c:tx>
                  <c:v>Tot ME - Noisy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'results-format'!$C$30:$C$41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'results-format'!$AS$30:$AS$41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1.03430608956093</c:v>
                      </c:pt>
                      <c:pt idx="1">
                        <c:v>1.0344353248712921</c:v>
                      </c:pt>
                      <c:pt idx="2">
                        <c:v>1.0076273622570262</c:v>
                      </c:pt>
                      <c:pt idx="3">
                        <c:v>1.0076155609944677</c:v>
                      </c:pt>
                      <c:pt idx="4">
                        <c:v>1.0157075192921903</c:v>
                      </c:pt>
                      <c:pt idx="5">
                        <c:v>1.0156759475303514</c:v>
                      </c:pt>
                      <c:pt idx="6">
                        <c:v>1.0156056276091705</c:v>
                      </c:pt>
                      <c:pt idx="7">
                        <c:v>1.015510448494356</c:v>
                      </c:pt>
                      <c:pt idx="8">
                        <c:v>1.0227597286208265</c:v>
                      </c:pt>
                      <c:pt idx="9">
                        <c:v>1.022602763412771</c:v>
                      </c:pt>
                      <c:pt idx="10">
                        <c:v>1.0122581800960244</c:v>
                      </c:pt>
                      <c:pt idx="11">
                        <c:v>1.0121555990010977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1"/>
                <c:order val="11"/>
                <c:tx>
                  <c:v>Tot ME - Copol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'results-format'!$C$30:$C$41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'results-format'!$AT$30:$AT$41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1.000058664200677</c:v>
                      </c:pt>
                      <c:pt idx="1">
                        <c:v>0.99995912541538856</c:v>
                      </c:pt>
                      <c:pt idx="2">
                        <c:v>0.99994308906948848</c:v>
                      </c:pt>
                      <c:pt idx="3">
                        <c:v>0.99991921913295001</c:v>
                      </c:pt>
                      <c:pt idx="4">
                        <c:v>0.99989823987791249</c:v>
                      </c:pt>
                      <c:pt idx="5">
                        <c:v>0.99999864076592371</c:v>
                      </c:pt>
                      <c:pt idx="6">
                        <c:v>0.99996215855600545</c:v>
                      </c:pt>
                      <c:pt idx="7">
                        <c:v>1.0001238653706817</c:v>
                      </c:pt>
                      <c:pt idx="8">
                        <c:v>0.99987896712506952</c:v>
                      </c:pt>
                      <c:pt idx="9">
                        <c:v>1.0001071059354312</c:v>
                      </c:pt>
                      <c:pt idx="10">
                        <c:v>0.9999872892407824</c:v>
                      </c:pt>
                      <c:pt idx="11">
                        <c:v>0.99996366179024876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2"/>
                <c:order val="12"/>
                <c:tx>
                  <c:v>Tot ME - Copol Noisy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'results-format'!$C$30:$C$41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'results-format'!$AU$30:$AU$41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1.000024776926943</c:v>
                      </c:pt>
                      <c:pt idx="1">
                        <c:v>0.99989991960837654</c:v>
                      </c:pt>
                      <c:pt idx="2">
                        <c:v>0.99981383553075576</c:v>
                      </c:pt>
                      <c:pt idx="3">
                        <c:v>0.99995903627903615</c:v>
                      </c:pt>
                      <c:pt idx="4">
                        <c:v>0.99986564012709633</c:v>
                      </c:pt>
                      <c:pt idx="5">
                        <c:v>0.99995789646637867</c:v>
                      </c:pt>
                      <c:pt idx="6">
                        <c:v>0.99996465995447414</c:v>
                      </c:pt>
                      <c:pt idx="7">
                        <c:v>1.000063520067314</c:v>
                      </c:pt>
                      <c:pt idx="8">
                        <c:v>0.99993960362393453</c:v>
                      </c:pt>
                      <c:pt idx="9">
                        <c:v>1.0000345330562523</c:v>
                      </c:pt>
                      <c:pt idx="10">
                        <c:v>0.99994346853796334</c:v>
                      </c:pt>
                      <c:pt idx="11">
                        <c:v>0.99999430316922699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570644880"/>
        <c:scaling>
          <c:orientation val="minMax"/>
          <c:max val="3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5272"/>
        <c:crosses val="autoZero"/>
        <c:crossBetween val="midCat"/>
        <c:majorUnit val="6"/>
        <c:minorUnit val="1"/>
      </c:valAx>
      <c:valAx>
        <c:axId val="570645272"/>
        <c:scaling>
          <c:orientation val="minMax"/>
          <c:max val="1.06"/>
          <c:min val="0.9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RR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4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9858979174573786E-2"/>
          <c:y val="8.09968867220273E-3"/>
          <c:w val="0.8999999191725393"/>
          <c:h val="4.64091433367464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38133795543244"/>
          <c:y val="6.168710137334367E-2"/>
          <c:w val="0.85948781023744447"/>
          <c:h val="0.86095066747493476"/>
        </c:manualLayout>
      </c:layout>
      <c:scatterChart>
        <c:scatterStyle val="lineMarker"/>
        <c:varyColors val="0"/>
        <c:ser>
          <c:idx val="1"/>
          <c:order val="1"/>
          <c:tx>
            <c:v>True (main pollutant)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('results.eq-format'!$AT$4:$AT$18,'results.eq-format'!$AX$4:$AX$18)</c:f>
                <c:numCache>
                  <c:formatCode>General</c:formatCode>
                  <c:ptCount val="30"/>
                  <c:pt idx="0">
                    <c:v>1.3727913162697725E-4</c:v>
                  </c:pt>
                  <c:pt idx="1">
                    <c:v>1.1660425787307638E-4</c:v>
                  </c:pt>
                  <c:pt idx="2">
                    <c:v>1.4268875156453475E-4</c:v>
                  </c:pt>
                  <c:pt idx="3">
                    <c:v>2.0431799224285285E-4</c:v>
                  </c:pt>
                  <c:pt idx="4">
                    <c:v>1.5375525817606928E-4</c:v>
                  </c:pt>
                  <c:pt idx="5">
                    <c:v>1.811954087496126E-4</c:v>
                  </c:pt>
                  <c:pt idx="6">
                    <c:v>8.7030562151424462E-5</c:v>
                  </c:pt>
                  <c:pt idx="7">
                    <c:v>8.6069439895197775E-5</c:v>
                  </c:pt>
                  <c:pt idx="8">
                    <c:v>8.618273681526567E-5</c:v>
                  </c:pt>
                  <c:pt idx="9">
                    <c:v>9.9932714994199756E-5</c:v>
                  </c:pt>
                  <c:pt idx="10">
                    <c:v>9.2371143084912788E-5</c:v>
                  </c:pt>
                  <c:pt idx="11">
                    <c:v>9.1082744297255047E-5</c:v>
                  </c:pt>
                  <c:pt idx="12">
                    <c:v>1.1740785487934779E-4</c:v>
                  </c:pt>
                  <c:pt idx="13">
                    <c:v>1.1123832066051165E-4</c:v>
                  </c:pt>
                  <c:pt idx="14">
                    <c:v>1.0632237617169693E-4</c:v>
                  </c:pt>
                  <c:pt idx="15">
                    <c:v>1.4936432419099255E-4</c:v>
                  </c:pt>
                  <c:pt idx="16">
                    <c:v>1.4972292409964894E-4</c:v>
                  </c:pt>
                  <c:pt idx="17">
                    <c:v>1.6640339172457885E-4</c:v>
                  </c:pt>
                  <c:pt idx="18">
                    <c:v>2.1509238857020385E-4</c:v>
                  </c:pt>
                  <c:pt idx="19">
                    <c:v>2.9091822823912317E-4</c:v>
                  </c:pt>
                  <c:pt idx="20">
                    <c:v>3.0185076456223925E-4</c:v>
                  </c:pt>
                  <c:pt idx="21">
                    <c:v>1.6260890773867054E-4</c:v>
                  </c:pt>
                  <c:pt idx="22">
                    <c:v>1.7166167334781157E-4</c:v>
                  </c:pt>
                  <c:pt idx="23">
                    <c:v>2.8656115880476563E-4</c:v>
                  </c:pt>
                  <c:pt idx="24">
                    <c:v>1.7047272640202671E-4</c:v>
                  </c:pt>
                  <c:pt idx="25">
                    <c:v>1.7560083048295816E-4</c:v>
                  </c:pt>
                  <c:pt idx="26">
                    <c:v>2.9274809780388544E-4</c:v>
                  </c:pt>
                  <c:pt idx="27">
                    <c:v>1.7650370282740191E-4</c:v>
                  </c:pt>
                  <c:pt idx="28">
                    <c:v>1.6491243075167361E-4</c:v>
                  </c:pt>
                  <c:pt idx="29">
                    <c:v>2.9108082973050564E-4</c:v>
                  </c:pt>
                </c:numCache>
              </c:numRef>
            </c:plus>
            <c:minus>
              <c:numRef>
                <c:f>('results.eq-format'!$AS$4:$AS$18,'results.eq-format'!$AW$4:$AW$18)</c:f>
                <c:numCache>
                  <c:formatCode>General</c:formatCode>
                  <c:ptCount val="30"/>
                  <c:pt idx="0">
                    <c:v>1.3726118551615762E-4</c:v>
                  </c:pt>
                  <c:pt idx="1">
                    <c:v>1.1659131108876508E-4</c:v>
                  </c:pt>
                  <c:pt idx="2">
                    <c:v>1.4266936541096342E-4</c:v>
                  </c:pt>
                  <c:pt idx="3">
                    <c:v>2.0427824524471561E-4</c:v>
                  </c:pt>
                  <c:pt idx="4">
                    <c:v>1.5373274488861277E-4</c:v>
                  </c:pt>
                  <c:pt idx="5">
                    <c:v>1.8116414096103206E-4</c:v>
                  </c:pt>
                  <c:pt idx="6">
                    <c:v>8.7023349479187218E-5</c:v>
                  </c:pt>
                  <c:pt idx="7">
                    <c:v>8.6062385390883733E-5</c:v>
                  </c:pt>
                  <c:pt idx="8">
                    <c:v>8.6175663454923779E-5</c:v>
                  </c:pt>
                  <c:pt idx="9">
                    <c:v>9.992320568508184E-5</c:v>
                  </c:pt>
                  <c:pt idx="10">
                    <c:v>9.2363017603958042E-5</c:v>
                  </c:pt>
                  <c:pt idx="11">
                    <c:v>9.1074843931782112E-5</c:v>
                  </c:pt>
                  <c:pt idx="12">
                    <c:v>1.1739472766536529E-4</c:v>
                  </c:pt>
                  <c:pt idx="13">
                    <c:v>1.1122653760176071E-4</c:v>
                  </c:pt>
                  <c:pt idx="14">
                    <c:v>1.0631161072471862E-4</c:v>
                  </c:pt>
                  <c:pt idx="15">
                    <c:v>1.4934307985092765E-4</c:v>
                  </c:pt>
                  <c:pt idx="16">
                    <c:v>1.4970157691740482E-4</c:v>
                  </c:pt>
                  <c:pt idx="17">
                    <c:v>1.6637702168043056E-4</c:v>
                  </c:pt>
                  <c:pt idx="18">
                    <c:v>2.1504833343288787E-4</c:v>
                  </c:pt>
                  <c:pt idx="19">
                    <c:v>2.908376551242764E-4</c:v>
                  </c:pt>
                  <c:pt idx="20">
                    <c:v>3.0176402591797213E-4</c:v>
                  </c:pt>
                  <c:pt idx="21">
                    <c:v>1.6258372650002073E-4</c:v>
                  </c:pt>
                  <c:pt idx="22">
                    <c:v>1.7163361431649093E-4</c:v>
                  </c:pt>
                  <c:pt idx="23">
                    <c:v>2.8648296519007133E-4</c:v>
                  </c:pt>
                  <c:pt idx="24">
                    <c:v>1.7044505190777492E-4</c:v>
                  </c:pt>
                  <c:pt idx="25">
                    <c:v>1.7557146775093457E-4</c:v>
                  </c:pt>
                  <c:pt idx="26">
                    <c:v>2.9266650265413752E-4</c:v>
                  </c:pt>
                  <c:pt idx="27">
                    <c:v>1.7647403702580888E-4</c:v>
                  </c:pt>
                  <c:pt idx="28">
                    <c:v>1.6488653322066504E-4</c:v>
                  </c:pt>
                  <c:pt idx="29">
                    <c:v>2.9100014359428883E-4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  <a:round/>
              </a:ln>
              <a:effectLst/>
            </c:spPr>
          </c:errBars>
          <c:xVal>
            <c:numRef>
              <c:f>('results.eq-format'!$A$4:$A$18,'results.eq-format'!$B$4:$B$18)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22</c:v>
                </c:pt>
                <c:pt idx="4">
                  <c:v>23</c:v>
                </c:pt>
                <c:pt idx="5">
                  <c:v>29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7</c:v>
                </c:pt>
                <c:pt idx="16">
                  <c:v>13</c:v>
                </c:pt>
                <c:pt idx="17">
                  <c:v>14</c:v>
                </c:pt>
                <c:pt idx="18">
                  <c:v>28</c:v>
                </c:pt>
                <c:pt idx="19">
                  <c:v>34</c:v>
                </c:pt>
                <c:pt idx="20">
                  <c:v>35</c:v>
                </c:pt>
                <c:pt idx="21">
                  <c:v>19</c:v>
                </c:pt>
                <c:pt idx="22">
                  <c:v>25</c:v>
                </c:pt>
                <c:pt idx="23">
                  <c:v>31</c:v>
                </c:pt>
                <c:pt idx="24">
                  <c:v>20</c:v>
                </c:pt>
                <c:pt idx="25">
                  <c:v>26</c:v>
                </c:pt>
                <c:pt idx="26">
                  <c:v>32</c:v>
                </c:pt>
                <c:pt idx="27">
                  <c:v>21</c:v>
                </c:pt>
                <c:pt idx="28">
                  <c:v>27</c:v>
                </c:pt>
                <c:pt idx="29">
                  <c:v>33</c:v>
                </c:pt>
              </c:numCache>
            </c:numRef>
          </c:xVal>
          <c:yVal>
            <c:numRef>
              <c:f>('results.eq-format'!$AO$4:$AO$18,'results.eq-format'!$AQ$4:$AQ$18)</c:f>
              <c:numCache>
                <c:formatCode>0.000</c:formatCode>
                <c:ptCount val="30"/>
                <c:pt idx="0">
                  <c:v>1.0499821667735381</c:v>
                </c:pt>
                <c:pt idx="1">
                  <c:v>1.0500710200238186</c:v>
                </c:pt>
                <c:pt idx="2">
                  <c:v>1.0500955499693549</c:v>
                </c:pt>
                <c:pt idx="3">
                  <c:v>1.0500848600510679</c:v>
                </c:pt>
                <c:pt idx="4">
                  <c:v>1.0499229809469652</c:v>
                </c:pt>
                <c:pt idx="5">
                  <c:v>1.0498379301313085</c:v>
                </c:pt>
                <c:pt idx="6">
                  <c:v>1.0500533999799351</c:v>
                </c:pt>
                <c:pt idx="7">
                  <c:v>1.0500158507417361</c:v>
                </c:pt>
                <c:pt idx="8">
                  <c:v>1.0499753944104033</c:v>
                </c:pt>
                <c:pt idx="9">
                  <c:v>1.0500865086855924</c:v>
                </c:pt>
                <c:pt idx="10">
                  <c:v>1.0499904826652298</c:v>
                </c:pt>
                <c:pt idx="11">
                  <c:v>1.0499953441324188</c:v>
                </c:pt>
                <c:pt idx="12">
                  <c:v>1.0499610308452547</c:v>
                </c:pt>
                <c:pt idx="13">
                  <c:v>1.0500374812910553</c:v>
                </c:pt>
                <c:pt idx="14">
                  <c:v>1.0499613143347715</c:v>
                </c:pt>
                <c:pt idx="15">
                  <c:v>1.0499986306229894</c:v>
                </c:pt>
                <c:pt idx="16">
                  <c:v>1.0499632987635308</c:v>
                </c:pt>
                <c:pt idx="17">
                  <c:v>1.0498920926672346</c:v>
                </c:pt>
                <c:pt idx="18">
                  <c:v>1.0499401998250473</c:v>
                </c:pt>
                <c:pt idx="19">
                  <c:v>1.0501018295595197</c:v>
                </c:pt>
                <c:pt idx="20">
                  <c:v>1.0501397914268149</c:v>
                </c:pt>
                <c:pt idx="21">
                  <c:v>1.0498912527538964</c:v>
                </c:pt>
                <c:pt idx="22">
                  <c:v>1.0500331656458759</c:v>
                </c:pt>
                <c:pt idx="23">
                  <c:v>1.0498925126241556</c:v>
                </c:pt>
                <c:pt idx="24">
                  <c:v>1.049928230574994</c:v>
                </c:pt>
                <c:pt idx="25">
                  <c:v>1.0499873011988872</c:v>
                </c:pt>
                <c:pt idx="26">
                  <c:v>1.0500325356261655</c:v>
                </c:pt>
                <c:pt idx="27">
                  <c:v>1.0499740189435376</c:v>
                </c:pt>
                <c:pt idx="28">
                  <c:v>1.0499780403517311</c:v>
                </c:pt>
                <c:pt idx="29">
                  <c:v>1.0498031915689532</c:v>
                </c:pt>
              </c:numCache>
            </c:numRef>
          </c:yVal>
          <c:smooth val="0"/>
        </c:ser>
        <c:ser>
          <c:idx val="2"/>
          <c:order val="2"/>
          <c:tx>
            <c:v>Noisy (main pollutant)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('results.eq-format'!$AV$4:$AV$18,'results.eq-format'!$AZ$4:$AZ$18)</c:f>
                <c:numCache>
                  <c:formatCode>General</c:formatCode>
                  <c:ptCount val="30"/>
                  <c:pt idx="0">
                    <c:v>3.817226857933953E-4</c:v>
                  </c:pt>
                  <c:pt idx="1">
                    <c:v>2.8654393007165879E-4</c:v>
                  </c:pt>
                  <c:pt idx="2">
                    <c:v>3.4315017644059864E-4</c:v>
                  </c:pt>
                  <c:pt idx="3">
                    <c:v>2.6804815039760399E-4</c:v>
                  </c:pt>
                  <c:pt idx="4">
                    <c:v>1.5902087983543645E-4</c:v>
                  </c:pt>
                  <c:pt idx="5">
                    <c:v>1.8516893271169899E-4</c:v>
                  </c:pt>
                  <c:pt idx="6">
                    <c:v>1.9817449481696059E-4</c:v>
                  </c:pt>
                  <c:pt idx="7">
                    <c:v>1.8495107635252417E-4</c:v>
                  </c:pt>
                  <c:pt idx="8">
                    <c:v>1.8008797170487867E-4</c:v>
                  </c:pt>
                  <c:pt idx="9">
                    <c:v>2.1554704468451646E-4</c:v>
                  </c:pt>
                  <c:pt idx="10">
                    <c:v>1.8611180414662698E-4</c:v>
                  </c:pt>
                  <c:pt idx="11">
                    <c:v>1.7201257119436875E-4</c:v>
                  </c:pt>
                  <c:pt idx="12">
                    <c:v>1.7006700931831986E-4</c:v>
                  </c:pt>
                  <c:pt idx="13">
                    <c:v>1.4538779171591187E-4</c:v>
                  </c:pt>
                  <c:pt idx="14">
                    <c:v>1.2858727113962409E-4</c:v>
                  </c:pt>
                  <c:pt idx="15">
                    <c:v>4.1589891728688322E-4</c:v>
                  </c:pt>
                  <c:pt idx="16">
                    <c:v>2.3814320412030021E-4</c:v>
                  </c:pt>
                  <c:pt idx="17">
                    <c:v>2.5052405427250513E-4</c:v>
                  </c:pt>
                  <c:pt idx="18">
                    <c:v>2.8252999407119006E-4</c:v>
                  </c:pt>
                  <c:pt idx="19">
                    <c:v>2.8961157768292445E-4</c:v>
                  </c:pt>
                  <c:pt idx="20">
                    <c:v>3.1261531798376652E-4</c:v>
                  </c:pt>
                  <c:pt idx="21">
                    <c:v>2.397302798027301E-4</c:v>
                  </c:pt>
                  <c:pt idx="22">
                    <c:v>2.1358036438079431E-4</c:v>
                  </c:pt>
                  <c:pt idx="23">
                    <c:v>3.5319470069894443E-4</c:v>
                  </c:pt>
                  <c:pt idx="24">
                    <c:v>2.2474502011049502E-4</c:v>
                  </c:pt>
                  <c:pt idx="25">
                    <c:v>2.034853589201191E-4</c:v>
                  </c:pt>
                  <c:pt idx="26">
                    <c:v>3.3614873456877525E-4</c:v>
                  </c:pt>
                  <c:pt idx="27">
                    <c:v>2.4163404336507988E-4</c:v>
                  </c:pt>
                  <c:pt idx="28">
                    <c:v>1.9442622109111518E-4</c:v>
                  </c:pt>
                  <c:pt idx="29">
                    <c:v>3.1406312205084497E-4</c:v>
                  </c:pt>
                </c:numCache>
              </c:numRef>
            </c:plus>
            <c:minus>
              <c:numRef>
                <c:f>('results.eq-format'!$AU$4:$AU$18,'results.eq-format'!$AY$4:$AY$18)</c:f>
                <c:numCache>
                  <c:formatCode>General</c:formatCode>
                  <c:ptCount val="30"/>
                  <c:pt idx="0">
                    <c:v>3.8158199297755324E-4</c:v>
                  </c:pt>
                  <c:pt idx="1">
                    <c:v>2.8646464342507727E-4</c:v>
                  </c:pt>
                  <c:pt idx="2">
                    <c:v>3.4303661262979901E-4</c:v>
                  </c:pt>
                  <c:pt idx="3">
                    <c:v>2.6797926675059536E-4</c:v>
                  </c:pt>
                  <c:pt idx="4">
                    <c:v>1.5899663158358557E-4</c:v>
                  </c:pt>
                  <c:pt idx="5">
                    <c:v>1.8513611979487088E-4</c:v>
                  </c:pt>
                  <c:pt idx="6">
                    <c:v>1.9813654935552094E-4</c:v>
                  </c:pt>
                  <c:pt idx="7">
                    <c:v>1.8491802287967651E-4</c:v>
                  </c:pt>
                  <c:pt idx="8">
                    <c:v>1.8005663040332465E-4</c:v>
                  </c:pt>
                  <c:pt idx="9">
                    <c:v>2.155021821717007E-4</c:v>
                  </c:pt>
                  <c:pt idx="10">
                    <c:v>1.860783512963593E-4</c:v>
                  </c:pt>
                  <c:pt idx="11">
                    <c:v>1.7198399107010154E-4</c:v>
                  </c:pt>
                  <c:pt idx="12">
                    <c:v>1.7003893641698298E-4</c:v>
                  </c:pt>
                  <c:pt idx="13">
                    <c:v>1.4536727256242443E-4</c:v>
                  </c:pt>
                  <c:pt idx="14">
                    <c:v>1.2857121949005901E-4</c:v>
                  </c:pt>
                  <c:pt idx="15">
                    <c:v>4.157322195306179E-4</c:v>
                  </c:pt>
                  <c:pt idx="16">
                    <c:v>2.3808820818649323E-4</c:v>
                  </c:pt>
                  <c:pt idx="17">
                    <c:v>2.5046317415755581E-4</c:v>
                  </c:pt>
                  <c:pt idx="18">
                    <c:v>2.8245361542134084E-4</c:v>
                  </c:pt>
                  <c:pt idx="19">
                    <c:v>2.8953118168772995E-4</c:v>
                  </c:pt>
                  <c:pt idx="20">
                    <c:v>3.1252164419037776E-4</c:v>
                  </c:pt>
                  <c:pt idx="21">
                    <c:v>2.3967518131562393E-4</c:v>
                  </c:pt>
                  <c:pt idx="22">
                    <c:v>2.1353671917401229E-4</c:v>
                  </c:pt>
                  <c:pt idx="23">
                    <c:v>3.5307511074234021E-4</c:v>
                  </c:pt>
                  <c:pt idx="24">
                    <c:v>2.2469659140256226E-4</c:v>
                  </c:pt>
                  <c:pt idx="25">
                    <c:v>2.0344574308639451E-4</c:v>
                  </c:pt>
                  <c:pt idx="26">
                    <c:v>3.3604044025259405E-4</c:v>
                  </c:pt>
                  <c:pt idx="27">
                    <c:v>2.4157806404123683E-4</c:v>
                  </c:pt>
                  <c:pt idx="28">
                    <c:v>1.9439005373178553E-4</c:v>
                  </c:pt>
                  <c:pt idx="29">
                    <c:v>3.139685604025555E-4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dash"/>
                <a:round/>
              </a:ln>
              <a:effectLst/>
            </c:spPr>
          </c:errBars>
          <c:xVal>
            <c:numRef>
              <c:f>('results.eq-format'!$A$4:$A$18,'results.eq-format'!$B$4:$B$18)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22</c:v>
                </c:pt>
                <c:pt idx="4">
                  <c:v>23</c:v>
                </c:pt>
                <c:pt idx="5">
                  <c:v>29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7</c:v>
                </c:pt>
                <c:pt idx="16">
                  <c:v>13</c:v>
                </c:pt>
                <c:pt idx="17">
                  <c:v>14</c:v>
                </c:pt>
                <c:pt idx="18">
                  <c:v>28</c:v>
                </c:pt>
                <c:pt idx="19">
                  <c:v>34</c:v>
                </c:pt>
                <c:pt idx="20">
                  <c:v>35</c:v>
                </c:pt>
                <c:pt idx="21">
                  <c:v>19</c:v>
                </c:pt>
                <c:pt idx="22">
                  <c:v>25</c:v>
                </c:pt>
                <c:pt idx="23">
                  <c:v>31</c:v>
                </c:pt>
                <c:pt idx="24">
                  <c:v>20</c:v>
                </c:pt>
                <c:pt idx="25">
                  <c:v>26</c:v>
                </c:pt>
                <c:pt idx="26">
                  <c:v>32</c:v>
                </c:pt>
                <c:pt idx="27">
                  <c:v>21</c:v>
                </c:pt>
                <c:pt idx="28">
                  <c:v>27</c:v>
                </c:pt>
                <c:pt idx="29">
                  <c:v>33</c:v>
                </c:pt>
              </c:numCache>
            </c:numRef>
          </c:xVal>
          <c:yVal>
            <c:numRef>
              <c:f>('results.eq-format'!$AP$4:$AP$18,'results.eq-format'!$AR$4:$AR$18)</c:f>
              <c:numCache>
                <c:formatCode>0.000</c:formatCode>
                <c:ptCount val="30"/>
                <c:pt idx="0">
                  <c:v>1.0352945328126206</c:v>
                </c:pt>
                <c:pt idx="1">
                  <c:v>1.035290405101547</c:v>
                </c:pt>
                <c:pt idx="2">
                  <c:v>1.036536843157476</c:v>
                </c:pt>
                <c:pt idx="3">
                  <c:v>1.0427924479892319</c:v>
                </c:pt>
                <c:pt idx="4">
                  <c:v>1.0427054545725238</c:v>
                </c:pt>
                <c:pt idx="5">
                  <c:v>1.0447549684814479</c:v>
                </c:pt>
                <c:pt idx="6">
                  <c:v>1.0347907051269329</c:v>
                </c:pt>
                <c:pt idx="7">
                  <c:v>1.034710850305204</c:v>
                </c:pt>
                <c:pt idx="8">
                  <c:v>1.0346103030251033</c:v>
                </c:pt>
                <c:pt idx="9">
                  <c:v>1.0354047416400007</c:v>
                </c:pt>
                <c:pt idx="10">
                  <c:v>1.0352295080051401</c:v>
                </c:pt>
                <c:pt idx="11">
                  <c:v>1.0351042652340146</c:v>
                </c:pt>
                <c:pt idx="12">
                  <c:v>1.0301041915807012</c:v>
                </c:pt>
                <c:pt idx="13">
                  <c:v>1.0299950567930711</c:v>
                </c:pt>
                <c:pt idx="14">
                  <c:v>1.0299640636781264</c:v>
                </c:pt>
                <c:pt idx="15">
                  <c:v>1.0372219985375297</c:v>
                </c:pt>
                <c:pt idx="16">
                  <c:v>1.0309687436109005</c:v>
                </c:pt>
                <c:pt idx="17">
                  <c:v>1.0306657575602518</c:v>
                </c:pt>
                <c:pt idx="18">
                  <c:v>1.0448157729004344</c:v>
                </c:pt>
                <c:pt idx="19">
                  <c:v>1.0429820824374667</c:v>
                </c:pt>
                <c:pt idx="20">
                  <c:v>1.0429710310578717</c:v>
                </c:pt>
                <c:pt idx="21">
                  <c:v>1.0428126241326992</c:v>
                </c:pt>
                <c:pt idx="22">
                  <c:v>1.0449543873549607</c:v>
                </c:pt>
                <c:pt idx="23">
                  <c:v>1.0427653075833814</c:v>
                </c:pt>
                <c:pt idx="24">
                  <c:v>1.0427583596612839</c:v>
                </c:pt>
                <c:pt idx="25">
                  <c:v>1.0449920251999003</c:v>
                </c:pt>
                <c:pt idx="26">
                  <c:v>1.0430793878177069</c:v>
                </c:pt>
                <c:pt idx="27">
                  <c:v>1.0427686527798539</c:v>
                </c:pt>
                <c:pt idx="28">
                  <c:v>1.0449898557987078</c:v>
                </c:pt>
                <c:pt idx="29">
                  <c:v>1.0427689040871293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646056"/>
        <c:axId val="57064644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dash"/>
                  <c:size val="8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'results-format'!$AR$4:$AR$21</c15:sqref>
                        </c15:formulaRef>
                      </c:ext>
                    </c:extLst>
                    <c:numCache>
                      <c:formatCode>0.000</c:formatCode>
                      <c:ptCount val="18"/>
                      <c:pt idx="0">
                        <c:v>1.050072469122826</c:v>
                      </c:pt>
                      <c:pt idx="1">
                        <c:v>1.0500107686773172</c:v>
                      </c:pt>
                      <c:pt idx="2">
                        <c:v>1.0500758503616203</c:v>
                      </c:pt>
                      <c:pt idx="3">
                        <c:v>1.0499494078409768</c:v>
                      </c:pt>
                      <c:pt idx="4">
                        <c:v>1.050045776619924</c:v>
                      </c:pt>
                      <c:pt idx="5">
                        <c:v>1.0500235473861304</c:v>
                      </c:pt>
                      <c:pt idx="6">
                        <c:v>1.049932745276092</c:v>
                      </c:pt>
                      <c:pt idx="7">
                        <c:v>1.0499361260649749</c:v>
                      </c:pt>
                      <c:pt idx="8">
                        <c:v>1.0500151262310491</c:v>
                      </c:pt>
                      <c:pt idx="9">
                        <c:v>1.0501257406504054</c:v>
                      </c:pt>
                      <c:pt idx="10">
                        <c:v>1.0502615832003861</c:v>
                      </c:pt>
                      <c:pt idx="11">
                        <c:v>1.0497564133809627</c:v>
                      </c:pt>
                      <c:pt idx="13">
                        <c:v>1.0499762343910548</c:v>
                      </c:pt>
                      <c:pt idx="14">
                        <c:v>1.0499358110841843</c:v>
                      </c:pt>
                      <c:pt idx="15">
                        <c:v>1.0500070516457751</c:v>
                      </c:pt>
                      <c:pt idx="16">
                        <c:v>1.0500901734939028</c:v>
                      </c:pt>
                      <c:pt idx="17">
                        <c:v>1.0500130052026364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'results-format'!$AS$4:$AS$21</c15:sqref>
                        </c15:formulaRef>
                      </c:ext>
                    </c:extLst>
                    <c:numCache>
                      <c:formatCode>0.000</c:formatCode>
                      <c:ptCount val="18"/>
                      <c:pt idx="0">
                        <c:v>1.0347629658643056</c:v>
                      </c:pt>
                      <c:pt idx="1">
                        <c:v>1.0343960274197601</c:v>
                      </c:pt>
                      <c:pt idx="2">
                        <c:v>1.0350851925785403</c:v>
                      </c:pt>
                      <c:pt idx="3">
                        <c:v>1.0352759163137131</c:v>
                      </c:pt>
                      <c:pt idx="4">
                        <c:v>1.0302192142855227</c:v>
                      </c:pt>
                      <c:pt idx="5">
                        <c:v>1.0300463827255262</c:v>
                      </c:pt>
                      <c:pt idx="6">
                        <c:v>1.0426317233059563</c:v>
                      </c:pt>
                      <c:pt idx="7">
                        <c:v>1.0426135368394205</c:v>
                      </c:pt>
                      <c:pt idx="8">
                        <c:v>1.0449414843378491</c:v>
                      </c:pt>
                      <c:pt idx="9">
                        <c:v>1.0450739693722746</c:v>
                      </c:pt>
                      <c:pt idx="10">
                        <c:v>1.0430969628103726</c:v>
                      </c:pt>
                      <c:pt idx="11">
                        <c:v>1.0425865407966168</c:v>
                      </c:pt>
                      <c:pt idx="13">
                        <c:v>1.0487046458999731</c:v>
                      </c:pt>
                      <c:pt idx="14">
                        <c:v>1.0480803135192622</c:v>
                      </c:pt>
                      <c:pt idx="15">
                        <c:v>1.0085645799409881</c:v>
                      </c:pt>
                      <c:pt idx="16">
                        <c:v>1.0073327035664208</c:v>
                      </c:pt>
                      <c:pt idx="17">
                        <c:v>1.0267638572608699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3"/>
                <c:order val="3"/>
                <c:tx>
                  <c:v>True (co-pollutant)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dash"/>
                  <c:size val="8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('results-format'!$BA$4:$BA$15,'results-format'!$BA$44:$BA$61)</c15:sqref>
                          </c15:formulaRef>
                        </c:ext>
                      </c:extLst>
                      <c:numCache>
                        <c:formatCode>General</c:formatCode>
                        <c:ptCount val="30"/>
                        <c:pt idx="0">
                          <c:v>1.5294211645000555E-4</c:v>
                        </c:pt>
                        <c:pt idx="1">
                          <c:v>1.4839200575267331E-4</c:v>
                        </c:pt>
                        <c:pt idx="2">
                          <c:v>1.4621199247000227E-4</c:v>
                        </c:pt>
                        <c:pt idx="3">
                          <c:v>1.7259158483184933E-4</c:v>
                        </c:pt>
                        <c:pt idx="4">
                          <c:v>1.1566240530891392E-4</c:v>
                        </c:pt>
                        <c:pt idx="5">
                          <c:v>1.5507002659875813E-4</c:v>
                        </c:pt>
                        <c:pt idx="6">
                          <c:v>2.1177184025378271E-4</c:v>
                        </c:pt>
                        <c:pt idx="7">
                          <c:v>2.8217439001443356E-4</c:v>
                        </c:pt>
                        <c:pt idx="8">
                          <c:v>2.0113888079542619E-4</c:v>
                        </c:pt>
                        <c:pt idx="9">
                          <c:v>2.8846869659115981E-4</c:v>
                        </c:pt>
                        <c:pt idx="10">
                          <c:v>1.5372448961592511E-4</c:v>
                        </c:pt>
                        <c:pt idx="11">
                          <c:v>1.7446205850446539E-4</c:v>
                        </c:pt>
                        <c:pt idx="12">
                          <c:v>1.6889808300368792E-4</c:v>
                        </c:pt>
                        <c:pt idx="13">
                          <c:v>1.740422561022914E-4</c:v>
                        </c:pt>
                        <c:pt idx="14">
                          <c:v>3.0425543825784995E-4</c:v>
                        </c:pt>
                        <c:pt idx="15">
                          <c:v>1.7552003206244837E-4</c:v>
                        </c:pt>
                        <c:pt idx="16">
                          <c:v>1.7781252287907279E-4</c:v>
                        </c:pt>
                        <c:pt idx="17">
                          <c:v>2.8715359702591314E-4</c:v>
                        </c:pt>
                        <c:pt idx="18">
                          <c:v>1.7427012432769118E-4</c:v>
                        </c:pt>
                        <c:pt idx="19">
                          <c:v>1.7313929767914793E-4</c:v>
                        </c:pt>
                        <c:pt idx="20">
                          <c:v>2.7697165166773452E-4</c:v>
                        </c:pt>
                        <c:pt idx="21">
                          <c:v>8.8783092904387573E-5</c:v>
                        </c:pt>
                        <c:pt idx="22">
                          <c:v>9.9664521581166454E-5</c:v>
                        </c:pt>
                        <c:pt idx="23">
                          <c:v>1.1591778701947053E-4</c:v>
                        </c:pt>
                        <c:pt idx="24">
                          <c:v>8.722862991805691E-5</c:v>
                        </c:pt>
                        <c:pt idx="25">
                          <c:v>9.6693863455121765E-5</c:v>
                        </c:pt>
                        <c:pt idx="26">
                          <c:v>1.113505115509783E-4</c:v>
                        </c:pt>
                        <c:pt idx="27">
                          <c:v>8.6311452661469446E-5</c:v>
                        </c:pt>
                        <c:pt idx="28">
                          <c:v>8.8384195129243004E-5</c:v>
                        </c:pt>
                        <c:pt idx="29">
                          <c:v>1.0599366302743718E-4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('results-format'!$AZ$4:$AZ$15,'results-format'!$AZ$44:$AZ$61)</c15:sqref>
                          </c15:formulaRef>
                        </c:ext>
                      </c:extLst>
                      <c:numCache>
                        <c:formatCode>General</c:formatCode>
                        <c:ptCount val="30"/>
                        <c:pt idx="0">
                          <c:v>1.5291872657363648E-4</c:v>
                        </c:pt>
                        <c:pt idx="1">
                          <c:v>1.483699881549283E-4</c:v>
                        </c:pt>
                        <c:pt idx="2">
                          <c:v>1.4619061718779136E-4</c:v>
                        </c:pt>
                        <c:pt idx="3">
                          <c:v>1.7256180182034786E-4</c:v>
                        </c:pt>
                        <c:pt idx="4">
                          <c:v>1.1564902825700329E-4</c:v>
                        </c:pt>
                        <c:pt idx="5">
                          <c:v>1.5504598067750397E-4</c:v>
                        </c:pt>
                        <c:pt idx="6">
                          <c:v>2.1172700066007799E-4</c:v>
                        </c:pt>
                        <c:pt idx="7">
                          <c:v>2.8209478313201419E-4</c:v>
                        </c:pt>
                        <c:pt idx="8">
                          <c:v>2.0109843261717497E-4</c:v>
                        </c:pt>
                        <c:pt idx="9">
                          <c:v>2.8838551153387293E-4</c:v>
                        </c:pt>
                        <c:pt idx="10">
                          <c:v>1.5370086258492677E-4</c:v>
                        </c:pt>
                        <c:pt idx="11">
                          <c:v>1.7443162908781229E-4</c:v>
                        </c:pt>
                        <c:pt idx="12">
                          <c:v>1.6886956328232561E-4</c:v>
                        </c:pt>
                        <c:pt idx="13">
                          <c:v>1.7401197031263749E-4</c:v>
                        </c:pt>
                        <c:pt idx="14">
                          <c:v>3.0416287915902007E-4</c:v>
                        </c:pt>
                        <c:pt idx="15">
                          <c:v>1.7548922982901782E-4</c:v>
                        </c:pt>
                        <c:pt idx="16">
                          <c:v>1.7778091425590947E-4</c:v>
                        </c:pt>
                        <c:pt idx="17">
                          <c:v>2.8707117268367277E-4</c:v>
                        </c:pt>
                        <c:pt idx="18">
                          <c:v>1.7423975372110601E-4</c:v>
                        </c:pt>
                        <c:pt idx="19">
                          <c:v>1.7310932421354952E-4</c:v>
                        </c:pt>
                        <c:pt idx="20">
                          <c:v>2.7689496661476021E-4</c:v>
                        </c:pt>
                        <c:pt idx="21">
                          <c:v>8.8775211727676329E-5</c:v>
                        </c:pt>
                        <c:pt idx="22">
                          <c:v>9.9654589997943965E-5</c:v>
                        </c:pt>
                        <c:pt idx="23">
                          <c:v>1.1590435148256528E-4</c:v>
                        </c:pt>
                        <c:pt idx="24">
                          <c:v>8.7221021799477327E-5</c:v>
                        </c:pt>
                        <c:pt idx="25">
                          <c:v>9.6684514199085747E-5</c:v>
                        </c:pt>
                        <c:pt idx="26">
                          <c:v>1.1133811332775245E-4</c:v>
                        </c:pt>
                        <c:pt idx="27">
                          <c:v>8.630400436393515E-5</c:v>
                        </c:pt>
                        <c:pt idx="28">
                          <c:v>8.8376383886368259E-5</c:v>
                        </c:pt>
                        <c:pt idx="29">
                          <c:v>1.0598242961024074E-4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prstDash val="solid"/>
                      <a:round/>
                    </a:ln>
                    <a:effectLst/>
                  </c:spPr>
                </c:errBar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('results.eq-format'!$A$4:$A$18,'results.eq-format'!$B$4:$B$18)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8</c:v>
                      </c:pt>
                      <c:pt idx="3">
                        <c:v>22</c:v>
                      </c:pt>
                      <c:pt idx="4">
                        <c:v>23</c:v>
                      </c:pt>
                      <c:pt idx="5">
                        <c:v>29</c:v>
                      </c:pt>
                      <c:pt idx="6">
                        <c:v>3</c:v>
                      </c:pt>
                      <c:pt idx="7">
                        <c:v>4</c:v>
                      </c:pt>
                      <c:pt idx="8">
                        <c:v>5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15</c:v>
                      </c:pt>
                      <c:pt idx="13">
                        <c:v>16</c:v>
                      </c:pt>
                      <c:pt idx="14">
                        <c:v>17</c:v>
                      </c:pt>
                      <c:pt idx="15">
                        <c:v>7</c:v>
                      </c:pt>
                      <c:pt idx="16">
                        <c:v>13</c:v>
                      </c:pt>
                      <c:pt idx="17">
                        <c:v>14</c:v>
                      </c:pt>
                      <c:pt idx="18">
                        <c:v>28</c:v>
                      </c:pt>
                      <c:pt idx="19">
                        <c:v>34</c:v>
                      </c:pt>
                      <c:pt idx="20">
                        <c:v>35</c:v>
                      </c:pt>
                      <c:pt idx="21">
                        <c:v>19</c:v>
                      </c:pt>
                      <c:pt idx="22">
                        <c:v>25</c:v>
                      </c:pt>
                      <c:pt idx="23">
                        <c:v>31</c:v>
                      </c:pt>
                      <c:pt idx="24">
                        <c:v>20</c:v>
                      </c:pt>
                      <c:pt idx="25">
                        <c:v>26</c:v>
                      </c:pt>
                      <c:pt idx="26">
                        <c:v>32</c:v>
                      </c:pt>
                      <c:pt idx="27">
                        <c:v>21</c:v>
                      </c:pt>
                      <c:pt idx="28">
                        <c:v>27</c:v>
                      </c:pt>
                      <c:pt idx="29">
                        <c:v>33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'results.eq-format'!$AT$4:$AT$15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1.3727913162697725E-4</c:v>
                      </c:pt>
                      <c:pt idx="1">
                        <c:v>1.1660425787307638E-4</c:v>
                      </c:pt>
                      <c:pt idx="2">
                        <c:v>1.4268875156453475E-4</c:v>
                      </c:pt>
                      <c:pt idx="3">
                        <c:v>2.0431799224285285E-4</c:v>
                      </c:pt>
                      <c:pt idx="4">
                        <c:v>1.5375525817606928E-4</c:v>
                      </c:pt>
                      <c:pt idx="5">
                        <c:v>1.811954087496126E-4</c:v>
                      </c:pt>
                      <c:pt idx="6">
                        <c:v>8.7030562151424462E-5</c:v>
                      </c:pt>
                      <c:pt idx="7">
                        <c:v>8.6069439895197775E-5</c:v>
                      </c:pt>
                      <c:pt idx="8">
                        <c:v>8.618273681526567E-5</c:v>
                      </c:pt>
                      <c:pt idx="9">
                        <c:v>9.9932714994199756E-5</c:v>
                      </c:pt>
                      <c:pt idx="10">
                        <c:v>9.2371143084912788E-5</c:v>
                      </c:pt>
                      <c:pt idx="11">
                        <c:v>9.1082744297255047E-5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4"/>
                <c:order val="4"/>
                <c:tx>
                  <c:v>Noisy (co-pollutant)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dash"/>
                  <c:size val="8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('results-format'!$BC$4:$BC$15,'results-format'!$BC$44:$BC$61)</c15:sqref>
                          </c15:formulaRef>
                        </c:ext>
                      </c:extLst>
                      <c:numCache>
                        <c:formatCode>General</c:formatCode>
                        <c:ptCount val="30"/>
                        <c:pt idx="0">
                          <c:v>2.9332502546175476E-4</c:v>
                        </c:pt>
                        <c:pt idx="1">
                          <c:v>1.9865236507476958E-4</c:v>
                        </c:pt>
                        <c:pt idx="2">
                          <c:v>2.6502388405291732E-4</c:v>
                        </c:pt>
                        <c:pt idx="3">
                          <c:v>1.8664360318820794E-4</c:v>
                        </c:pt>
                        <c:pt idx="4">
                          <c:v>2.0687609000524798E-4</c:v>
                        </c:pt>
                        <c:pt idx="5">
                          <c:v>2.442478526699654E-4</c:v>
                        </c:pt>
                        <c:pt idx="6">
                          <c:v>2.6295514816410126E-4</c:v>
                        </c:pt>
                        <c:pt idx="7">
                          <c:v>2.9555822792337594E-4</c:v>
                        </c:pt>
                        <c:pt idx="8">
                          <c:v>2.4681000979598355E-4</c:v>
                        </c:pt>
                        <c:pt idx="9">
                          <c:v>3.0166102961648456E-4</c:v>
                        </c:pt>
                        <c:pt idx="10">
                          <c:v>1.6189219612083861E-4</c:v>
                        </c:pt>
                        <c:pt idx="11">
                          <c:v>1.7928107659348491E-4</c:v>
                        </c:pt>
                        <c:pt idx="12">
                          <c:v>2.2941462791703504E-4</c:v>
                        </c:pt>
                        <c:pt idx="13">
                          <c:v>2.0583189126077706E-4</c:v>
                        </c:pt>
                        <c:pt idx="14">
                          <c:v>3.5464389619266345E-4</c:v>
                        </c:pt>
                        <c:pt idx="15">
                          <c:v>2.0888416605679971E-4</c:v>
                        </c:pt>
                        <c:pt idx="16">
                          <c:v>1.9596131637200642E-4</c:v>
                        </c:pt>
                        <c:pt idx="17">
                          <c:v>3.1600143126797597E-4</c:v>
                        </c:pt>
                        <c:pt idx="18">
                          <c:v>2.1961011589277657E-4</c:v>
                        </c:pt>
                        <c:pt idx="19">
                          <c:v>1.9603562305958722E-4</c:v>
                        </c:pt>
                        <c:pt idx="20">
                          <c:v>3.0142821430212408E-4</c:v>
                        </c:pt>
                        <c:pt idx="21">
                          <c:v>1.6349125212289373E-4</c:v>
                        </c:pt>
                        <c:pt idx="22">
                          <c:v>1.8031968869247628E-4</c:v>
                        </c:pt>
                        <c:pt idx="23">
                          <c:v>1.4721584478882832E-4</c:v>
                        </c:pt>
                        <c:pt idx="24">
                          <c:v>1.5008495618751283E-4</c:v>
                        </c:pt>
                        <c:pt idx="25">
                          <c:v>1.5741133153213127E-4</c:v>
                        </c:pt>
                        <c:pt idx="26">
                          <c:v>1.3005499472917847E-4</c:v>
                        </c:pt>
                        <c:pt idx="27">
                          <c:v>1.3839771828783043E-4</c:v>
                        </c:pt>
                        <c:pt idx="28">
                          <c:v>1.5471279373713287E-4</c:v>
                        </c:pt>
                        <c:pt idx="29">
                          <c:v>1.1495901792846208E-4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('results-format'!$BB$4:$BB$15,'results-format'!$BB$44:$BB$61)</c15:sqref>
                          </c15:formulaRef>
                        </c:ext>
                      </c:extLst>
                      <c:numCache>
                        <c:formatCode>General</c:formatCode>
                        <c:ptCount val="30"/>
                        <c:pt idx="0">
                          <c:v>2.932390005924157E-4</c:v>
                        </c:pt>
                        <c:pt idx="1">
                          <c:v>1.9861291625511424E-4</c:v>
                        </c:pt>
                        <c:pt idx="2">
                          <c:v>2.649536716261558E-4</c:v>
                        </c:pt>
                        <c:pt idx="3">
                          <c:v>1.8660876949549987E-4</c:v>
                        </c:pt>
                        <c:pt idx="4">
                          <c:v>2.0683329404991291E-4</c:v>
                        </c:pt>
                        <c:pt idx="5">
                          <c:v>2.4418819975924322E-4</c:v>
                        </c:pt>
                        <c:pt idx="6">
                          <c:v>2.6288602255652993E-4</c:v>
                        </c:pt>
                        <c:pt idx="7">
                          <c:v>2.9547090099890649E-4</c:v>
                        </c:pt>
                        <c:pt idx="8">
                          <c:v>2.4674910961564045E-4</c:v>
                        </c:pt>
                        <c:pt idx="9">
                          <c:v>3.0157006180786539E-4</c:v>
                        </c:pt>
                        <c:pt idx="10">
                          <c:v>1.6186599302647764E-4</c:v>
                        </c:pt>
                        <c:pt idx="11">
                          <c:v>1.7924894231158284E-4</c:v>
                        </c:pt>
                        <c:pt idx="12">
                          <c:v>2.2936200327772216E-4</c:v>
                        </c:pt>
                        <c:pt idx="13">
                          <c:v>2.0578952896244118E-4</c:v>
                        </c:pt>
                        <c:pt idx="14">
                          <c:v>3.5451816326703689E-4</c:v>
                        </c:pt>
                        <c:pt idx="15">
                          <c:v>2.0884053808167824E-4</c:v>
                        </c:pt>
                        <c:pt idx="16">
                          <c:v>1.9592292730086225E-4</c:v>
                        </c:pt>
                        <c:pt idx="17">
                          <c:v>3.1590159882000091E-4</c:v>
                        </c:pt>
                        <c:pt idx="18">
                          <c:v>2.1956188831495638E-4</c:v>
                        </c:pt>
                        <c:pt idx="19">
                          <c:v>1.9599719919438652E-4</c:v>
                        </c:pt>
                        <c:pt idx="20">
                          <c:v>3.0133739123672232E-4</c:v>
                        </c:pt>
                        <c:pt idx="21">
                          <c:v>1.6346452590643157E-4</c:v>
                        </c:pt>
                        <c:pt idx="22">
                          <c:v>1.8028718375928676E-4</c:v>
                        </c:pt>
                        <c:pt idx="23">
                          <c:v>1.4719417541242397E-4</c:v>
                        </c:pt>
                        <c:pt idx="24">
                          <c:v>1.5006243363002714E-4</c:v>
                        </c:pt>
                        <c:pt idx="25">
                          <c:v>1.5738655751595942E-4</c:v>
                        </c:pt>
                        <c:pt idx="26">
                          <c:v>1.3003808224576474E-4</c:v>
                        </c:pt>
                        <c:pt idx="27">
                          <c:v>1.3837857014098454E-4</c:v>
                        </c:pt>
                        <c:pt idx="28">
                          <c:v>1.5468885957925504E-4</c:v>
                        </c:pt>
                        <c:pt idx="29">
                          <c:v>1.1494580334903137E-4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prstDash val="dash"/>
                      <a:round/>
                    </a:ln>
                    <a:effectLst/>
                  </c:spPr>
                </c:errBar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('results-format'!$A$4:$A$15,'results-format'!$A$44:$A$61)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13</c:v>
                      </c:pt>
                      <c:pt idx="5">
                        <c:v>14</c:v>
                      </c:pt>
                      <c:pt idx="6">
                        <c:v>22</c:v>
                      </c:pt>
                      <c:pt idx="7">
                        <c:v>23</c:v>
                      </c:pt>
                      <c:pt idx="8">
                        <c:v>28</c:v>
                      </c:pt>
                      <c:pt idx="9">
                        <c:v>29</c:v>
                      </c:pt>
                      <c:pt idx="10">
                        <c:v>34</c:v>
                      </c:pt>
                      <c:pt idx="11">
                        <c:v>35</c:v>
                      </c:pt>
                      <c:pt idx="12">
                        <c:v>3</c:v>
                      </c:pt>
                      <c:pt idx="13">
                        <c:v>4</c:v>
                      </c:pt>
                      <c:pt idx="14">
                        <c:v>5</c:v>
                      </c:pt>
                      <c:pt idx="15">
                        <c:v>9</c:v>
                      </c:pt>
                      <c:pt idx="16">
                        <c:v>10</c:v>
                      </c:pt>
                      <c:pt idx="17">
                        <c:v>11</c:v>
                      </c:pt>
                      <c:pt idx="18">
                        <c:v>15</c:v>
                      </c:pt>
                      <c:pt idx="19">
                        <c:v>16</c:v>
                      </c:pt>
                      <c:pt idx="20">
                        <c:v>17</c:v>
                      </c:pt>
                      <c:pt idx="21">
                        <c:v>19</c:v>
                      </c:pt>
                      <c:pt idx="22">
                        <c:v>20</c:v>
                      </c:pt>
                      <c:pt idx="23">
                        <c:v>21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31</c:v>
                      </c:pt>
                      <c:pt idx="28">
                        <c:v>32</c:v>
                      </c:pt>
                      <c:pt idx="29">
                        <c:v>33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('results-format'!$AU$4:$AU$15,'results-format'!$AU$44:$AU$61)</c15:sqref>
                        </c15:formulaRef>
                      </c:ext>
                    </c:extLst>
                    <c:numCache>
                      <c:formatCode>0.000</c:formatCode>
                      <c:ptCount val="30"/>
                      <c:pt idx="0">
                        <c:v>0.99987756909527503</c:v>
                      </c:pt>
                      <c:pt idx="1">
                        <c:v>1.0001547787769991</c:v>
                      </c:pt>
                      <c:pt idx="2">
                        <c:v>1.00009434776047</c:v>
                      </c:pt>
                      <c:pt idx="3">
                        <c:v>0.99987484383268665</c:v>
                      </c:pt>
                      <c:pt idx="4">
                        <c:v>0.99983428093292182</c:v>
                      </c:pt>
                      <c:pt idx="5">
                        <c:v>0.99982453099648672</c:v>
                      </c:pt>
                      <c:pt idx="6">
                        <c:v>1.0000235146164642</c:v>
                      </c:pt>
                      <c:pt idx="7">
                        <c:v>1.0000221183846079</c:v>
                      </c:pt>
                      <c:pt idx="8">
                        <c:v>0.99999950239412383</c:v>
                      </c:pt>
                      <c:pt idx="9">
                        <c:v>1.0000453615888059</c:v>
                      </c:pt>
                      <c:pt idx="10">
                        <c:v>1.0000666508910721</c:v>
                      </c:pt>
                      <c:pt idx="11">
                        <c:v>1.0000517076467943</c:v>
                      </c:pt>
                      <c:pt idx="12">
                        <c:v>0.99989281154509302</c:v>
                      </c:pt>
                      <c:pt idx="13">
                        <c:v>0.99989966863352819</c:v>
                      </c:pt>
                      <c:pt idx="14">
                        <c:v>0.99995846058278548</c:v>
                      </c:pt>
                      <c:pt idx="15">
                        <c:v>0.99989700760408096</c:v>
                      </c:pt>
                      <c:pt idx="16">
                        <c:v>1.0001105417092846</c:v>
                      </c:pt>
                      <c:pt idx="17">
                        <c:v>0.99992897448243157</c:v>
                      </c:pt>
                      <c:pt idx="18">
                        <c:v>0.999801649374087</c:v>
                      </c:pt>
                      <c:pt idx="19">
                        <c:v>0.99996272834460542</c:v>
                      </c:pt>
                      <c:pt idx="20">
                        <c:v>1.0000938768361545</c:v>
                      </c:pt>
                      <c:pt idx="21">
                        <c:v>0.99995523195211899</c:v>
                      </c:pt>
                      <c:pt idx="22">
                        <c:v>1.0001352328431365</c:v>
                      </c:pt>
                      <c:pt idx="23">
                        <c:v>0.99999716022003216</c:v>
                      </c:pt>
                      <c:pt idx="24">
                        <c:v>0.9999802977040928</c:v>
                      </c:pt>
                      <c:pt idx="25">
                        <c:v>1.000016606957894</c:v>
                      </c:pt>
                      <c:pt idx="26">
                        <c:v>0.99997746181398872</c:v>
                      </c:pt>
                      <c:pt idx="27">
                        <c:v>1.0001635506729531</c:v>
                      </c:pt>
                      <c:pt idx="28">
                        <c:v>0.99992427789706317</c:v>
                      </c:pt>
                      <c:pt idx="29">
                        <c:v>0.99996042680303965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5"/>
                <c:order val="5"/>
                <c:tx>
                  <c:v>Pop ME -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'results-format'!$C$17:$C$28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'results-format'!$AR$17:$AR$28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1.0499762343910548</c:v>
                      </c:pt>
                      <c:pt idx="1">
                        <c:v>1.0499358110841843</c:v>
                      </c:pt>
                      <c:pt idx="2">
                        <c:v>1.0500070516457751</c:v>
                      </c:pt>
                      <c:pt idx="3">
                        <c:v>1.0500901734939028</c:v>
                      </c:pt>
                      <c:pt idx="4">
                        <c:v>1.0500130052026364</c:v>
                      </c:pt>
                      <c:pt idx="5">
                        <c:v>1.0500941638441437</c:v>
                      </c:pt>
                      <c:pt idx="6">
                        <c:v>1.0499939476395399</c:v>
                      </c:pt>
                      <c:pt idx="7">
                        <c:v>1.04990203519243</c:v>
                      </c:pt>
                      <c:pt idx="8">
                        <c:v>1.0499478119190897</c:v>
                      </c:pt>
                      <c:pt idx="9">
                        <c:v>1.0501272843363789</c:v>
                      </c:pt>
                      <c:pt idx="10">
                        <c:v>1.0499495443344087</c:v>
                      </c:pt>
                      <c:pt idx="11">
                        <c:v>1.0499187917626287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6"/>
                <c:order val="6"/>
                <c:tx>
                  <c:v>Pop ME - Noisy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'results-format'!$C$17:$C$28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'results-format'!$AS$17:$AS$28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1.0487046458999731</c:v>
                      </c:pt>
                      <c:pt idx="1">
                        <c:v>1.0480803135192622</c:v>
                      </c:pt>
                      <c:pt idx="2">
                        <c:v>1.0085645799409881</c:v>
                      </c:pt>
                      <c:pt idx="3">
                        <c:v>1.0073327035664208</c:v>
                      </c:pt>
                      <c:pt idx="4">
                        <c:v>1.0267638572608699</c:v>
                      </c:pt>
                      <c:pt idx="5">
                        <c:v>1.0271797510536875</c:v>
                      </c:pt>
                      <c:pt idx="6">
                        <c:v>1.017731290465655</c:v>
                      </c:pt>
                      <c:pt idx="7">
                        <c:v>1.0177931459822107</c:v>
                      </c:pt>
                      <c:pt idx="8">
                        <c:v>1.0254339193908037</c:v>
                      </c:pt>
                      <c:pt idx="9">
                        <c:v>1.0253885090551893</c:v>
                      </c:pt>
                      <c:pt idx="10">
                        <c:v>1.0139614584211334</c:v>
                      </c:pt>
                      <c:pt idx="11">
                        <c:v>1.0139658417859927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7"/>
                <c:order val="7"/>
                <c:tx>
                  <c:v>Pop ME - Copol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'results-format'!$C$17:$C$28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'results-format'!$AT$17:$AT$28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1.0000958396723281</c:v>
                      </c:pt>
                      <c:pt idx="1">
                        <c:v>0.99999279261797325</c:v>
                      </c:pt>
                      <c:pt idx="2">
                        <c:v>1.0000012826688227</c:v>
                      </c:pt>
                      <c:pt idx="3">
                        <c:v>0.99991766519969572</c:v>
                      </c:pt>
                      <c:pt idx="4">
                        <c:v>1.0000689598276196</c:v>
                      </c:pt>
                      <c:pt idx="5">
                        <c:v>0.99987086183905027</c:v>
                      </c:pt>
                      <c:pt idx="6">
                        <c:v>1.0001890920756531</c:v>
                      </c:pt>
                      <c:pt idx="7">
                        <c:v>0.99991383948203061</c:v>
                      </c:pt>
                      <c:pt idx="8">
                        <c:v>1.000077759703129</c:v>
                      </c:pt>
                      <c:pt idx="9">
                        <c:v>1.0000190858121318</c:v>
                      </c:pt>
                      <c:pt idx="10">
                        <c:v>1.0001160889377994</c:v>
                      </c:pt>
                      <c:pt idx="11">
                        <c:v>1.0000039350487422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8"/>
                <c:order val="8"/>
                <c:tx>
                  <c:v>Pop ME - Copol Noisy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'results-format'!$C$17:$C$28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'results-format'!$AU$17:$AU$28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1.0000053253081793</c:v>
                      </c:pt>
                      <c:pt idx="1">
                        <c:v>1.0004512032615827</c:v>
                      </c:pt>
                      <c:pt idx="2">
                        <c:v>1.0011043473429506</c:v>
                      </c:pt>
                      <c:pt idx="3">
                        <c:v>1.0048020792028414</c:v>
                      </c:pt>
                      <c:pt idx="4">
                        <c:v>0.99960146393660321</c:v>
                      </c:pt>
                      <c:pt idx="5">
                        <c:v>0.99973498812185302</c:v>
                      </c:pt>
                      <c:pt idx="6">
                        <c:v>1.0002465249822903</c:v>
                      </c:pt>
                      <c:pt idx="7">
                        <c:v>0.99998733244023419</c:v>
                      </c:pt>
                      <c:pt idx="8">
                        <c:v>0.9999366556263396</c:v>
                      </c:pt>
                      <c:pt idx="9">
                        <c:v>1.0000656691061214</c:v>
                      </c:pt>
                      <c:pt idx="10">
                        <c:v>1.0000543074245949</c:v>
                      </c:pt>
                      <c:pt idx="11">
                        <c:v>1.0000308033544136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9"/>
                <c:order val="9"/>
                <c:tx>
                  <c:v>Tot ME -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'results-format'!$C$30:$C$41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'results-format'!$AR$30:$AR$41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1.049962899777553</c:v>
                      </c:pt>
                      <c:pt idx="1">
                        <c:v>1.0500454826071477</c:v>
                      </c:pt>
                      <c:pt idx="2">
                        <c:v>1.0500399068804387</c:v>
                      </c:pt>
                      <c:pt idx="3">
                        <c:v>1.0501090437838696</c:v>
                      </c:pt>
                      <c:pt idx="4">
                        <c:v>1.0502095125219337</c:v>
                      </c:pt>
                      <c:pt idx="5">
                        <c:v>1.0500565396442947</c:v>
                      </c:pt>
                      <c:pt idx="6">
                        <c:v>1.0501643019755837</c:v>
                      </c:pt>
                      <c:pt idx="7">
                        <c:v>1.0499533661577058</c:v>
                      </c:pt>
                      <c:pt idx="8">
                        <c:v>1.0501584735798817</c:v>
                      </c:pt>
                      <c:pt idx="9">
                        <c:v>1.049870822068909</c:v>
                      </c:pt>
                      <c:pt idx="10">
                        <c:v>1.0503163767764596</c:v>
                      </c:pt>
                      <c:pt idx="11">
                        <c:v>1.049963844744588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0"/>
                <c:order val="10"/>
                <c:tx>
                  <c:v>Tot ME - Noisy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'results-format'!$C$30:$C$41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'results-format'!$AS$30:$AS$41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1.03430608956093</c:v>
                      </c:pt>
                      <c:pt idx="1">
                        <c:v>1.0344353248712921</c:v>
                      </c:pt>
                      <c:pt idx="2">
                        <c:v>1.0076273622570262</c:v>
                      </c:pt>
                      <c:pt idx="3">
                        <c:v>1.0076155609944677</c:v>
                      </c:pt>
                      <c:pt idx="4">
                        <c:v>1.0157075192921903</c:v>
                      </c:pt>
                      <c:pt idx="5">
                        <c:v>1.0156759475303514</c:v>
                      </c:pt>
                      <c:pt idx="6">
                        <c:v>1.0156056276091705</c:v>
                      </c:pt>
                      <c:pt idx="7">
                        <c:v>1.015510448494356</c:v>
                      </c:pt>
                      <c:pt idx="8">
                        <c:v>1.0227597286208265</c:v>
                      </c:pt>
                      <c:pt idx="9">
                        <c:v>1.022602763412771</c:v>
                      </c:pt>
                      <c:pt idx="10">
                        <c:v>1.0122581800960244</c:v>
                      </c:pt>
                      <c:pt idx="11">
                        <c:v>1.0121555990010977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1"/>
                <c:order val="11"/>
                <c:tx>
                  <c:v>Tot ME - Copol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'results-format'!$C$30:$C$41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'results-format'!$AT$30:$AT$41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1.000058664200677</c:v>
                      </c:pt>
                      <c:pt idx="1">
                        <c:v>0.99995912541538856</c:v>
                      </c:pt>
                      <c:pt idx="2">
                        <c:v>0.99994308906948848</c:v>
                      </c:pt>
                      <c:pt idx="3">
                        <c:v>0.99991921913295001</c:v>
                      </c:pt>
                      <c:pt idx="4">
                        <c:v>0.99989823987791249</c:v>
                      </c:pt>
                      <c:pt idx="5">
                        <c:v>0.99999864076592371</c:v>
                      </c:pt>
                      <c:pt idx="6">
                        <c:v>0.99996215855600545</c:v>
                      </c:pt>
                      <c:pt idx="7">
                        <c:v>1.0001238653706817</c:v>
                      </c:pt>
                      <c:pt idx="8">
                        <c:v>0.99987896712506952</c:v>
                      </c:pt>
                      <c:pt idx="9">
                        <c:v>1.0001071059354312</c:v>
                      </c:pt>
                      <c:pt idx="10">
                        <c:v>0.9999872892407824</c:v>
                      </c:pt>
                      <c:pt idx="11">
                        <c:v>0.99996366179024876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2"/>
                <c:order val="12"/>
                <c:tx>
                  <c:v>Tot ME - Copol Noisy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'results-format'!$C$30:$C$41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'results-format'!$AU$30:$AU$41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1.000024776926943</c:v>
                      </c:pt>
                      <c:pt idx="1">
                        <c:v>0.99989991960837654</c:v>
                      </c:pt>
                      <c:pt idx="2">
                        <c:v>0.99981383553075576</c:v>
                      </c:pt>
                      <c:pt idx="3">
                        <c:v>0.99995903627903615</c:v>
                      </c:pt>
                      <c:pt idx="4">
                        <c:v>0.99986564012709633</c:v>
                      </c:pt>
                      <c:pt idx="5">
                        <c:v>0.99995789646637867</c:v>
                      </c:pt>
                      <c:pt idx="6">
                        <c:v>0.99996465995447414</c:v>
                      </c:pt>
                      <c:pt idx="7">
                        <c:v>1.000063520067314</c:v>
                      </c:pt>
                      <c:pt idx="8">
                        <c:v>0.99993960362393453</c:v>
                      </c:pt>
                      <c:pt idx="9">
                        <c:v>1.0000345330562523</c:v>
                      </c:pt>
                      <c:pt idx="10">
                        <c:v>0.99994346853796334</c:v>
                      </c:pt>
                      <c:pt idx="11">
                        <c:v>0.99999430316922699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570646056"/>
        <c:scaling>
          <c:orientation val="minMax"/>
          <c:max val="3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6448"/>
        <c:crosses val="autoZero"/>
        <c:crossBetween val="midCat"/>
        <c:majorUnit val="6"/>
        <c:minorUnit val="1"/>
      </c:valAx>
      <c:valAx>
        <c:axId val="570646448"/>
        <c:scaling>
          <c:orientation val="minMax"/>
          <c:max val="1.06"/>
          <c:min val="0.9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RR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6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9858979174573814E-2"/>
          <c:y val="8.09968867220273E-3"/>
          <c:w val="0.8999999191725393"/>
          <c:h val="4.64091433367464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38133795543244"/>
          <c:y val="5.9662179205292987E-2"/>
          <c:w val="0.85948781023744447"/>
          <c:h val="0.86095066747493476"/>
        </c:manualLayout>
      </c:layout>
      <c:scatterChart>
        <c:scatterStyle val="lineMarker"/>
        <c:varyColors val="0"/>
        <c:ser>
          <c:idx val="1"/>
          <c:order val="1"/>
          <c:tx>
            <c:v>True (main pollutant)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('results.eq-format'!$AT$20:$AT$34,'results.eq-format'!$AX$20:$AX$34)</c:f>
                <c:numCache>
                  <c:formatCode>General</c:formatCode>
                  <c:ptCount val="30"/>
                  <c:pt idx="0">
                    <c:v>1.4126428694227755E-4</c:v>
                  </c:pt>
                  <c:pt idx="1">
                    <c:v>1.6320891817955818E-4</c:v>
                  </c:pt>
                  <c:pt idx="2">
                    <c:v>1.8663507656868639E-4</c:v>
                  </c:pt>
                  <c:pt idx="3">
                    <c:v>2.2110752268034162E-4</c:v>
                  </c:pt>
                  <c:pt idx="4">
                    <c:v>1.6181562602279875E-4</c:v>
                  </c:pt>
                  <c:pt idx="5">
                    <c:v>1.6316152639261894E-4</c:v>
                  </c:pt>
                  <c:pt idx="6">
                    <c:v>8.0391198000739905E-5</c:v>
                  </c:pt>
                  <c:pt idx="7">
                    <c:v>7.3192427477053457E-5</c:v>
                  </c:pt>
                  <c:pt idx="8">
                    <c:v>7.4027938324006115E-5</c:v>
                  </c:pt>
                  <c:pt idx="9">
                    <c:v>1.0185647623006666E-4</c:v>
                  </c:pt>
                  <c:pt idx="10">
                    <c:v>9.6703839713718764E-5</c:v>
                  </c:pt>
                  <c:pt idx="11">
                    <c:v>9.2246415788865832E-5</c:v>
                  </c:pt>
                  <c:pt idx="12">
                    <c:v>1.2451863396090168E-4</c:v>
                  </c:pt>
                  <c:pt idx="13">
                    <c:v>1.1437469286978974E-4</c:v>
                  </c:pt>
                  <c:pt idx="14">
                    <c:v>1.0136650910208544E-4</c:v>
                  </c:pt>
                  <c:pt idx="15">
                    <c:v>1.8395599213483216E-4</c:v>
                  </c:pt>
                  <c:pt idx="16">
                    <c:v>7.2649845218819564E-4</c:v>
                  </c:pt>
                  <c:pt idx="17">
                    <c:v>2.0868252812777932E-4</c:v>
                  </c:pt>
                  <c:pt idx="18">
                    <c:v>2.0938702119366326E-4</c:v>
                  </c:pt>
                  <c:pt idx="19">
                    <c:v>2.6444804940917166E-4</c:v>
                  </c:pt>
                  <c:pt idx="20">
                    <c:v>2.7869291608850766E-4</c:v>
                  </c:pt>
                  <c:pt idx="21">
                    <c:v>1.6796128248874886E-4</c:v>
                  </c:pt>
                  <c:pt idx="22">
                    <c:v>1.5848435353382762E-4</c:v>
                  </c:pt>
                  <c:pt idx="23">
                    <c:v>2.6064848832385579E-4</c:v>
                  </c:pt>
                  <c:pt idx="24">
                    <c:v>1.6546657515092988E-4</c:v>
                  </c:pt>
                  <c:pt idx="25">
                    <c:v>1.5362668024798687E-4</c:v>
                  </c:pt>
                  <c:pt idx="26">
                    <c:v>2.6383288189801846E-4</c:v>
                  </c:pt>
                  <c:pt idx="27">
                    <c:v>1.8030766176568847E-4</c:v>
                  </c:pt>
                  <c:pt idx="28">
                    <c:v>1.5849427498393354E-4</c:v>
                  </c:pt>
                  <c:pt idx="29">
                    <c:v>2.5790651464419057E-4</c:v>
                  </c:pt>
                </c:numCache>
              </c:numRef>
            </c:plus>
            <c:minus>
              <c:numRef>
                <c:f>('results.eq-format'!$AS$20:$AS$34,'results.eq-format'!$AW$20:$AW$34)</c:f>
                <c:numCache>
                  <c:formatCode>General</c:formatCode>
                  <c:ptCount val="30"/>
                  <c:pt idx="0">
                    <c:v>1.4124528441916695E-4</c:v>
                  </c:pt>
                  <c:pt idx="1">
                    <c:v>1.6318351915600715E-4</c:v>
                  </c:pt>
                  <c:pt idx="2">
                    <c:v>1.8660190495101148E-4</c:v>
                  </c:pt>
                  <c:pt idx="3">
                    <c:v>2.2106097489538179E-4</c:v>
                  </c:pt>
                  <c:pt idx="4">
                    <c:v>1.6179069263166923E-4</c:v>
                  </c:pt>
                  <c:pt idx="5">
                    <c:v>1.6313617526275692E-4</c:v>
                  </c:pt>
                  <c:pt idx="6">
                    <c:v>8.0385043625508246E-5</c:v>
                  </c:pt>
                  <c:pt idx="7">
                    <c:v>7.3187325936752146E-5</c:v>
                  </c:pt>
                  <c:pt idx="8">
                    <c:v>7.4022719718014329E-5</c:v>
                  </c:pt>
                  <c:pt idx="9">
                    <c:v>1.0184659604517421E-4</c:v>
                  </c:pt>
                  <c:pt idx="10">
                    <c:v>9.6694934055951975E-5</c:v>
                  </c:pt>
                  <c:pt idx="11">
                    <c:v>9.2238312356718311E-5</c:v>
                  </c:pt>
                  <c:pt idx="12">
                    <c:v>1.2450386874540698E-4</c:v>
                  </c:pt>
                  <c:pt idx="13">
                    <c:v>1.1436223510785659E-4</c:v>
                  </c:pt>
                  <c:pt idx="14">
                    <c:v>1.0135672384636862E-4</c:v>
                  </c:pt>
                  <c:pt idx="15">
                    <c:v>1.8392376857723214E-4</c:v>
                  </c:pt>
                  <c:pt idx="16">
                    <c:v>7.259906480607814E-4</c:v>
                  </c:pt>
                  <c:pt idx="17">
                    <c:v>2.0864106664042481E-4</c:v>
                  </c:pt>
                  <c:pt idx="18">
                    <c:v>2.0934526980642687E-4</c:v>
                  </c:pt>
                  <c:pt idx="19">
                    <c:v>2.643814691447588E-4</c:v>
                  </c:pt>
                  <c:pt idx="20">
                    <c:v>2.7861897569136929E-4</c:v>
                  </c:pt>
                  <c:pt idx="21">
                    <c:v>1.6793442011642234E-4</c:v>
                  </c:pt>
                  <c:pt idx="22">
                    <c:v>1.5846043255640652E-4</c:v>
                  </c:pt>
                  <c:pt idx="23">
                    <c:v>2.6058379831650491E-4</c:v>
                  </c:pt>
                  <c:pt idx="24">
                    <c:v>1.6544050483036088E-4</c:v>
                  </c:pt>
                  <c:pt idx="25">
                    <c:v>1.5360420630172733E-4</c:v>
                  </c:pt>
                  <c:pt idx="26">
                    <c:v>2.6376661202309748E-4</c:v>
                  </c:pt>
                  <c:pt idx="27">
                    <c:v>1.8027670675690999E-4</c:v>
                  </c:pt>
                  <c:pt idx="28">
                    <c:v>1.5847035726768155E-4</c:v>
                  </c:pt>
                  <c:pt idx="29">
                    <c:v>2.578431740232201E-4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('results.eq-format'!$A$20:$A$34,'results.eq-format'!$B$20:$B$34)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22</c:v>
                </c:pt>
                <c:pt idx="4">
                  <c:v>23</c:v>
                </c:pt>
                <c:pt idx="5">
                  <c:v>29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7</c:v>
                </c:pt>
                <c:pt idx="16">
                  <c:v>13</c:v>
                </c:pt>
                <c:pt idx="17">
                  <c:v>14</c:v>
                </c:pt>
                <c:pt idx="18">
                  <c:v>28</c:v>
                </c:pt>
                <c:pt idx="19">
                  <c:v>34</c:v>
                </c:pt>
                <c:pt idx="20">
                  <c:v>35</c:v>
                </c:pt>
                <c:pt idx="21">
                  <c:v>19</c:v>
                </c:pt>
                <c:pt idx="22">
                  <c:v>25</c:v>
                </c:pt>
                <c:pt idx="23">
                  <c:v>31</c:v>
                </c:pt>
                <c:pt idx="24">
                  <c:v>20</c:v>
                </c:pt>
                <c:pt idx="25">
                  <c:v>26</c:v>
                </c:pt>
                <c:pt idx="26">
                  <c:v>32</c:v>
                </c:pt>
                <c:pt idx="27">
                  <c:v>21</c:v>
                </c:pt>
                <c:pt idx="28">
                  <c:v>27</c:v>
                </c:pt>
                <c:pt idx="29">
                  <c:v>33</c:v>
                </c:pt>
              </c:numCache>
            </c:numRef>
          </c:xVal>
          <c:yVal>
            <c:numRef>
              <c:f>('results.eq-format'!$AO$20:$AO$34,'results.eq-format'!$AQ$20:$AQ$34)</c:f>
              <c:numCache>
                <c:formatCode>0.000</c:formatCode>
                <c:ptCount val="30"/>
                <c:pt idx="0">
                  <c:v>1.0500139502147663</c:v>
                </c:pt>
                <c:pt idx="1">
                  <c:v>1.0485838399860312</c:v>
                </c:pt>
                <c:pt idx="2">
                  <c:v>1.0498873261679538</c:v>
                </c:pt>
                <c:pt idx="3">
                  <c:v>1.0500659586936998</c:v>
                </c:pt>
                <c:pt idx="4">
                  <c:v>1.0500080701531094</c:v>
                </c:pt>
                <c:pt idx="5">
                  <c:v>1.0499550670835367</c:v>
                </c:pt>
                <c:pt idx="6">
                  <c:v>1.0500253534281849</c:v>
                </c:pt>
                <c:pt idx="7">
                  <c:v>1.0500275794842939</c:v>
                </c:pt>
                <c:pt idx="8">
                  <c:v>1.0500407994147389</c:v>
                </c:pt>
                <c:pt idx="9">
                  <c:v>1.0499535866479357</c:v>
                </c:pt>
                <c:pt idx="10">
                  <c:v>1.0499809697945504</c:v>
                </c:pt>
                <c:pt idx="11">
                  <c:v>1.0500061486400991</c:v>
                </c:pt>
                <c:pt idx="12">
                  <c:v>1.0499712575154989</c:v>
                </c:pt>
                <c:pt idx="13">
                  <c:v>1.049959487403674</c:v>
                </c:pt>
                <c:pt idx="14">
                  <c:v>1.0499651676998658</c:v>
                </c:pt>
                <c:pt idx="15">
                  <c:v>1.0499734309582516</c:v>
                </c:pt>
                <c:pt idx="16">
                  <c:v>1.0386506408487468</c:v>
                </c:pt>
                <c:pt idx="17">
                  <c:v>1.0501250265651445</c:v>
                </c:pt>
                <c:pt idx="18">
                  <c:v>1.0498856568484323</c:v>
                </c:pt>
                <c:pt idx="19">
                  <c:v>1.0500884093438931</c:v>
                </c:pt>
                <c:pt idx="20">
                  <c:v>1.0501584735798817</c:v>
                </c:pt>
                <c:pt idx="21">
                  <c:v>1.0500368407683871</c:v>
                </c:pt>
                <c:pt idx="22">
                  <c:v>1.0498525649740591</c:v>
                </c:pt>
                <c:pt idx="23">
                  <c:v>1.0499422682092783</c:v>
                </c:pt>
                <c:pt idx="24">
                  <c:v>1.0500397808756574</c:v>
                </c:pt>
                <c:pt idx="25">
                  <c:v>1.0500027046255798</c:v>
                </c:pt>
                <c:pt idx="26">
                  <c:v>1.0501046753393337</c:v>
                </c:pt>
                <c:pt idx="27">
                  <c:v>1.0500811637588661</c:v>
                </c:pt>
                <c:pt idx="28">
                  <c:v>1.0501272003261994</c:v>
                </c:pt>
                <c:pt idx="29">
                  <c:v>1.0498702656375207</c:v>
                </c:pt>
              </c:numCache>
            </c:numRef>
          </c:yVal>
          <c:smooth val="0"/>
        </c:ser>
        <c:ser>
          <c:idx val="2"/>
          <c:order val="2"/>
          <c:tx>
            <c:v>Noisy (main pollutant)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('results.eq-format'!$AV$20:$AV$34,'results.eq-format'!$AZ$20:$AZ$34)</c:f>
                <c:numCache>
                  <c:formatCode>General</c:formatCode>
                  <c:ptCount val="30"/>
                  <c:pt idx="0">
                    <c:v>2.5106073179204103E-4</c:v>
                  </c:pt>
                  <c:pt idx="1">
                    <c:v>1.4853432577099923E-4</c:v>
                  </c:pt>
                  <c:pt idx="2">
                    <c:v>5.2807949142419375E-5</c:v>
                  </c:pt>
                  <c:pt idx="3">
                    <c:v>8.6841562977335585E-5</c:v>
                  </c:pt>
                  <c:pt idx="4">
                    <c:v>6.2748417582803029E-5</c:v>
                  </c:pt>
                  <c:pt idx="5">
                    <c:v>8.7936633217378102E-5</c:v>
                  </c:pt>
                  <c:pt idx="6">
                    <c:v>7.9625296854457517E-5</c:v>
                  </c:pt>
                  <c:pt idx="7">
                    <c:v>7.2178297601865893E-5</c:v>
                  </c:pt>
                  <c:pt idx="8">
                    <c:v>7.2043915455122232E-5</c:v>
                  </c:pt>
                  <c:pt idx="9">
                    <c:v>2.1290557905784269E-5</c:v>
                  </c:pt>
                  <c:pt idx="10">
                    <c:v>1.9930837586112915E-5</c:v>
                  </c:pt>
                  <c:pt idx="11">
                    <c:v>1.8903758075561328E-5</c:v>
                  </c:pt>
                  <c:pt idx="12">
                    <c:v>7.160789846238913E-5</c:v>
                  </c:pt>
                  <c:pt idx="13">
                    <c:v>6.2991655300104199E-5</c:v>
                  </c:pt>
                  <c:pt idx="14">
                    <c:v>5.5873750718582471E-5</c:v>
                  </c:pt>
                  <c:pt idx="15">
                    <c:v>6.22737990887412E-5</c:v>
                  </c:pt>
                  <c:pt idx="16">
                    <c:v>1.1534240110244731E-4</c:v>
                  </c:pt>
                  <c:pt idx="17">
                    <c:v>1.6779029383262589E-4</c:v>
                  </c:pt>
                  <c:pt idx="18">
                    <c:v>1.1413674427163123E-4</c:v>
                  </c:pt>
                  <c:pt idx="19">
                    <c:v>8.7405715556876373E-5</c:v>
                  </c:pt>
                  <c:pt idx="20">
                    <c:v>8.9775608101749782E-5</c:v>
                  </c:pt>
                  <c:pt idx="21">
                    <c:v>6.4931584463856495E-5</c:v>
                  </c:pt>
                  <c:pt idx="22">
                    <c:v>8.2653104931829091E-5</c:v>
                  </c:pt>
                  <c:pt idx="23">
                    <c:v>8.1370047652296051E-5</c:v>
                  </c:pt>
                  <c:pt idx="24">
                    <c:v>6.8358842824745025E-5</c:v>
                  </c:pt>
                  <c:pt idx="25">
                    <c:v>8.525913703327781E-5</c:v>
                  </c:pt>
                  <c:pt idx="26">
                    <c:v>8.6746091595646391E-5</c:v>
                  </c:pt>
                  <c:pt idx="27">
                    <c:v>7.3311684036569957E-5</c:v>
                  </c:pt>
                  <c:pt idx="28">
                    <c:v>8.5166593425389792E-5</c:v>
                  </c:pt>
                  <c:pt idx="29">
                    <c:v>8.1479081540436482E-5</c:v>
                  </c:pt>
                </c:numCache>
              </c:numRef>
            </c:plus>
            <c:minus>
              <c:numRef>
                <c:f>('results.eq-format'!$AU$20:$AU$34,'results.eq-format'!$AY$20:$AY$34)</c:f>
                <c:numCache>
                  <c:formatCode>General</c:formatCode>
                  <c:ptCount val="30"/>
                  <c:pt idx="0">
                    <c:v>2.5100070060402047E-4</c:v>
                  </c:pt>
                  <c:pt idx="1">
                    <c:v>1.4851326322484759E-4</c:v>
                  </c:pt>
                  <c:pt idx="2">
                    <c:v>5.2805179431070215E-5</c:v>
                  </c:pt>
                  <c:pt idx="3">
                    <c:v>8.683415299270969E-5</c:v>
                  </c:pt>
                  <c:pt idx="4">
                    <c:v>6.2744549502280478E-5</c:v>
                  </c:pt>
                  <c:pt idx="5">
                    <c:v>8.7929091980187835E-5</c:v>
                  </c:pt>
                  <c:pt idx="6">
                    <c:v>7.9619249394591307E-5</c:v>
                  </c:pt>
                  <c:pt idx="7">
                    <c:v>7.2173330117886181E-5</c:v>
                  </c:pt>
                  <c:pt idx="8">
                    <c:v>7.2038966685505912E-5</c:v>
                  </c:pt>
                  <c:pt idx="9">
                    <c:v>2.1290108491278659E-5</c:v>
                  </c:pt>
                  <c:pt idx="10">
                    <c:v>1.9930443827531619E-5</c:v>
                  </c:pt>
                  <c:pt idx="11">
                    <c:v>1.890340385646283E-5</c:v>
                  </c:pt>
                  <c:pt idx="12">
                    <c:v>7.1602901442036071E-5</c:v>
                  </c:pt>
                  <c:pt idx="13">
                    <c:v>6.298778957325446E-5</c:v>
                  </c:pt>
                  <c:pt idx="14">
                    <c:v>5.5870709373850858E-5</c:v>
                  </c:pt>
                  <c:pt idx="15">
                    <c:v>6.2269953235549735E-5</c:v>
                  </c:pt>
                  <c:pt idx="16">
                    <c:v>1.1532945168979403E-4</c:v>
                  </c:pt>
                  <c:pt idx="17">
                    <c:v>1.6776303337517895E-4</c:v>
                  </c:pt>
                  <c:pt idx="18">
                    <c:v>1.1412404353494665E-4</c:v>
                  </c:pt>
                  <c:pt idx="19">
                    <c:v>8.7398182460063367E-5</c:v>
                  </c:pt>
                  <c:pt idx="20">
                    <c:v>8.976766115353918E-5</c:v>
                  </c:pt>
                  <c:pt idx="21">
                    <c:v>6.4927443504725346E-5</c:v>
                  </c:pt>
                  <c:pt idx="22">
                    <c:v>8.2646442726375113E-5</c:v>
                  </c:pt>
                  <c:pt idx="23">
                    <c:v>8.1363518157351322E-5</c:v>
                  </c:pt>
                  <c:pt idx="24">
                    <c:v>6.8354256456126805E-5</c:v>
                  </c:pt>
                  <c:pt idx="25">
                    <c:v>8.5252050146200631E-5</c:v>
                  </c:pt>
                  <c:pt idx="26">
                    <c:v>8.6738669705210825E-5</c:v>
                  </c:pt>
                  <c:pt idx="27">
                    <c:v>7.3306405681039521E-5</c:v>
                  </c:pt>
                  <c:pt idx="28">
                    <c:v>8.5159521441280361E-5</c:v>
                  </c:pt>
                  <c:pt idx="29">
                    <c:v>8.1472534698701082E-5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dash"/>
                <a:round/>
              </a:ln>
              <a:effectLst/>
            </c:spPr>
          </c:errBars>
          <c:xVal>
            <c:numRef>
              <c:f>('results.eq-format'!$A$20:$A$34,'results.eq-format'!$B$20:$B$34)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22</c:v>
                </c:pt>
                <c:pt idx="4">
                  <c:v>23</c:v>
                </c:pt>
                <c:pt idx="5">
                  <c:v>29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7</c:v>
                </c:pt>
                <c:pt idx="16">
                  <c:v>13</c:v>
                </c:pt>
                <c:pt idx="17">
                  <c:v>14</c:v>
                </c:pt>
                <c:pt idx="18">
                  <c:v>28</c:v>
                </c:pt>
                <c:pt idx="19">
                  <c:v>34</c:v>
                </c:pt>
                <c:pt idx="20">
                  <c:v>35</c:v>
                </c:pt>
                <c:pt idx="21">
                  <c:v>19</c:v>
                </c:pt>
                <c:pt idx="22">
                  <c:v>25</c:v>
                </c:pt>
                <c:pt idx="23">
                  <c:v>31</c:v>
                </c:pt>
                <c:pt idx="24">
                  <c:v>20</c:v>
                </c:pt>
                <c:pt idx="25">
                  <c:v>26</c:v>
                </c:pt>
                <c:pt idx="26">
                  <c:v>32</c:v>
                </c:pt>
                <c:pt idx="27">
                  <c:v>21</c:v>
                </c:pt>
                <c:pt idx="28">
                  <c:v>27</c:v>
                </c:pt>
                <c:pt idx="29">
                  <c:v>33</c:v>
                </c:pt>
              </c:numCache>
            </c:numRef>
          </c:xVal>
          <c:yVal>
            <c:numRef>
              <c:f>('results.eq-format'!$AP$20:$AP$34,'results.eq-format'!$AR$20:$AR$34)</c:f>
              <c:numCache>
                <c:formatCode>0.000</c:formatCode>
                <c:ptCount val="30"/>
                <c:pt idx="0">
                  <c:v>1.0497280115556638</c:v>
                </c:pt>
                <c:pt idx="1">
                  <c:v>1.0473243460314159</c:v>
                </c:pt>
                <c:pt idx="2">
                  <c:v>1.0067956946514842</c:v>
                </c:pt>
                <c:pt idx="3">
                  <c:v>1.0176558060998262</c:v>
                </c:pt>
                <c:pt idx="4">
                  <c:v>1.0178487749867922</c:v>
                </c:pt>
                <c:pt idx="5">
                  <c:v>1.0253208971660908</c:v>
                </c:pt>
                <c:pt idx="6">
                  <c:v>1.0483254913216293</c:v>
                </c:pt>
                <c:pt idx="7">
                  <c:v>1.0486894597179517</c:v>
                </c:pt>
                <c:pt idx="8">
                  <c:v>1.0487392946251455</c:v>
                </c:pt>
                <c:pt idx="9">
                  <c:v>1.0085976271094232</c:v>
                </c:pt>
                <c:pt idx="10">
                  <c:v>1.0088180469189669</c:v>
                </c:pt>
                <c:pt idx="11">
                  <c:v>1.0088258854656442</c:v>
                </c:pt>
                <c:pt idx="12">
                  <c:v>1.0260781054287411</c:v>
                </c:pt>
                <c:pt idx="13">
                  <c:v>1.0263801020747556</c:v>
                </c:pt>
                <c:pt idx="14">
                  <c:v>1.0264229789727031</c:v>
                </c:pt>
                <c:pt idx="15">
                  <c:v>1.0083033199168716</c:v>
                </c:pt>
                <c:pt idx="16">
                  <c:v>1.0272570780014598</c:v>
                </c:pt>
                <c:pt idx="17">
                  <c:v>1.032594864414452</c:v>
                </c:pt>
                <c:pt idx="18">
                  <c:v>1.0255898648818929</c:v>
                </c:pt>
                <c:pt idx="19">
                  <c:v>1.0140717357680085</c:v>
                </c:pt>
                <c:pt idx="20">
                  <c:v>1.0140932069361737</c:v>
                </c:pt>
                <c:pt idx="21">
                  <c:v>1.0180833774836151</c:v>
                </c:pt>
                <c:pt idx="22">
                  <c:v>1.0253339198495059</c:v>
                </c:pt>
                <c:pt idx="23">
                  <c:v>1.0139457056382832</c:v>
                </c:pt>
                <c:pt idx="24">
                  <c:v>1.0188054993717621</c:v>
                </c:pt>
                <c:pt idx="25">
                  <c:v>1.0256288852161712</c:v>
                </c:pt>
                <c:pt idx="26">
                  <c:v>1.0137903131303931</c:v>
                </c:pt>
                <c:pt idx="27">
                  <c:v>1.0181610520635869</c:v>
                </c:pt>
                <c:pt idx="28">
                  <c:v>1.0255603149868286</c:v>
                </c:pt>
                <c:pt idx="29">
                  <c:v>1.0139709339352365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660360"/>
        <c:axId val="57166075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'results-format'!$AR$4:$AR$21</c15:sqref>
                        </c15:formulaRef>
                      </c:ext>
                    </c:extLst>
                    <c:numCache>
                      <c:formatCode>0.000</c:formatCode>
                      <c:ptCount val="18"/>
                      <c:pt idx="0">
                        <c:v>1.050072469122826</c:v>
                      </c:pt>
                      <c:pt idx="1">
                        <c:v>1.0500107686773172</c:v>
                      </c:pt>
                      <c:pt idx="2">
                        <c:v>1.0500758503616203</c:v>
                      </c:pt>
                      <c:pt idx="3">
                        <c:v>1.0499494078409768</c:v>
                      </c:pt>
                      <c:pt idx="4">
                        <c:v>1.050045776619924</c:v>
                      </c:pt>
                      <c:pt idx="5">
                        <c:v>1.0500235473861304</c:v>
                      </c:pt>
                      <c:pt idx="6">
                        <c:v>1.049932745276092</c:v>
                      </c:pt>
                      <c:pt idx="7">
                        <c:v>1.0499361260649749</c:v>
                      </c:pt>
                      <c:pt idx="8">
                        <c:v>1.0500151262310491</c:v>
                      </c:pt>
                      <c:pt idx="9">
                        <c:v>1.0501257406504054</c:v>
                      </c:pt>
                      <c:pt idx="10">
                        <c:v>1.0502615832003861</c:v>
                      </c:pt>
                      <c:pt idx="11">
                        <c:v>1.0497564133809627</c:v>
                      </c:pt>
                      <c:pt idx="13">
                        <c:v>1.0499762343910548</c:v>
                      </c:pt>
                      <c:pt idx="14">
                        <c:v>1.0499358110841843</c:v>
                      </c:pt>
                      <c:pt idx="15">
                        <c:v>1.0500070516457751</c:v>
                      </c:pt>
                      <c:pt idx="16">
                        <c:v>1.0500901734939028</c:v>
                      </c:pt>
                      <c:pt idx="17">
                        <c:v>1.0500130052026364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'results-format'!$AS$4:$AS$21</c15:sqref>
                        </c15:formulaRef>
                      </c:ext>
                    </c:extLst>
                    <c:numCache>
                      <c:formatCode>0.000</c:formatCode>
                      <c:ptCount val="18"/>
                      <c:pt idx="0">
                        <c:v>1.0347629658643056</c:v>
                      </c:pt>
                      <c:pt idx="1">
                        <c:v>1.0343960274197601</c:v>
                      </c:pt>
                      <c:pt idx="2">
                        <c:v>1.0350851925785403</c:v>
                      </c:pt>
                      <c:pt idx="3">
                        <c:v>1.0352759163137131</c:v>
                      </c:pt>
                      <c:pt idx="4">
                        <c:v>1.0302192142855227</c:v>
                      </c:pt>
                      <c:pt idx="5">
                        <c:v>1.0300463827255262</c:v>
                      </c:pt>
                      <c:pt idx="6">
                        <c:v>1.0426317233059563</c:v>
                      </c:pt>
                      <c:pt idx="7">
                        <c:v>1.0426135368394205</c:v>
                      </c:pt>
                      <c:pt idx="8">
                        <c:v>1.0449414843378491</c:v>
                      </c:pt>
                      <c:pt idx="9">
                        <c:v>1.0450739693722746</c:v>
                      </c:pt>
                      <c:pt idx="10">
                        <c:v>1.0430969628103726</c:v>
                      </c:pt>
                      <c:pt idx="11">
                        <c:v>1.0425865407966168</c:v>
                      </c:pt>
                      <c:pt idx="13">
                        <c:v>1.0487046458999731</c:v>
                      </c:pt>
                      <c:pt idx="14">
                        <c:v>1.0480803135192622</c:v>
                      </c:pt>
                      <c:pt idx="15">
                        <c:v>1.0085645799409881</c:v>
                      </c:pt>
                      <c:pt idx="16">
                        <c:v>1.0073327035664208</c:v>
                      </c:pt>
                      <c:pt idx="17">
                        <c:v>1.0267638572608699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3"/>
                <c:order val="3"/>
                <c:tx>
                  <c:v>True (co-pollutant)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dash"/>
                  <c:size val="8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('results-format'!$BA$17:$BA$28,'results-format'!$BA$63:$BA$80)</c15:sqref>
                          </c15:formulaRef>
                        </c:ext>
                      </c:extLst>
                      <c:numCache>
                        <c:formatCode>General</c:formatCode>
                        <c:ptCount val="30"/>
                        <c:pt idx="0">
                          <c:v>1.8639847776591445E-4</c:v>
                        </c:pt>
                        <c:pt idx="1">
                          <c:v>2.0790653140667636E-4</c:v>
                        </c:pt>
                        <c:pt idx="2">
                          <c:v>1.4975309112941204E-4</c:v>
                        </c:pt>
                        <c:pt idx="3">
                          <c:v>2.1599322979626301E-4</c:v>
                        </c:pt>
                        <c:pt idx="4">
                          <c:v>1.5512997274935714E-4</c:v>
                        </c:pt>
                        <c:pt idx="5">
                          <c:v>1.8610524031215103E-4</c:v>
                        </c:pt>
                        <c:pt idx="6">
                          <c:v>2.0967204562927222E-4</c:v>
                        </c:pt>
                        <c:pt idx="7">
                          <c:v>2.6124335318011838E-4</c:v>
                        </c:pt>
                        <c:pt idx="8">
                          <c:v>2.136621839812225E-4</c:v>
                        </c:pt>
                        <c:pt idx="9">
                          <c:v>2.5984945307655494E-4</c:v>
                        </c:pt>
                        <c:pt idx="10">
                          <c:v>1.5690611576979485E-4</c:v>
                        </c:pt>
                        <c:pt idx="11">
                          <c:v>1.6040174446940725E-4</c:v>
                        </c:pt>
                        <c:pt idx="12">
                          <c:v>1.6748137659350348E-4</c:v>
                        </c:pt>
                        <c:pt idx="13">
                          <c:v>1.5644979715390139E-4</c:v>
                        </c:pt>
                        <c:pt idx="14">
                          <c:v>2.5596205337663491E-4</c:v>
                        </c:pt>
                        <c:pt idx="15">
                          <c:v>1.7817414747112181E-4</c:v>
                        </c:pt>
                        <c:pt idx="16">
                          <c:v>1.5781763748656807E-4</c:v>
                        </c:pt>
                        <c:pt idx="17">
                          <c:v>2.5550418761088878E-4</c:v>
                        </c:pt>
                        <c:pt idx="18">
                          <c:v>1.8701622484451619E-4</c:v>
                        </c:pt>
                        <c:pt idx="19">
                          <c:v>1.6155338860723845E-4</c:v>
                        </c:pt>
                        <c:pt idx="20">
                          <c:v>2.4820915411605249E-4</c:v>
                        </c:pt>
                        <c:pt idx="21">
                          <c:v>8.5840772915402042E-5</c:v>
                        </c:pt>
                        <c:pt idx="22">
                          <c:v>1.0363701919846591E-4</c:v>
                        </c:pt>
                        <c:pt idx="23">
                          <c:v>1.3162414027578784E-4</c:v>
                        </c:pt>
                        <c:pt idx="24">
                          <c:v>8.4356065650048606E-5</c:v>
                        </c:pt>
                        <c:pt idx="25">
                          <c:v>1.0094263972004747E-4</c:v>
                        </c:pt>
                        <c:pt idx="26">
                          <c:v>1.1339944872490459E-4</c:v>
                        </c:pt>
                        <c:pt idx="27">
                          <c:v>8.0549691322873151E-5</c:v>
                        </c:pt>
                        <c:pt idx="28">
                          <c:v>1.0037745553437283E-4</c:v>
                        </c:pt>
                        <c:pt idx="29">
                          <c:v>1.1341692429500672E-4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('results-format'!$AZ$17:$AZ$28,'results-format'!$AZ$63:$AZ$80)</c15:sqref>
                          </c15:formulaRef>
                        </c:ext>
                      </c:extLst>
                      <c:numCache>
                        <c:formatCode>General</c:formatCode>
                        <c:ptCount val="30"/>
                        <c:pt idx="0">
                          <c:v>1.8636374317704263E-4</c:v>
                        </c:pt>
                        <c:pt idx="1">
                          <c:v>2.0786331495425969E-4</c:v>
                        </c:pt>
                        <c:pt idx="2">
                          <c:v>1.4973066852785877E-4</c:v>
                        </c:pt>
                        <c:pt idx="3">
                          <c:v>2.1594658295576163E-4</c:v>
                        </c:pt>
                        <c:pt idx="4">
                          <c:v>1.5510591283240949E-4</c:v>
                        </c:pt>
                        <c:pt idx="5">
                          <c:v>1.8607060712472201E-4</c:v>
                        </c:pt>
                        <c:pt idx="6">
                          <c:v>2.0962810078606342E-4</c:v>
                        </c:pt>
                        <c:pt idx="7">
                          <c:v>2.6117511703749319E-4</c:v>
                        </c:pt>
                        <c:pt idx="8">
                          <c:v>2.1361654575213773E-4</c:v>
                        </c:pt>
                        <c:pt idx="9">
                          <c:v>2.5978195016740369E-4</c:v>
                        </c:pt>
                        <c:pt idx="10">
                          <c:v>1.5688150296000458E-4</c:v>
                        </c:pt>
                        <c:pt idx="11">
                          <c:v>1.6037601997709316E-4</c:v>
                        </c:pt>
                        <c:pt idx="12">
                          <c:v>1.674533357123309E-4</c:v>
                        </c:pt>
                        <c:pt idx="13">
                          <c:v>1.5642532365922612E-4</c:v>
                        </c:pt>
                        <c:pt idx="14">
                          <c:v>2.5589655290425561E-4</c:v>
                        </c:pt>
                        <c:pt idx="15">
                          <c:v>1.7814240926772307E-4</c:v>
                        </c:pt>
                        <c:pt idx="16">
                          <c:v>1.5779273653449E-4</c:v>
                        </c:pt>
                        <c:pt idx="17">
                          <c:v>2.5543892877033514E-4</c:v>
                        </c:pt>
                        <c:pt idx="18">
                          <c:v>1.8698125751814842E-4</c:v>
                        </c:pt>
                        <c:pt idx="19">
                          <c:v>1.6152729419660616E-4</c:v>
                        </c:pt>
                        <c:pt idx="20">
                          <c:v>2.4814755773361341E-4</c:v>
                        </c:pt>
                        <c:pt idx="21">
                          <c:v>8.5833404957269543E-5</c:v>
                        </c:pt>
                        <c:pt idx="22">
                          <c:v>1.0362627973270477E-4</c:v>
                        </c:pt>
                        <c:pt idx="23">
                          <c:v>1.3160681825152842E-4</c:v>
                        </c:pt>
                        <c:pt idx="24">
                          <c:v>8.4348950567969538E-5</c:v>
                        </c:pt>
                        <c:pt idx="25">
                          <c:v>1.0093245136333362E-4</c:v>
                        </c:pt>
                        <c:pt idx="26">
                          <c:v>1.1338659021720154E-4</c:v>
                        </c:pt>
                        <c:pt idx="27">
                          <c:v>8.0543203334615399E-5</c:v>
                        </c:pt>
                        <c:pt idx="28">
                          <c:v>1.0036738162977343E-4</c:v>
                        </c:pt>
                        <c:pt idx="29">
                          <c:v>1.1340406074289433E-4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('results-format'!$A$17:$A$28,'results-format'!$A$63:$A$80)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13</c:v>
                      </c:pt>
                      <c:pt idx="5">
                        <c:v>14</c:v>
                      </c:pt>
                      <c:pt idx="6">
                        <c:v>22</c:v>
                      </c:pt>
                      <c:pt idx="7">
                        <c:v>23</c:v>
                      </c:pt>
                      <c:pt idx="8">
                        <c:v>28</c:v>
                      </c:pt>
                      <c:pt idx="9">
                        <c:v>29</c:v>
                      </c:pt>
                      <c:pt idx="10">
                        <c:v>34</c:v>
                      </c:pt>
                      <c:pt idx="11">
                        <c:v>35</c:v>
                      </c:pt>
                      <c:pt idx="12">
                        <c:v>3</c:v>
                      </c:pt>
                      <c:pt idx="13">
                        <c:v>4</c:v>
                      </c:pt>
                      <c:pt idx="14">
                        <c:v>5</c:v>
                      </c:pt>
                      <c:pt idx="15">
                        <c:v>9</c:v>
                      </c:pt>
                      <c:pt idx="16">
                        <c:v>10</c:v>
                      </c:pt>
                      <c:pt idx="17">
                        <c:v>11</c:v>
                      </c:pt>
                      <c:pt idx="18">
                        <c:v>15</c:v>
                      </c:pt>
                      <c:pt idx="19">
                        <c:v>16</c:v>
                      </c:pt>
                      <c:pt idx="20">
                        <c:v>17</c:v>
                      </c:pt>
                      <c:pt idx="21">
                        <c:v>19</c:v>
                      </c:pt>
                      <c:pt idx="22">
                        <c:v>20</c:v>
                      </c:pt>
                      <c:pt idx="23">
                        <c:v>21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31</c:v>
                      </c:pt>
                      <c:pt idx="28">
                        <c:v>32</c:v>
                      </c:pt>
                      <c:pt idx="29">
                        <c:v>33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('results-format'!$AT$17:$AT$28,'results-format'!$AT$63:$AT$80)</c15:sqref>
                        </c15:formulaRef>
                      </c:ext>
                    </c:extLst>
                    <c:numCache>
                      <c:formatCode>0.000</c:formatCode>
                      <c:ptCount val="30"/>
                      <c:pt idx="0">
                        <c:v>1.0000958396723281</c:v>
                      </c:pt>
                      <c:pt idx="1">
                        <c:v>0.99999279261797325</c:v>
                      </c:pt>
                      <c:pt idx="2">
                        <c:v>1.0000012826688227</c:v>
                      </c:pt>
                      <c:pt idx="3">
                        <c:v>0.99991766519969572</c:v>
                      </c:pt>
                      <c:pt idx="4">
                        <c:v>1.0000689598276196</c:v>
                      </c:pt>
                      <c:pt idx="5">
                        <c:v>0.99987086183905027</c:v>
                      </c:pt>
                      <c:pt idx="6">
                        <c:v>1.0001890920756531</c:v>
                      </c:pt>
                      <c:pt idx="7">
                        <c:v>0.99991383948203061</c:v>
                      </c:pt>
                      <c:pt idx="8">
                        <c:v>1.000077759703129</c:v>
                      </c:pt>
                      <c:pt idx="9">
                        <c:v>1.0000190858121318</c:v>
                      </c:pt>
                      <c:pt idx="10">
                        <c:v>1.0001160889377994</c:v>
                      </c:pt>
                      <c:pt idx="11">
                        <c:v>1.0000039350487422</c:v>
                      </c:pt>
                      <c:pt idx="12">
                        <c:v>1.0001581225000449</c:v>
                      </c:pt>
                      <c:pt idx="13">
                        <c:v>0.99996794586374482</c:v>
                      </c:pt>
                      <c:pt idx="14">
                        <c:v>0.99998984240158872</c:v>
                      </c:pt>
                      <c:pt idx="15">
                        <c:v>1.0000683272141977</c:v>
                      </c:pt>
                      <c:pt idx="16">
                        <c:v>1.0000612384649983</c:v>
                      </c:pt>
                      <c:pt idx="17">
                        <c:v>1.0001053512490532</c:v>
                      </c:pt>
                      <c:pt idx="18">
                        <c:v>1.0000343847911435</c:v>
                      </c:pt>
                      <c:pt idx="19">
                        <c:v>1.000033381627154</c:v>
                      </c:pt>
                      <c:pt idx="20">
                        <c:v>0.99993689363129068</c:v>
                      </c:pt>
                      <c:pt idx="21">
                        <c:v>1.0000064638088904</c:v>
                      </c:pt>
                      <c:pt idx="22">
                        <c:v>1.0000049259341324</c:v>
                      </c:pt>
                      <c:pt idx="23">
                        <c:v>1.0000352135399821</c:v>
                      </c:pt>
                      <c:pt idx="24">
                        <c:v>1.0000370365358355</c:v>
                      </c:pt>
                      <c:pt idx="25">
                        <c:v>1.000003061013685</c:v>
                      </c:pt>
                      <c:pt idx="26">
                        <c:v>0.99995871193237573</c:v>
                      </c:pt>
                      <c:pt idx="27">
                        <c:v>0.99996024367030378</c:v>
                      </c:pt>
                      <c:pt idx="28">
                        <c:v>1.0000712319468748</c:v>
                      </c:pt>
                      <c:pt idx="29">
                        <c:v>0.99987465055689806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4"/>
                <c:order val="4"/>
                <c:tx>
                  <c:v>Noisy (co-pollutant)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dash"/>
                  <c:size val="8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('results-format'!$BC$17:$BC$28,'results-format'!$BC$63:$BC$80)</c15:sqref>
                          </c15:formulaRef>
                        </c:ext>
                      </c:extLst>
                      <c:numCache>
                        <c:formatCode>General</c:formatCode>
                        <c:ptCount val="30"/>
                        <c:pt idx="0">
                          <c:v>6.7038680767739223E-5</c:v>
                        </c:pt>
                        <c:pt idx="1">
                          <c:v>1.2295810278772912E-4</c:v>
                        </c:pt>
                        <c:pt idx="2">
                          <c:v>2.9746457011081695E-4</c:v>
                        </c:pt>
                        <c:pt idx="3">
                          <c:v>1.7507294162188991E-4</c:v>
                        </c:pt>
                        <c:pt idx="4">
                          <c:v>1.6844455370945699E-4</c:v>
                        </c:pt>
                        <c:pt idx="5">
                          <c:v>5.517436231883277E-5</c:v>
                        </c:pt>
                        <c:pt idx="6">
                          <c:v>1.1210333827516017E-4</c:v>
                        </c:pt>
                        <c:pt idx="7">
                          <c:v>8.7635329308666243E-5</c:v>
                        </c:pt>
                        <c:pt idx="8">
                          <c:v>8.3098366767897502E-5</c:v>
                        </c:pt>
                        <c:pt idx="9">
                          <c:v>8.9033557901796456E-5</c:v>
                        </c:pt>
                        <c:pt idx="10">
                          <c:v>6.1319693705153E-5</c:v>
                        </c:pt>
                        <c:pt idx="11">
                          <c:v>8.8573268408387307E-5</c:v>
                        </c:pt>
                        <c:pt idx="12">
                          <c:v>6.8963750585959716E-5</c:v>
                        </c:pt>
                        <c:pt idx="13">
                          <c:v>8.486462094836611E-5</c:v>
                        </c:pt>
                        <c:pt idx="14">
                          <c:v>8.1581951864917457E-5</c:v>
                        </c:pt>
                        <c:pt idx="15">
                          <c:v>7.4512412998828381E-5</c:v>
                        </c:pt>
                        <c:pt idx="16">
                          <c:v>8.7040040094299442E-5</c:v>
                        </c:pt>
                        <c:pt idx="17">
                          <c:v>8.6740912448868279E-5</c:v>
                        </c:pt>
                        <c:pt idx="18">
                          <c:v>7.5402904813337557E-5</c:v>
                        </c:pt>
                        <c:pt idx="19">
                          <c:v>8.8417970289134118E-5</c:v>
                        </c:pt>
                        <c:pt idx="20">
                          <c:v>8.2348228970352544E-5</c:v>
                        </c:pt>
                        <c:pt idx="21">
                          <c:v>8.7392159467292174E-5</c:v>
                        </c:pt>
                        <c:pt idx="22">
                          <c:v>2.1923628951037166E-5</c:v>
                        </c:pt>
                        <c:pt idx="23">
                          <c:v>7.4844628096149002E-5</c:v>
                        </c:pt>
                        <c:pt idx="24">
                          <c:v>8.3207023263254243E-5</c:v>
                        </c:pt>
                        <c:pt idx="25">
                          <c:v>2.090394350640068E-5</c:v>
                        </c:pt>
                        <c:pt idx="26">
                          <c:v>6.291212705511473E-5</c:v>
                        </c:pt>
                        <c:pt idx="27">
                          <c:v>7.8900970189144104E-5</c:v>
                        </c:pt>
                        <c:pt idx="28">
                          <c:v>2.0707214738013846E-5</c:v>
                        </c:pt>
                        <c:pt idx="29">
                          <c:v>6.2838746877180718E-5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('results-format'!$BB$17:$BB$28,'results-format'!$BB$63:$BB$80)</c15:sqref>
                          </c15:formulaRef>
                        </c:ext>
                      </c:extLst>
                      <c:numCache>
                        <c:formatCode>General</c:formatCode>
                        <c:ptCount val="30"/>
                        <c:pt idx="0">
                          <c:v>6.7034186908121463E-5</c:v>
                        </c:pt>
                        <c:pt idx="1">
                          <c:v>1.2294299276827125E-4</c:v>
                        </c:pt>
                        <c:pt idx="2">
                          <c:v>2.9737620880609938E-4</c:v>
                        </c:pt>
                        <c:pt idx="3">
                          <c:v>1.7504244288391035E-4</c:v>
                        </c:pt>
                        <c:pt idx="4">
                          <c:v>1.6841617361174066E-4</c:v>
                        </c:pt>
                        <c:pt idx="5">
                          <c:v>5.5171317469571157E-5</c:v>
                        </c:pt>
                        <c:pt idx="6">
                          <c:v>1.1209077562202019E-4</c:v>
                        </c:pt>
                        <c:pt idx="7">
                          <c:v>8.7627649933308405E-5</c:v>
                        </c:pt>
                        <c:pt idx="8">
                          <c:v>8.3091461565820701E-5</c:v>
                        </c:pt>
                        <c:pt idx="9">
                          <c:v>8.9025632153516554E-5</c:v>
                        </c:pt>
                        <c:pt idx="10">
                          <c:v>6.1315934035133246E-5</c:v>
                        </c:pt>
                        <c:pt idx="11">
                          <c:v>8.8565424121056502E-5</c:v>
                        </c:pt>
                        <c:pt idx="12">
                          <c:v>6.8958995994128358E-5</c:v>
                        </c:pt>
                        <c:pt idx="13">
                          <c:v>8.4857419970996162E-5</c:v>
                        </c:pt>
                        <c:pt idx="14">
                          <c:v>8.1575296621339E-5</c:v>
                        </c:pt>
                        <c:pt idx="15">
                          <c:v>7.4506866229784308E-5</c:v>
                        </c:pt>
                        <c:pt idx="16">
                          <c:v>8.7032467371406241E-5</c:v>
                        </c:pt>
                        <c:pt idx="17">
                          <c:v>8.6733387209547708E-5</c:v>
                        </c:pt>
                        <c:pt idx="18">
                          <c:v>7.5397220776096674E-5</c:v>
                        </c:pt>
                        <c:pt idx="19">
                          <c:v>8.8410154397866592E-5</c:v>
                        </c:pt>
                        <c:pt idx="20">
                          <c:v>8.2341448156331154E-5</c:v>
                        </c:pt>
                        <c:pt idx="21">
                          <c:v>8.7384521098909929E-5</c:v>
                        </c:pt>
                        <c:pt idx="22">
                          <c:v>2.1923148286195904E-5</c:v>
                        </c:pt>
                        <c:pt idx="23">
                          <c:v>7.483902585758706E-5</c:v>
                        </c:pt>
                        <c:pt idx="24">
                          <c:v>8.3200100521541032E-5</c:v>
                        </c:pt>
                        <c:pt idx="25">
                          <c:v>2.090350654493367E-5</c:v>
                        </c:pt>
                        <c:pt idx="26">
                          <c:v>6.2908169296105321E-5</c:v>
                        </c:pt>
                        <c:pt idx="27">
                          <c:v>7.8894745199509231E-5</c:v>
                        </c:pt>
                        <c:pt idx="28">
                          <c:v>2.0706785960777907E-5</c:v>
                        </c:pt>
                        <c:pt idx="29">
                          <c:v>6.2834798134847603E-5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prstDash val="dash"/>
                      <a:round/>
                    </a:ln>
                    <a:effectLst/>
                  </c:spPr>
                </c:errBar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('results-format'!$A$17:$A$28,'results-format'!$A$63:$A$80)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13</c:v>
                      </c:pt>
                      <c:pt idx="5">
                        <c:v>14</c:v>
                      </c:pt>
                      <c:pt idx="6">
                        <c:v>22</c:v>
                      </c:pt>
                      <c:pt idx="7">
                        <c:v>23</c:v>
                      </c:pt>
                      <c:pt idx="8">
                        <c:v>28</c:v>
                      </c:pt>
                      <c:pt idx="9">
                        <c:v>29</c:v>
                      </c:pt>
                      <c:pt idx="10">
                        <c:v>34</c:v>
                      </c:pt>
                      <c:pt idx="11">
                        <c:v>35</c:v>
                      </c:pt>
                      <c:pt idx="12">
                        <c:v>3</c:v>
                      </c:pt>
                      <c:pt idx="13">
                        <c:v>4</c:v>
                      </c:pt>
                      <c:pt idx="14">
                        <c:v>5</c:v>
                      </c:pt>
                      <c:pt idx="15">
                        <c:v>9</c:v>
                      </c:pt>
                      <c:pt idx="16">
                        <c:v>10</c:v>
                      </c:pt>
                      <c:pt idx="17">
                        <c:v>11</c:v>
                      </c:pt>
                      <c:pt idx="18">
                        <c:v>15</c:v>
                      </c:pt>
                      <c:pt idx="19">
                        <c:v>16</c:v>
                      </c:pt>
                      <c:pt idx="20">
                        <c:v>17</c:v>
                      </c:pt>
                      <c:pt idx="21">
                        <c:v>19</c:v>
                      </c:pt>
                      <c:pt idx="22">
                        <c:v>20</c:v>
                      </c:pt>
                      <c:pt idx="23">
                        <c:v>21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31</c:v>
                      </c:pt>
                      <c:pt idx="28">
                        <c:v>32</c:v>
                      </c:pt>
                      <c:pt idx="29">
                        <c:v>33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('results-format'!$AU$17:$AU$28,'results-format'!$AU$63:$AU$80)</c15:sqref>
                        </c15:formulaRef>
                      </c:ext>
                    </c:extLst>
                    <c:numCache>
                      <c:formatCode>0.000</c:formatCode>
                      <c:ptCount val="30"/>
                      <c:pt idx="0">
                        <c:v>1.0000053253081793</c:v>
                      </c:pt>
                      <c:pt idx="1">
                        <c:v>1.0004512032615827</c:v>
                      </c:pt>
                      <c:pt idx="2">
                        <c:v>1.0011043473429506</c:v>
                      </c:pt>
                      <c:pt idx="3">
                        <c:v>1.0048020792028414</c:v>
                      </c:pt>
                      <c:pt idx="4">
                        <c:v>0.99960146393660321</c:v>
                      </c:pt>
                      <c:pt idx="5">
                        <c:v>0.99973498812185302</c:v>
                      </c:pt>
                      <c:pt idx="6">
                        <c:v>1.0002465249822903</c:v>
                      </c:pt>
                      <c:pt idx="7">
                        <c:v>0.99998733244023419</c:v>
                      </c:pt>
                      <c:pt idx="8">
                        <c:v>0.9999366556263396</c:v>
                      </c:pt>
                      <c:pt idx="9">
                        <c:v>1.0000656691061214</c:v>
                      </c:pt>
                      <c:pt idx="10">
                        <c:v>1.0000543074245949</c:v>
                      </c:pt>
                      <c:pt idx="11">
                        <c:v>1.0000308033544136</c:v>
                      </c:pt>
                      <c:pt idx="12">
                        <c:v>1.0002269732545321</c:v>
                      </c:pt>
                      <c:pt idx="13">
                        <c:v>1.0000577207357775</c:v>
                      </c:pt>
                      <c:pt idx="14">
                        <c:v>0.99997422127227709</c:v>
                      </c:pt>
                      <c:pt idx="15">
                        <c:v>1.0008865437478001</c:v>
                      </c:pt>
                      <c:pt idx="16">
                        <c:v>1.000341551615475</c:v>
                      </c:pt>
                      <c:pt idx="17">
                        <c:v>0.99974670238525898</c:v>
                      </c:pt>
                      <c:pt idx="18">
                        <c:v>1.0001991525282323</c:v>
                      </c:pt>
                      <c:pt idx="19">
                        <c:v>1.0001477837189381</c:v>
                      </c:pt>
                      <c:pt idx="20">
                        <c:v>0.99997911837802411</c:v>
                      </c:pt>
                      <c:pt idx="21">
                        <c:v>0.99978445903229274</c:v>
                      </c:pt>
                      <c:pt idx="22">
                        <c:v>0.99993763291490756</c:v>
                      </c:pt>
                      <c:pt idx="23">
                        <c:v>0.99983230516235144</c:v>
                      </c:pt>
                      <c:pt idx="24">
                        <c:v>1.0000131173560318</c:v>
                      </c:pt>
                      <c:pt idx="25">
                        <c:v>1.0000099229272319</c:v>
                      </c:pt>
                      <c:pt idx="26">
                        <c:v>0.9999817542164563</c:v>
                      </c:pt>
                      <c:pt idx="27">
                        <c:v>0.9999810950587007</c:v>
                      </c:pt>
                      <c:pt idx="28">
                        <c:v>1.0000062562765704</c:v>
                      </c:pt>
                      <c:pt idx="29">
                        <c:v>0.99992850660577448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5"/>
                <c:order val="5"/>
                <c:tx>
                  <c:v>Pop ME -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dash"/>
                  <c:size val="8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'results-format'!$C$17:$C$28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'results-format'!$AR$17:$AR$28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1.0499762343910548</c:v>
                      </c:pt>
                      <c:pt idx="1">
                        <c:v>1.0499358110841843</c:v>
                      </c:pt>
                      <c:pt idx="2">
                        <c:v>1.0500070516457751</c:v>
                      </c:pt>
                      <c:pt idx="3">
                        <c:v>1.0500901734939028</c:v>
                      </c:pt>
                      <c:pt idx="4">
                        <c:v>1.0500130052026364</c:v>
                      </c:pt>
                      <c:pt idx="5">
                        <c:v>1.0500941638441437</c:v>
                      </c:pt>
                      <c:pt idx="6">
                        <c:v>1.0499939476395399</c:v>
                      </c:pt>
                      <c:pt idx="7">
                        <c:v>1.04990203519243</c:v>
                      </c:pt>
                      <c:pt idx="8">
                        <c:v>1.0499478119190897</c:v>
                      </c:pt>
                      <c:pt idx="9">
                        <c:v>1.0501272843363789</c:v>
                      </c:pt>
                      <c:pt idx="10">
                        <c:v>1.0499495443344087</c:v>
                      </c:pt>
                      <c:pt idx="11">
                        <c:v>1.0499187917626287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6"/>
                <c:order val="6"/>
                <c:tx>
                  <c:v>Pop ME - Noisy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dash"/>
                  <c:size val="8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'results-format'!$C$17:$C$28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'results-format'!$AS$17:$AS$28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1.0487046458999731</c:v>
                      </c:pt>
                      <c:pt idx="1">
                        <c:v>1.0480803135192622</c:v>
                      </c:pt>
                      <c:pt idx="2">
                        <c:v>1.0085645799409881</c:v>
                      </c:pt>
                      <c:pt idx="3">
                        <c:v>1.0073327035664208</c:v>
                      </c:pt>
                      <c:pt idx="4">
                        <c:v>1.0267638572608699</c:v>
                      </c:pt>
                      <c:pt idx="5">
                        <c:v>1.0271797510536875</c:v>
                      </c:pt>
                      <c:pt idx="6">
                        <c:v>1.017731290465655</c:v>
                      </c:pt>
                      <c:pt idx="7">
                        <c:v>1.0177931459822107</c:v>
                      </c:pt>
                      <c:pt idx="8">
                        <c:v>1.0254339193908037</c:v>
                      </c:pt>
                      <c:pt idx="9">
                        <c:v>1.0253885090551893</c:v>
                      </c:pt>
                      <c:pt idx="10">
                        <c:v>1.0139614584211334</c:v>
                      </c:pt>
                      <c:pt idx="11">
                        <c:v>1.0139658417859927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7"/>
                <c:order val="7"/>
                <c:tx>
                  <c:v>Pop ME - Copol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'results-format'!$C$17:$C$28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'results-format'!$AT$17:$AT$28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1.0000958396723281</c:v>
                      </c:pt>
                      <c:pt idx="1">
                        <c:v>0.99999279261797325</c:v>
                      </c:pt>
                      <c:pt idx="2">
                        <c:v>1.0000012826688227</c:v>
                      </c:pt>
                      <c:pt idx="3">
                        <c:v>0.99991766519969572</c:v>
                      </c:pt>
                      <c:pt idx="4">
                        <c:v>1.0000689598276196</c:v>
                      </c:pt>
                      <c:pt idx="5">
                        <c:v>0.99987086183905027</c:v>
                      </c:pt>
                      <c:pt idx="6">
                        <c:v>1.0001890920756531</c:v>
                      </c:pt>
                      <c:pt idx="7">
                        <c:v>0.99991383948203061</c:v>
                      </c:pt>
                      <c:pt idx="8">
                        <c:v>1.000077759703129</c:v>
                      </c:pt>
                      <c:pt idx="9">
                        <c:v>1.0000190858121318</c:v>
                      </c:pt>
                      <c:pt idx="10">
                        <c:v>1.0001160889377994</c:v>
                      </c:pt>
                      <c:pt idx="11">
                        <c:v>1.0000039350487422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8"/>
                <c:order val="8"/>
                <c:tx>
                  <c:v>Pop ME - Copol Noisy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'results-format'!$C$17:$C$28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'results-format'!$AU$17:$AU$28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1.0000053253081793</c:v>
                      </c:pt>
                      <c:pt idx="1">
                        <c:v>1.0004512032615827</c:v>
                      </c:pt>
                      <c:pt idx="2">
                        <c:v>1.0011043473429506</c:v>
                      </c:pt>
                      <c:pt idx="3">
                        <c:v>1.0048020792028414</c:v>
                      </c:pt>
                      <c:pt idx="4">
                        <c:v>0.99960146393660321</c:v>
                      </c:pt>
                      <c:pt idx="5">
                        <c:v>0.99973498812185302</c:v>
                      </c:pt>
                      <c:pt idx="6">
                        <c:v>1.0002465249822903</c:v>
                      </c:pt>
                      <c:pt idx="7">
                        <c:v>0.99998733244023419</c:v>
                      </c:pt>
                      <c:pt idx="8">
                        <c:v>0.9999366556263396</c:v>
                      </c:pt>
                      <c:pt idx="9">
                        <c:v>1.0000656691061214</c:v>
                      </c:pt>
                      <c:pt idx="10">
                        <c:v>1.0000543074245949</c:v>
                      </c:pt>
                      <c:pt idx="11">
                        <c:v>1.0000308033544136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9"/>
                <c:order val="9"/>
                <c:tx>
                  <c:v>Tot ME -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'results-format'!$C$30:$C$41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'results-format'!$AR$30:$AR$41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1.049962899777553</c:v>
                      </c:pt>
                      <c:pt idx="1">
                        <c:v>1.0500454826071477</c:v>
                      </c:pt>
                      <c:pt idx="2">
                        <c:v>1.0500399068804387</c:v>
                      </c:pt>
                      <c:pt idx="3">
                        <c:v>1.0501090437838696</c:v>
                      </c:pt>
                      <c:pt idx="4">
                        <c:v>1.0502095125219337</c:v>
                      </c:pt>
                      <c:pt idx="5">
                        <c:v>1.0500565396442947</c:v>
                      </c:pt>
                      <c:pt idx="6">
                        <c:v>1.0501643019755837</c:v>
                      </c:pt>
                      <c:pt idx="7">
                        <c:v>1.0499533661577058</c:v>
                      </c:pt>
                      <c:pt idx="8">
                        <c:v>1.0501584735798817</c:v>
                      </c:pt>
                      <c:pt idx="9">
                        <c:v>1.049870822068909</c:v>
                      </c:pt>
                      <c:pt idx="10">
                        <c:v>1.0503163767764596</c:v>
                      </c:pt>
                      <c:pt idx="11">
                        <c:v>1.049963844744588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0"/>
                <c:order val="10"/>
                <c:tx>
                  <c:v>Tot ME - Noisy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'results-format'!$C$30:$C$41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'results-format'!$AS$30:$AS$41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1.03430608956093</c:v>
                      </c:pt>
                      <c:pt idx="1">
                        <c:v>1.0344353248712921</c:v>
                      </c:pt>
                      <c:pt idx="2">
                        <c:v>1.0076273622570262</c:v>
                      </c:pt>
                      <c:pt idx="3">
                        <c:v>1.0076155609944677</c:v>
                      </c:pt>
                      <c:pt idx="4">
                        <c:v>1.0157075192921903</c:v>
                      </c:pt>
                      <c:pt idx="5">
                        <c:v>1.0156759475303514</c:v>
                      </c:pt>
                      <c:pt idx="6">
                        <c:v>1.0156056276091705</c:v>
                      </c:pt>
                      <c:pt idx="7">
                        <c:v>1.015510448494356</c:v>
                      </c:pt>
                      <c:pt idx="8">
                        <c:v>1.0227597286208265</c:v>
                      </c:pt>
                      <c:pt idx="9">
                        <c:v>1.022602763412771</c:v>
                      </c:pt>
                      <c:pt idx="10">
                        <c:v>1.0122581800960244</c:v>
                      </c:pt>
                      <c:pt idx="11">
                        <c:v>1.0121555990010977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1"/>
                <c:order val="11"/>
                <c:tx>
                  <c:v>Tot ME - Copol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'results-format'!$C$30:$C$41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'results-format'!$AT$30:$AT$41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1.000058664200677</c:v>
                      </c:pt>
                      <c:pt idx="1">
                        <c:v>0.99995912541538856</c:v>
                      </c:pt>
                      <c:pt idx="2">
                        <c:v>0.99994308906948848</c:v>
                      </c:pt>
                      <c:pt idx="3">
                        <c:v>0.99991921913295001</c:v>
                      </c:pt>
                      <c:pt idx="4">
                        <c:v>0.99989823987791249</c:v>
                      </c:pt>
                      <c:pt idx="5">
                        <c:v>0.99999864076592371</c:v>
                      </c:pt>
                      <c:pt idx="6">
                        <c:v>0.99996215855600545</c:v>
                      </c:pt>
                      <c:pt idx="7">
                        <c:v>1.0001238653706817</c:v>
                      </c:pt>
                      <c:pt idx="8">
                        <c:v>0.99987896712506952</c:v>
                      </c:pt>
                      <c:pt idx="9">
                        <c:v>1.0001071059354312</c:v>
                      </c:pt>
                      <c:pt idx="10">
                        <c:v>0.9999872892407824</c:v>
                      </c:pt>
                      <c:pt idx="11">
                        <c:v>0.99996366179024876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2"/>
                <c:order val="12"/>
                <c:tx>
                  <c:v>Tot ME - Copol Noisy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'results-format'!$C$30:$C$41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'results-format'!$AU$30:$AU$41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1.000024776926943</c:v>
                      </c:pt>
                      <c:pt idx="1">
                        <c:v>0.99989991960837654</c:v>
                      </c:pt>
                      <c:pt idx="2">
                        <c:v>0.99981383553075576</c:v>
                      </c:pt>
                      <c:pt idx="3">
                        <c:v>0.99995903627903615</c:v>
                      </c:pt>
                      <c:pt idx="4">
                        <c:v>0.99986564012709633</c:v>
                      </c:pt>
                      <c:pt idx="5">
                        <c:v>0.99995789646637867</c:v>
                      </c:pt>
                      <c:pt idx="6">
                        <c:v>0.99996465995447414</c:v>
                      </c:pt>
                      <c:pt idx="7">
                        <c:v>1.000063520067314</c:v>
                      </c:pt>
                      <c:pt idx="8">
                        <c:v>0.99993960362393453</c:v>
                      </c:pt>
                      <c:pt idx="9">
                        <c:v>1.0000345330562523</c:v>
                      </c:pt>
                      <c:pt idx="10">
                        <c:v>0.99994346853796334</c:v>
                      </c:pt>
                      <c:pt idx="11">
                        <c:v>0.99999430316922699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571660360"/>
        <c:scaling>
          <c:orientation val="minMax"/>
          <c:max val="3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660752"/>
        <c:crosses val="autoZero"/>
        <c:crossBetween val="midCat"/>
        <c:majorUnit val="6"/>
        <c:minorUnit val="1"/>
      </c:valAx>
      <c:valAx>
        <c:axId val="571660752"/>
        <c:scaling>
          <c:orientation val="minMax"/>
          <c:max val="1.06"/>
          <c:min val="0.9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RR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660360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9.9858979174573786E-2"/>
          <c:y val="1.2149533008304094E-2"/>
          <c:w val="0.8999999191725393"/>
          <c:h val="4.64091433367464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38133795543244"/>
          <c:y val="5.5523525290640106E-2"/>
          <c:w val="0.85948781023744447"/>
          <c:h val="0.87318901006179039"/>
        </c:manualLayout>
      </c:layout>
      <c:scatterChart>
        <c:scatterStyle val="lineMarker"/>
        <c:varyColors val="0"/>
        <c:ser>
          <c:idx val="1"/>
          <c:order val="1"/>
          <c:tx>
            <c:v>True (main pollutant)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('results.eq-format'!$AT$36:$AT$50,'results.eq-format'!$AX$36:$AX$50)</c:f>
                <c:numCache>
                  <c:formatCode>General</c:formatCode>
                  <c:ptCount val="30"/>
                  <c:pt idx="0">
                    <c:v>1.2372822514539195E-4</c:v>
                  </c:pt>
                  <c:pt idx="1">
                    <c:v>1.2168960562042308E-4</c:v>
                  </c:pt>
                  <c:pt idx="2">
                    <c:v>1.5877977242828578E-4</c:v>
                  </c:pt>
                  <c:pt idx="3">
                    <c:v>1.9451811329429525E-4</c:v>
                  </c:pt>
                  <c:pt idx="4">
                    <c:v>1.4546673994919601E-4</c:v>
                  </c:pt>
                  <c:pt idx="5">
                    <c:v>1.6306687427980471E-4</c:v>
                  </c:pt>
                  <c:pt idx="6">
                    <c:v>8.6162494925767774E-5</c:v>
                  </c:pt>
                  <c:pt idx="7">
                    <c:v>8.7682897282226335E-5</c:v>
                  </c:pt>
                  <c:pt idx="8">
                    <c:v>8.6678825716557384E-5</c:v>
                  </c:pt>
                  <c:pt idx="9">
                    <c:v>1.100394366955193E-4</c:v>
                  </c:pt>
                  <c:pt idx="10">
                    <c:v>1.0484937728927335E-4</c:v>
                  </c:pt>
                  <c:pt idx="11">
                    <c:v>1.0222784388180806E-4</c:v>
                  </c:pt>
                  <c:pt idx="12">
                    <c:v>1.2147352626157293E-4</c:v>
                  </c:pt>
                  <c:pt idx="13">
                    <c:v>1.0990763687157568E-4</c:v>
                  </c:pt>
                  <c:pt idx="14">
                    <c:v>1.0800518358333733E-4</c:v>
                  </c:pt>
                  <c:pt idx="15">
                    <c:v>1.4904894602429941E-4</c:v>
                  </c:pt>
                  <c:pt idx="16">
                    <c:v>1.5708981150819312E-4</c:v>
                  </c:pt>
                  <c:pt idx="17">
                    <c:v>1.6848590420615039E-4</c:v>
                  </c:pt>
                  <c:pt idx="18">
                    <c:v>1.979179864073366E-4</c:v>
                  </c:pt>
                  <c:pt idx="19">
                    <c:v>2.6206213267099265E-4</c:v>
                  </c:pt>
                  <c:pt idx="20">
                    <c:v>2.8789598867784427E-4</c:v>
                  </c:pt>
                  <c:pt idx="21">
                    <c:v>1.6075152489358757E-4</c:v>
                  </c:pt>
                  <c:pt idx="22">
                    <c:v>1.6886930349957474E-4</c:v>
                  </c:pt>
                  <c:pt idx="23">
                    <c:v>2.6744437522996378E-4</c:v>
                  </c:pt>
                  <c:pt idx="24">
                    <c:v>1.5641393027987505E-4</c:v>
                  </c:pt>
                  <c:pt idx="25">
                    <c:v>1.6104886090628767E-4</c:v>
                  </c:pt>
                  <c:pt idx="26">
                    <c:v>2.7569238722935374E-4</c:v>
                  </c:pt>
                  <c:pt idx="27">
                    <c:v>1.6628245201877334E-4</c:v>
                  </c:pt>
                  <c:pt idx="28">
                    <c:v>1.585065178340006E-4</c:v>
                  </c:pt>
                  <c:pt idx="29">
                    <c:v>2.5646497936171464E-4</c:v>
                  </c:pt>
                </c:numCache>
              </c:numRef>
            </c:plus>
            <c:minus>
              <c:numRef>
                <c:f>('results.eq-format'!$AS$36:$AS$50,'results.eq-format'!$AW$36:$AW$50)</c:f>
                <c:numCache>
                  <c:formatCode>General</c:formatCode>
                  <c:ptCount val="30"/>
                  <c:pt idx="0">
                    <c:v>1.2371364778052119E-4</c:v>
                  </c:pt>
                  <c:pt idx="1">
                    <c:v>1.2167550428010543E-4</c:v>
                  </c:pt>
                  <c:pt idx="2">
                    <c:v>1.5875576701152028E-4</c:v>
                  </c:pt>
                  <c:pt idx="3">
                    <c:v>1.9448208107109011E-4</c:v>
                  </c:pt>
                  <c:pt idx="4">
                    <c:v>1.4544659091275669E-4</c:v>
                  </c:pt>
                  <c:pt idx="5">
                    <c:v>1.6304155219515337E-4</c:v>
                  </c:pt>
                  <c:pt idx="6">
                    <c:v>8.6155425031542165E-5</c:v>
                  </c:pt>
                  <c:pt idx="7">
                    <c:v>8.7675575148216112E-5</c:v>
                  </c:pt>
                  <c:pt idx="8">
                    <c:v>8.6671671120974736E-5</c:v>
                  </c:pt>
                  <c:pt idx="9">
                    <c:v>1.1002790663527939E-4</c:v>
                  </c:pt>
                  <c:pt idx="10">
                    <c:v>1.0483890874279922E-4</c:v>
                  </c:pt>
                  <c:pt idx="11">
                    <c:v>1.0221789192432773E-4</c:v>
                  </c:pt>
                  <c:pt idx="12">
                    <c:v>1.2145947458330753E-4</c:v>
                  </c:pt>
                  <c:pt idx="13">
                    <c:v>1.0989613345868676E-4</c:v>
                  </c:pt>
                  <c:pt idx="14">
                    <c:v>1.0799407460426735E-4</c:v>
                  </c:pt>
                  <c:pt idx="15">
                    <c:v>1.4902778942049721E-4</c:v>
                  </c:pt>
                  <c:pt idx="16">
                    <c:v>1.5706631295686613E-4</c:v>
                  </c:pt>
                  <c:pt idx="17">
                    <c:v>1.6845886926719622E-4</c:v>
                  </c:pt>
                  <c:pt idx="18">
                    <c:v>1.978806888052187E-4</c:v>
                  </c:pt>
                  <c:pt idx="19">
                    <c:v>2.6199672388016459E-4</c:v>
                  </c:pt>
                  <c:pt idx="20">
                    <c:v>2.8781708090486191E-4</c:v>
                  </c:pt>
                  <c:pt idx="21">
                    <c:v>1.6072691865653965E-4</c:v>
                  </c:pt>
                  <c:pt idx="22">
                    <c:v>1.6884215023993399E-4</c:v>
                  </c:pt>
                  <c:pt idx="23">
                    <c:v>2.6737627036999001E-4</c:v>
                  </c:pt>
                  <c:pt idx="24">
                    <c:v>1.5639063219463623E-4</c:v>
                  </c:pt>
                  <c:pt idx="25">
                    <c:v>1.6102416613561488E-4</c:v>
                  </c:pt>
                  <c:pt idx="26">
                    <c:v>2.7562000860603675E-4</c:v>
                  </c:pt>
                  <c:pt idx="27">
                    <c:v>1.6625612090037656E-4</c:v>
                  </c:pt>
                  <c:pt idx="28">
                    <c:v>1.5848259207640325E-4</c:v>
                  </c:pt>
                  <c:pt idx="29">
                    <c:v>2.5640235164514635E-4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('results.eq-format'!$A$36:$A$50,'results.eq-format'!$B$36:$B$50)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22</c:v>
                </c:pt>
                <c:pt idx="4">
                  <c:v>23</c:v>
                </c:pt>
                <c:pt idx="5">
                  <c:v>29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7</c:v>
                </c:pt>
                <c:pt idx="16">
                  <c:v>13</c:v>
                </c:pt>
                <c:pt idx="17">
                  <c:v>14</c:v>
                </c:pt>
                <c:pt idx="18">
                  <c:v>28</c:v>
                </c:pt>
                <c:pt idx="19">
                  <c:v>34</c:v>
                </c:pt>
                <c:pt idx="20">
                  <c:v>35</c:v>
                </c:pt>
                <c:pt idx="21">
                  <c:v>19</c:v>
                </c:pt>
                <c:pt idx="22">
                  <c:v>25</c:v>
                </c:pt>
                <c:pt idx="23">
                  <c:v>31</c:v>
                </c:pt>
                <c:pt idx="24">
                  <c:v>20</c:v>
                </c:pt>
                <c:pt idx="25">
                  <c:v>26</c:v>
                </c:pt>
                <c:pt idx="26">
                  <c:v>32</c:v>
                </c:pt>
                <c:pt idx="27">
                  <c:v>21</c:v>
                </c:pt>
                <c:pt idx="28">
                  <c:v>27</c:v>
                </c:pt>
                <c:pt idx="29">
                  <c:v>33</c:v>
                </c:pt>
              </c:numCache>
            </c:numRef>
          </c:xVal>
          <c:yVal>
            <c:numRef>
              <c:f>('results.eq-format'!$AO$36:$AO$50,'results.eq-format'!$AQ$36:$AQ$50)</c:f>
              <c:numCache>
                <c:formatCode>0.000</c:formatCode>
                <c:ptCount val="30"/>
                <c:pt idx="0">
                  <c:v>1.0500437185322187</c:v>
                </c:pt>
                <c:pt idx="1">
                  <c:v>1.050016795756427</c:v>
                </c:pt>
                <c:pt idx="2">
                  <c:v>1.0500631865232282</c:v>
                </c:pt>
                <c:pt idx="3">
                  <c:v>1.0499015627366204</c:v>
                </c:pt>
                <c:pt idx="4">
                  <c:v>1.0500572221812674</c:v>
                </c:pt>
                <c:pt idx="5">
                  <c:v>1.0499402628214611</c:v>
                </c:pt>
                <c:pt idx="6">
                  <c:v>1.049996835126866</c:v>
                </c:pt>
                <c:pt idx="7">
                  <c:v>1.0499191487350785</c:v>
                </c:pt>
                <c:pt idx="8">
                  <c:v>1.0500382163175495</c:v>
                </c:pt>
                <c:pt idx="9">
                  <c:v>1.0500733091811374</c:v>
                </c:pt>
                <c:pt idx="10">
                  <c:v>1.0500306245686897</c:v>
                </c:pt>
                <c:pt idx="11">
                  <c:v>1.0499958901301398</c:v>
                </c:pt>
                <c:pt idx="12">
                  <c:v>1.0499892016776224</c:v>
                </c:pt>
                <c:pt idx="13">
                  <c:v>1.0499861672132142</c:v>
                </c:pt>
                <c:pt idx="14">
                  <c:v>1.0499542586184463</c:v>
                </c:pt>
                <c:pt idx="15">
                  <c:v>1.0499054998748629</c:v>
                </c:pt>
                <c:pt idx="16">
                  <c:v>1.0500016336233673</c:v>
                </c:pt>
                <c:pt idx="17">
                  <c:v>1.0498616147421738</c:v>
                </c:pt>
                <c:pt idx="18">
                  <c:v>1.0500446530715442</c:v>
                </c:pt>
                <c:pt idx="19">
                  <c:v>1.0496971353100311</c:v>
                </c:pt>
                <c:pt idx="20">
                  <c:v>1.0501041922912941</c:v>
                </c:pt>
                <c:pt idx="21">
                  <c:v>1.0500222873586293</c:v>
                </c:pt>
                <c:pt idx="22">
                  <c:v>1.050049115770803</c:v>
                </c:pt>
                <c:pt idx="23">
                  <c:v>1.0499732314633186</c:v>
                </c:pt>
                <c:pt idx="24">
                  <c:v>1.0499435071418857</c:v>
                </c:pt>
                <c:pt idx="25">
                  <c:v>1.0501315793657551</c:v>
                </c:pt>
                <c:pt idx="26">
                  <c:v>1.0498450375581541</c:v>
                </c:pt>
                <c:pt idx="27">
                  <c:v>1.0499164924429925</c:v>
                </c:pt>
                <c:pt idx="28">
                  <c:v>1.0499363990484032</c:v>
                </c:pt>
                <c:pt idx="29">
                  <c:v>1.0499859677158616</c:v>
                </c:pt>
              </c:numCache>
            </c:numRef>
          </c:yVal>
          <c:smooth val="0"/>
        </c:ser>
        <c:ser>
          <c:idx val="2"/>
          <c:order val="2"/>
          <c:tx>
            <c:v>Noisy (main pollutant)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('results.eq-format'!$AV$36:$AV$50,'results.eq-format'!$AZ$36:$AZ$50)</c:f>
                <c:numCache>
                  <c:formatCode>General</c:formatCode>
                  <c:ptCount val="30"/>
                  <c:pt idx="0">
                    <c:v>3.5226447966851815E-4</c:v>
                  </c:pt>
                  <c:pt idx="1">
                    <c:v>2.7837844729039496E-4</c:v>
                  </c:pt>
                  <c:pt idx="2">
                    <c:v>7.1898443024576153E-5</c:v>
                  </c:pt>
                  <c:pt idx="3">
                    <c:v>9.9231905738683679E-5</c:v>
                  </c:pt>
                  <c:pt idx="4">
                    <c:v>6.3877373289722428E-5</c:v>
                  </c:pt>
                  <c:pt idx="5">
                    <c:v>8.9660111191935954E-5</c:v>
                  </c:pt>
                  <c:pt idx="6">
                    <c:v>2.0805796154865774E-4</c:v>
                  </c:pt>
                  <c:pt idx="7">
                    <c:v>1.8050569293026619E-4</c:v>
                  </c:pt>
                  <c:pt idx="8">
                    <c:v>1.8257207897565131E-4</c:v>
                  </c:pt>
                  <c:pt idx="9">
                    <c:v>4.9226047954320507E-5</c:v>
                  </c:pt>
                  <c:pt idx="10">
                    <c:v>4.0082777887917587E-5</c:v>
                  </c:pt>
                  <c:pt idx="11">
                    <c:v>4.0058733623116183E-5</c:v>
                  </c:pt>
                  <c:pt idx="12">
                    <c:v>9.9039617050156181E-5</c:v>
                  </c:pt>
                  <c:pt idx="13">
                    <c:v>8.3474390203841509E-5</c:v>
                  </c:pt>
                  <c:pt idx="14">
                    <c:v>7.6414551627879135E-5</c:v>
                  </c:pt>
                  <c:pt idx="15">
                    <c:v>8.9528911465963645E-5</c:v>
                  </c:pt>
                  <c:pt idx="16">
                    <c:v>1.403463839160235E-4</c:v>
                  </c:pt>
                  <c:pt idx="17">
                    <c:v>1.4664592939683807E-4</c:v>
                  </c:pt>
                  <c:pt idx="18">
                    <c:v>1.3578434922334459E-4</c:v>
                  </c:pt>
                  <c:pt idx="19">
                    <c:v>8.7554877704176803E-5</c:v>
                  </c:pt>
                  <c:pt idx="20">
                    <c:v>9.2255652980099967E-5</c:v>
                  </c:pt>
                  <c:pt idx="21">
                    <c:v>8.8303646244236589E-5</c:v>
                  </c:pt>
                  <c:pt idx="22">
                    <c:v>1.0958175221476019E-4</c:v>
                  </c:pt>
                  <c:pt idx="23">
                    <c:v>1.0131066414054146E-4</c:v>
                  </c:pt>
                  <c:pt idx="24">
                    <c:v>8.2864635330581748E-5</c:v>
                  </c:pt>
                  <c:pt idx="25">
                    <c:v>9.8275440253869917E-5</c:v>
                  </c:pt>
                  <c:pt idx="26">
                    <c:v>9.5987501409933174E-5</c:v>
                  </c:pt>
                  <c:pt idx="27">
                    <c:v>8.6470737612698301E-5</c:v>
                  </c:pt>
                  <c:pt idx="28">
                    <c:v>9.7176689707767494E-5</c:v>
                  </c:pt>
                  <c:pt idx="29">
                    <c:v>8.5429167912209891E-5</c:v>
                  </c:pt>
                </c:numCache>
              </c:numRef>
            </c:plus>
            <c:minus>
              <c:numRef>
                <c:f>('results.eq-format'!$AU$36:$AU$50,'results.eq-format'!$AY$36:$AY$50)</c:f>
                <c:numCache>
                  <c:formatCode>General</c:formatCode>
                  <c:ptCount val="30"/>
                  <c:pt idx="0">
                    <c:v>3.5214461855859192E-4</c:v>
                  </c:pt>
                  <c:pt idx="1">
                    <c:v>2.7830357252134341E-4</c:v>
                  </c:pt>
                  <c:pt idx="2">
                    <c:v>7.189331438128832E-5</c:v>
                  </c:pt>
                  <c:pt idx="3">
                    <c:v>9.9222210243832265E-5</c:v>
                  </c:pt>
                  <c:pt idx="4">
                    <c:v>6.3873355722998681E-5</c:v>
                  </c:pt>
                  <c:pt idx="5">
                    <c:v>8.9652251080485357E-5</c:v>
                  </c:pt>
                  <c:pt idx="6">
                    <c:v>2.0801611789567076E-4</c:v>
                  </c:pt>
                  <c:pt idx="7">
                    <c:v>1.8047419526734387E-4</c:v>
                  </c:pt>
                  <c:pt idx="8">
                    <c:v>1.8253985572602716E-4</c:v>
                  </c:pt>
                  <c:pt idx="9">
                    <c:v>4.9223643214357793E-5</c:v>
                  </c:pt>
                  <c:pt idx="10">
                    <c:v>4.0081183499740547E-5</c:v>
                  </c:pt>
                  <c:pt idx="11">
                    <c:v>4.0057141025950926E-5</c:v>
                  </c:pt>
                  <c:pt idx="12">
                    <c:v>9.9029960010765805E-5</c:v>
                  </c:pt>
                  <c:pt idx="13">
                    <c:v>8.3467529534697604E-5</c:v>
                  </c:pt>
                  <c:pt idx="14">
                    <c:v>7.6408802688110455E-5</c:v>
                  </c:pt>
                  <c:pt idx="15">
                    <c:v>8.9520959086542007E-5</c:v>
                  </c:pt>
                  <c:pt idx="16">
                    <c:v>1.4032699999533271E-4</c:v>
                  </c:pt>
                  <c:pt idx="17">
                    <c:v>1.4662475967330835E-4</c:v>
                  </c:pt>
                  <c:pt idx="18">
                    <c:v>1.3576632404710409E-4</c:v>
                  </c:pt>
                  <c:pt idx="19">
                    <c:v>8.7547304885360333E-5</c:v>
                  </c:pt>
                  <c:pt idx="20">
                    <c:v>9.224724555911834E-5</c:v>
                  </c:pt>
                  <c:pt idx="21">
                    <c:v>8.8295969558283005E-5</c:v>
                  </c:pt>
                  <c:pt idx="22">
                    <c:v>1.0957001235700758E-4</c:v>
                  </c:pt>
                  <c:pt idx="23">
                    <c:v>1.0130052497925313E-4</c:v>
                  </c:pt>
                  <c:pt idx="24">
                    <c:v>8.2857874487585192E-5</c:v>
                  </c:pt>
                  <c:pt idx="25">
                    <c:v>9.8265998156099599E-5</c:v>
                  </c:pt>
                  <c:pt idx="26">
                    <c:v>9.5978399725415997E-5</c:v>
                  </c:pt>
                  <c:pt idx="27">
                    <c:v>8.646337573581242E-5</c:v>
                  </c:pt>
                  <c:pt idx="28">
                    <c:v>9.7167456871050106E-5</c:v>
                  </c:pt>
                  <c:pt idx="29">
                    <c:v>8.5421958403664178E-5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dash"/>
                <a:round/>
              </a:ln>
              <a:effectLst/>
            </c:spPr>
          </c:errBars>
          <c:xVal>
            <c:numRef>
              <c:f>('results.eq-format'!$A$36:$A$50,'results.eq-format'!$B$36:$B$50)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22</c:v>
                </c:pt>
                <c:pt idx="4">
                  <c:v>23</c:v>
                </c:pt>
                <c:pt idx="5">
                  <c:v>29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7</c:v>
                </c:pt>
                <c:pt idx="16">
                  <c:v>13</c:v>
                </c:pt>
                <c:pt idx="17">
                  <c:v>14</c:v>
                </c:pt>
                <c:pt idx="18">
                  <c:v>28</c:v>
                </c:pt>
                <c:pt idx="19">
                  <c:v>34</c:v>
                </c:pt>
                <c:pt idx="20">
                  <c:v>35</c:v>
                </c:pt>
                <c:pt idx="21">
                  <c:v>19</c:v>
                </c:pt>
                <c:pt idx="22">
                  <c:v>25</c:v>
                </c:pt>
                <c:pt idx="23">
                  <c:v>31</c:v>
                </c:pt>
                <c:pt idx="24">
                  <c:v>20</c:v>
                </c:pt>
                <c:pt idx="25">
                  <c:v>26</c:v>
                </c:pt>
                <c:pt idx="26">
                  <c:v>32</c:v>
                </c:pt>
                <c:pt idx="27">
                  <c:v>21</c:v>
                </c:pt>
                <c:pt idx="28">
                  <c:v>27</c:v>
                </c:pt>
                <c:pt idx="29">
                  <c:v>33</c:v>
                </c:pt>
              </c:numCache>
            </c:numRef>
          </c:xVal>
          <c:yVal>
            <c:numRef>
              <c:f>('results.eq-format'!$AP$36:$AP$50,'results.eq-format'!$AR$36:$AR$50)</c:f>
              <c:numCache>
                <c:formatCode>0.000</c:formatCode>
                <c:ptCount val="30"/>
                <c:pt idx="0">
                  <c:v>1.0349315217830068</c:v>
                </c:pt>
                <c:pt idx="1">
                  <c:v>1.0347105916275237</c:v>
                </c:pt>
                <c:pt idx="2">
                  <c:v>1.0078722424345419</c:v>
                </c:pt>
                <c:pt idx="3">
                  <c:v>1.0155241061862188</c:v>
                </c:pt>
                <c:pt idx="4">
                  <c:v>1.0155555361281412</c:v>
                </c:pt>
                <c:pt idx="5">
                  <c:v>1.0226611822868361</c:v>
                </c:pt>
                <c:pt idx="6">
                  <c:v>1.0343124071218188</c:v>
                </c:pt>
                <c:pt idx="7">
                  <c:v>1.0342551367608135</c:v>
                </c:pt>
                <c:pt idx="8">
                  <c:v>1.0342433225318635</c:v>
                </c:pt>
                <c:pt idx="9">
                  <c:v>1.0076289029204408</c:v>
                </c:pt>
                <c:pt idx="10">
                  <c:v>1.0076373599853132</c:v>
                </c:pt>
                <c:pt idx="11">
                  <c:v>1.0075606585259687</c:v>
                </c:pt>
                <c:pt idx="12">
                  <c:v>1.0156207155584474</c:v>
                </c:pt>
                <c:pt idx="13">
                  <c:v>1.0155570970381997</c:v>
                </c:pt>
                <c:pt idx="14">
                  <c:v>1.0156210801663497</c:v>
                </c:pt>
                <c:pt idx="15">
                  <c:v>1.0078385155621421</c:v>
                </c:pt>
                <c:pt idx="16">
                  <c:v>1.0160166979384229</c:v>
                </c:pt>
                <c:pt idx="17">
                  <c:v>1.0156922482444382</c:v>
                </c:pt>
                <c:pt idx="18">
                  <c:v>1.0227329776672152</c:v>
                </c:pt>
                <c:pt idx="19">
                  <c:v>1.0121982015268236</c:v>
                </c:pt>
                <c:pt idx="20">
                  <c:v>1.012240244052236</c:v>
                </c:pt>
                <c:pt idx="21">
                  <c:v>1.0156538781474613</c:v>
                </c:pt>
                <c:pt idx="22">
                  <c:v>1.0227443985901454</c:v>
                </c:pt>
                <c:pt idx="23">
                  <c:v>1.0121964797791472</c:v>
                </c:pt>
                <c:pt idx="24">
                  <c:v>1.0155520060632328</c:v>
                </c:pt>
                <c:pt idx="25">
                  <c:v>1.0227742447526682</c:v>
                </c:pt>
                <c:pt idx="26">
                  <c:v>1.0122001915104439</c:v>
                </c:pt>
                <c:pt idx="27">
                  <c:v>1.0155768335666029</c:v>
                </c:pt>
                <c:pt idx="28">
                  <c:v>1.0226988792954468</c:v>
                </c:pt>
                <c:pt idx="29">
                  <c:v>1.0122086818812588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659968"/>
        <c:axId val="571661536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'results-format'!$AR$4:$AR$21</c15:sqref>
                        </c15:formulaRef>
                      </c:ext>
                    </c:extLst>
                    <c:numCache>
                      <c:formatCode>0.000</c:formatCode>
                      <c:ptCount val="18"/>
                      <c:pt idx="0">
                        <c:v>1.050072469122826</c:v>
                      </c:pt>
                      <c:pt idx="1">
                        <c:v>1.0500107686773172</c:v>
                      </c:pt>
                      <c:pt idx="2">
                        <c:v>1.0500758503616203</c:v>
                      </c:pt>
                      <c:pt idx="3">
                        <c:v>1.0499494078409768</c:v>
                      </c:pt>
                      <c:pt idx="4">
                        <c:v>1.050045776619924</c:v>
                      </c:pt>
                      <c:pt idx="5">
                        <c:v>1.0500235473861304</c:v>
                      </c:pt>
                      <c:pt idx="6">
                        <c:v>1.049932745276092</c:v>
                      </c:pt>
                      <c:pt idx="7">
                        <c:v>1.0499361260649749</c:v>
                      </c:pt>
                      <c:pt idx="8">
                        <c:v>1.0500151262310491</c:v>
                      </c:pt>
                      <c:pt idx="9">
                        <c:v>1.0501257406504054</c:v>
                      </c:pt>
                      <c:pt idx="10">
                        <c:v>1.0502615832003861</c:v>
                      </c:pt>
                      <c:pt idx="11">
                        <c:v>1.0497564133809627</c:v>
                      </c:pt>
                      <c:pt idx="13">
                        <c:v>1.0499762343910548</c:v>
                      </c:pt>
                      <c:pt idx="14">
                        <c:v>1.0499358110841843</c:v>
                      </c:pt>
                      <c:pt idx="15">
                        <c:v>1.0500070516457751</c:v>
                      </c:pt>
                      <c:pt idx="16">
                        <c:v>1.0500901734939028</c:v>
                      </c:pt>
                      <c:pt idx="17">
                        <c:v>1.0500130052026364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'results-format'!$AS$4:$AS$21</c15:sqref>
                        </c15:formulaRef>
                      </c:ext>
                    </c:extLst>
                    <c:numCache>
                      <c:formatCode>0.000</c:formatCode>
                      <c:ptCount val="18"/>
                      <c:pt idx="0">
                        <c:v>1.0347629658643056</c:v>
                      </c:pt>
                      <c:pt idx="1">
                        <c:v>1.0343960274197601</c:v>
                      </c:pt>
                      <c:pt idx="2">
                        <c:v>1.0350851925785403</c:v>
                      </c:pt>
                      <c:pt idx="3">
                        <c:v>1.0352759163137131</c:v>
                      </c:pt>
                      <c:pt idx="4">
                        <c:v>1.0302192142855227</c:v>
                      </c:pt>
                      <c:pt idx="5">
                        <c:v>1.0300463827255262</c:v>
                      </c:pt>
                      <c:pt idx="6">
                        <c:v>1.0426317233059563</c:v>
                      </c:pt>
                      <c:pt idx="7">
                        <c:v>1.0426135368394205</c:v>
                      </c:pt>
                      <c:pt idx="8">
                        <c:v>1.0449414843378491</c:v>
                      </c:pt>
                      <c:pt idx="9">
                        <c:v>1.0450739693722746</c:v>
                      </c:pt>
                      <c:pt idx="10">
                        <c:v>1.0430969628103726</c:v>
                      </c:pt>
                      <c:pt idx="11">
                        <c:v>1.0425865407966168</c:v>
                      </c:pt>
                      <c:pt idx="13">
                        <c:v>1.0487046458999731</c:v>
                      </c:pt>
                      <c:pt idx="14">
                        <c:v>1.0480803135192622</c:v>
                      </c:pt>
                      <c:pt idx="15">
                        <c:v>1.0085645799409881</c:v>
                      </c:pt>
                      <c:pt idx="16">
                        <c:v>1.0073327035664208</c:v>
                      </c:pt>
                      <c:pt idx="17">
                        <c:v>1.0267638572608699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3"/>
                <c:order val="3"/>
                <c:tx>
                  <c:v>True (co-pollutant)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dash"/>
                  <c:size val="8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('results-format'!$BA$30:$BA$41,'results-format'!$BA$82:$BA$99)</c15:sqref>
                          </c15:formulaRef>
                        </c:ext>
                      </c:extLst>
                      <c:numCache>
                        <c:formatCode>General</c:formatCode>
                        <c:ptCount val="30"/>
                        <c:pt idx="0">
                          <c:v>1.4886705215455542E-4</c:v>
                        </c:pt>
                        <c:pt idx="1">
                          <c:v>1.5609569405361512E-4</c:v>
                        </c:pt>
                        <c:pt idx="2">
                          <c:v>1.2655298780694935E-4</c:v>
                        </c:pt>
                        <c:pt idx="3">
                          <c:v>1.7558777214055077E-4</c:v>
                        </c:pt>
                        <c:pt idx="4">
                          <c:v>1.2255564151131271E-4</c:v>
                        </c:pt>
                        <c:pt idx="5">
                          <c:v>1.4328103182192908E-4</c:v>
                        </c:pt>
                        <c:pt idx="6">
                          <c:v>1.9940450590039127E-4</c:v>
                        </c:pt>
                        <c:pt idx="7">
                          <c:v>2.609076434714197E-4</c:v>
                        </c:pt>
                        <c:pt idx="8">
                          <c:v>1.8864846916166744E-4</c:v>
                        </c:pt>
                        <c:pt idx="9">
                          <c:v>2.7963421726595605E-4</c:v>
                        </c:pt>
                        <c:pt idx="10">
                          <c:v>1.586066265846231E-4</c:v>
                        </c:pt>
                        <c:pt idx="11">
                          <c:v>1.7170473617267312E-4</c:v>
                        </c:pt>
                        <c:pt idx="12">
                          <c:v>1.5596240952842066E-4</c:v>
                        </c:pt>
                        <c:pt idx="13">
                          <c:v>1.6806819306325327E-4</c:v>
                        </c:pt>
                        <c:pt idx="14">
                          <c:v>2.5057976264841741E-4</c:v>
                        </c:pt>
                        <c:pt idx="15">
                          <c:v>1.6341991054424909E-4</c:v>
                        </c:pt>
                        <c:pt idx="16">
                          <c:v>1.6142906900729059E-4</c:v>
                        </c:pt>
                        <c:pt idx="17">
                          <c:v>2.6924155183016829E-4</c:v>
                        </c:pt>
                        <c:pt idx="18">
                          <c:v>1.7161794812203812E-4</c:v>
                        </c:pt>
                        <c:pt idx="19">
                          <c:v>1.5835003735975572E-4</c:v>
                        </c:pt>
                        <c:pt idx="20">
                          <c:v>2.7050775217030143E-4</c:v>
                        </c:pt>
                        <c:pt idx="21">
                          <c:v>8.5685235174048913E-5</c:v>
                        </c:pt>
                        <c:pt idx="22">
                          <c:v>1.0541112042139478E-4</c:v>
                        </c:pt>
                        <c:pt idx="23">
                          <c:v>1.1793235681489822E-4</c:v>
                        </c:pt>
                        <c:pt idx="24">
                          <c:v>9.1017820043282072E-5</c:v>
                        </c:pt>
                        <c:pt idx="25">
                          <c:v>1.0169909628032769E-4</c:v>
                        </c:pt>
                        <c:pt idx="26">
                          <c:v>1.1252399317562833E-4</c:v>
                        </c:pt>
                        <c:pt idx="27">
                          <c:v>8.7266780423478352E-5</c:v>
                        </c:pt>
                        <c:pt idx="28">
                          <c:v>9.9003587392232362E-5</c:v>
                        </c:pt>
                        <c:pt idx="29">
                          <c:v>1.1165252809963722E-4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('results-format'!$AZ$30:$AZ$41,'results-format'!$AZ$82:$AZ$99)</c15:sqref>
                          </c15:formulaRef>
                        </c:ext>
                      </c:extLst>
                      <c:numCache>
                        <c:formatCode>General</c:formatCode>
                        <c:ptCount val="30"/>
                        <c:pt idx="0">
                          <c:v>1.4884489535371692E-4</c:v>
                        </c:pt>
                        <c:pt idx="1">
                          <c:v>1.5607133099493353E-4</c:v>
                        </c:pt>
                        <c:pt idx="2">
                          <c:v>1.2653697326359126E-4</c:v>
                        </c:pt>
                        <c:pt idx="3">
                          <c:v>1.7555694399762345E-4</c:v>
                        </c:pt>
                        <c:pt idx="4">
                          <c:v>1.2254062193839399E-4</c:v>
                        </c:pt>
                        <c:pt idx="5">
                          <c:v>1.4326050528090661E-4</c:v>
                        </c:pt>
                        <c:pt idx="6">
                          <c:v>1.9936475016646416E-4</c:v>
                        </c:pt>
                        <c:pt idx="7">
                          <c:v>2.6083959685563318E-4</c:v>
                        </c:pt>
                        <c:pt idx="8">
                          <c:v>1.8861288332305826E-4</c:v>
                        </c:pt>
                        <c:pt idx="9">
                          <c:v>2.7955605220009172E-4</c:v>
                        </c:pt>
                        <c:pt idx="10">
                          <c:v>1.5858147419223201E-4</c:v>
                        </c:pt>
                        <c:pt idx="11">
                          <c:v>1.7167525764671954E-4</c:v>
                        </c:pt>
                        <c:pt idx="12">
                          <c:v>1.5593808918401564E-4</c:v>
                        </c:pt>
                        <c:pt idx="13">
                          <c:v>1.6803994738889827E-4</c:v>
                        </c:pt>
                        <c:pt idx="14">
                          <c:v>2.5051698187716909E-4</c:v>
                        </c:pt>
                        <c:pt idx="15">
                          <c:v>1.6339321343750157E-4</c:v>
                        </c:pt>
                        <c:pt idx="16">
                          <c:v>1.6140301633427168E-4</c:v>
                        </c:pt>
                        <c:pt idx="17">
                          <c:v>2.6916908367924375E-4</c:v>
                        </c:pt>
                        <c:pt idx="18">
                          <c:v>1.715884967241621E-4</c:v>
                        </c:pt>
                        <c:pt idx="19">
                          <c:v>1.5832496500955973E-4</c:v>
                        </c:pt>
                        <c:pt idx="20">
                          <c:v>2.7043461277831415E-4</c:v>
                        </c:pt>
                        <c:pt idx="21">
                          <c:v>8.5677894062774484E-5</c:v>
                        </c:pt>
                        <c:pt idx="22">
                          <c:v>1.0540000986503095E-4</c:v>
                        </c:pt>
                        <c:pt idx="23">
                          <c:v>1.1791845026443148E-4</c:v>
                        </c:pt>
                        <c:pt idx="24">
                          <c:v>9.100953702645409E-5</c:v>
                        </c:pt>
                        <c:pt idx="25">
                          <c:v>1.0168875540805811E-4</c:v>
                        </c:pt>
                        <c:pt idx="26">
                          <c:v>1.1251133308820549E-4</c:v>
                        </c:pt>
                        <c:pt idx="27">
                          <c:v>8.725916539420453E-5</c:v>
                        </c:pt>
                        <c:pt idx="28">
                          <c:v>9.8993787058687666E-5</c:v>
                        </c:pt>
                        <c:pt idx="29">
                          <c:v>1.1164006265651505E-4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('results-format'!$A$30:$A$41,'results-format'!$A$82:$A$99)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13</c:v>
                      </c:pt>
                      <c:pt idx="5">
                        <c:v>14</c:v>
                      </c:pt>
                      <c:pt idx="6">
                        <c:v>22</c:v>
                      </c:pt>
                      <c:pt idx="7">
                        <c:v>23</c:v>
                      </c:pt>
                      <c:pt idx="8">
                        <c:v>28</c:v>
                      </c:pt>
                      <c:pt idx="9">
                        <c:v>29</c:v>
                      </c:pt>
                      <c:pt idx="10">
                        <c:v>34</c:v>
                      </c:pt>
                      <c:pt idx="11">
                        <c:v>35</c:v>
                      </c:pt>
                      <c:pt idx="12">
                        <c:v>3</c:v>
                      </c:pt>
                      <c:pt idx="13">
                        <c:v>4</c:v>
                      </c:pt>
                      <c:pt idx="14">
                        <c:v>5</c:v>
                      </c:pt>
                      <c:pt idx="15">
                        <c:v>9</c:v>
                      </c:pt>
                      <c:pt idx="16">
                        <c:v>10</c:v>
                      </c:pt>
                      <c:pt idx="17">
                        <c:v>11</c:v>
                      </c:pt>
                      <c:pt idx="18">
                        <c:v>15</c:v>
                      </c:pt>
                      <c:pt idx="19">
                        <c:v>16</c:v>
                      </c:pt>
                      <c:pt idx="20">
                        <c:v>17</c:v>
                      </c:pt>
                      <c:pt idx="21">
                        <c:v>19</c:v>
                      </c:pt>
                      <c:pt idx="22">
                        <c:v>20</c:v>
                      </c:pt>
                      <c:pt idx="23">
                        <c:v>21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31</c:v>
                      </c:pt>
                      <c:pt idx="28">
                        <c:v>32</c:v>
                      </c:pt>
                      <c:pt idx="29">
                        <c:v>33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('results-format'!$AT$30:$AT$41,'results-format'!$AT$82:$AT$99)</c15:sqref>
                        </c15:formulaRef>
                      </c:ext>
                    </c:extLst>
                    <c:numCache>
                      <c:formatCode>0.000</c:formatCode>
                      <c:ptCount val="30"/>
                      <c:pt idx="0">
                        <c:v>1.000058664200677</c:v>
                      </c:pt>
                      <c:pt idx="1">
                        <c:v>0.99995912541538856</c:v>
                      </c:pt>
                      <c:pt idx="2">
                        <c:v>0.99994308906948848</c:v>
                      </c:pt>
                      <c:pt idx="3">
                        <c:v>0.99991921913295001</c:v>
                      </c:pt>
                      <c:pt idx="4">
                        <c:v>0.99989823987791249</c:v>
                      </c:pt>
                      <c:pt idx="5">
                        <c:v>0.99999864076592371</c:v>
                      </c:pt>
                      <c:pt idx="6">
                        <c:v>0.99996215855600545</c:v>
                      </c:pt>
                      <c:pt idx="7">
                        <c:v>1.0001238653706817</c:v>
                      </c:pt>
                      <c:pt idx="8">
                        <c:v>0.99987896712506952</c:v>
                      </c:pt>
                      <c:pt idx="9">
                        <c:v>1.0001071059354312</c:v>
                      </c:pt>
                      <c:pt idx="10">
                        <c:v>0.9999872892407824</c:v>
                      </c:pt>
                      <c:pt idx="11">
                        <c:v>0.99996366179024876</c:v>
                      </c:pt>
                      <c:pt idx="12">
                        <c:v>1.0000055731165298</c:v>
                      </c:pt>
                      <c:pt idx="13">
                        <c:v>0.99987594719518558</c:v>
                      </c:pt>
                      <c:pt idx="14">
                        <c:v>0.99989988421192</c:v>
                      </c:pt>
                      <c:pt idx="15">
                        <c:v>1.0001722067258763</c:v>
                      </c:pt>
                      <c:pt idx="16">
                        <c:v>1.0000946412482004</c:v>
                      </c:pt>
                      <c:pt idx="17">
                        <c:v>1.0000462363788685</c:v>
                      </c:pt>
                      <c:pt idx="18">
                        <c:v>0.99987328172943835</c:v>
                      </c:pt>
                      <c:pt idx="19">
                        <c:v>0.99993673739116329</c:v>
                      </c:pt>
                      <c:pt idx="20">
                        <c:v>1.0002087429837851</c:v>
                      </c:pt>
                      <c:pt idx="21">
                        <c:v>1.0000298289348739</c:v>
                      </c:pt>
                      <c:pt idx="22">
                        <c:v>0.99997990799184711</c:v>
                      </c:pt>
                      <c:pt idx="23">
                        <c:v>0.99998923115798444</c:v>
                      </c:pt>
                      <c:pt idx="24">
                        <c:v>1.0000570760987786</c:v>
                      </c:pt>
                      <c:pt idx="25">
                        <c:v>1.0000756726730322</c:v>
                      </c:pt>
                      <c:pt idx="26">
                        <c:v>1.0000108152584846</c:v>
                      </c:pt>
                      <c:pt idx="27">
                        <c:v>0.99997338229425736</c:v>
                      </c:pt>
                      <c:pt idx="28">
                        <c:v>1.000041463519588</c:v>
                      </c:pt>
                      <c:pt idx="29">
                        <c:v>0.99995603402653177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4"/>
                <c:order val="4"/>
                <c:tx>
                  <c:v>Noisy (co-pollutant)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dash"/>
                  <c:size val="8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('results-format'!$BC$30:$BC$41,'results-format'!$BC$82:$BC$99)</c15:sqref>
                          </c15:formulaRef>
                        </c:ext>
                      </c:extLst>
                      <c:numCache>
                        <c:formatCode>General</c:formatCode>
                        <c:ptCount val="30"/>
                        <c:pt idx="0">
                          <c:v>6.9474766468680116E-5</c:v>
                        </c:pt>
                        <c:pt idx="1">
                          <c:v>1.1335489412889199E-4</c:v>
                        </c:pt>
                        <c:pt idx="2">
                          <c:v>2.5792575196192935E-4</c:v>
                        </c:pt>
                        <c:pt idx="3">
                          <c:v>1.1359140302624748E-4</c:v>
                        </c:pt>
                        <c:pt idx="4">
                          <c:v>2.056492578711433E-4</c:v>
                        </c:pt>
                        <c:pt idx="5">
                          <c:v>5.3915255379122229E-5</c:v>
                        </c:pt>
                        <c:pt idx="6">
                          <c:v>1.3573729619242858E-4</c:v>
                        </c:pt>
                        <c:pt idx="7">
                          <c:v>8.8754318053441139E-5</c:v>
                        </c:pt>
                        <c:pt idx="8">
                          <c:v>9.3418103270792585E-5</c:v>
                        </c:pt>
                        <c:pt idx="9">
                          <c:v>9.2185565474078857E-5</c:v>
                        </c:pt>
                        <c:pt idx="10">
                          <c:v>6.2849193193326158E-5</c:v>
                        </c:pt>
                        <c:pt idx="11">
                          <c:v>9.2398828173911873E-5</c:v>
                        </c:pt>
                        <c:pt idx="12">
                          <c:v>8.3870944118435986E-5</c:v>
                        </c:pt>
                        <c:pt idx="13">
                          <c:v>1.0586679860880022E-4</c:v>
                        </c:pt>
                        <c:pt idx="14">
                          <c:v>9.8693143414374518E-5</c:v>
                        </c:pt>
                        <c:pt idx="15">
                          <c:v>7.7167410637457579E-5</c:v>
                        </c:pt>
                        <c:pt idx="16">
                          <c:v>9.8037348705171112E-5</c:v>
                        </c:pt>
                        <c:pt idx="17">
                          <c:v>9.6271212370657722E-5</c:v>
                        </c:pt>
                        <c:pt idx="18">
                          <c:v>8.470246306135909E-5</c:v>
                        </c:pt>
                        <c:pt idx="19">
                          <c:v>9.8107995326168762E-5</c:v>
                        </c:pt>
                        <c:pt idx="20">
                          <c:v>9.5702397343577772E-5</c:v>
                        </c:pt>
                        <c:pt idx="21">
                          <c:v>1.6167645031694988E-4</c:v>
                        </c:pt>
                        <c:pt idx="22">
                          <c:v>4.1499927877608478E-5</c:v>
                        </c:pt>
                        <c:pt idx="23">
                          <c:v>8.8462824451962518E-5</c:v>
                        </c:pt>
                        <c:pt idx="24">
                          <c:v>1.502460484759105E-4</c:v>
                        </c:pt>
                        <c:pt idx="25">
                          <c:v>3.7329255185181154E-5</c:v>
                        </c:pt>
                        <c:pt idx="26">
                          <c:v>7.617602547316249E-5</c:v>
                        </c:pt>
                        <c:pt idx="27">
                          <c:v>1.4374071638723063E-4</c:v>
                        </c:pt>
                        <c:pt idx="28">
                          <c:v>3.3937114370941046E-5</c:v>
                        </c:pt>
                        <c:pt idx="29">
                          <c:v>6.7298810880189741E-5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('results-format'!$BB$30:$BB$41,'results-format'!$BB$82:$BB$99)</c15:sqref>
                          </c15:formulaRef>
                        </c:ext>
                      </c:extLst>
                      <c:numCache>
                        <c:formatCode>General</c:formatCode>
                        <c:ptCount val="30"/>
                        <c:pt idx="0">
                          <c:v>6.9469940180533207E-5</c:v>
                        </c:pt>
                        <c:pt idx="1">
                          <c:v>1.1334204496737943E-4</c:v>
                        </c:pt>
                        <c:pt idx="2">
                          <c:v>2.5785923104204578E-4</c:v>
                        </c:pt>
                        <c:pt idx="3">
                          <c:v>1.1357850095650157E-4</c:v>
                        </c:pt>
                        <c:pt idx="4">
                          <c:v>2.0560696926863464E-4</c:v>
                        </c:pt>
                        <c:pt idx="5">
                          <c:v>5.3912348558782242E-5</c:v>
                        </c:pt>
                        <c:pt idx="6">
                          <c:v>1.357188734285586E-4</c:v>
                        </c:pt>
                        <c:pt idx="7">
                          <c:v>8.8746441923692743E-5</c:v>
                        </c:pt>
                        <c:pt idx="8">
                          <c:v>9.3409376616837569E-5</c:v>
                        </c:pt>
                        <c:pt idx="9">
                          <c:v>9.2177068372389925E-5</c:v>
                        </c:pt>
                        <c:pt idx="10">
                          <c:v>6.2845243197329204E-5</c:v>
                        </c:pt>
                        <c:pt idx="11">
                          <c:v>9.2390291370647581E-5</c:v>
                        </c:pt>
                        <c:pt idx="12">
                          <c:v>8.386391040637875E-5</c:v>
                        </c:pt>
                        <c:pt idx="13">
                          <c:v>1.0585559081577323E-4</c:v>
                        </c:pt>
                        <c:pt idx="14">
                          <c:v>9.8683402975252577E-5</c:v>
                        </c:pt>
                        <c:pt idx="15">
                          <c:v>7.7161456688235042E-5</c:v>
                        </c:pt>
                        <c:pt idx="16">
                          <c:v>9.80277388125117E-5</c:v>
                        </c:pt>
                        <c:pt idx="17">
                          <c:v>9.6261945101705493E-5</c:v>
                        </c:pt>
                        <c:pt idx="18">
                          <c:v>8.4695289030989329E-5</c:v>
                        </c:pt>
                        <c:pt idx="19">
                          <c:v>9.8098370502341936E-5</c:v>
                        </c:pt>
                        <c:pt idx="20">
                          <c:v>9.5693239298699773E-5</c:v>
                        </c:pt>
                        <c:pt idx="21">
                          <c:v>1.6165031555204212E-4</c:v>
                        </c:pt>
                        <c:pt idx="22">
                          <c:v>4.1498205691548051E-5</c:v>
                        </c:pt>
                        <c:pt idx="23">
                          <c:v>8.8454999373710486E-5</c:v>
                        </c:pt>
                        <c:pt idx="24">
                          <c:v>1.5022347860993435E-4</c:v>
                        </c:pt>
                        <c:pt idx="25">
                          <c:v>3.7327861778679861E-5</c:v>
                        </c:pt>
                        <c:pt idx="26">
                          <c:v>7.6170222933935605E-5</c:v>
                        </c:pt>
                        <c:pt idx="27">
                          <c:v>1.437200571968722E-4</c:v>
                        </c:pt>
                        <c:pt idx="28">
                          <c:v>3.3935962729048086E-5</c:v>
                        </c:pt>
                        <c:pt idx="29">
                          <c:v>6.7294281857588345E-5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prstDash val="dash"/>
                      <a:round/>
                    </a:ln>
                    <a:effectLst/>
                  </c:spPr>
                </c:errBar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('results-format'!$A$30:$A$41,'results-format'!$A$82:$A$99)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13</c:v>
                      </c:pt>
                      <c:pt idx="5">
                        <c:v>14</c:v>
                      </c:pt>
                      <c:pt idx="6">
                        <c:v>22</c:v>
                      </c:pt>
                      <c:pt idx="7">
                        <c:v>23</c:v>
                      </c:pt>
                      <c:pt idx="8">
                        <c:v>28</c:v>
                      </c:pt>
                      <c:pt idx="9">
                        <c:v>29</c:v>
                      </c:pt>
                      <c:pt idx="10">
                        <c:v>34</c:v>
                      </c:pt>
                      <c:pt idx="11">
                        <c:v>35</c:v>
                      </c:pt>
                      <c:pt idx="12">
                        <c:v>3</c:v>
                      </c:pt>
                      <c:pt idx="13">
                        <c:v>4</c:v>
                      </c:pt>
                      <c:pt idx="14">
                        <c:v>5</c:v>
                      </c:pt>
                      <c:pt idx="15">
                        <c:v>9</c:v>
                      </c:pt>
                      <c:pt idx="16">
                        <c:v>10</c:v>
                      </c:pt>
                      <c:pt idx="17">
                        <c:v>11</c:v>
                      </c:pt>
                      <c:pt idx="18">
                        <c:v>15</c:v>
                      </c:pt>
                      <c:pt idx="19">
                        <c:v>16</c:v>
                      </c:pt>
                      <c:pt idx="20">
                        <c:v>17</c:v>
                      </c:pt>
                      <c:pt idx="21">
                        <c:v>19</c:v>
                      </c:pt>
                      <c:pt idx="22">
                        <c:v>20</c:v>
                      </c:pt>
                      <c:pt idx="23">
                        <c:v>21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31</c:v>
                      </c:pt>
                      <c:pt idx="28">
                        <c:v>32</c:v>
                      </c:pt>
                      <c:pt idx="29">
                        <c:v>33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('results-format'!$AU$30:$AU$41,'results-format'!$AU$82:$AU$99)</c15:sqref>
                        </c15:formulaRef>
                      </c:ext>
                    </c:extLst>
                    <c:numCache>
                      <c:formatCode>0.000</c:formatCode>
                      <c:ptCount val="30"/>
                      <c:pt idx="0">
                        <c:v>1.000024776926943</c:v>
                      </c:pt>
                      <c:pt idx="1">
                        <c:v>0.99989991960837654</c:v>
                      </c:pt>
                      <c:pt idx="2">
                        <c:v>0.99981383553075576</c:v>
                      </c:pt>
                      <c:pt idx="3">
                        <c:v>0.99995903627903615</c:v>
                      </c:pt>
                      <c:pt idx="4">
                        <c:v>0.99986564012709633</c:v>
                      </c:pt>
                      <c:pt idx="5">
                        <c:v>0.99995789646637867</c:v>
                      </c:pt>
                      <c:pt idx="6">
                        <c:v>0.99996465995447414</c:v>
                      </c:pt>
                      <c:pt idx="7">
                        <c:v>1.000063520067314</c:v>
                      </c:pt>
                      <c:pt idx="8">
                        <c:v>0.99993960362393453</c:v>
                      </c:pt>
                      <c:pt idx="9">
                        <c:v>1.0000345330562523</c:v>
                      </c:pt>
                      <c:pt idx="10">
                        <c:v>0.99994346853796334</c:v>
                      </c:pt>
                      <c:pt idx="11">
                        <c:v>0.99999430316922699</c:v>
                      </c:pt>
                      <c:pt idx="12">
                        <c:v>1.0000047594873263</c:v>
                      </c:pt>
                      <c:pt idx="13">
                        <c:v>0.99989287603818144</c:v>
                      </c:pt>
                      <c:pt idx="14">
                        <c:v>0.99989077336566323</c:v>
                      </c:pt>
                      <c:pt idx="15">
                        <c:v>1.0000672892338189</c:v>
                      </c:pt>
                      <c:pt idx="16">
                        <c:v>1.0000506633133424</c:v>
                      </c:pt>
                      <c:pt idx="17">
                        <c:v>0.99999839807028312</c:v>
                      </c:pt>
                      <c:pt idx="18">
                        <c:v>0.99998177039616121</c:v>
                      </c:pt>
                      <c:pt idx="19">
                        <c:v>0.99993875351564254</c:v>
                      </c:pt>
                      <c:pt idx="20">
                        <c:v>1.0000030196705592</c:v>
                      </c:pt>
                      <c:pt idx="21">
                        <c:v>1.000010880939197</c:v>
                      </c:pt>
                      <c:pt idx="22">
                        <c:v>0.99999212452701169</c:v>
                      </c:pt>
                      <c:pt idx="23">
                        <c:v>0.99998732306035309</c:v>
                      </c:pt>
                      <c:pt idx="24">
                        <c:v>1.0000273884050555</c:v>
                      </c:pt>
                      <c:pt idx="25">
                        <c:v>1.0000106534367474</c:v>
                      </c:pt>
                      <c:pt idx="26">
                        <c:v>0.99996652120042751</c:v>
                      </c:pt>
                      <c:pt idx="27">
                        <c:v>0.99996290620799166</c:v>
                      </c:pt>
                      <c:pt idx="28">
                        <c:v>1.0000404578383963</c:v>
                      </c:pt>
                      <c:pt idx="29">
                        <c:v>0.99995639072091225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5"/>
                <c:order val="5"/>
                <c:tx>
                  <c:v>Pop ME -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'results-format'!$C$17:$C$28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'results-format'!$AR$17:$AR$28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1.0499762343910548</c:v>
                      </c:pt>
                      <c:pt idx="1">
                        <c:v>1.0499358110841843</c:v>
                      </c:pt>
                      <c:pt idx="2">
                        <c:v>1.0500070516457751</c:v>
                      </c:pt>
                      <c:pt idx="3">
                        <c:v>1.0500901734939028</c:v>
                      </c:pt>
                      <c:pt idx="4">
                        <c:v>1.0500130052026364</c:v>
                      </c:pt>
                      <c:pt idx="5">
                        <c:v>1.0500941638441437</c:v>
                      </c:pt>
                      <c:pt idx="6">
                        <c:v>1.0499939476395399</c:v>
                      </c:pt>
                      <c:pt idx="7">
                        <c:v>1.04990203519243</c:v>
                      </c:pt>
                      <c:pt idx="8">
                        <c:v>1.0499478119190897</c:v>
                      </c:pt>
                      <c:pt idx="9">
                        <c:v>1.0501272843363789</c:v>
                      </c:pt>
                      <c:pt idx="10">
                        <c:v>1.0499495443344087</c:v>
                      </c:pt>
                      <c:pt idx="11">
                        <c:v>1.0499187917626287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6"/>
                <c:order val="6"/>
                <c:tx>
                  <c:v>Pop ME - Noisy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'results-format'!$C$17:$C$28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'results-format'!$AS$17:$AS$28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1.0487046458999731</c:v>
                      </c:pt>
                      <c:pt idx="1">
                        <c:v>1.0480803135192622</c:v>
                      </c:pt>
                      <c:pt idx="2">
                        <c:v>1.0085645799409881</c:v>
                      </c:pt>
                      <c:pt idx="3">
                        <c:v>1.0073327035664208</c:v>
                      </c:pt>
                      <c:pt idx="4">
                        <c:v>1.0267638572608699</c:v>
                      </c:pt>
                      <c:pt idx="5">
                        <c:v>1.0271797510536875</c:v>
                      </c:pt>
                      <c:pt idx="6">
                        <c:v>1.017731290465655</c:v>
                      </c:pt>
                      <c:pt idx="7">
                        <c:v>1.0177931459822107</c:v>
                      </c:pt>
                      <c:pt idx="8">
                        <c:v>1.0254339193908037</c:v>
                      </c:pt>
                      <c:pt idx="9">
                        <c:v>1.0253885090551893</c:v>
                      </c:pt>
                      <c:pt idx="10">
                        <c:v>1.0139614584211334</c:v>
                      </c:pt>
                      <c:pt idx="11">
                        <c:v>1.0139658417859927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7"/>
                <c:order val="7"/>
                <c:tx>
                  <c:v>Pop ME - Copol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'results-format'!$C$17:$C$28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'results-format'!$AT$17:$AT$28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1.0000958396723281</c:v>
                      </c:pt>
                      <c:pt idx="1">
                        <c:v>0.99999279261797325</c:v>
                      </c:pt>
                      <c:pt idx="2">
                        <c:v>1.0000012826688227</c:v>
                      </c:pt>
                      <c:pt idx="3">
                        <c:v>0.99991766519969572</c:v>
                      </c:pt>
                      <c:pt idx="4">
                        <c:v>1.0000689598276196</c:v>
                      </c:pt>
                      <c:pt idx="5">
                        <c:v>0.99987086183905027</c:v>
                      </c:pt>
                      <c:pt idx="6">
                        <c:v>1.0001890920756531</c:v>
                      </c:pt>
                      <c:pt idx="7">
                        <c:v>0.99991383948203061</c:v>
                      </c:pt>
                      <c:pt idx="8">
                        <c:v>1.000077759703129</c:v>
                      </c:pt>
                      <c:pt idx="9">
                        <c:v>1.0000190858121318</c:v>
                      </c:pt>
                      <c:pt idx="10">
                        <c:v>1.0001160889377994</c:v>
                      </c:pt>
                      <c:pt idx="11">
                        <c:v>1.0000039350487422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8"/>
                <c:order val="8"/>
                <c:tx>
                  <c:v>Pop ME - Copol Noisy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'results-format'!$C$17:$C$28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'results-format'!$AU$17:$AU$28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1.0000053253081793</c:v>
                      </c:pt>
                      <c:pt idx="1">
                        <c:v>1.0004512032615827</c:v>
                      </c:pt>
                      <c:pt idx="2">
                        <c:v>1.0011043473429506</c:v>
                      </c:pt>
                      <c:pt idx="3">
                        <c:v>1.0048020792028414</c:v>
                      </c:pt>
                      <c:pt idx="4">
                        <c:v>0.99960146393660321</c:v>
                      </c:pt>
                      <c:pt idx="5">
                        <c:v>0.99973498812185302</c:v>
                      </c:pt>
                      <c:pt idx="6">
                        <c:v>1.0002465249822903</c:v>
                      </c:pt>
                      <c:pt idx="7">
                        <c:v>0.99998733244023419</c:v>
                      </c:pt>
                      <c:pt idx="8">
                        <c:v>0.9999366556263396</c:v>
                      </c:pt>
                      <c:pt idx="9">
                        <c:v>1.0000656691061214</c:v>
                      </c:pt>
                      <c:pt idx="10">
                        <c:v>1.0000543074245949</c:v>
                      </c:pt>
                      <c:pt idx="11">
                        <c:v>1.0000308033544136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9"/>
                <c:order val="9"/>
                <c:tx>
                  <c:v>Tot ME -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dash"/>
                  <c:size val="8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'results-format'!$C$30:$C$41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'results-format'!$AR$30:$AR$41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1.049962899777553</c:v>
                      </c:pt>
                      <c:pt idx="1">
                        <c:v>1.0500454826071477</c:v>
                      </c:pt>
                      <c:pt idx="2">
                        <c:v>1.0500399068804387</c:v>
                      </c:pt>
                      <c:pt idx="3">
                        <c:v>1.0501090437838696</c:v>
                      </c:pt>
                      <c:pt idx="4">
                        <c:v>1.0502095125219337</c:v>
                      </c:pt>
                      <c:pt idx="5">
                        <c:v>1.0500565396442947</c:v>
                      </c:pt>
                      <c:pt idx="6">
                        <c:v>1.0501643019755837</c:v>
                      </c:pt>
                      <c:pt idx="7">
                        <c:v>1.0499533661577058</c:v>
                      </c:pt>
                      <c:pt idx="8">
                        <c:v>1.0501584735798817</c:v>
                      </c:pt>
                      <c:pt idx="9">
                        <c:v>1.049870822068909</c:v>
                      </c:pt>
                      <c:pt idx="10">
                        <c:v>1.0503163767764596</c:v>
                      </c:pt>
                      <c:pt idx="11">
                        <c:v>1.049963844744588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0"/>
                <c:order val="10"/>
                <c:tx>
                  <c:v>Tot ME - Noisy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dash"/>
                  <c:size val="8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'results-format'!$C$30:$C$41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'results-format'!$AS$30:$AS$41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1.03430608956093</c:v>
                      </c:pt>
                      <c:pt idx="1">
                        <c:v>1.0344353248712921</c:v>
                      </c:pt>
                      <c:pt idx="2">
                        <c:v>1.0076273622570262</c:v>
                      </c:pt>
                      <c:pt idx="3">
                        <c:v>1.0076155609944677</c:v>
                      </c:pt>
                      <c:pt idx="4">
                        <c:v>1.0157075192921903</c:v>
                      </c:pt>
                      <c:pt idx="5">
                        <c:v>1.0156759475303514</c:v>
                      </c:pt>
                      <c:pt idx="6">
                        <c:v>1.0156056276091705</c:v>
                      </c:pt>
                      <c:pt idx="7">
                        <c:v>1.015510448494356</c:v>
                      </c:pt>
                      <c:pt idx="8">
                        <c:v>1.0227597286208265</c:v>
                      </c:pt>
                      <c:pt idx="9">
                        <c:v>1.022602763412771</c:v>
                      </c:pt>
                      <c:pt idx="10">
                        <c:v>1.0122581800960244</c:v>
                      </c:pt>
                      <c:pt idx="11">
                        <c:v>1.0121555990010977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1"/>
                <c:order val="11"/>
                <c:tx>
                  <c:v>Tot ME - Copol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'results-format'!$C$30:$C$41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'results-format'!$AT$30:$AT$41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1.000058664200677</c:v>
                      </c:pt>
                      <c:pt idx="1">
                        <c:v>0.99995912541538856</c:v>
                      </c:pt>
                      <c:pt idx="2">
                        <c:v>0.99994308906948848</c:v>
                      </c:pt>
                      <c:pt idx="3">
                        <c:v>0.99991921913295001</c:v>
                      </c:pt>
                      <c:pt idx="4">
                        <c:v>0.99989823987791249</c:v>
                      </c:pt>
                      <c:pt idx="5">
                        <c:v>0.99999864076592371</c:v>
                      </c:pt>
                      <c:pt idx="6">
                        <c:v>0.99996215855600545</c:v>
                      </c:pt>
                      <c:pt idx="7">
                        <c:v>1.0001238653706817</c:v>
                      </c:pt>
                      <c:pt idx="8">
                        <c:v>0.99987896712506952</c:v>
                      </c:pt>
                      <c:pt idx="9">
                        <c:v>1.0001071059354312</c:v>
                      </c:pt>
                      <c:pt idx="10">
                        <c:v>0.9999872892407824</c:v>
                      </c:pt>
                      <c:pt idx="11">
                        <c:v>0.99996366179024876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2"/>
                <c:order val="12"/>
                <c:tx>
                  <c:v>Tot ME - Copol Noisy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'results-format'!$C$30:$C$41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'results-format'!$AU$30:$AU$41</c15:sqref>
                        </c15:formulaRef>
                      </c:ext>
                    </c:extLst>
                    <c:numCache>
                      <c:formatCode>0.000</c:formatCode>
                      <c:ptCount val="12"/>
                      <c:pt idx="0">
                        <c:v>1.000024776926943</c:v>
                      </c:pt>
                      <c:pt idx="1">
                        <c:v>0.99989991960837654</c:v>
                      </c:pt>
                      <c:pt idx="2">
                        <c:v>0.99981383553075576</c:v>
                      </c:pt>
                      <c:pt idx="3">
                        <c:v>0.99995903627903615</c:v>
                      </c:pt>
                      <c:pt idx="4">
                        <c:v>0.99986564012709633</c:v>
                      </c:pt>
                      <c:pt idx="5">
                        <c:v>0.99995789646637867</c:v>
                      </c:pt>
                      <c:pt idx="6">
                        <c:v>0.99996465995447414</c:v>
                      </c:pt>
                      <c:pt idx="7">
                        <c:v>1.000063520067314</c:v>
                      </c:pt>
                      <c:pt idx="8">
                        <c:v>0.99993960362393453</c:v>
                      </c:pt>
                      <c:pt idx="9">
                        <c:v>1.0000345330562523</c:v>
                      </c:pt>
                      <c:pt idx="10">
                        <c:v>0.99994346853796334</c:v>
                      </c:pt>
                      <c:pt idx="11">
                        <c:v>0.99999430316922699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571659968"/>
        <c:scaling>
          <c:orientation val="minMax"/>
          <c:max val="3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661536"/>
        <c:crosses val="autoZero"/>
        <c:crossBetween val="midCat"/>
        <c:majorUnit val="6"/>
        <c:minorUnit val="1"/>
      </c:valAx>
      <c:valAx>
        <c:axId val="571661536"/>
        <c:scaling>
          <c:orientation val="minMax"/>
          <c:max val="1.06"/>
          <c:min val="0.9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RR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659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9858979174573786E-2"/>
          <c:y val="8.09968867220273E-3"/>
          <c:w val="0.8999999191725393"/>
          <c:h val="4.64091433367464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0322173639786"/>
          <c:y val="1.9074926265727824E-2"/>
          <c:w val="0.86306592645647906"/>
          <c:h val="0.86740458869685255"/>
        </c:manualLayout>
      </c:layout>
      <c:scatterChart>
        <c:scatterStyle val="lineMarker"/>
        <c:varyColors val="0"/>
        <c:ser>
          <c:idx val="1"/>
          <c:order val="1"/>
          <c:tx>
            <c:v>Co-pollutant, noisy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results-format'!$BH$4:$BH$5,'results-format'!$BH$44:$BH$46,'results-format'!$BH$6:$BH$7,'results-format'!$BH$47:$BH$49,'results-format'!$BH$8:$BH$9,'results-format'!$BH$50:$BH$52,'results-format'!$BH$53:$BH$55,'results-format'!$BH$10:$BH$11,'results-format'!$BH$56:$BH$58,'results-format'!$BH$12:$BH$13,'results-format'!$BH$59:$BH$61,'results-format'!$BH$14:$BH$15)</c:f>
                <c:numCache>
                  <c:formatCode>General</c:formatCode>
                  <c:ptCount val="30"/>
                  <c:pt idx="0">
                    <c:v>1.984774596E-2</c:v>
                  </c:pt>
                  <c:pt idx="1">
                    <c:v>2.1047060159999999E-2</c:v>
                  </c:pt>
                  <c:pt idx="2">
                    <c:v>2.0213577999999999E-2</c:v>
                  </c:pt>
                  <c:pt idx="3">
                    <c:v>1.7558799159999999E-2</c:v>
                  </c:pt>
                  <c:pt idx="4">
                    <c:v>1.9995459399999999E-2</c:v>
                  </c:pt>
                  <c:pt idx="5">
                    <c:v>1.851126312E-2</c:v>
                  </c:pt>
                  <c:pt idx="6">
                    <c:v>1.6718582440000001E-2</c:v>
                  </c:pt>
                  <c:pt idx="7">
                    <c:v>1.7558799159999999E-2</c:v>
                  </c:pt>
                  <c:pt idx="8">
                    <c:v>1.7377144399999999E-2</c:v>
                  </c:pt>
                  <c:pt idx="9">
                    <c:v>1.7648600480000002E-2</c:v>
                  </c:pt>
                  <c:pt idx="10">
                    <c:v>1.7192675080000001E-2</c:v>
                  </c:pt>
                  <c:pt idx="11">
                    <c:v>1.700530104E-2</c:v>
                  </c:pt>
                  <c:pt idx="12">
                    <c:v>1.700530104E-2</c:v>
                  </c:pt>
                  <c:pt idx="13">
                    <c:v>1.700530104E-2</c:v>
                  </c:pt>
                  <c:pt idx="14">
                    <c:v>1.505899948E-2</c:v>
                  </c:pt>
                  <c:pt idx="15">
                    <c:v>1.505899948E-2</c:v>
                  </c:pt>
                  <c:pt idx="16">
                    <c:v>1.4604169720000001E-2</c:v>
                  </c:pt>
                  <c:pt idx="17">
                    <c:v>1.494697568E-2</c:v>
                  </c:pt>
                  <c:pt idx="18">
                    <c:v>1.4130363240000001E-2</c:v>
                  </c:pt>
                  <c:pt idx="19">
                    <c:v>1.4833846439999999E-2</c:v>
                  </c:pt>
                  <c:pt idx="20">
                    <c:v>1.4250695480000001E-2</c:v>
                  </c:pt>
                  <c:pt idx="21">
                    <c:v>1.324936872E-2</c:v>
                  </c:pt>
                  <c:pt idx="22">
                    <c:v>1.4833846439999999E-2</c:v>
                  </c:pt>
                  <c:pt idx="23">
                    <c:v>1.3885739559999999E-2</c:v>
                  </c:pt>
                  <c:pt idx="24">
                    <c:v>1.3761377559999999E-2</c:v>
                  </c:pt>
                  <c:pt idx="25">
                    <c:v>1.350836704E-2</c:v>
                  </c:pt>
                  <c:pt idx="26">
                    <c:v>1.505899948E-2</c:v>
                  </c:pt>
                  <c:pt idx="27">
                    <c:v>1.324936872E-2</c:v>
                  </c:pt>
                  <c:pt idx="28">
                    <c:v>1.3379638159999999E-2</c:v>
                  </c:pt>
                  <c:pt idx="29">
                    <c:v>1.3761377559999999E-2</c:v>
                  </c:pt>
                </c:numCache>
              </c:numRef>
            </c:plus>
            <c:minus>
              <c:numRef>
                <c:f>('results-format'!$BG$4:$BG$5,'results-format'!$BG$44:$BG$46,'results-format'!$BG$6:$BG$7,'results-format'!$BG$47:$BG$49,'results-format'!$BG$8:$BG$9,'results-format'!$BG$50:$BG$52,'results-format'!$BG$53:$BG$55,'results-format'!$BG$10:$BG$11,'results-format'!$BG$56:$BG$58,'results-format'!$BG$12:$BG$13,'results-format'!$BG$59:$BG$61,'results-format'!$BG$14:$BG$15)</c:f>
                <c:numCache>
                  <c:formatCode>General</c:formatCode>
                  <c:ptCount val="30"/>
                  <c:pt idx="0">
                    <c:v>1.984774596E-2</c:v>
                  </c:pt>
                  <c:pt idx="1">
                    <c:v>2.1047060159999999E-2</c:v>
                  </c:pt>
                  <c:pt idx="2">
                    <c:v>2.0213577999999999E-2</c:v>
                  </c:pt>
                  <c:pt idx="3">
                    <c:v>1.7558799159999999E-2</c:v>
                  </c:pt>
                  <c:pt idx="4">
                    <c:v>1.9995459399999999E-2</c:v>
                  </c:pt>
                  <c:pt idx="5">
                    <c:v>1.851126312E-2</c:v>
                  </c:pt>
                  <c:pt idx="6">
                    <c:v>1.6718582440000001E-2</c:v>
                  </c:pt>
                  <c:pt idx="7">
                    <c:v>1.7558799159999999E-2</c:v>
                  </c:pt>
                  <c:pt idx="8">
                    <c:v>1.7377144399999999E-2</c:v>
                  </c:pt>
                  <c:pt idx="9">
                    <c:v>1.7648600480000002E-2</c:v>
                  </c:pt>
                  <c:pt idx="10">
                    <c:v>1.7192675080000001E-2</c:v>
                  </c:pt>
                  <c:pt idx="11">
                    <c:v>1.700530104E-2</c:v>
                  </c:pt>
                  <c:pt idx="12">
                    <c:v>1.700530104E-2</c:v>
                  </c:pt>
                  <c:pt idx="13">
                    <c:v>1.700530104E-2</c:v>
                  </c:pt>
                  <c:pt idx="14">
                    <c:v>1.505899948E-2</c:v>
                  </c:pt>
                  <c:pt idx="15">
                    <c:v>1.505899948E-2</c:v>
                  </c:pt>
                  <c:pt idx="16">
                    <c:v>1.4604169720000001E-2</c:v>
                  </c:pt>
                  <c:pt idx="17">
                    <c:v>1.494697568E-2</c:v>
                  </c:pt>
                  <c:pt idx="18">
                    <c:v>1.4130363240000001E-2</c:v>
                  </c:pt>
                  <c:pt idx="19">
                    <c:v>1.4833846439999999E-2</c:v>
                  </c:pt>
                  <c:pt idx="20">
                    <c:v>1.4250695480000001E-2</c:v>
                  </c:pt>
                  <c:pt idx="21">
                    <c:v>1.324936872E-2</c:v>
                  </c:pt>
                  <c:pt idx="22">
                    <c:v>1.4833846439999999E-2</c:v>
                  </c:pt>
                  <c:pt idx="23">
                    <c:v>1.3885739559999999E-2</c:v>
                  </c:pt>
                  <c:pt idx="24">
                    <c:v>1.3761377559999999E-2</c:v>
                  </c:pt>
                  <c:pt idx="25">
                    <c:v>1.350836704E-2</c:v>
                  </c:pt>
                  <c:pt idx="26">
                    <c:v>1.505899948E-2</c:v>
                  </c:pt>
                  <c:pt idx="27">
                    <c:v>1.324936872E-2</c:v>
                  </c:pt>
                  <c:pt idx="28">
                    <c:v>1.3379638159999999E-2</c:v>
                  </c:pt>
                  <c:pt idx="29">
                    <c:v>1.3761377559999999E-2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('results-format'!$B$4:$B$15,'results-format'!$B$44:$B$61)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9</c:v>
                </c:pt>
                <c:pt idx="4">
                  <c:v>15</c:v>
                </c:pt>
                <c:pt idx="5">
                  <c:v>16</c:v>
                </c:pt>
                <c:pt idx="6">
                  <c:v>25</c:v>
                </c:pt>
                <c:pt idx="7">
                  <c:v>26</c:v>
                </c:pt>
                <c:pt idx="8">
                  <c:v>32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</c:numCache>
            </c:numRef>
          </c:xVal>
          <c:yVal>
            <c:numRef>
              <c:f>('results-format'!$AO$4:$AO$15,'results-format'!$AO$44:$AO$61)</c:f>
              <c:numCache>
                <c:formatCode>0.000</c:formatCode>
                <c:ptCount val="30"/>
                <c:pt idx="0">
                  <c:v>0.11600000000000001</c:v>
                </c:pt>
                <c:pt idx="1">
                  <c:v>0.13300000000000001</c:v>
                </c:pt>
                <c:pt idx="2">
                  <c:v>9.9000000000000005E-2</c:v>
                </c:pt>
                <c:pt idx="3">
                  <c:v>7.9000000000000001E-2</c:v>
                </c:pt>
                <c:pt idx="4">
                  <c:v>8.4000000000000005E-2</c:v>
                </c:pt>
                <c:pt idx="5">
                  <c:v>8.2000000000000003E-2</c:v>
                </c:pt>
                <c:pt idx="6">
                  <c:v>5.5E-2</c:v>
                </c:pt>
                <c:pt idx="7">
                  <c:v>6.0999999999999999E-2</c:v>
                </c:pt>
                <c:pt idx="8">
                  <c:v>5.2999999999999999E-2</c:v>
                </c:pt>
                <c:pt idx="9">
                  <c:v>5.1999999999999998E-2</c:v>
                </c:pt>
                <c:pt idx="10">
                  <c:v>4.9000000000000002E-2</c:v>
                </c:pt>
                <c:pt idx="11">
                  <c:v>5.1999999999999998E-2</c:v>
                </c:pt>
                <c:pt idx="12">
                  <c:v>0.121</c:v>
                </c:pt>
                <c:pt idx="13">
                  <c:v>8.7999999999999995E-2</c:v>
                </c:pt>
                <c:pt idx="14">
                  <c:v>0.11799999999999999</c:v>
                </c:pt>
                <c:pt idx="15">
                  <c:v>8.7999999999999995E-2</c:v>
                </c:pt>
                <c:pt idx="16">
                  <c:v>8.5999999999999993E-2</c:v>
                </c:pt>
                <c:pt idx="17">
                  <c:v>8.8999999999999996E-2</c:v>
                </c:pt>
                <c:pt idx="18">
                  <c:v>8.2000000000000003E-2</c:v>
                </c:pt>
                <c:pt idx="19">
                  <c:v>8.2000000000000003E-2</c:v>
                </c:pt>
                <c:pt idx="20">
                  <c:v>6.3E-2</c:v>
                </c:pt>
                <c:pt idx="21">
                  <c:v>6.3E-2</c:v>
                </c:pt>
                <c:pt idx="22">
                  <c:v>5.8999999999999997E-2</c:v>
                </c:pt>
                <c:pt idx="23">
                  <c:v>6.2E-2</c:v>
                </c:pt>
                <c:pt idx="24">
                  <c:v>5.6000000000000001E-2</c:v>
                </c:pt>
                <c:pt idx="25">
                  <c:v>4.8000000000000001E-2</c:v>
                </c:pt>
                <c:pt idx="26">
                  <c:v>6.0999999999999999E-2</c:v>
                </c:pt>
                <c:pt idx="27">
                  <c:v>0.05</c:v>
                </c:pt>
                <c:pt idx="28">
                  <c:v>6.3E-2</c:v>
                </c:pt>
                <c:pt idx="29">
                  <c:v>4.8000000000000001E-2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648016"/>
        <c:axId val="57064762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Co-pollutant,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('results-format'!$BF$4:$BF$5,'results-format'!$BF$44:$BF$46,'results-format'!$BF$6:$BF$7,'results-format'!$BF$47:$BF$49,'results-format'!$BF$8:$BF$9,'results-format'!$BF$50:$BF$52,'results-format'!$BF$53:$BF$55,'results-format'!$BF$10:$BF$11,'results-format'!$BF$56:$BF$58,'results-format'!$BF$12:$BF$13,'results-format'!$BF$59:$BF$61,'results-format'!$BF$14:$BF$15)</c15:sqref>
                          </c15:formulaRef>
                        </c:ext>
                      </c:extLst>
                      <c:numCache>
                        <c:formatCode>General</c:formatCode>
                        <c:ptCount val="30"/>
                        <c:pt idx="0">
                          <c:v>1.25732138E-2</c:v>
                        </c:pt>
                        <c:pt idx="1">
                          <c:v>1.4130363240000001E-2</c:v>
                        </c:pt>
                        <c:pt idx="2">
                          <c:v>1.284884272E-2</c:v>
                        </c:pt>
                        <c:pt idx="3">
                          <c:v>1.24326426E-2</c:v>
                        </c:pt>
                        <c:pt idx="4">
                          <c:v>1.3761377559999999E-2</c:v>
                        </c:pt>
                        <c:pt idx="5">
                          <c:v>1.436975372E-2</c:v>
                        </c:pt>
                        <c:pt idx="6">
                          <c:v>1.2984020000000001E-2</c:v>
                        </c:pt>
                        <c:pt idx="7">
                          <c:v>1.4833846439999999E-2</c:v>
                        </c:pt>
                        <c:pt idx="8">
                          <c:v>1.471958628E-2</c:v>
                        </c:pt>
                        <c:pt idx="9">
                          <c:v>1.4487569319999999E-2</c:v>
                        </c:pt>
                        <c:pt idx="10">
                          <c:v>1.185046576E-2</c:v>
                        </c:pt>
                        <c:pt idx="11">
                          <c:v>1.4130363240000001E-2</c:v>
                        </c:pt>
                        <c:pt idx="12">
                          <c:v>1.2984020000000001E-2</c:v>
                        </c:pt>
                        <c:pt idx="13">
                          <c:v>1.324936872E-2</c:v>
                        </c:pt>
                        <c:pt idx="14">
                          <c:v>1.2984020000000001E-2</c:v>
                        </c:pt>
                        <c:pt idx="15">
                          <c:v>1.471958628E-2</c:v>
                        </c:pt>
                        <c:pt idx="16">
                          <c:v>1.2984020000000001E-2</c:v>
                        </c:pt>
                        <c:pt idx="17">
                          <c:v>1.1999137640000001E-2</c:v>
                        </c:pt>
                        <c:pt idx="18">
                          <c:v>1.2290152559999998E-2</c:v>
                        </c:pt>
                        <c:pt idx="19">
                          <c:v>1.2984020000000001E-2</c:v>
                        </c:pt>
                        <c:pt idx="20">
                          <c:v>1.3635600439999999E-2</c:v>
                        </c:pt>
                        <c:pt idx="21">
                          <c:v>1.494697568E-2</c:v>
                        </c:pt>
                        <c:pt idx="22">
                          <c:v>1.3379638159999999E-2</c:v>
                        </c:pt>
                        <c:pt idx="23">
                          <c:v>1.3885739559999999E-2</c:v>
                        </c:pt>
                        <c:pt idx="24">
                          <c:v>1.24326426E-2</c:v>
                        </c:pt>
                        <c:pt idx="25">
                          <c:v>1.527983072E-2</c:v>
                        </c:pt>
                        <c:pt idx="26">
                          <c:v>1.214567508E-2</c:v>
                        </c:pt>
                        <c:pt idx="27">
                          <c:v>1.3379638159999999E-2</c:v>
                        </c:pt>
                        <c:pt idx="28">
                          <c:v>1.2711926919999998E-2</c:v>
                        </c:pt>
                        <c:pt idx="29">
                          <c:v>1.3379638159999999E-2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('results-format'!$BE$4:$BE$5,'results-format'!$BE$44:$BE$46,'results-format'!$BE$6:$BE$7,'results-format'!$BE$47:$BE$49,'results-format'!$BE$8:$BE$9,'results-format'!$BE$50:$BE$52,'results-format'!$BE$53:$BE$55,'results-format'!$BE$10:$BE$11,'results-format'!$BE$56:$BE$58,'results-format'!$BE$12:$BE$13,'results-format'!$BE$59:$BE$61,'results-format'!$BE$14:$BE$15)</c15:sqref>
                          </c15:formulaRef>
                        </c:ext>
                      </c:extLst>
                      <c:numCache>
                        <c:formatCode>General</c:formatCode>
                        <c:ptCount val="30"/>
                        <c:pt idx="0">
                          <c:v>1.25732138E-2</c:v>
                        </c:pt>
                        <c:pt idx="1">
                          <c:v>1.4130363240000001E-2</c:v>
                        </c:pt>
                        <c:pt idx="2">
                          <c:v>1.284884272E-2</c:v>
                        </c:pt>
                        <c:pt idx="3">
                          <c:v>1.24326426E-2</c:v>
                        </c:pt>
                        <c:pt idx="4">
                          <c:v>1.3761377559999999E-2</c:v>
                        </c:pt>
                        <c:pt idx="5">
                          <c:v>1.436975372E-2</c:v>
                        </c:pt>
                        <c:pt idx="6">
                          <c:v>1.2984020000000001E-2</c:v>
                        </c:pt>
                        <c:pt idx="7">
                          <c:v>1.4833846439999999E-2</c:v>
                        </c:pt>
                        <c:pt idx="8">
                          <c:v>1.471958628E-2</c:v>
                        </c:pt>
                        <c:pt idx="9">
                          <c:v>1.4487569319999999E-2</c:v>
                        </c:pt>
                        <c:pt idx="10">
                          <c:v>1.185046576E-2</c:v>
                        </c:pt>
                        <c:pt idx="11">
                          <c:v>1.4130363240000001E-2</c:v>
                        </c:pt>
                        <c:pt idx="12">
                          <c:v>1.2984020000000001E-2</c:v>
                        </c:pt>
                        <c:pt idx="13">
                          <c:v>1.324936872E-2</c:v>
                        </c:pt>
                        <c:pt idx="14">
                          <c:v>1.2984020000000001E-2</c:v>
                        </c:pt>
                        <c:pt idx="15">
                          <c:v>1.471958628E-2</c:v>
                        </c:pt>
                        <c:pt idx="16">
                          <c:v>1.2984020000000001E-2</c:v>
                        </c:pt>
                        <c:pt idx="17">
                          <c:v>1.1999137640000001E-2</c:v>
                        </c:pt>
                        <c:pt idx="18">
                          <c:v>1.2290152559999998E-2</c:v>
                        </c:pt>
                        <c:pt idx="19">
                          <c:v>1.2984020000000001E-2</c:v>
                        </c:pt>
                        <c:pt idx="20">
                          <c:v>1.3635600439999999E-2</c:v>
                        </c:pt>
                        <c:pt idx="21">
                          <c:v>1.494697568E-2</c:v>
                        </c:pt>
                        <c:pt idx="22">
                          <c:v>1.3379638159999999E-2</c:v>
                        </c:pt>
                        <c:pt idx="23">
                          <c:v>1.3885739559999999E-2</c:v>
                        </c:pt>
                        <c:pt idx="24">
                          <c:v>1.24326426E-2</c:v>
                        </c:pt>
                        <c:pt idx="25">
                          <c:v>1.527983072E-2</c:v>
                        </c:pt>
                        <c:pt idx="26">
                          <c:v>1.214567508E-2</c:v>
                        </c:pt>
                        <c:pt idx="27">
                          <c:v>1.3379638159999999E-2</c:v>
                        </c:pt>
                        <c:pt idx="28">
                          <c:v>1.2711926919999998E-2</c:v>
                        </c:pt>
                        <c:pt idx="29">
                          <c:v>1.3379638159999999E-2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xVal>
                  <c:numRef>
                    <c:extLst>
                      <c:ext uri="{02D57815-91ED-43cb-92C2-25804820EDAC}">
                        <c15:formulaRef>
                          <c15:sqref>('results-format'!$B$4:$B$15,'results-format'!$B$44:$B$61)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8</c:v>
                      </c:pt>
                      <c:pt idx="3">
                        <c:v>9</c:v>
                      </c:pt>
                      <c:pt idx="4">
                        <c:v>15</c:v>
                      </c:pt>
                      <c:pt idx="5">
                        <c:v>16</c:v>
                      </c:pt>
                      <c:pt idx="6">
                        <c:v>25</c:v>
                      </c:pt>
                      <c:pt idx="7">
                        <c:v>26</c:v>
                      </c:pt>
                      <c:pt idx="8">
                        <c:v>32</c:v>
                      </c:pt>
                      <c:pt idx="9">
                        <c:v>33</c:v>
                      </c:pt>
                      <c:pt idx="10">
                        <c:v>39</c:v>
                      </c:pt>
                      <c:pt idx="11">
                        <c:v>40</c:v>
                      </c:pt>
                      <c:pt idx="12">
                        <c:v>3</c:v>
                      </c:pt>
                      <c:pt idx="13">
                        <c:v>4</c:v>
                      </c:pt>
                      <c:pt idx="14">
                        <c:v>5</c:v>
                      </c:pt>
                      <c:pt idx="15">
                        <c:v>10</c:v>
                      </c:pt>
                      <c:pt idx="16">
                        <c:v>11</c:v>
                      </c:pt>
                      <c:pt idx="17">
                        <c:v>12</c:v>
                      </c:pt>
                      <c:pt idx="18">
                        <c:v>17</c:v>
                      </c:pt>
                      <c:pt idx="19">
                        <c:v>18</c:v>
                      </c:pt>
                      <c:pt idx="20">
                        <c:v>19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29</c:v>
                      </c:pt>
                      <c:pt idx="25">
                        <c:v>30</c:v>
                      </c:pt>
                      <c:pt idx="26">
                        <c:v>31</c:v>
                      </c:pt>
                      <c:pt idx="27">
                        <c:v>36</c:v>
                      </c:pt>
                      <c:pt idx="28">
                        <c:v>37</c:v>
                      </c:pt>
                      <c:pt idx="29">
                        <c:v>38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('results-format'!$AM$4:$AM$15,'results-format'!$AM$44:$AM$61)</c15:sqref>
                        </c15:formulaRef>
                      </c:ext>
                    </c:extLst>
                    <c:numCache>
                      <c:formatCode>0.000</c:formatCode>
                      <c:ptCount val="30"/>
                      <c:pt idx="0">
                        <c:v>4.2999999999999997E-2</c:v>
                      </c:pt>
                      <c:pt idx="1">
                        <c:v>5.5E-2</c:v>
                      </c:pt>
                      <c:pt idx="2">
                        <c:v>5.7000000000000002E-2</c:v>
                      </c:pt>
                      <c:pt idx="3">
                        <c:v>4.5999999999999999E-2</c:v>
                      </c:pt>
                      <c:pt idx="4">
                        <c:v>3.7999999999999999E-2</c:v>
                      </c:pt>
                      <c:pt idx="5">
                        <c:v>5.5E-2</c:v>
                      </c:pt>
                      <c:pt idx="6">
                        <c:v>4.1000000000000002E-2</c:v>
                      </c:pt>
                      <c:pt idx="7">
                        <c:v>4.5999999999999999E-2</c:v>
                      </c:pt>
                      <c:pt idx="8">
                        <c:v>5.2999999999999999E-2</c:v>
                      </c:pt>
                      <c:pt idx="9">
                        <c:v>4.2000000000000003E-2</c:v>
                      </c:pt>
                      <c:pt idx="10">
                        <c:v>4.3999999999999997E-2</c:v>
                      </c:pt>
                      <c:pt idx="11">
                        <c:v>4.9000000000000002E-2</c:v>
                      </c:pt>
                      <c:pt idx="12">
                        <c:v>4.4999999999999998E-2</c:v>
                      </c:pt>
                      <c:pt idx="13">
                        <c:v>4.2000000000000003E-2</c:v>
                      </c:pt>
                      <c:pt idx="14">
                        <c:v>5.1999999999999998E-2</c:v>
                      </c:pt>
                      <c:pt idx="15">
                        <c:v>6.0999999999999999E-2</c:v>
                      </c:pt>
                      <c:pt idx="16">
                        <c:v>0.06</c:v>
                      </c:pt>
                      <c:pt idx="17">
                        <c:v>5.8000000000000003E-2</c:v>
                      </c:pt>
                      <c:pt idx="18">
                        <c:v>4.5999999999999999E-2</c:v>
                      </c:pt>
                      <c:pt idx="19">
                        <c:v>4.8000000000000001E-2</c:v>
                      </c:pt>
                      <c:pt idx="20">
                        <c:v>4.5999999999999999E-2</c:v>
                      </c:pt>
                      <c:pt idx="21">
                        <c:v>0.06</c:v>
                      </c:pt>
                      <c:pt idx="22">
                        <c:v>4.5999999999999999E-2</c:v>
                      </c:pt>
                      <c:pt idx="23">
                        <c:v>3.9E-2</c:v>
                      </c:pt>
                      <c:pt idx="24">
                        <c:v>5.0999999999999997E-2</c:v>
                      </c:pt>
                      <c:pt idx="25">
                        <c:v>6.2E-2</c:v>
                      </c:pt>
                      <c:pt idx="26">
                        <c:v>4.9000000000000002E-2</c:v>
                      </c:pt>
                      <c:pt idx="27">
                        <c:v>6.5000000000000002E-2</c:v>
                      </c:pt>
                      <c:pt idx="28">
                        <c:v>0.04</c:v>
                      </c:pt>
                      <c:pt idx="29">
                        <c:v>4.9000000000000002E-2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570648016"/>
        <c:scaling>
          <c:orientation val="minMax"/>
          <c:max val="41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7624"/>
        <c:crosses val="autoZero"/>
        <c:crossBetween val="midCat"/>
      </c:valAx>
      <c:valAx>
        <c:axId val="570647624"/>
        <c:scaling>
          <c:orientation val="minMax"/>
          <c:max val="0.25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Type</a:t>
                </a:r>
                <a:r>
                  <a:rPr lang="en-US" sz="1800" baseline="0"/>
                  <a:t> I error</a:t>
                </a:r>
                <a:endParaRPr lang="en-US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16"/>
        <c:crosses val="autoZero"/>
        <c:crossBetween val="midCat"/>
        <c:majorUnit val="5.000000000000001E-2"/>
        <c:minorUnit val="1.0000000000000002E-2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27031810284278"/>
          <c:y val="1.7304497022926812E-2"/>
          <c:w val="0.86306592645647906"/>
          <c:h val="0.86740458869685255"/>
        </c:manualLayout>
      </c:layout>
      <c:scatterChart>
        <c:scatterStyle val="lineMarker"/>
        <c:varyColors val="0"/>
        <c:ser>
          <c:idx val="1"/>
          <c:order val="1"/>
          <c:tx>
            <c:v>Co-pollutant, noisy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results-format'!$BH$17:$BH$18,'results-format'!$BH$63:$BH$65,'results-format'!$BH$19:$BH$20,'results-format'!$BH$66:$BH$68,'results-format'!$BH$21:$BH$22,'results-format'!$BH$69:$BH$71,'results-format'!$BH$72:$BH$74,'results-format'!$BH$23:$BH$24,'results-format'!$BH$75:$BH$77,'results-format'!$BH$25:$BH$26,'results-format'!$BH$78:$BH$80,'results-format'!$BH$27:$BH$28)</c:f>
                <c:numCache>
                  <c:formatCode>General</c:formatCode>
                  <c:ptCount val="30"/>
                  <c:pt idx="0">
                    <c:v>1.3635600439999999E-2</c:v>
                  </c:pt>
                  <c:pt idx="1">
                    <c:v>1.494697568E-2</c:v>
                  </c:pt>
                  <c:pt idx="2">
                    <c:v>1.436975372E-2</c:v>
                  </c:pt>
                  <c:pt idx="3">
                    <c:v>1.4130363240000001E-2</c:v>
                  </c:pt>
                  <c:pt idx="4">
                    <c:v>1.284884272E-2</c:v>
                  </c:pt>
                  <c:pt idx="5">
                    <c:v>1.709935752E-2</c:v>
                  </c:pt>
                  <c:pt idx="6">
                    <c:v>3.0630229280000001E-2</c:v>
                  </c:pt>
                  <c:pt idx="7">
                    <c:v>2.16343526E-2</c:v>
                  </c:pt>
                  <c:pt idx="8">
                    <c:v>1.5496524399999998E-2</c:v>
                  </c:pt>
                  <c:pt idx="9">
                    <c:v>1.494697568E-2</c:v>
                  </c:pt>
                  <c:pt idx="10">
                    <c:v>1.4487569319999999E-2</c:v>
                  </c:pt>
                  <c:pt idx="11">
                    <c:v>1.4604169720000001E-2</c:v>
                  </c:pt>
                  <c:pt idx="12">
                    <c:v>1.4130363240000001E-2</c:v>
                  </c:pt>
                  <c:pt idx="13">
                    <c:v>1.527983072E-2</c:v>
                  </c:pt>
                  <c:pt idx="14">
                    <c:v>1.4130363240000001E-2</c:v>
                  </c:pt>
                  <c:pt idx="15">
                    <c:v>1.350836704E-2</c:v>
                  </c:pt>
                  <c:pt idx="16">
                    <c:v>1.1999137640000001E-2</c:v>
                  </c:pt>
                  <c:pt idx="17">
                    <c:v>1.4604169720000001E-2</c:v>
                  </c:pt>
                  <c:pt idx="18">
                    <c:v>1.4604169720000001E-2</c:v>
                  </c:pt>
                  <c:pt idx="19">
                    <c:v>1.3761377559999999E-2</c:v>
                  </c:pt>
                  <c:pt idx="20">
                    <c:v>1.5169943319999999E-2</c:v>
                  </c:pt>
                  <c:pt idx="21">
                    <c:v>1.4130363240000001E-2</c:v>
                  </c:pt>
                  <c:pt idx="22">
                    <c:v>1.4008721720000001E-2</c:v>
                  </c:pt>
                  <c:pt idx="23">
                    <c:v>1.2984020000000001E-2</c:v>
                  </c:pt>
                  <c:pt idx="24">
                    <c:v>1.350836704E-2</c:v>
                  </c:pt>
                  <c:pt idx="25">
                    <c:v>1.4008721720000001E-2</c:v>
                  </c:pt>
                  <c:pt idx="26">
                    <c:v>1.4008721720000001E-2</c:v>
                  </c:pt>
                  <c:pt idx="27">
                    <c:v>1.5814175719999997E-2</c:v>
                  </c:pt>
                  <c:pt idx="28">
                    <c:v>1.284884272E-2</c:v>
                  </c:pt>
                  <c:pt idx="29">
                    <c:v>1.2711926919999998E-2</c:v>
                  </c:pt>
                </c:numCache>
              </c:numRef>
            </c:plus>
            <c:minus>
              <c:numRef>
                <c:f>('results-format'!$BG$17:$BG$18,'results-format'!$BG$63:$BG$65,'results-format'!$BG$19:$BG$20,'results-format'!$BG$66:$BG$68,'results-format'!$BG$21:$BG$22,'results-format'!$BG$69:$BG$71,'results-format'!$BG$72:$BG$74,'results-format'!$BG$23:$BG$24,'results-format'!$BG$75:$BG$77,'results-format'!$BG$25:$BG$26,'results-format'!$BG$78:$BG$80,'results-format'!$BG$27:$BG$28)</c:f>
                <c:numCache>
                  <c:formatCode>General</c:formatCode>
                  <c:ptCount val="30"/>
                  <c:pt idx="0">
                    <c:v>1.3635600439999999E-2</c:v>
                  </c:pt>
                  <c:pt idx="1">
                    <c:v>1.494697568E-2</c:v>
                  </c:pt>
                  <c:pt idx="2">
                    <c:v>1.436975372E-2</c:v>
                  </c:pt>
                  <c:pt idx="3">
                    <c:v>1.4130363240000001E-2</c:v>
                  </c:pt>
                  <c:pt idx="4">
                    <c:v>1.284884272E-2</c:v>
                  </c:pt>
                  <c:pt idx="5">
                    <c:v>1.709935752E-2</c:v>
                  </c:pt>
                  <c:pt idx="6">
                    <c:v>3.0630229280000001E-2</c:v>
                  </c:pt>
                  <c:pt idx="7">
                    <c:v>2.16343526E-2</c:v>
                  </c:pt>
                  <c:pt idx="8">
                    <c:v>1.5496524399999998E-2</c:v>
                  </c:pt>
                  <c:pt idx="9">
                    <c:v>1.494697568E-2</c:v>
                  </c:pt>
                  <c:pt idx="10">
                    <c:v>1.4487569319999999E-2</c:v>
                  </c:pt>
                  <c:pt idx="11">
                    <c:v>1.4604169720000001E-2</c:v>
                  </c:pt>
                  <c:pt idx="12">
                    <c:v>1.4130363240000001E-2</c:v>
                  </c:pt>
                  <c:pt idx="13">
                    <c:v>1.527983072E-2</c:v>
                  </c:pt>
                  <c:pt idx="14">
                    <c:v>1.4130363240000001E-2</c:v>
                  </c:pt>
                  <c:pt idx="15">
                    <c:v>1.350836704E-2</c:v>
                  </c:pt>
                  <c:pt idx="16">
                    <c:v>1.1999137640000001E-2</c:v>
                  </c:pt>
                  <c:pt idx="17">
                    <c:v>1.4604169720000001E-2</c:v>
                  </c:pt>
                  <c:pt idx="18">
                    <c:v>1.4604169720000001E-2</c:v>
                  </c:pt>
                  <c:pt idx="19">
                    <c:v>1.3761377559999999E-2</c:v>
                  </c:pt>
                  <c:pt idx="20">
                    <c:v>1.5169943319999999E-2</c:v>
                  </c:pt>
                  <c:pt idx="21">
                    <c:v>1.4130363240000001E-2</c:v>
                  </c:pt>
                  <c:pt idx="22">
                    <c:v>1.4008721720000001E-2</c:v>
                  </c:pt>
                  <c:pt idx="23">
                    <c:v>1.2984020000000001E-2</c:v>
                  </c:pt>
                  <c:pt idx="24">
                    <c:v>1.350836704E-2</c:v>
                  </c:pt>
                  <c:pt idx="25">
                    <c:v>1.4008721720000001E-2</c:v>
                  </c:pt>
                  <c:pt idx="26">
                    <c:v>1.4008721720000001E-2</c:v>
                  </c:pt>
                  <c:pt idx="27">
                    <c:v>1.5814175719999997E-2</c:v>
                  </c:pt>
                  <c:pt idx="28">
                    <c:v>1.284884272E-2</c:v>
                  </c:pt>
                  <c:pt idx="29">
                    <c:v>1.2711926919999998E-2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('results-format'!$B$17:$B$28,'results-format'!$B$63:$B$80)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9</c:v>
                </c:pt>
                <c:pt idx="4">
                  <c:v>15</c:v>
                </c:pt>
                <c:pt idx="5">
                  <c:v>16</c:v>
                </c:pt>
                <c:pt idx="6">
                  <c:v>25</c:v>
                </c:pt>
                <c:pt idx="7">
                  <c:v>26</c:v>
                </c:pt>
                <c:pt idx="8">
                  <c:v>32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</c:numCache>
            </c:numRef>
          </c:xVal>
          <c:yVal>
            <c:numRef>
              <c:f>('results-format'!$AO$17:$AO$28,'results-format'!$AO$63:$AO$80)</c:f>
              <c:numCache>
                <c:formatCode>0.000</c:formatCode>
                <c:ptCount val="30"/>
                <c:pt idx="0">
                  <c:v>5.0999999999999997E-2</c:v>
                </c:pt>
                <c:pt idx="1">
                  <c:v>6.2E-2</c:v>
                </c:pt>
                <c:pt idx="2">
                  <c:v>8.3000000000000004E-2</c:v>
                </c:pt>
                <c:pt idx="3">
                  <c:v>0.42399999999999999</c:v>
                </c:pt>
                <c:pt idx="4">
                  <c:v>5.8000000000000003E-2</c:v>
                </c:pt>
                <c:pt idx="5">
                  <c:v>5.8999999999999997E-2</c:v>
                </c:pt>
                <c:pt idx="6">
                  <c:v>5.8999999999999997E-2</c:v>
                </c:pt>
                <c:pt idx="7">
                  <c:v>5.1999999999999998E-2</c:v>
                </c:pt>
                <c:pt idx="8">
                  <c:v>4.5999999999999999E-2</c:v>
                </c:pt>
                <c:pt idx="9">
                  <c:v>0.05</c:v>
                </c:pt>
                <c:pt idx="10">
                  <c:v>4.4999999999999998E-2</c:v>
                </c:pt>
                <c:pt idx="11">
                  <c:v>4.3999999999999997E-2</c:v>
                </c:pt>
                <c:pt idx="12">
                  <c:v>5.7000000000000002E-2</c:v>
                </c:pt>
                <c:pt idx="13">
                  <c:v>5.5E-2</c:v>
                </c:pt>
                <c:pt idx="14">
                  <c:v>4.4999999999999998E-2</c:v>
                </c:pt>
                <c:pt idx="15">
                  <c:v>0.14199999999999999</c:v>
                </c:pt>
                <c:pt idx="16">
                  <c:v>6.7000000000000004E-2</c:v>
                </c:pt>
                <c:pt idx="17">
                  <c:v>6.2E-2</c:v>
                </c:pt>
                <c:pt idx="18">
                  <c:v>5.5E-2</c:v>
                </c:pt>
                <c:pt idx="19">
                  <c:v>6.5000000000000002E-2</c:v>
                </c:pt>
                <c:pt idx="20">
                  <c:v>5.5E-2</c:v>
                </c:pt>
                <c:pt idx="21">
                  <c:v>0.05</c:v>
                </c:pt>
                <c:pt idx="22">
                  <c:v>3.9E-2</c:v>
                </c:pt>
                <c:pt idx="23">
                  <c:v>5.8999999999999997E-2</c:v>
                </c:pt>
                <c:pt idx="24">
                  <c:v>6.4000000000000001E-2</c:v>
                </c:pt>
                <c:pt idx="25">
                  <c:v>5.5E-2</c:v>
                </c:pt>
                <c:pt idx="26">
                  <c:v>5.3999999999999999E-2</c:v>
                </c:pt>
                <c:pt idx="27">
                  <c:v>5.3999999999999999E-2</c:v>
                </c:pt>
                <c:pt idx="28">
                  <c:v>5.3999999999999999E-2</c:v>
                </c:pt>
                <c:pt idx="29">
                  <c:v>7.0000000000000007E-2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501840"/>
        <c:axId val="57250223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Co-pollutant,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dPt>
                  <c:idx val="0"/>
                  <c:marker>
                    <c:symbol val="circle"/>
                    <c:size val="5"/>
                    <c:spPr>
                      <a:solidFill>
                        <a:schemeClr val="accent1"/>
                      </a:solidFill>
                      <a:ln w="9525">
                        <a:solidFill>
                          <a:schemeClr val="accent1"/>
                        </a:solidFill>
                      </a:ln>
                      <a:effectLst/>
                    </c:spPr>
                  </c:marker>
                  <c:bubble3D val="0"/>
                  <c:spPr>
                    <a:ln w="25400" cap="rnd">
                      <a:noFill/>
                      <a:round/>
                    </a:ln>
                    <a:effectLst/>
                  </c:spPr>
                </c:dPt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('results-format'!$BF$17:$BF$18,'results-format'!$BF$63:$BF$65,'results-format'!$BF$19:$BF$20,'results-format'!$BF$66:$BF$68,'results-format'!$BF$21:$BF$22,'results-format'!$BF$69:$BF$71,'results-format'!$BF$72:$BF$74,'results-format'!$BF$23:$BF$24,'results-format'!$BF$75:$BF$77,'results-format'!$BF$25:$BF$26,'results-format'!$BF$78:$BF$80,'results-format'!$BF$27:$BF$28)</c15:sqref>
                          </c15:formulaRef>
                        </c:ext>
                      </c:extLst>
                      <c:numCache>
                        <c:formatCode>General</c:formatCode>
                        <c:ptCount val="30"/>
                        <c:pt idx="0">
                          <c:v>1.4604169720000001E-2</c:v>
                        </c:pt>
                        <c:pt idx="1">
                          <c:v>1.436975372E-2</c:v>
                        </c:pt>
                        <c:pt idx="2">
                          <c:v>1.2984020000000001E-2</c:v>
                        </c:pt>
                        <c:pt idx="3">
                          <c:v>1.3761377559999999E-2</c:v>
                        </c:pt>
                        <c:pt idx="4">
                          <c:v>1.4250695480000001E-2</c:v>
                        </c:pt>
                        <c:pt idx="5">
                          <c:v>1.2711926919999998E-2</c:v>
                        </c:pt>
                        <c:pt idx="6">
                          <c:v>1.4250695480000001E-2</c:v>
                        </c:pt>
                        <c:pt idx="7">
                          <c:v>1.284884272E-2</c:v>
                        </c:pt>
                        <c:pt idx="8">
                          <c:v>1.284884272E-2</c:v>
                        </c:pt>
                        <c:pt idx="9">
                          <c:v>1.25732138E-2</c:v>
                        </c:pt>
                        <c:pt idx="10">
                          <c:v>1.4604169720000001E-2</c:v>
                        </c:pt>
                        <c:pt idx="11">
                          <c:v>1.3379638159999999E-2</c:v>
                        </c:pt>
                        <c:pt idx="12">
                          <c:v>1.2984020000000001E-2</c:v>
                        </c:pt>
                        <c:pt idx="13">
                          <c:v>1.4130363240000001E-2</c:v>
                        </c:pt>
                        <c:pt idx="14">
                          <c:v>1.2711926919999998E-2</c:v>
                        </c:pt>
                        <c:pt idx="15">
                          <c:v>1.24326426E-2</c:v>
                        </c:pt>
                        <c:pt idx="16">
                          <c:v>1.090859364E-2</c:v>
                        </c:pt>
                        <c:pt idx="17">
                          <c:v>1.3379638159999999E-2</c:v>
                        </c:pt>
                        <c:pt idx="18">
                          <c:v>1.4833846439999999E-2</c:v>
                        </c:pt>
                        <c:pt idx="19">
                          <c:v>1.3761377559999999E-2</c:v>
                        </c:pt>
                        <c:pt idx="20">
                          <c:v>1.505899948E-2</c:v>
                        </c:pt>
                        <c:pt idx="21">
                          <c:v>1.3761377559999999E-2</c:v>
                        </c:pt>
                        <c:pt idx="22">
                          <c:v>1.350836704E-2</c:v>
                        </c:pt>
                        <c:pt idx="23">
                          <c:v>1.4008721720000001E-2</c:v>
                        </c:pt>
                        <c:pt idx="24">
                          <c:v>1.284884272E-2</c:v>
                        </c:pt>
                        <c:pt idx="25">
                          <c:v>1.436975372E-2</c:v>
                        </c:pt>
                        <c:pt idx="26">
                          <c:v>1.324936872E-2</c:v>
                        </c:pt>
                        <c:pt idx="27">
                          <c:v>1.5388683240000001E-2</c:v>
                        </c:pt>
                        <c:pt idx="28">
                          <c:v>1.2984020000000001E-2</c:v>
                        </c:pt>
                        <c:pt idx="29">
                          <c:v>1.2984020000000001E-2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('results-format'!$BE$17:$BE$18,'results-format'!$BE$63:$BE$65,'results-format'!$BE$19:$BE$20,'results-format'!$BE$66:$BE$68,'results-format'!$BE$21:$BE$22,'results-format'!$BE$69:$BE$71,'results-format'!$BE$72:$BE$74,'results-format'!$BE$23:$BE$24,'results-format'!$BE$75:$BE$77,'results-format'!$BE$25:$BE$26,'results-format'!$BE$78:$BE$80,'results-format'!$BE$27:$BE$28)</c15:sqref>
                          </c15:formulaRef>
                        </c:ext>
                      </c:extLst>
                      <c:numCache>
                        <c:formatCode>General</c:formatCode>
                        <c:ptCount val="30"/>
                        <c:pt idx="0">
                          <c:v>1.4604169720000001E-2</c:v>
                        </c:pt>
                        <c:pt idx="1">
                          <c:v>1.436975372E-2</c:v>
                        </c:pt>
                        <c:pt idx="2">
                          <c:v>1.2984020000000001E-2</c:v>
                        </c:pt>
                        <c:pt idx="3">
                          <c:v>1.3761377559999999E-2</c:v>
                        </c:pt>
                        <c:pt idx="4">
                          <c:v>1.4250695480000001E-2</c:v>
                        </c:pt>
                        <c:pt idx="5">
                          <c:v>1.2711926919999998E-2</c:v>
                        </c:pt>
                        <c:pt idx="6">
                          <c:v>1.4250695480000001E-2</c:v>
                        </c:pt>
                        <c:pt idx="7">
                          <c:v>1.284884272E-2</c:v>
                        </c:pt>
                        <c:pt idx="8">
                          <c:v>1.284884272E-2</c:v>
                        </c:pt>
                        <c:pt idx="9">
                          <c:v>1.25732138E-2</c:v>
                        </c:pt>
                        <c:pt idx="10">
                          <c:v>1.4604169720000001E-2</c:v>
                        </c:pt>
                        <c:pt idx="11">
                          <c:v>1.3379638159999999E-2</c:v>
                        </c:pt>
                        <c:pt idx="12">
                          <c:v>1.2984020000000001E-2</c:v>
                        </c:pt>
                        <c:pt idx="13">
                          <c:v>1.4130363240000001E-2</c:v>
                        </c:pt>
                        <c:pt idx="14">
                          <c:v>1.2711926919999998E-2</c:v>
                        </c:pt>
                        <c:pt idx="15">
                          <c:v>1.24326426E-2</c:v>
                        </c:pt>
                        <c:pt idx="16">
                          <c:v>1.090859364E-2</c:v>
                        </c:pt>
                        <c:pt idx="17">
                          <c:v>1.3379638159999999E-2</c:v>
                        </c:pt>
                        <c:pt idx="18">
                          <c:v>1.4833846439999999E-2</c:v>
                        </c:pt>
                        <c:pt idx="19">
                          <c:v>1.3761377559999999E-2</c:v>
                        </c:pt>
                        <c:pt idx="20">
                          <c:v>1.505899948E-2</c:v>
                        </c:pt>
                        <c:pt idx="21">
                          <c:v>1.3761377559999999E-2</c:v>
                        </c:pt>
                        <c:pt idx="22">
                          <c:v>1.350836704E-2</c:v>
                        </c:pt>
                        <c:pt idx="23">
                          <c:v>1.4008721720000001E-2</c:v>
                        </c:pt>
                        <c:pt idx="24">
                          <c:v>1.284884272E-2</c:v>
                        </c:pt>
                        <c:pt idx="25">
                          <c:v>1.436975372E-2</c:v>
                        </c:pt>
                        <c:pt idx="26">
                          <c:v>1.324936872E-2</c:v>
                        </c:pt>
                        <c:pt idx="27">
                          <c:v>1.5388683240000001E-2</c:v>
                        </c:pt>
                        <c:pt idx="28">
                          <c:v>1.2984020000000001E-2</c:v>
                        </c:pt>
                        <c:pt idx="29">
                          <c:v>1.2984020000000001E-2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xVal>
                  <c:numRef>
                    <c:extLst>
                      <c:ext uri="{02D57815-91ED-43cb-92C2-25804820EDAC}">
                        <c15:formulaRef>
                          <c15:sqref>('results-format'!$B$17:$B$28,'results-format'!$B$63:$B$80)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8</c:v>
                      </c:pt>
                      <c:pt idx="3">
                        <c:v>9</c:v>
                      </c:pt>
                      <c:pt idx="4">
                        <c:v>15</c:v>
                      </c:pt>
                      <c:pt idx="5">
                        <c:v>16</c:v>
                      </c:pt>
                      <c:pt idx="6">
                        <c:v>25</c:v>
                      </c:pt>
                      <c:pt idx="7">
                        <c:v>26</c:v>
                      </c:pt>
                      <c:pt idx="8">
                        <c:v>32</c:v>
                      </c:pt>
                      <c:pt idx="9">
                        <c:v>33</c:v>
                      </c:pt>
                      <c:pt idx="10">
                        <c:v>39</c:v>
                      </c:pt>
                      <c:pt idx="11">
                        <c:v>40</c:v>
                      </c:pt>
                      <c:pt idx="12">
                        <c:v>3</c:v>
                      </c:pt>
                      <c:pt idx="13">
                        <c:v>4</c:v>
                      </c:pt>
                      <c:pt idx="14">
                        <c:v>5</c:v>
                      </c:pt>
                      <c:pt idx="15">
                        <c:v>10</c:v>
                      </c:pt>
                      <c:pt idx="16">
                        <c:v>11</c:v>
                      </c:pt>
                      <c:pt idx="17">
                        <c:v>12</c:v>
                      </c:pt>
                      <c:pt idx="18">
                        <c:v>17</c:v>
                      </c:pt>
                      <c:pt idx="19">
                        <c:v>18</c:v>
                      </c:pt>
                      <c:pt idx="20">
                        <c:v>19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29</c:v>
                      </c:pt>
                      <c:pt idx="25">
                        <c:v>30</c:v>
                      </c:pt>
                      <c:pt idx="26">
                        <c:v>31</c:v>
                      </c:pt>
                      <c:pt idx="27">
                        <c:v>36</c:v>
                      </c:pt>
                      <c:pt idx="28">
                        <c:v>37</c:v>
                      </c:pt>
                      <c:pt idx="29">
                        <c:v>38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('results-format'!$AM$17:$AM$28,'results-format'!$AM$63:$AM$80)</c15:sqref>
                        </c15:formulaRef>
                      </c:ext>
                    </c:extLst>
                    <c:numCache>
                      <c:formatCode>0.000</c:formatCode>
                      <c:ptCount val="30"/>
                      <c:pt idx="0">
                        <c:v>5.8999999999999997E-2</c:v>
                      </c:pt>
                      <c:pt idx="1">
                        <c:v>5.7000000000000002E-2</c:v>
                      </c:pt>
                      <c:pt idx="2">
                        <c:v>4.3999999999999997E-2</c:v>
                      </c:pt>
                      <c:pt idx="3">
                        <c:v>5.6000000000000001E-2</c:v>
                      </c:pt>
                      <c:pt idx="4">
                        <c:v>5.8999999999999997E-2</c:v>
                      </c:pt>
                      <c:pt idx="5">
                        <c:v>4.9000000000000002E-2</c:v>
                      </c:pt>
                      <c:pt idx="6">
                        <c:v>6.0999999999999999E-2</c:v>
                      </c:pt>
                      <c:pt idx="7">
                        <c:v>5.1999999999999998E-2</c:v>
                      </c:pt>
                      <c:pt idx="8">
                        <c:v>5.3999999999999999E-2</c:v>
                      </c:pt>
                      <c:pt idx="9">
                        <c:v>4.4999999999999998E-2</c:v>
                      </c:pt>
                      <c:pt idx="10">
                        <c:v>4.5999999999999999E-2</c:v>
                      </c:pt>
                      <c:pt idx="11">
                        <c:v>4.5999999999999999E-2</c:v>
                      </c:pt>
                      <c:pt idx="12">
                        <c:v>4.5999999999999999E-2</c:v>
                      </c:pt>
                      <c:pt idx="13">
                        <c:v>5.1999999999999998E-2</c:v>
                      </c:pt>
                      <c:pt idx="14">
                        <c:v>5.6000000000000001E-2</c:v>
                      </c:pt>
                      <c:pt idx="15">
                        <c:v>4.4999999999999998E-2</c:v>
                      </c:pt>
                      <c:pt idx="16">
                        <c:v>4.4999999999999998E-2</c:v>
                      </c:pt>
                      <c:pt idx="17">
                        <c:v>4.2999999999999997E-2</c:v>
                      </c:pt>
                      <c:pt idx="18">
                        <c:v>4.5999999999999999E-2</c:v>
                      </c:pt>
                      <c:pt idx="19">
                        <c:v>5.5E-2</c:v>
                      </c:pt>
                      <c:pt idx="20">
                        <c:v>4.3999999999999997E-2</c:v>
                      </c:pt>
                      <c:pt idx="21">
                        <c:v>4.2000000000000003E-2</c:v>
                      </c:pt>
                      <c:pt idx="22">
                        <c:v>3.2000000000000001E-2</c:v>
                      </c:pt>
                      <c:pt idx="23">
                        <c:v>4.9000000000000002E-2</c:v>
                      </c:pt>
                      <c:pt idx="24">
                        <c:v>6.3E-2</c:v>
                      </c:pt>
                      <c:pt idx="25">
                        <c:v>5.1999999999999998E-2</c:v>
                      </c:pt>
                      <c:pt idx="26">
                        <c:v>0.05</c:v>
                      </c:pt>
                      <c:pt idx="27">
                        <c:v>5.7000000000000002E-2</c:v>
                      </c:pt>
                      <c:pt idx="28">
                        <c:v>4.8000000000000001E-2</c:v>
                      </c:pt>
                      <c:pt idx="29">
                        <c:v>6.6000000000000003E-2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572501840"/>
        <c:scaling>
          <c:orientation val="minMax"/>
          <c:max val="41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502232"/>
        <c:crosses val="autoZero"/>
        <c:crossBetween val="midCat"/>
      </c:valAx>
      <c:valAx>
        <c:axId val="572502232"/>
        <c:scaling>
          <c:orientation val="minMax"/>
          <c:max val="0.25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Type</a:t>
                </a:r>
                <a:r>
                  <a:rPr lang="en-US" sz="1800" baseline="0"/>
                  <a:t> I error</a:t>
                </a:r>
                <a:endParaRPr lang="en-US" sz="1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501840"/>
        <c:crosses val="autoZero"/>
        <c:crossBetween val="midCat"/>
        <c:majorUnit val="5.000000000000001E-2"/>
        <c:minorUnit val="1.0000000000000002E-2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27031810284278"/>
          <c:y val="1.7304497022926812E-2"/>
          <c:w val="0.86306592645647906"/>
          <c:h val="0.86740458869685255"/>
        </c:manualLayout>
      </c:layout>
      <c:scatterChart>
        <c:scatterStyle val="lineMarker"/>
        <c:varyColors val="0"/>
        <c:ser>
          <c:idx val="1"/>
          <c:order val="1"/>
          <c:tx>
            <c:v>Co-pollutant, noisy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results-format'!$BH$17:$BH$18,'results-format'!$BH$63:$BH$65,'results-format'!$BH$19:$BH$20,'results-format'!$BH$66:$BH$68,'results-format'!$BH$21:$BH$22,'results-format'!$BH$69:$BH$71,'results-format'!$BH$72:$BH$74,'results-format'!$BH$23:$BH$24,'results-format'!$BH$75:$BH$77,'results-format'!$BH$25:$BH$26,'results-format'!$BH$78:$BH$80,'results-format'!$BH$27:$BH$28)</c:f>
                <c:numCache>
                  <c:formatCode>General</c:formatCode>
                  <c:ptCount val="30"/>
                  <c:pt idx="0">
                    <c:v>1.3635600439999999E-2</c:v>
                  </c:pt>
                  <c:pt idx="1">
                    <c:v>1.494697568E-2</c:v>
                  </c:pt>
                  <c:pt idx="2">
                    <c:v>1.436975372E-2</c:v>
                  </c:pt>
                  <c:pt idx="3">
                    <c:v>1.4130363240000001E-2</c:v>
                  </c:pt>
                  <c:pt idx="4">
                    <c:v>1.284884272E-2</c:v>
                  </c:pt>
                  <c:pt idx="5">
                    <c:v>1.709935752E-2</c:v>
                  </c:pt>
                  <c:pt idx="6">
                    <c:v>3.0630229280000001E-2</c:v>
                  </c:pt>
                  <c:pt idx="7">
                    <c:v>2.16343526E-2</c:v>
                  </c:pt>
                  <c:pt idx="8">
                    <c:v>1.5496524399999998E-2</c:v>
                  </c:pt>
                  <c:pt idx="9">
                    <c:v>1.494697568E-2</c:v>
                  </c:pt>
                  <c:pt idx="10">
                    <c:v>1.4487569319999999E-2</c:v>
                  </c:pt>
                  <c:pt idx="11">
                    <c:v>1.4604169720000001E-2</c:v>
                  </c:pt>
                  <c:pt idx="12">
                    <c:v>1.4130363240000001E-2</c:v>
                  </c:pt>
                  <c:pt idx="13">
                    <c:v>1.527983072E-2</c:v>
                  </c:pt>
                  <c:pt idx="14">
                    <c:v>1.4130363240000001E-2</c:v>
                  </c:pt>
                  <c:pt idx="15">
                    <c:v>1.350836704E-2</c:v>
                  </c:pt>
                  <c:pt idx="16">
                    <c:v>1.1999137640000001E-2</c:v>
                  </c:pt>
                  <c:pt idx="17">
                    <c:v>1.4604169720000001E-2</c:v>
                  </c:pt>
                  <c:pt idx="18">
                    <c:v>1.4604169720000001E-2</c:v>
                  </c:pt>
                  <c:pt idx="19">
                    <c:v>1.3761377559999999E-2</c:v>
                  </c:pt>
                  <c:pt idx="20">
                    <c:v>1.5169943319999999E-2</c:v>
                  </c:pt>
                  <c:pt idx="21">
                    <c:v>1.4130363240000001E-2</c:v>
                  </c:pt>
                  <c:pt idx="22">
                    <c:v>1.4008721720000001E-2</c:v>
                  </c:pt>
                  <c:pt idx="23">
                    <c:v>1.2984020000000001E-2</c:v>
                  </c:pt>
                  <c:pt idx="24">
                    <c:v>1.350836704E-2</c:v>
                  </c:pt>
                  <c:pt idx="25">
                    <c:v>1.4008721720000001E-2</c:v>
                  </c:pt>
                  <c:pt idx="26">
                    <c:v>1.4008721720000001E-2</c:v>
                  </c:pt>
                  <c:pt idx="27">
                    <c:v>1.5814175719999997E-2</c:v>
                  </c:pt>
                  <c:pt idx="28">
                    <c:v>1.284884272E-2</c:v>
                  </c:pt>
                  <c:pt idx="29">
                    <c:v>1.2711926919999998E-2</c:v>
                  </c:pt>
                </c:numCache>
              </c:numRef>
            </c:plus>
            <c:minus>
              <c:numRef>
                <c:f>('results-format'!$BG$17:$BG$18,'results-format'!$BG$63:$BG$65,'results-format'!$BG$19:$BG$20,'results-format'!$BG$66:$BG$68,'results-format'!$BG$21:$BG$22,'results-format'!$BG$69:$BG$71,'results-format'!$BG$72:$BG$74,'results-format'!$BG$23:$BG$24,'results-format'!$BG$75:$BG$77,'results-format'!$BG$25:$BG$26,'results-format'!$BG$78:$BG$80,'results-format'!$BG$27:$BG$28)</c:f>
                <c:numCache>
                  <c:formatCode>General</c:formatCode>
                  <c:ptCount val="30"/>
                  <c:pt idx="0">
                    <c:v>1.3635600439999999E-2</c:v>
                  </c:pt>
                  <c:pt idx="1">
                    <c:v>1.494697568E-2</c:v>
                  </c:pt>
                  <c:pt idx="2">
                    <c:v>1.436975372E-2</c:v>
                  </c:pt>
                  <c:pt idx="3">
                    <c:v>1.4130363240000001E-2</c:v>
                  </c:pt>
                  <c:pt idx="4">
                    <c:v>1.284884272E-2</c:v>
                  </c:pt>
                  <c:pt idx="5">
                    <c:v>1.709935752E-2</c:v>
                  </c:pt>
                  <c:pt idx="6">
                    <c:v>3.0630229280000001E-2</c:v>
                  </c:pt>
                  <c:pt idx="7">
                    <c:v>2.16343526E-2</c:v>
                  </c:pt>
                  <c:pt idx="8">
                    <c:v>1.5496524399999998E-2</c:v>
                  </c:pt>
                  <c:pt idx="9">
                    <c:v>1.494697568E-2</c:v>
                  </c:pt>
                  <c:pt idx="10">
                    <c:v>1.4487569319999999E-2</c:v>
                  </c:pt>
                  <c:pt idx="11">
                    <c:v>1.4604169720000001E-2</c:v>
                  </c:pt>
                  <c:pt idx="12">
                    <c:v>1.4130363240000001E-2</c:v>
                  </c:pt>
                  <c:pt idx="13">
                    <c:v>1.527983072E-2</c:v>
                  </c:pt>
                  <c:pt idx="14">
                    <c:v>1.4130363240000001E-2</c:v>
                  </c:pt>
                  <c:pt idx="15">
                    <c:v>1.350836704E-2</c:v>
                  </c:pt>
                  <c:pt idx="16">
                    <c:v>1.1999137640000001E-2</c:v>
                  </c:pt>
                  <c:pt idx="17">
                    <c:v>1.4604169720000001E-2</c:v>
                  </c:pt>
                  <c:pt idx="18">
                    <c:v>1.4604169720000001E-2</c:v>
                  </c:pt>
                  <c:pt idx="19">
                    <c:v>1.3761377559999999E-2</c:v>
                  </c:pt>
                  <c:pt idx="20">
                    <c:v>1.5169943319999999E-2</c:v>
                  </c:pt>
                  <c:pt idx="21">
                    <c:v>1.4130363240000001E-2</c:v>
                  </c:pt>
                  <c:pt idx="22">
                    <c:v>1.4008721720000001E-2</c:v>
                  </c:pt>
                  <c:pt idx="23">
                    <c:v>1.2984020000000001E-2</c:v>
                  </c:pt>
                  <c:pt idx="24">
                    <c:v>1.350836704E-2</c:v>
                  </c:pt>
                  <c:pt idx="25">
                    <c:v>1.4008721720000001E-2</c:v>
                  </c:pt>
                  <c:pt idx="26">
                    <c:v>1.4008721720000001E-2</c:v>
                  </c:pt>
                  <c:pt idx="27">
                    <c:v>1.5814175719999997E-2</c:v>
                  </c:pt>
                  <c:pt idx="28">
                    <c:v>1.284884272E-2</c:v>
                  </c:pt>
                  <c:pt idx="29">
                    <c:v>1.2711926919999998E-2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('results-format'!$B$17:$B$28,'results-format'!$B$63:$B$80)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9</c:v>
                </c:pt>
                <c:pt idx="4">
                  <c:v>15</c:v>
                </c:pt>
                <c:pt idx="5">
                  <c:v>16</c:v>
                </c:pt>
                <c:pt idx="6">
                  <c:v>25</c:v>
                </c:pt>
                <c:pt idx="7">
                  <c:v>26</c:v>
                </c:pt>
                <c:pt idx="8">
                  <c:v>32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</c:numCache>
            </c:numRef>
          </c:xVal>
          <c:yVal>
            <c:numRef>
              <c:f>('results-format'!$AO$17:$AO$28,'results-format'!$AO$63:$AO$80)</c:f>
              <c:numCache>
                <c:formatCode>0.000</c:formatCode>
                <c:ptCount val="30"/>
                <c:pt idx="0">
                  <c:v>5.0999999999999997E-2</c:v>
                </c:pt>
                <c:pt idx="1">
                  <c:v>6.2E-2</c:v>
                </c:pt>
                <c:pt idx="2">
                  <c:v>8.3000000000000004E-2</c:v>
                </c:pt>
                <c:pt idx="3">
                  <c:v>0.42399999999999999</c:v>
                </c:pt>
                <c:pt idx="4">
                  <c:v>5.8000000000000003E-2</c:v>
                </c:pt>
                <c:pt idx="5">
                  <c:v>5.8999999999999997E-2</c:v>
                </c:pt>
                <c:pt idx="6">
                  <c:v>5.8999999999999997E-2</c:v>
                </c:pt>
                <c:pt idx="7">
                  <c:v>5.1999999999999998E-2</c:v>
                </c:pt>
                <c:pt idx="8">
                  <c:v>4.5999999999999999E-2</c:v>
                </c:pt>
                <c:pt idx="9">
                  <c:v>0.05</c:v>
                </c:pt>
                <c:pt idx="10">
                  <c:v>4.4999999999999998E-2</c:v>
                </c:pt>
                <c:pt idx="11">
                  <c:v>4.3999999999999997E-2</c:v>
                </c:pt>
                <c:pt idx="12">
                  <c:v>5.7000000000000002E-2</c:v>
                </c:pt>
                <c:pt idx="13">
                  <c:v>5.5E-2</c:v>
                </c:pt>
                <c:pt idx="14">
                  <c:v>4.4999999999999998E-2</c:v>
                </c:pt>
                <c:pt idx="15">
                  <c:v>0.14199999999999999</c:v>
                </c:pt>
                <c:pt idx="16">
                  <c:v>6.7000000000000004E-2</c:v>
                </c:pt>
                <c:pt idx="17">
                  <c:v>6.2E-2</c:v>
                </c:pt>
                <c:pt idx="18">
                  <c:v>5.5E-2</c:v>
                </c:pt>
                <c:pt idx="19">
                  <c:v>6.5000000000000002E-2</c:v>
                </c:pt>
                <c:pt idx="20">
                  <c:v>5.5E-2</c:v>
                </c:pt>
                <c:pt idx="21">
                  <c:v>0.05</c:v>
                </c:pt>
                <c:pt idx="22">
                  <c:v>3.9E-2</c:v>
                </c:pt>
                <c:pt idx="23">
                  <c:v>5.8999999999999997E-2</c:v>
                </c:pt>
                <c:pt idx="24">
                  <c:v>6.4000000000000001E-2</c:v>
                </c:pt>
                <c:pt idx="25">
                  <c:v>5.5E-2</c:v>
                </c:pt>
                <c:pt idx="26">
                  <c:v>5.3999999999999999E-2</c:v>
                </c:pt>
                <c:pt idx="27">
                  <c:v>5.3999999999999999E-2</c:v>
                </c:pt>
                <c:pt idx="28">
                  <c:v>5.3999999999999999E-2</c:v>
                </c:pt>
                <c:pt idx="29">
                  <c:v>7.0000000000000007E-2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503016"/>
        <c:axId val="57250340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Co-pollutant, true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dPt>
                  <c:idx val="0"/>
                  <c:marker>
                    <c:symbol val="circle"/>
                    <c:size val="5"/>
                    <c:spPr>
                      <a:solidFill>
                        <a:schemeClr val="accent1"/>
                      </a:solidFill>
                      <a:ln w="9525">
                        <a:solidFill>
                          <a:schemeClr val="accent1"/>
                        </a:solidFill>
                      </a:ln>
                      <a:effectLst/>
                    </c:spPr>
                  </c:marker>
                  <c:bubble3D val="0"/>
                  <c:spPr>
                    <a:ln w="25400" cap="rnd">
                      <a:noFill/>
                      <a:round/>
                    </a:ln>
                    <a:effectLst/>
                  </c:spPr>
                </c:dPt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('results-format'!$BF$17:$BF$18,'results-format'!$BF$63:$BF$65,'results-format'!$BF$19:$BF$20,'results-format'!$BF$66:$BF$68,'results-format'!$BF$21:$BF$22,'results-format'!$BF$69:$BF$71,'results-format'!$BF$72:$BF$74,'results-format'!$BF$23:$BF$24,'results-format'!$BF$75:$BF$77,'results-format'!$BF$25:$BF$26,'results-format'!$BF$78:$BF$80,'results-format'!$BF$27:$BF$28)</c15:sqref>
                          </c15:formulaRef>
                        </c:ext>
                      </c:extLst>
                      <c:numCache>
                        <c:formatCode>General</c:formatCode>
                        <c:ptCount val="30"/>
                        <c:pt idx="0">
                          <c:v>1.4604169720000001E-2</c:v>
                        </c:pt>
                        <c:pt idx="1">
                          <c:v>1.436975372E-2</c:v>
                        </c:pt>
                        <c:pt idx="2">
                          <c:v>1.2984020000000001E-2</c:v>
                        </c:pt>
                        <c:pt idx="3">
                          <c:v>1.3761377559999999E-2</c:v>
                        </c:pt>
                        <c:pt idx="4">
                          <c:v>1.4250695480000001E-2</c:v>
                        </c:pt>
                        <c:pt idx="5">
                          <c:v>1.2711926919999998E-2</c:v>
                        </c:pt>
                        <c:pt idx="6">
                          <c:v>1.4250695480000001E-2</c:v>
                        </c:pt>
                        <c:pt idx="7">
                          <c:v>1.284884272E-2</c:v>
                        </c:pt>
                        <c:pt idx="8">
                          <c:v>1.284884272E-2</c:v>
                        </c:pt>
                        <c:pt idx="9">
                          <c:v>1.25732138E-2</c:v>
                        </c:pt>
                        <c:pt idx="10">
                          <c:v>1.4604169720000001E-2</c:v>
                        </c:pt>
                        <c:pt idx="11">
                          <c:v>1.3379638159999999E-2</c:v>
                        </c:pt>
                        <c:pt idx="12">
                          <c:v>1.2984020000000001E-2</c:v>
                        </c:pt>
                        <c:pt idx="13">
                          <c:v>1.4130363240000001E-2</c:v>
                        </c:pt>
                        <c:pt idx="14">
                          <c:v>1.2711926919999998E-2</c:v>
                        </c:pt>
                        <c:pt idx="15">
                          <c:v>1.24326426E-2</c:v>
                        </c:pt>
                        <c:pt idx="16">
                          <c:v>1.090859364E-2</c:v>
                        </c:pt>
                        <c:pt idx="17">
                          <c:v>1.3379638159999999E-2</c:v>
                        </c:pt>
                        <c:pt idx="18">
                          <c:v>1.4833846439999999E-2</c:v>
                        </c:pt>
                        <c:pt idx="19">
                          <c:v>1.3761377559999999E-2</c:v>
                        </c:pt>
                        <c:pt idx="20">
                          <c:v>1.505899948E-2</c:v>
                        </c:pt>
                        <c:pt idx="21">
                          <c:v>1.3761377559999999E-2</c:v>
                        </c:pt>
                        <c:pt idx="22">
                          <c:v>1.350836704E-2</c:v>
                        </c:pt>
                        <c:pt idx="23">
                          <c:v>1.4008721720000001E-2</c:v>
                        </c:pt>
                        <c:pt idx="24">
                          <c:v>1.284884272E-2</c:v>
                        </c:pt>
                        <c:pt idx="25">
                          <c:v>1.436975372E-2</c:v>
                        </c:pt>
                        <c:pt idx="26">
                          <c:v>1.324936872E-2</c:v>
                        </c:pt>
                        <c:pt idx="27">
                          <c:v>1.5388683240000001E-2</c:v>
                        </c:pt>
                        <c:pt idx="28">
                          <c:v>1.2984020000000001E-2</c:v>
                        </c:pt>
                        <c:pt idx="29">
                          <c:v>1.2984020000000001E-2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('results-format'!$BE$17:$BE$18,'results-format'!$BE$63:$BE$65,'results-format'!$BE$19:$BE$20,'results-format'!$BE$66:$BE$68,'results-format'!$BE$21:$BE$22,'results-format'!$BE$69:$BE$71,'results-format'!$BE$72:$BE$74,'results-format'!$BE$23:$BE$24,'results-format'!$BE$75:$BE$77,'results-format'!$BE$25:$BE$26,'results-format'!$BE$78:$BE$80,'results-format'!$BE$27:$BE$28)</c15:sqref>
                          </c15:formulaRef>
                        </c:ext>
                      </c:extLst>
                      <c:numCache>
                        <c:formatCode>General</c:formatCode>
                        <c:ptCount val="30"/>
                        <c:pt idx="0">
                          <c:v>1.4604169720000001E-2</c:v>
                        </c:pt>
                        <c:pt idx="1">
                          <c:v>1.436975372E-2</c:v>
                        </c:pt>
                        <c:pt idx="2">
                          <c:v>1.2984020000000001E-2</c:v>
                        </c:pt>
                        <c:pt idx="3">
                          <c:v>1.3761377559999999E-2</c:v>
                        </c:pt>
                        <c:pt idx="4">
                          <c:v>1.4250695480000001E-2</c:v>
                        </c:pt>
                        <c:pt idx="5">
                          <c:v>1.2711926919999998E-2</c:v>
                        </c:pt>
                        <c:pt idx="6">
                          <c:v>1.4250695480000001E-2</c:v>
                        </c:pt>
                        <c:pt idx="7">
                          <c:v>1.284884272E-2</c:v>
                        </c:pt>
                        <c:pt idx="8">
                          <c:v>1.284884272E-2</c:v>
                        </c:pt>
                        <c:pt idx="9">
                          <c:v>1.25732138E-2</c:v>
                        </c:pt>
                        <c:pt idx="10">
                          <c:v>1.4604169720000001E-2</c:v>
                        </c:pt>
                        <c:pt idx="11">
                          <c:v>1.3379638159999999E-2</c:v>
                        </c:pt>
                        <c:pt idx="12">
                          <c:v>1.2984020000000001E-2</c:v>
                        </c:pt>
                        <c:pt idx="13">
                          <c:v>1.4130363240000001E-2</c:v>
                        </c:pt>
                        <c:pt idx="14">
                          <c:v>1.2711926919999998E-2</c:v>
                        </c:pt>
                        <c:pt idx="15">
                          <c:v>1.24326426E-2</c:v>
                        </c:pt>
                        <c:pt idx="16">
                          <c:v>1.090859364E-2</c:v>
                        </c:pt>
                        <c:pt idx="17">
                          <c:v>1.3379638159999999E-2</c:v>
                        </c:pt>
                        <c:pt idx="18">
                          <c:v>1.4833846439999999E-2</c:v>
                        </c:pt>
                        <c:pt idx="19">
                          <c:v>1.3761377559999999E-2</c:v>
                        </c:pt>
                        <c:pt idx="20">
                          <c:v>1.505899948E-2</c:v>
                        </c:pt>
                        <c:pt idx="21">
                          <c:v>1.3761377559999999E-2</c:v>
                        </c:pt>
                        <c:pt idx="22">
                          <c:v>1.350836704E-2</c:v>
                        </c:pt>
                        <c:pt idx="23">
                          <c:v>1.4008721720000001E-2</c:v>
                        </c:pt>
                        <c:pt idx="24">
                          <c:v>1.284884272E-2</c:v>
                        </c:pt>
                        <c:pt idx="25">
                          <c:v>1.436975372E-2</c:v>
                        </c:pt>
                        <c:pt idx="26">
                          <c:v>1.324936872E-2</c:v>
                        </c:pt>
                        <c:pt idx="27">
                          <c:v>1.5388683240000001E-2</c:v>
                        </c:pt>
                        <c:pt idx="28">
                          <c:v>1.2984020000000001E-2</c:v>
                        </c:pt>
                        <c:pt idx="29">
                          <c:v>1.2984020000000001E-2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xVal>
                  <c:numRef>
                    <c:extLst>
                      <c:ext uri="{02D57815-91ED-43cb-92C2-25804820EDAC}">
                        <c15:formulaRef>
                          <c15:sqref>('results-format'!$B$17:$B$28,'results-format'!$B$63:$B$80)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8</c:v>
                      </c:pt>
                      <c:pt idx="3">
                        <c:v>9</c:v>
                      </c:pt>
                      <c:pt idx="4">
                        <c:v>15</c:v>
                      </c:pt>
                      <c:pt idx="5">
                        <c:v>16</c:v>
                      </c:pt>
                      <c:pt idx="6">
                        <c:v>25</c:v>
                      </c:pt>
                      <c:pt idx="7">
                        <c:v>26</c:v>
                      </c:pt>
                      <c:pt idx="8">
                        <c:v>32</c:v>
                      </c:pt>
                      <c:pt idx="9">
                        <c:v>33</c:v>
                      </c:pt>
                      <c:pt idx="10">
                        <c:v>39</c:v>
                      </c:pt>
                      <c:pt idx="11">
                        <c:v>40</c:v>
                      </c:pt>
                      <c:pt idx="12">
                        <c:v>3</c:v>
                      </c:pt>
                      <c:pt idx="13">
                        <c:v>4</c:v>
                      </c:pt>
                      <c:pt idx="14">
                        <c:v>5</c:v>
                      </c:pt>
                      <c:pt idx="15">
                        <c:v>10</c:v>
                      </c:pt>
                      <c:pt idx="16">
                        <c:v>11</c:v>
                      </c:pt>
                      <c:pt idx="17">
                        <c:v>12</c:v>
                      </c:pt>
                      <c:pt idx="18">
                        <c:v>17</c:v>
                      </c:pt>
                      <c:pt idx="19">
                        <c:v>18</c:v>
                      </c:pt>
                      <c:pt idx="20">
                        <c:v>19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29</c:v>
                      </c:pt>
                      <c:pt idx="25">
                        <c:v>30</c:v>
                      </c:pt>
                      <c:pt idx="26">
                        <c:v>31</c:v>
                      </c:pt>
                      <c:pt idx="27">
                        <c:v>36</c:v>
                      </c:pt>
                      <c:pt idx="28">
                        <c:v>37</c:v>
                      </c:pt>
                      <c:pt idx="29">
                        <c:v>38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('results-format'!$AM$17:$AM$28,'results-format'!$AM$63:$AM$80)</c15:sqref>
                        </c15:formulaRef>
                      </c:ext>
                    </c:extLst>
                    <c:numCache>
                      <c:formatCode>0.000</c:formatCode>
                      <c:ptCount val="30"/>
                      <c:pt idx="0">
                        <c:v>5.8999999999999997E-2</c:v>
                      </c:pt>
                      <c:pt idx="1">
                        <c:v>5.7000000000000002E-2</c:v>
                      </c:pt>
                      <c:pt idx="2">
                        <c:v>4.3999999999999997E-2</c:v>
                      </c:pt>
                      <c:pt idx="3">
                        <c:v>5.6000000000000001E-2</c:v>
                      </c:pt>
                      <c:pt idx="4">
                        <c:v>5.8999999999999997E-2</c:v>
                      </c:pt>
                      <c:pt idx="5">
                        <c:v>4.9000000000000002E-2</c:v>
                      </c:pt>
                      <c:pt idx="6">
                        <c:v>6.0999999999999999E-2</c:v>
                      </c:pt>
                      <c:pt idx="7">
                        <c:v>5.1999999999999998E-2</c:v>
                      </c:pt>
                      <c:pt idx="8">
                        <c:v>5.3999999999999999E-2</c:v>
                      </c:pt>
                      <c:pt idx="9">
                        <c:v>4.4999999999999998E-2</c:v>
                      </c:pt>
                      <c:pt idx="10">
                        <c:v>4.5999999999999999E-2</c:v>
                      </c:pt>
                      <c:pt idx="11">
                        <c:v>4.5999999999999999E-2</c:v>
                      </c:pt>
                      <c:pt idx="12">
                        <c:v>4.5999999999999999E-2</c:v>
                      </c:pt>
                      <c:pt idx="13">
                        <c:v>5.1999999999999998E-2</c:v>
                      </c:pt>
                      <c:pt idx="14">
                        <c:v>5.6000000000000001E-2</c:v>
                      </c:pt>
                      <c:pt idx="15">
                        <c:v>4.4999999999999998E-2</c:v>
                      </c:pt>
                      <c:pt idx="16">
                        <c:v>4.4999999999999998E-2</c:v>
                      </c:pt>
                      <c:pt idx="17">
                        <c:v>4.2999999999999997E-2</c:v>
                      </c:pt>
                      <c:pt idx="18">
                        <c:v>4.5999999999999999E-2</c:v>
                      </c:pt>
                      <c:pt idx="19">
                        <c:v>5.5E-2</c:v>
                      </c:pt>
                      <c:pt idx="20">
                        <c:v>4.3999999999999997E-2</c:v>
                      </c:pt>
                      <c:pt idx="21">
                        <c:v>4.2000000000000003E-2</c:v>
                      </c:pt>
                      <c:pt idx="22">
                        <c:v>3.2000000000000001E-2</c:v>
                      </c:pt>
                      <c:pt idx="23">
                        <c:v>4.9000000000000002E-2</c:v>
                      </c:pt>
                      <c:pt idx="24">
                        <c:v>6.3E-2</c:v>
                      </c:pt>
                      <c:pt idx="25">
                        <c:v>5.1999999999999998E-2</c:v>
                      </c:pt>
                      <c:pt idx="26">
                        <c:v>0.05</c:v>
                      </c:pt>
                      <c:pt idx="27">
                        <c:v>5.7000000000000002E-2</c:v>
                      </c:pt>
                      <c:pt idx="28">
                        <c:v>4.8000000000000001E-2</c:v>
                      </c:pt>
                      <c:pt idx="29">
                        <c:v>6.6000000000000003E-2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572503016"/>
        <c:scaling>
          <c:orientation val="minMax"/>
          <c:max val="41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503408"/>
        <c:crosses val="autoZero"/>
        <c:crossBetween val="midCat"/>
      </c:valAx>
      <c:valAx>
        <c:axId val="572503408"/>
        <c:scaling>
          <c:orientation val="minMax"/>
          <c:max val="0.25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Type</a:t>
                </a:r>
                <a:r>
                  <a:rPr lang="en-US" sz="1800" baseline="0"/>
                  <a:t> I error</a:t>
                </a:r>
                <a:endParaRPr lang="en-US" sz="1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503016"/>
        <c:crosses val="autoZero"/>
        <c:crossBetween val="midCat"/>
        <c:majorUnit val="5.000000000000001E-2"/>
        <c:minorUnit val="1.0000000000000002E-2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12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0.13536</cdr:x>
      <cdr:y>0.93107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72307" y="5839557"/>
          <a:ext cx="7488116" cy="432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0" vert="vert270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0.09838</cdr:x>
      <cdr:y>0.87609</cdr:y>
    </cdr:from>
    <cdr:to>
      <cdr:x>1</cdr:x>
      <cdr:y>0.93378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852012" y="5494703"/>
          <a:ext cx="7808411" cy="3618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0" vert="horz" wrap="square" rtlCol="0">
          <a:scene3d>
            <a:camera prst="orthographicFront">
              <a:rot lat="0" lon="0" rev="0"/>
            </a:camera>
            <a:lightRig rig="threePt" dir="t"/>
          </a:scene3d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/>
            <a:t>                   </a:t>
          </a:r>
          <a:r>
            <a:rPr lang="en-US" sz="1200"/>
            <a:t>CO                               NO</a:t>
          </a:r>
          <a:r>
            <a:rPr lang="en-US" sz="1200" baseline="-25000"/>
            <a:t>x</a:t>
          </a:r>
          <a:r>
            <a:rPr lang="en-US" sz="1200"/>
            <a:t>                               EC                               PM</a:t>
          </a:r>
          <a:r>
            <a:rPr lang="en-US" sz="1200" baseline="-25000"/>
            <a:t>2.5</a:t>
          </a:r>
          <a:r>
            <a:rPr lang="en-US" sz="1200" baseline="0"/>
            <a:t>                         SO</a:t>
          </a:r>
          <a:r>
            <a:rPr lang="en-US" sz="1200" baseline="-25000"/>
            <a:t>4</a:t>
          </a:r>
          <a:r>
            <a:rPr lang="en-US" sz="1200" baseline="0"/>
            <a:t>                               O</a:t>
          </a:r>
          <a:r>
            <a:rPr lang="en-US" sz="1200" baseline="-25000"/>
            <a:t>3</a:t>
          </a:r>
        </a:p>
      </cdr:txBody>
    </cdr:sp>
  </cdr:relSizeAnchor>
  <cdr:relSizeAnchor xmlns:cdr="http://schemas.openxmlformats.org/drawingml/2006/chartDrawing">
    <cdr:from>
      <cdr:x>0</cdr:x>
      <cdr:y>0.07352</cdr:y>
    </cdr:from>
    <cdr:to>
      <cdr:x>0.10558</cdr:x>
      <cdr:y>0.21931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6110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Figure S1b</a:t>
          </a:r>
        </a:p>
        <a:p xmlns:a="http://schemas.openxmlformats.org/drawingml/2006/main">
          <a:r>
            <a:rPr lang="en-US" sz="1100"/>
            <a:t>(population)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0.13452</cdr:x>
      <cdr:y>0.93107</cdr:y>
    </cdr:from>
    <cdr:to>
      <cdr:x>0.99915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64980" y="5839557"/>
          <a:ext cx="7488116" cy="432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0" vert="vert270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0.09639</cdr:x>
      <cdr:y>0.8866</cdr:y>
    </cdr:from>
    <cdr:to>
      <cdr:x>0.99801</cdr:x>
      <cdr:y>0.94429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834781" y="5560646"/>
          <a:ext cx="7808411" cy="3618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0" vert="horz" wrap="square" rtlCol="0">
          <a:scene3d>
            <a:camera prst="orthographicFront">
              <a:rot lat="0" lon="0" rev="0"/>
            </a:camera>
            <a:lightRig rig="threePt" dir="t"/>
          </a:scene3d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/>
            <a:t>                   </a:t>
          </a:r>
          <a:r>
            <a:rPr lang="en-US" sz="1200"/>
            <a:t>CO                               NO</a:t>
          </a:r>
          <a:r>
            <a:rPr lang="en-US" sz="1200" baseline="-25000"/>
            <a:t>x</a:t>
          </a:r>
          <a:r>
            <a:rPr lang="en-US" sz="1200"/>
            <a:t>                               EC                               PM</a:t>
          </a:r>
          <a:r>
            <a:rPr lang="en-US" sz="1200" baseline="-25000"/>
            <a:t>2.5</a:t>
          </a:r>
          <a:r>
            <a:rPr lang="en-US" sz="1200" baseline="0"/>
            <a:t>                         SO</a:t>
          </a:r>
          <a:r>
            <a:rPr lang="en-US" sz="1200" baseline="-25000"/>
            <a:t>4</a:t>
          </a:r>
          <a:r>
            <a:rPr lang="en-US" sz="1200" baseline="0"/>
            <a:t>                               O</a:t>
          </a:r>
          <a:r>
            <a:rPr lang="en-US" sz="1200" baseline="-25000"/>
            <a:t>3</a:t>
          </a:r>
        </a:p>
      </cdr:txBody>
    </cdr:sp>
  </cdr:relSizeAnchor>
  <cdr:relSizeAnchor xmlns:cdr="http://schemas.openxmlformats.org/drawingml/2006/chartDrawing">
    <cdr:from>
      <cdr:x>0.00248</cdr:x>
      <cdr:y>0.07703</cdr:y>
    </cdr:from>
    <cdr:to>
      <cdr:x>0.10807</cdr:x>
      <cdr:y>0.22282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1492" y="48308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Figure S1c</a:t>
          </a:r>
        </a:p>
        <a:p xmlns:a="http://schemas.openxmlformats.org/drawingml/2006/main">
          <a:r>
            <a:rPr lang="en-US" sz="1100"/>
            <a:t>(total)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12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0.1219</cdr:x>
      <cdr:y>0.71276</cdr:y>
    </cdr:from>
    <cdr:to>
      <cdr:x>0.99753</cdr:x>
      <cdr:y>0.71627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055205" y="4469908"/>
          <a:ext cx="7579734" cy="2201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0.08694</cdr:x>
      <cdr:y>0.89945</cdr:y>
    </cdr:from>
    <cdr:to>
      <cdr:x>0.98856</cdr:x>
      <cdr:y>0.95728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52952" y="5641242"/>
          <a:ext cx="7808411" cy="3626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0" vert="horz" wrap="square" rtlCol="0">
          <a:scene3d>
            <a:camera prst="orthographicFront">
              <a:rot lat="0" lon="0" rev="0"/>
            </a:camera>
            <a:lightRig rig="threePt" dir="t"/>
          </a:scene3d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/>
            <a:t>                   </a:t>
          </a:r>
          <a:r>
            <a:rPr lang="en-US" sz="1200"/>
            <a:t>CO                               NO</a:t>
          </a:r>
          <a:r>
            <a:rPr lang="en-US" sz="1200" baseline="-25000"/>
            <a:t>x</a:t>
          </a:r>
          <a:r>
            <a:rPr lang="en-US" sz="1200"/>
            <a:t>                               EC                               PM</a:t>
          </a:r>
          <a:r>
            <a:rPr lang="en-US" sz="1200" baseline="-25000"/>
            <a:t>2.5</a:t>
          </a:r>
          <a:r>
            <a:rPr lang="en-US" sz="1200" baseline="0"/>
            <a:t>                             SO</a:t>
          </a:r>
          <a:r>
            <a:rPr lang="en-US" sz="1200" baseline="-25000"/>
            <a:t>4</a:t>
          </a:r>
          <a:r>
            <a:rPr lang="en-US" sz="1200" baseline="0"/>
            <a:t>                                 O</a:t>
          </a:r>
          <a:r>
            <a:rPr lang="en-US" sz="1200" baseline="-25000"/>
            <a:t>3</a:t>
          </a:r>
        </a:p>
      </cdr:txBody>
    </cdr:sp>
  </cdr:relSizeAnchor>
  <cdr:relSizeAnchor xmlns:cdr="http://schemas.openxmlformats.org/drawingml/2006/chartDrawing">
    <cdr:from>
      <cdr:x>0.12098</cdr:x>
      <cdr:y>0.93091</cdr:y>
    </cdr:from>
    <cdr:to>
      <cdr:x>0.98562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047749" y="5838547"/>
          <a:ext cx="7488116" cy="433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0" vert="vert270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0.89442</cdr:x>
      <cdr:y>0.06717</cdr:y>
    </cdr:from>
    <cdr:to>
      <cdr:x>1</cdr:x>
      <cdr:y>0.2133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746023" y="421249"/>
          <a:ext cx="914400" cy="916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Figure 2a</a:t>
          </a:r>
        </a:p>
        <a:p xmlns:a="http://schemas.openxmlformats.org/drawingml/2006/main">
          <a:r>
            <a:rPr lang="en-US" sz="1100"/>
            <a:t>(spatial)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0.12014</cdr:x>
      <cdr:y>0.71202</cdr:y>
    </cdr:from>
    <cdr:to>
      <cdr:x>0.9907</cdr:x>
      <cdr:y>0.71552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039965" y="4465267"/>
          <a:ext cx="7535846" cy="219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0.11675</cdr:x>
      <cdr:y>0.93091</cdr:y>
    </cdr:from>
    <cdr:to>
      <cdr:x>0.98139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11115" y="5838547"/>
          <a:ext cx="7488116" cy="433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0" vert="vert270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0.08624</cdr:x>
      <cdr:y>0.89712</cdr:y>
    </cdr:from>
    <cdr:to>
      <cdr:x>0.98786</cdr:x>
      <cdr:y>0.95494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46857" y="5626588"/>
          <a:ext cx="7808411" cy="3626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0" vert="horz" wrap="square" rtlCol="0">
          <a:scene3d>
            <a:camera prst="orthographicFront">
              <a:rot lat="0" lon="0" rev="0"/>
            </a:camera>
            <a:lightRig rig="threePt" dir="t"/>
          </a:scene3d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/>
            <a:t>                   </a:t>
          </a:r>
          <a:r>
            <a:rPr lang="en-US" sz="1200"/>
            <a:t>CO                               NO</a:t>
          </a:r>
          <a:r>
            <a:rPr lang="en-US" sz="1200" baseline="-25000"/>
            <a:t>x</a:t>
          </a:r>
          <a:r>
            <a:rPr lang="en-US" sz="1200"/>
            <a:t>                               EC                               PM</a:t>
          </a:r>
          <a:r>
            <a:rPr lang="en-US" sz="1200" baseline="-25000"/>
            <a:t>2.5</a:t>
          </a:r>
          <a:r>
            <a:rPr lang="en-US" sz="1200" baseline="0"/>
            <a:t>                             SO</a:t>
          </a:r>
          <a:r>
            <a:rPr lang="en-US" sz="1200" baseline="-25000"/>
            <a:t>4</a:t>
          </a:r>
          <a:r>
            <a:rPr lang="en-US" sz="1200" baseline="0"/>
            <a:t>                                O</a:t>
          </a:r>
          <a:r>
            <a:rPr lang="en-US" sz="1200" baseline="-25000"/>
            <a:t>3</a:t>
          </a:r>
        </a:p>
      </cdr:txBody>
    </cdr:sp>
  </cdr:relSizeAnchor>
  <cdr:relSizeAnchor xmlns:cdr="http://schemas.openxmlformats.org/drawingml/2006/chartDrawing">
    <cdr:from>
      <cdr:x>0.85781</cdr:x>
      <cdr:y>0.05132</cdr:y>
    </cdr:from>
    <cdr:to>
      <cdr:x>0.9634</cdr:x>
      <cdr:y>0.19746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429011" y="321896"/>
          <a:ext cx="914400" cy="916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Figure 2b</a:t>
          </a:r>
        </a:p>
        <a:p xmlns:a="http://schemas.openxmlformats.org/drawingml/2006/main">
          <a:r>
            <a:rPr lang="en-US" sz="1100"/>
            <a:t>(population)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0.12014</cdr:x>
      <cdr:y>0.71202</cdr:y>
    </cdr:from>
    <cdr:to>
      <cdr:x>0.9907</cdr:x>
      <cdr:y>0.71552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039965" y="4465267"/>
          <a:ext cx="7535846" cy="219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0.11675</cdr:x>
      <cdr:y>0.93091</cdr:y>
    </cdr:from>
    <cdr:to>
      <cdr:x>0.98139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11115" y="5838547"/>
          <a:ext cx="7488116" cy="433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0" vert="vert270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0.08624</cdr:x>
      <cdr:y>0.89712</cdr:y>
    </cdr:from>
    <cdr:to>
      <cdr:x>0.98786</cdr:x>
      <cdr:y>0.95494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46857" y="5626588"/>
          <a:ext cx="7808411" cy="3626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0" vert="horz" wrap="square" rtlCol="0">
          <a:scene3d>
            <a:camera prst="orthographicFront">
              <a:rot lat="0" lon="0" rev="0"/>
            </a:camera>
            <a:lightRig rig="threePt" dir="t"/>
          </a:scene3d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/>
            <a:t>                   </a:t>
          </a:r>
          <a:r>
            <a:rPr lang="en-US" sz="1200"/>
            <a:t>CO                               NO</a:t>
          </a:r>
          <a:r>
            <a:rPr lang="en-US" sz="1200" baseline="-25000"/>
            <a:t>x</a:t>
          </a:r>
          <a:r>
            <a:rPr lang="en-US" sz="1200"/>
            <a:t>                               EC                               PM</a:t>
          </a:r>
          <a:r>
            <a:rPr lang="en-US" sz="1200" baseline="-25000"/>
            <a:t>2.5</a:t>
          </a:r>
          <a:r>
            <a:rPr lang="en-US" sz="1200" baseline="0"/>
            <a:t>                             SO</a:t>
          </a:r>
          <a:r>
            <a:rPr lang="en-US" sz="1200" baseline="-25000"/>
            <a:t>4</a:t>
          </a:r>
          <a:r>
            <a:rPr lang="en-US" sz="1200" baseline="0"/>
            <a:t>                                O</a:t>
          </a:r>
          <a:r>
            <a:rPr lang="en-US" sz="1200" baseline="-25000"/>
            <a:t>3</a:t>
          </a:r>
        </a:p>
      </cdr:txBody>
    </cdr:sp>
  </cdr:relSizeAnchor>
  <cdr:relSizeAnchor xmlns:cdr="http://schemas.openxmlformats.org/drawingml/2006/chartDrawing">
    <cdr:from>
      <cdr:x>0.85781</cdr:x>
      <cdr:y>0.05132</cdr:y>
    </cdr:from>
    <cdr:to>
      <cdr:x>0.9634</cdr:x>
      <cdr:y>0.19746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429011" y="321896"/>
          <a:ext cx="914400" cy="916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Figure 2b</a:t>
          </a:r>
        </a:p>
        <a:p xmlns:a="http://schemas.openxmlformats.org/drawingml/2006/main">
          <a:r>
            <a:rPr lang="en-US" sz="1100"/>
            <a:t>(population)</a:t>
          </a:r>
        </a:p>
      </cdr:txBody>
    </cdr:sp>
  </cdr:relSizeAnchor>
  <cdr:relSizeAnchor xmlns:cdr="http://schemas.openxmlformats.org/drawingml/2006/chartDrawing">
    <cdr:from>
      <cdr:x>0.00088</cdr:x>
      <cdr:y>0.00607</cdr:y>
    </cdr:from>
    <cdr:to>
      <cdr:x>0.99824</cdr:x>
      <cdr:y>0.21723</cdr:y>
    </cdr:to>
    <cdr:graphicFrame macro="">
      <cdr:nvGraphicFramePr>
        <cdr:cNvPr id="14" name="Chart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0.09331</cdr:x>
      <cdr:y>0.21505</cdr:y>
    </cdr:from>
    <cdr:to>
      <cdr:x>0.19894</cdr:x>
      <cdr:y>0.30461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807721" y="1350271"/>
          <a:ext cx="914367" cy="5623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0.10211</cdr:x>
      <cdr:y>0.18934</cdr:y>
    </cdr:from>
    <cdr:to>
      <cdr:x>0.13713</cdr:x>
      <cdr:y>0.33509</cdr:y>
    </cdr:to>
    <cdr:sp macro="" textlink="">
      <cdr:nvSpPr>
        <cdr:cNvPr id="11" name="TextBox 1"/>
        <cdr:cNvSpPr txBox="1"/>
      </cdr:nvSpPr>
      <cdr:spPr>
        <a:xfrm xmlns:a="http://schemas.openxmlformats.org/drawingml/2006/main" rot="5400000">
          <a:off x="578465" y="1492868"/>
          <a:ext cx="914021" cy="3031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\/\/\/\/\/\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12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0.0935</cdr:x>
      <cdr:y>0.88039</cdr:y>
    </cdr:from>
    <cdr:to>
      <cdr:x>0.99512</cdr:x>
      <cdr:y>0.93808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09752" y="5521695"/>
          <a:ext cx="7808411" cy="3618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0" vert="horz" wrap="square" rtlCol="0">
          <a:scene3d>
            <a:camera prst="orthographicFront">
              <a:rot lat="0" lon="0" rev="0"/>
            </a:camera>
            <a:lightRig rig="threePt" dir="t"/>
          </a:scene3d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/>
            <a:t>                   </a:t>
          </a:r>
          <a:r>
            <a:rPr lang="en-US" sz="1200"/>
            <a:t>CO                               NO</a:t>
          </a:r>
          <a:r>
            <a:rPr lang="en-US" sz="1200" baseline="-25000"/>
            <a:t>x</a:t>
          </a:r>
          <a:r>
            <a:rPr lang="en-US" sz="1200"/>
            <a:t>                               EC                               PM</a:t>
          </a:r>
          <a:r>
            <a:rPr lang="en-US" sz="1200" baseline="-25000"/>
            <a:t>2.5</a:t>
          </a:r>
          <a:r>
            <a:rPr lang="en-US" sz="1200" baseline="0"/>
            <a:t>                         SO</a:t>
          </a:r>
          <a:r>
            <a:rPr lang="en-US" sz="1200" baseline="-25000"/>
            <a:t>4</a:t>
          </a:r>
          <a:r>
            <a:rPr lang="en-US" sz="1200" baseline="0"/>
            <a:t>                               O</a:t>
          </a:r>
          <a:r>
            <a:rPr lang="en-US" sz="1200" baseline="-25000"/>
            <a:t>3</a:t>
          </a:r>
        </a:p>
      </cdr:txBody>
    </cdr:sp>
  </cdr:relSizeAnchor>
  <cdr:relSizeAnchor xmlns:cdr="http://schemas.openxmlformats.org/drawingml/2006/chartDrawing">
    <cdr:from>
      <cdr:x>0.13536</cdr:x>
      <cdr:y>0.93107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72307" y="5839557"/>
          <a:ext cx="7488116" cy="432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0" vertOverflow="clip" vert="vert270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0.07593</cdr:y>
    </cdr:from>
    <cdr:to>
      <cdr:x>0.10558</cdr:x>
      <cdr:y>0.22173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762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Figure 1a</a:t>
          </a:r>
        </a:p>
        <a:p xmlns:a="http://schemas.openxmlformats.org/drawingml/2006/main">
          <a:r>
            <a:rPr lang="en-US" sz="1100"/>
            <a:t>(spatial)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0.1202</cdr:x>
      <cdr:y>0.70964</cdr:y>
    </cdr:from>
    <cdr:to>
      <cdr:x>0.98992</cdr:x>
      <cdr:y>0.70964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040490" y="4450310"/>
          <a:ext cx="7528574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0.87981</cdr:x>
      <cdr:y>0.07819</cdr:y>
    </cdr:from>
    <cdr:to>
      <cdr:x>0.98539</cdr:x>
      <cdr:y>0.22433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619512" y="490416"/>
          <a:ext cx="914400" cy="916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Figure 2c</a:t>
          </a:r>
        </a:p>
        <a:p xmlns:a="http://schemas.openxmlformats.org/drawingml/2006/main">
          <a:r>
            <a:rPr lang="en-US" sz="1100"/>
            <a:t>(total)</a:t>
          </a:r>
        </a:p>
      </cdr:txBody>
    </cdr:sp>
  </cdr:relSizeAnchor>
  <cdr:relSizeAnchor xmlns:cdr="http://schemas.openxmlformats.org/drawingml/2006/chartDrawing">
    <cdr:from>
      <cdr:x>0.11669</cdr:x>
      <cdr:y>0.92866</cdr:y>
    </cdr:from>
    <cdr:to>
      <cdr:x>0.98133</cdr:x>
      <cdr:y>0.99775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010627" y="5824415"/>
          <a:ext cx="7488116" cy="433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0" vert="vert270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0.08032</cdr:x>
      <cdr:y>0.89595</cdr:y>
    </cdr:from>
    <cdr:to>
      <cdr:x>0.98194</cdr:x>
      <cdr:y>0.95378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5569" y="5619261"/>
          <a:ext cx="7808411" cy="3626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0" vert="horz" wrap="square" rtlCol="0">
          <a:scene3d>
            <a:camera prst="orthographicFront">
              <a:rot lat="0" lon="0" rev="0"/>
            </a:camera>
            <a:lightRig rig="threePt" dir="t"/>
          </a:scene3d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/>
            <a:t>                   </a:t>
          </a:r>
          <a:r>
            <a:rPr lang="en-US" sz="1200"/>
            <a:t>CO                               NO</a:t>
          </a:r>
          <a:r>
            <a:rPr lang="en-US" sz="1200" baseline="-25000"/>
            <a:t>x</a:t>
          </a:r>
          <a:r>
            <a:rPr lang="en-US" sz="1200"/>
            <a:t>                               EC                               PM</a:t>
          </a:r>
          <a:r>
            <a:rPr lang="en-US" sz="1200" baseline="-25000"/>
            <a:t>2.5</a:t>
          </a:r>
          <a:r>
            <a:rPr lang="en-US" sz="1200" baseline="0"/>
            <a:t>                             SO</a:t>
          </a:r>
          <a:r>
            <a:rPr lang="en-US" sz="1200" baseline="-25000"/>
            <a:t>4</a:t>
          </a:r>
          <a:r>
            <a:rPr lang="en-US" sz="1200" baseline="0"/>
            <a:t>                                 O</a:t>
          </a:r>
          <a:r>
            <a:rPr lang="en-US" sz="1200" baseline="-25000"/>
            <a:t>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12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0.13536</cdr:x>
      <cdr:y>0.93107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72307" y="5839557"/>
          <a:ext cx="7488116" cy="432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0" vert="vert270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0.09838</cdr:x>
      <cdr:y>0.87609</cdr:y>
    </cdr:from>
    <cdr:to>
      <cdr:x>1</cdr:x>
      <cdr:y>0.93378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852012" y="5494703"/>
          <a:ext cx="7808411" cy="3618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0" vert="horz" wrap="square" rtlCol="0">
          <a:scene3d>
            <a:camera prst="orthographicFront">
              <a:rot lat="0" lon="0" rev="0"/>
            </a:camera>
            <a:lightRig rig="threePt" dir="t"/>
          </a:scene3d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/>
            <a:t>                   </a:t>
          </a:r>
          <a:r>
            <a:rPr lang="en-US" sz="1200"/>
            <a:t>CO                               NO</a:t>
          </a:r>
          <a:r>
            <a:rPr lang="en-US" sz="1200" baseline="-25000"/>
            <a:t>x</a:t>
          </a:r>
          <a:r>
            <a:rPr lang="en-US" sz="1200"/>
            <a:t>                               EC                               PM</a:t>
          </a:r>
          <a:r>
            <a:rPr lang="en-US" sz="1200" baseline="-25000"/>
            <a:t>2.5</a:t>
          </a:r>
          <a:r>
            <a:rPr lang="en-US" sz="1200" baseline="0"/>
            <a:t>                         SO</a:t>
          </a:r>
          <a:r>
            <a:rPr lang="en-US" sz="1200" baseline="-25000"/>
            <a:t>4</a:t>
          </a:r>
          <a:r>
            <a:rPr lang="en-US" sz="1200" baseline="0"/>
            <a:t>                               O</a:t>
          </a:r>
          <a:r>
            <a:rPr lang="en-US" sz="1200" baseline="-25000"/>
            <a:t>3</a:t>
          </a:r>
        </a:p>
      </cdr:txBody>
    </cdr:sp>
  </cdr:relSizeAnchor>
  <cdr:relSizeAnchor xmlns:cdr="http://schemas.openxmlformats.org/drawingml/2006/chartDrawing">
    <cdr:from>
      <cdr:x>0</cdr:x>
      <cdr:y>0.07352</cdr:y>
    </cdr:from>
    <cdr:to>
      <cdr:x>0.10558</cdr:x>
      <cdr:y>0.21931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6110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Figure 1b</a:t>
          </a:r>
        </a:p>
        <a:p xmlns:a="http://schemas.openxmlformats.org/drawingml/2006/main">
          <a:r>
            <a:rPr lang="en-US" sz="1100"/>
            <a:t>(population)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12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0.13452</cdr:x>
      <cdr:y>0.93107</cdr:y>
    </cdr:from>
    <cdr:to>
      <cdr:x>0.99915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64980" y="5839557"/>
          <a:ext cx="7488116" cy="432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0" vert="vert270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0.09639</cdr:x>
      <cdr:y>0.8866</cdr:y>
    </cdr:from>
    <cdr:to>
      <cdr:x>0.99801</cdr:x>
      <cdr:y>0.94429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834781" y="5560646"/>
          <a:ext cx="7808411" cy="3618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0" vert="horz" wrap="square" rtlCol="0">
          <a:scene3d>
            <a:camera prst="orthographicFront">
              <a:rot lat="0" lon="0" rev="0"/>
            </a:camera>
            <a:lightRig rig="threePt" dir="t"/>
          </a:scene3d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/>
            <a:t>                   </a:t>
          </a:r>
          <a:r>
            <a:rPr lang="en-US" sz="1200"/>
            <a:t>CO                               NO</a:t>
          </a:r>
          <a:r>
            <a:rPr lang="en-US" sz="1200" baseline="-25000"/>
            <a:t>x</a:t>
          </a:r>
          <a:r>
            <a:rPr lang="en-US" sz="1200"/>
            <a:t>                               EC                               PM</a:t>
          </a:r>
          <a:r>
            <a:rPr lang="en-US" sz="1200" baseline="-25000"/>
            <a:t>2.5</a:t>
          </a:r>
          <a:r>
            <a:rPr lang="en-US" sz="1200" baseline="0"/>
            <a:t>                         SO</a:t>
          </a:r>
          <a:r>
            <a:rPr lang="en-US" sz="1200" baseline="-25000"/>
            <a:t>4</a:t>
          </a:r>
          <a:r>
            <a:rPr lang="en-US" sz="1200" baseline="0"/>
            <a:t>                               O</a:t>
          </a:r>
          <a:r>
            <a:rPr lang="en-US" sz="1200" baseline="-25000"/>
            <a:t>3</a:t>
          </a:r>
        </a:p>
      </cdr:txBody>
    </cdr:sp>
  </cdr:relSizeAnchor>
  <cdr:relSizeAnchor xmlns:cdr="http://schemas.openxmlformats.org/drawingml/2006/chartDrawing">
    <cdr:from>
      <cdr:x>0.00248</cdr:x>
      <cdr:y>0.07703</cdr:y>
    </cdr:from>
    <cdr:to>
      <cdr:x>0.10807</cdr:x>
      <cdr:y>0.22282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1492" y="48308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Figure 1c</a:t>
          </a:r>
        </a:p>
        <a:p xmlns:a="http://schemas.openxmlformats.org/drawingml/2006/main">
          <a:r>
            <a:rPr lang="en-US" sz="1100"/>
            <a:t>(total)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0.0935</cdr:x>
      <cdr:y>0.88039</cdr:y>
    </cdr:from>
    <cdr:to>
      <cdr:x>0.99512</cdr:x>
      <cdr:y>0.93808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09752" y="5521695"/>
          <a:ext cx="7808411" cy="3618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0" vert="horz" wrap="square" rtlCol="0">
          <a:scene3d>
            <a:camera prst="orthographicFront">
              <a:rot lat="0" lon="0" rev="0"/>
            </a:camera>
            <a:lightRig rig="threePt" dir="t"/>
          </a:scene3d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/>
            <a:t>                   </a:t>
          </a:r>
          <a:r>
            <a:rPr lang="en-US" sz="1200"/>
            <a:t>CO                               NO</a:t>
          </a:r>
          <a:r>
            <a:rPr lang="en-US" sz="1200" baseline="-25000"/>
            <a:t>x</a:t>
          </a:r>
          <a:r>
            <a:rPr lang="en-US" sz="1200"/>
            <a:t>                               EC                               PM</a:t>
          </a:r>
          <a:r>
            <a:rPr lang="en-US" sz="1200" baseline="-25000"/>
            <a:t>2.5</a:t>
          </a:r>
          <a:r>
            <a:rPr lang="en-US" sz="1200" baseline="0"/>
            <a:t>                         SO</a:t>
          </a:r>
          <a:r>
            <a:rPr lang="en-US" sz="1200" baseline="-25000"/>
            <a:t>4</a:t>
          </a:r>
          <a:r>
            <a:rPr lang="en-US" sz="1200" baseline="0"/>
            <a:t>                               O</a:t>
          </a:r>
          <a:r>
            <a:rPr lang="en-US" sz="1200" baseline="-25000"/>
            <a:t>3</a:t>
          </a:r>
        </a:p>
      </cdr:txBody>
    </cdr:sp>
  </cdr:relSizeAnchor>
  <cdr:relSizeAnchor xmlns:cdr="http://schemas.openxmlformats.org/drawingml/2006/chartDrawing">
    <cdr:from>
      <cdr:x>0.13536</cdr:x>
      <cdr:y>0.93107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72307" y="5839557"/>
          <a:ext cx="7488116" cy="432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0" vertOverflow="clip" vert="vert270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-25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CO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x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EC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PM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2.5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SO</a:t>
          </a:r>
          <a:r>
            <a:rPr lang="en-US" sz="1100" baseline="-25000">
              <a:effectLst/>
              <a:latin typeface="+mn-lt"/>
              <a:ea typeface="+mn-ea"/>
              <a:cs typeface="+mn-cs"/>
            </a:rPr>
            <a:t>4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0.07593</cdr:y>
    </cdr:from>
    <cdr:to>
      <cdr:x>0.10558</cdr:x>
      <cdr:y>0.22173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762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Figure S1a</a:t>
          </a:r>
        </a:p>
        <a:p xmlns:a="http://schemas.openxmlformats.org/drawingml/2006/main">
          <a:r>
            <a:rPr lang="en-US" sz="1100"/>
            <a:t>(spatial)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12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5"/>
  <sheetViews>
    <sheetView topLeftCell="B28" workbookViewId="0">
      <selection activeCell="J14" sqref="J14:J18"/>
    </sheetView>
  </sheetViews>
  <sheetFormatPr defaultRowHeight="14.4" x14ac:dyDescent="0.3"/>
  <sheetData>
    <row r="1" spans="2:27" ht="39" customHeight="1" x14ac:dyDescent="0.3">
      <c r="B1" s="81" t="s">
        <v>530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2:27" x14ac:dyDescent="0.3">
      <c r="B2" s="64"/>
    </row>
    <row r="3" spans="2:27" ht="24.6" x14ac:dyDescent="0.55000000000000004">
      <c r="B3" s="84" t="s">
        <v>475</v>
      </c>
      <c r="C3" s="85"/>
      <c r="D3" s="85"/>
      <c r="E3" s="85"/>
      <c r="F3" s="85"/>
      <c r="G3" s="85"/>
      <c r="H3" s="85"/>
      <c r="I3" s="59"/>
      <c r="J3" s="84" t="s">
        <v>476</v>
      </c>
      <c r="K3" s="85"/>
      <c r="L3" s="85"/>
      <c r="M3" s="85"/>
      <c r="N3" s="85"/>
      <c r="O3" s="85"/>
      <c r="P3" s="85"/>
      <c r="Q3" s="59"/>
      <c r="R3" s="84" t="s">
        <v>477</v>
      </c>
      <c r="S3" s="85"/>
      <c r="T3" s="85"/>
      <c r="U3" s="85"/>
      <c r="V3" s="85"/>
      <c r="W3" s="85"/>
      <c r="X3" s="85"/>
    </row>
    <row r="4" spans="2:27" x14ac:dyDescent="0.3">
      <c r="D4" s="83" t="s">
        <v>8</v>
      </c>
      <c r="E4" s="83"/>
      <c r="F4" s="83"/>
      <c r="G4" s="83"/>
      <c r="H4" s="83"/>
      <c r="L4" s="83" t="s">
        <v>8</v>
      </c>
      <c r="M4" s="83"/>
      <c r="N4" s="83"/>
      <c r="O4" s="83"/>
      <c r="P4" s="83"/>
      <c r="T4" s="83" t="s">
        <v>8</v>
      </c>
      <c r="U4" s="83"/>
      <c r="V4" s="83"/>
      <c r="W4" s="83"/>
      <c r="X4" s="83"/>
    </row>
    <row r="5" spans="2:27" ht="15.6" x14ac:dyDescent="0.35">
      <c r="D5" s="63" t="s">
        <v>471</v>
      </c>
      <c r="E5" s="63" t="s">
        <v>42</v>
      </c>
      <c r="F5" s="63" t="s">
        <v>472</v>
      </c>
      <c r="G5" s="63" t="s">
        <v>473</v>
      </c>
      <c r="H5" s="63" t="s">
        <v>470</v>
      </c>
      <c r="L5" s="63" t="s">
        <v>471</v>
      </c>
      <c r="M5" s="63" t="s">
        <v>42</v>
      </c>
      <c r="N5" s="63" t="s">
        <v>472</v>
      </c>
      <c r="O5" s="63" t="s">
        <v>473</v>
      </c>
      <c r="P5" s="63" t="s">
        <v>470</v>
      </c>
      <c r="T5" s="63" t="s">
        <v>471</v>
      </c>
      <c r="U5" s="63" t="s">
        <v>42</v>
      </c>
      <c r="V5" s="63" t="s">
        <v>472</v>
      </c>
      <c r="W5" s="63" t="s">
        <v>473</v>
      </c>
      <c r="X5" s="63" t="s">
        <v>470</v>
      </c>
    </row>
    <row r="6" spans="2:27" ht="15.6" x14ac:dyDescent="0.35">
      <c r="B6" s="86" t="s">
        <v>8</v>
      </c>
      <c r="C6" s="63" t="s">
        <v>471</v>
      </c>
      <c r="D6" s="56"/>
      <c r="E6" s="56"/>
      <c r="F6" s="56"/>
      <c r="G6" s="56"/>
      <c r="H6" s="56"/>
      <c r="J6" s="86" t="s">
        <v>8</v>
      </c>
      <c r="K6" s="63" t="s">
        <v>471</v>
      </c>
      <c r="L6" s="56"/>
      <c r="M6" s="56"/>
      <c r="N6" s="56"/>
      <c r="O6" s="56"/>
      <c r="P6" s="56"/>
      <c r="R6" s="86" t="s">
        <v>8</v>
      </c>
      <c r="S6" s="63" t="s">
        <v>471</v>
      </c>
      <c r="T6" s="56"/>
      <c r="U6" s="56"/>
      <c r="V6" s="56"/>
      <c r="W6" s="56"/>
      <c r="X6" s="56"/>
    </row>
    <row r="7" spans="2:27" x14ac:dyDescent="0.3">
      <c r="B7" s="86"/>
      <c r="C7" s="63" t="s">
        <v>42</v>
      </c>
      <c r="D7" s="68">
        <v>0.99</v>
      </c>
      <c r="E7" s="57"/>
      <c r="F7" s="57"/>
      <c r="G7" s="57"/>
      <c r="H7" s="56"/>
      <c r="J7" s="86"/>
      <c r="K7" s="63" t="s">
        <v>42</v>
      </c>
      <c r="L7" s="76" t="s">
        <v>484</v>
      </c>
      <c r="M7" s="58"/>
      <c r="N7" s="58"/>
      <c r="O7" s="58"/>
      <c r="P7" s="56"/>
      <c r="R7" s="86"/>
      <c r="S7" s="63" t="s">
        <v>42</v>
      </c>
      <c r="T7" s="63">
        <v>0.33</v>
      </c>
      <c r="U7" s="57"/>
      <c r="V7" s="57"/>
      <c r="W7" s="57"/>
      <c r="X7" s="56"/>
    </row>
    <row r="8" spans="2:27" ht="15.6" x14ac:dyDescent="0.35">
      <c r="B8" s="86"/>
      <c r="C8" s="63" t="s">
        <v>472</v>
      </c>
      <c r="D8" s="63">
        <v>0.03</v>
      </c>
      <c r="E8" s="73" t="s">
        <v>481</v>
      </c>
      <c r="F8" s="57"/>
      <c r="G8" s="57"/>
      <c r="H8" s="56"/>
      <c r="J8" s="86"/>
      <c r="K8" s="63" t="s">
        <v>472</v>
      </c>
      <c r="L8" s="62">
        <v>0.56000000000000005</v>
      </c>
      <c r="M8" s="76" t="s">
        <v>485</v>
      </c>
      <c r="N8" s="77"/>
      <c r="O8" s="58"/>
      <c r="P8" s="56"/>
      <c r="R8" s="86"/>
      <c r="S8" s="63" t="s">
        <v>472</v>
      </c>
      <c r="T8" s="68">
        <v>0.41</v>
      </c>
      <c r="U8" s="63">
        <v>0.74</v>
      </c>
      <c r="V8" s="57"/>
      <c r="W8" s="57"/>
      <c r="X8" s="56"/>
    </row>
    <row r="9" spans="2:27" ht="15.6" x14ac:dyDescent="0.35">
      <c r="B9" s="86"/>
      <c r="C9" s="63" t="s">
        <v>473</v>
      </c>
      <c r="D9" s="67">
        <v>0.4</v>
      </c>
      <c r="E9" s="65">
        <v>0.59</v>
      </c>
      <c r="F9" s="65">
        <v>0.43</v>
      </c>
      <c r="G9" s="72"/>
      <c r="H9" s="56"/>
      <c r="J9" s="86"/>
      <c r="K9" s="63" t="s">
        <v>473</v>
      </c>
      <c r="L9" s="66">
        <v>0.13</v>
      </c>
      <c r="M9" s="76" t="s">
        <v>486</v>
      </c>
      <c r="N9" s="76" t="s">
        <v>488</v>
      </c>
      <c r="O9" s="58"/>
      <c r="P9" s="56"/>
      <c r="R9" s="86"/>
      <c r="S9" s="63" t="s">
        <v>473</v>
      </c>
      <c r="T9" s="63">
        <v>0.18</v>
      </c>
      <c r="U9" s="63">
        <v>0.51</v>
      </c>
      <c r="V9" s="63">
        <v>0.23</v>
      </c>
      <c r="W9" s="57"/>
      <c r="X9" s="56"/>
    </row>
    <row r="10" spans="2:27" ht="15.6" x14ac:dyDescent="0.35">
      <c r="B10" s="86"/>
      <c r="C10" s="63" t="s">
        <v>470</v>
      </c>
      <c r="D10" s="74" t="s">
        <v>483</v>
      </c>
      <c r="E10" s="65">
        <v>0</v>
      </c>
      <c r="F10" s="75" t="s">
        <v>482</v>
      </c>
      <c r="G10" s="65">
        <v>0.6</v>
      </c>
      <c r="H10" s="56"/>
      <c r="J10" s="86"/>
      <c r="K10" s="63" t="s">
        <v>470</v>
      </c>
      <c r="L10" s="62">
        <v>0.17</v>
      </c>
      <c r="M10" s="76" t="s">
        <v>487</v>
      </c>
      <c r="N10" s="76" t="s">
        <v>489</v>
      </c>
      <c r="O10" s="66">
        <v>0.04</v>
      </c>
      <c r="P10" s="56"/>
      <c r="R10" s="86"/>
      <c r="S10" s="63" t="s">
        <v>470</v>
      </c>
      <c r="T10" s="63">
        <v>0.01</v>
      </c>
      <c r="U10" s="63">
        <v>0.31</v>
      </c>
      <c r="V10" s="63">
        <v>0.43</v>
      </c>
      <c r="W10" s="63">
        <v>0.19</v>
      </c>
      <c r="X10" s="56"/>
    </row>
    <row r="12" spans="2:27" ht="15.6" x14ac:dyDescent="0.35">
      <c r="D12" s="83" t="s">
        <v>471</v>
      </c>
      <c r="E12" s="83"/>
      <c r="F12" s="83"/>
      <c r="G12" s="83"/>
      <c r="H12" s="83"/>
      <c r="L12" s="83" t="s">
        <v>471</v>
      </c>
      <c r="M12" s="83"/>
      <c r="N12" s="83"/>
      <c r="O12" s="83"/>
      <c r="P12" s="83"/>
      <c r="T12" s="83" t="s">
        <v>471</v>
      </c>
      <c r="U12" s="83"/>
      <c r="V12" s="83"/>
      <c r="W12" s="83"/>
      <c r="X12" s="83"/>
    </row>
    <row r="13" spans="2:27" ht="15.6" x14ac:dyDescent="0.35">
      <c r="D13" s="63" t="s">
        <v>8</v>
      </c>
      <c r="E13" s="63" t="s">
        <v>42</v>
      </c>
      <c r="F13" s="63" t="s">
        <v>472</v>
      </c>
      <c r="G13" s="63" t="s">
        <v>473</v>
      </c>
      <c r="H13" s="63" t="s">
        <v>470</v>
      </c>
      <c r="L13" s="63" t="s">
        <v>8</v>
      </c>
      <c r="M13" s="63" t="s">
        <v>42</v>
      </c>
      <c r="N13" s="63" t="s">
        <v>472</v>
      </c>
      <c r="O13" s="63" t="s">
        <v>473</v>
      </c>
      <c r="P13" s="63" t="s">
        <v>470</v>
      </c>
      <c r="T13" s="63" t="s">
        <v>8</v>
      </c>
      <c r="U13" s="63" t="s">
        <v>42</v>
      </c>
      <c r="V13" s="63" t="s">
        <v>472</v>
      </c>
      <c r="W13" s="63" t="s">
        <v>473</v>
      </c>
      <c r="X13" s="63" t="s">
        <v>470</v>
      </c>
    </row>
    <row r="14" spans="2:27" x14ac:dyDescent="0.3">
      <c r="B14" s="86" t="s">
        <v>471</v>
      </c>
      <c r="C14" s="63" t="s">
        <v>8</v>
      </c>
      <c r="D14" s="56"/>
      <c r="E14" s="56"/>
      <c r="F14" s="56"/>
      <c r="G14" s="56"/>
      <c r="H14" s="56"/>
      <c r="J14" s="86" t="s">
        <v>471</v>
      </c>
      <c r="K14" s="63" t="s">
        <v>8</v>
      </c>
      <c r="L14" s="56"/>
      <c r="M14" s="56"/>
      <c r="N14" s="56"/>
      <c r="O14" s="56"/>
      <c r="P14" s="56"/>
      <c r="R14" s="86" t="s">
        <v>471</v>
      </c>
      <c r="S14" s="63" t="s">
        <v>8</v>
      </c>
      <c r="T14" s="56"/>
      <c r="U14" s="56"/>
      <c r="V14" s="56"/>
      <c r="W14" s="56"/>
      <c r="X14" s="56"/>
    </row>
    <row r="15" spans="2:27" x14ac:dyDescent="0.3">
      <c r="B15" s="86"/>
      <c r="C15" s="63" t="s">
        <v>42</v>
      </c>
      <c r="D15" s="66">
        <v>4.83</v>
      </c>
      <c r="E15" s="58"/>
      <c r="F15" s="58"/>
      <c r="G15" s="58"/>
      <c r="H15" s="56"/>
      <c r="J15" s="86"/>
      <c r="K15" s="63" t="s">
        <v>42</v>
      </c>
      <c r="L15" s="73" t="s">
        <v>494</v>
      </c>
      <c r="M15" s="78"/>
      <c r="N15" s="78"/>
      <c r="O15" s="78"/>
      <c r="P15" s="56"/>
      <c r="R15" s="86"/>
      <c r="S15" s="63" t="s">
        <v>42</v>
      </c>
      <c r="T15" s="63">
        <v>2.39</v>
      </c>
      <c r="U15" s="57"/>
      <c r="V15" s="57"/>
      <c r="W15" s="57"/>
      <c r="X15" s="56"/>
    </row>
    <row r="16" spans="2:27" ht="15.6" x14ac:dyDescent="0.35">
      <c r="B16" s="86"/>
      <c r="C16" s="63" t="s">
        <v>472</v>
      </c>
      <c r="D16" s="66">
        <v>4.9400000000000004</v>
      </c>
      <c r="E16" s="66">
        <v>9.77</v>
      </c>
      <c r="F16" s="58"/>
      <c r="G16" s="58"/>
      <c r="H16" s="56"/>
      <c r="J16" s="86"/>
      <c r="K16" s="63" t="s">
        <v>472</v>
      </c>
      <c r="L16" s="73" t="s">
        <v>495</v>
      </c>
      <c r="M16" s="73" t="s">
        <v>498</v>
      </c>
      <c r="N16" s="78"/>
      <c r="O16" s="78"/>
      <c r="P16" s="56"/>
      <c r="R16" s="86"/>
      <c r="S16" s="63" t="s">
        <v>472</v>
      </c>
      <c r="T16" s="68">
        <v>8.11</v>
      </c>
      <c r="U16" s="68">
        <v>5.72</v>
      </c>
      <c r="V16" s="57"/>
      <c r="W16" s="57"/>
      <c r="X16" s="56"/>
    </row>
    <row r="17" spans="2:24" ht="15.6" x14ac:dyDescent="0.35">
      <c r="B17" s="86"/>
      <c r="C17" s="63" t="s">
        <v>473</v>
      </c>
      <c r="D17" s="62">
        <v>3.59</v>
      </c>
      <c r="E17" s="69">
        <v>8.42</v>
      </c>
      <c r="F17" s="62">
        <v>1.35</v>
      </c>
      <c r="G17" s="58"/>
      <c r="H17" s="56"/>
      <c r="J17" s="86"/>
      <c r="K17" s="63" t="s">
        <v>473</v>
      </c>
      <c r="L17" s="73" t="s">
        <v>496</v>
      </c>
      <c r="M17" s="73" t="s">
        <v>499</v>
      </c>
      <c r="N17" s="74" t="s">
        <v>501</v>
      </c>
      <c r="O17" s="78"/>
      <c r="P17" s="56"/>
      <c r="R17" s="86"/>
      <c r="S17" s="63" t="s">
        <v>473</v>
      </c>
      <c r="T17" s="68">
        <v>7.16</v>
      </c>
      <c r="U17" s="63">
        <v>4.7699999999999996</v>
      </c>
      <c r="V17" s="63">
        <v>0.95</v>
      </c>
      <c r="W17" s="57"/>
      <c r="X17" s="56"/>
    </row>
    <row r="18" spans="2:24" ht="15.6" x14ac:dyDescent="0.35">
      <c r="B18" s="86"/>
      <c r="C18" s="63" t="s">
        <v>470</v>
      </c>
      <c r="D18" s="66">
        <v>0.25</v>
      </c>
      <c r="E18" s="66">
        <v>5.09</v>
      </c>
      <c r="F18" s="62">
        <v>4.68</v>
      </c>
      <c r="G18" s="62">
        <v>3.33</v>
      </c>
      <c r="H18" s="56"/>
      <c r="J18" s="86"/>
      <c r="K18" s="63" t="s">
        <v>470</v>
      </c>
      <c r="L18" s="74" t="s">
        <v>497</v>
      </c>
      <c r="M18" s="73" t="s">
        <v>500</v>
      </c>
      <c r="N18" s="73" t="s">
        <v>502</v>
      </c>
      <c r="O18" s="73" t="s">
        <v>503</v>
      </c>
      <c r="P18" s="56"/>
      <c r="R18" s="86"/>
      <c r="S18" s="63" t="s">
        <v>470</v>
      </c>
      <c r="T18" s="68">
        <v>8.7100000000000009</v>
      </c>
      <c r="U18" s="63">
        <v>6.32</v>
      </c>
      <c r="V18" s="65">
        <v>0.6</v>
      </c>
      <c r="W18" s="63">
        <v>1.55</v>
      </c>
      <c r="X18" s="56"/>
    </row>
    <row r="20" spans="2:24" x14ac:dyDescent="0.3">
      <c r="D20" s="83" t="s">
        <v>42</v>
      </c>
      <c r="E20" s="83"/>
      <c r="F20" s="83"/>
      <c r="G20" s="83"/>
      <c r="H20" s="83"/>
      <c r="L20" s="83" t="s">
        <v>42</v>
      </c>
      <c r="M20" s="83"/>
      <c r="N20" s="83"/>
      <c r="O20" s="83"/>
      <c r="P20" s="83"/>
      <c r="T20" s="83" t="s">
        <v>42</v>
      </c>
      <c r="U20" s="83"/>
      <c r="V20" s="83"/>
      <c r="W20" s="83"/>
      <c r="X20" s="83"/>
    </row>
    <row r="21" spans="2:24" ht="15.6" x14ac:dyDescent="0.35">
      <c r="D21" s="63" t="s">
        <v>8</v>
      </c>
      <c r="E21" s="63" t="s">
        <v>471</v>
      </c>
      <c r="F21" s="63" t="s">
        <v>472</v>
      </c>
      <c r="G21" s="63" t="s">
        <v>473</v>
      </c>
      <c r="H21" s="63" t="s">
        <v>470</v>
      </c>
      <c r="L21" s="63" t="s">
        <v>8</v>
      </c>
      <c r="M21" s="63" t="s">
        <v>471</v>
      </c>
      <c r="N21" s="63" t="s">
        <v>472</v>
      </c>
      <c r="O21" s="63" t="s">
        <v>473</v>
      </c>
      <c r="P21" s="63" t="s">
        <v>470</v>
      </c>
      <c r="T21" s="63" t="s">
        <v>8</v>
      </c>
      <c r="U21" s="63" t="s">
        <v>471</v>
      </c>
      <c r="V21" s="63" t="s">
        <v>472</v>
      </c>
      <c r="W21" s="63" t="s">
        <v>473</v>
      </c>
      <c r="X21" s="63" t="s">
        <v>470</v>
      </c>
    </row>
    <row r="22" spans="2:24" x14ac:dyDescent="0.3">
      <c r="B22" s="86" t="s">
        <v>42</v>
      </c>
      <c r="C22" s="63" t="s">
        <v>8</v>
      </c>
      <c r="D22" s="56"/>
      <c r="E22" s="56"/>
      <c r="F22" s="56"/>
      <c r="G22" s="56"/>
      <c r="H22" s="56"/>
      <c r="J22" s="86" t="s">
        <v>42</v>
      </c>
      <c r="K22" s="63" t="s">
        <v>8</v>
      </c>
      <c r="L22" s="56"/>
      <c r="M22" s="56"/>
      <c r="N22" s="56"/>
      <c r="O22" s="56"/>
      <c r="P22" s="56"/>
      <c r="R22" s="86" t="s">
        <v>42</v>
      </c>
      <c r="S22" s="63" t="s">
        <v>8</v>
      </c>
      <c r="T22" s="56"/>
      <c r="U22" s="56"/>
      <c r="V22" s="56"/>
      <c r="W22" s="56"/>
      <c r="X22" s="56"/>
    </row>
    <row r="23" spans="2:24" ht="15.6" x14ac:dyDescent="0.35">
      <c r="B23" s="86"/>
      <c r="C23" s="63" t="s">
        <v>471</v>
      </c>
      <c r="D23" s="65">
        <v>0.16</v>
      </c>
      <c r="E23" s="57"/>
      <c r="F23" s="57"/>
      <c r="G23" s="57"/>
      <c r="H23" s="56"/>
      <c r="J23" s="86"/>
      <c r="K23" s="63" t="s">
        <v>471</v>
      </c>
      <c r="L23" s="73" t="s">
        <v>504</v>
      </c>
      <c r="M23" s="78"/>
      <c r="N23" s="78"/>
      <c r="O23" s="57"/>
      <c r="P23" s="56"/>
      <c r="R23" s="86"/>
      <c r="S23" s="63" t="s">
        <v>471</v>
      </c>
      <c r="T23" s="63">
        <v>0.05</v>
      </c>
      <c r="U23" s="57"/>
      <c r="V23" s="57"/>
      <c r="W23" s="57"/>
      <c r="X23" s="56"/>
    </row>
    <row r="24" spans="2:24" ht="15.6" x14ac:dyDescent="0.35">
      <c r="B24" s="86"/>
      <c r="C24" s="63" t="s">
        <v>472</v>
      </c>
      <c r="D24" s="70">
        <v>0.14000000000000001</v>
      </c>
      <c r="E24" s="65">
        <v>0.02</v>
      </c>
      <c r="F24" s="57"/>
      <c r="G24" s="57"/>
      <c r="H24" s="56"/>
      <c r="J24" s="86"/>
      <c r="K24" s="63" t="s">
        <v>472</v>
      </c>
      <c r="L24" s="74" t="s">
        <v>505</v>
      </c>
      <c r="M24" s="73" t="s">
        <v>508</v>
      </c>
      <c r="N24" s="78"/>
      <c r="O24" s="57"/>
      <c r="P24" s="56"/>
      <c r="R24" s="86"/>
      <c r="S24" s="63" t="s">
        <v>472</v>
      </c>
      <c r="T24" s="63">
        <v>0.12</v>
      </c>
      <c r="U24" s="68">
        <v>7.0000000000000007E-2</v>
      </c>
      <c r="V24" s="57"/>
      <c r="W24" s="57"/>
      <c r="X24" s="56"/>
    </row>
    <row r="25" spans="2:24" ht="15.6" x14ac:dyDescent="0.35">
      <c r="B25" s="86"/>
      <c r="C25" s="63" t="s">
        <v>473</v>
      </c>
      <c r="D25" s="68">
        <v>0.21</v>
      </c>
      <c r="E25" s="63">
        <v>0.05</v>
      </c>
      <c r="F25" s="71">
        <v>0.06</v>
      </c>
      <c r="G25" s="57"/>
      <c r="H25" s="56"/>
      <c r="J25" s="86"/>
      <c r="K25" s="63" t="s">
        <v>473</v>
      </c>
      <c r="L25" s="73" t="s">
        <v>506</v>
      </c>
      <c r="M25" s="73" t="s">
        <v>509</v>
      </c>
      <c r="N25" s="71">
        <v>0.14000000000000001</v>
      </c>
      <c r="O25" s="57"/>
      <c r="P25" s="56"/>
      <c r="R25" s="86"/>
      <c r="S25" s="63" t="s">
        <v>473</v>
      </c>
      <c r="T25" s="73" t="s">
        <v>514</v>
      </c>
      <c r="U25" s="68">
        <v>0.17</v>
      </c>
      <c r="V25" s="65">
        <v>0.1</v>
      </c>
      <c r="W25" s="72"/>
      <c r="X25" s="56"/>
    </row>
    <row r="26" spans="2:24" ht="15.6" x14ac:dyDescent="0.35">
      <c r="B26" s="86"/>
      <c r="C26" s="63" t="s">
        <v>470</v>
      </c>
      <c r="D26" s="68">
        <v>0.01</v>
      </c>
      <c r="E26" s="63">
        <v>0.15</v>
      </c>
      <c r="F26" s="63">
        <v>0.13</v>
      </c>
      <c r="G26" s="74" t="s">
        <v>490</v>
      </c>
      <c r="H26" s="56"/>
      <c r="J26" s="86"/>
      <c r="K26" s="63" t="s">
        <v>470</v>
      </c>
      <c r="L26" s="73" t="s">
        <v>507</v>
      </c>
      <c r="M26" s="73" t="s">
        <v>485</v>
      </c>
      <c r="N26" s="73" t="s">
        <v>510</v>
      </c>
      <c r="O26" s="65">
        <v>0.06</v>
      </c>
      <c r="P26" s="56"/>
      <c r="R26" s="86"/>
      <c r="S26" s="63" t="s">
        <v>470</v>
      </c>
      <c r="T26" s="63">
        <v>0.12</v>
      </c>
      <c r="U26" s="68">
        <v>7.0000000000000007E-2</v>
      </c>
      <c r="V26" s="65">
        <v>0</v>
      </c>
      <c r="W26" s="65">
        <v>0.1</v>
      </c>
      <c r="X26" s="56"/>
    </row>
    <row r="27" spans="2:24" x14ac:dyDescent="0.3">
      <c r="U27" s="4"/>
    </row>
    <row r="28" spans="2:24" ht="15.6" x14ac:dyDescent="0.35">
      <c r="D28" s="83" t="s">
        <v>472</v>
      </c>
      <c r="E28" s="83"/>
      <c r="F28" s="83"/>
      <c r="G28" s="83"/>
      <c r="H28" s="83"/>
      <c r="L28" s="83" t="s">
        <v>472</v>
      </c>
      <c r="M28" s="83"/>
      <c r="N28" s="83"/>
      <c r="O28" s="83"/>
      <c r="P28" s="83"/>
      <c r="T28" s="83" t="s">
        <v>472</v>
      </c>
      <c r="U28" s="83"/>
      <c r="V28" s="83"/>
      <c r="W28" s="83"/>
      <c r="X28" s="83"/>
    </row>
    <row r="29" spans="2:24" ht="15.6" x14ac:dyDescent="0.35">
      <c r="D29" s="63" t="s">
        <v>8</v>
      </c>
      <c r="E29" s="63" t="s">
        <v>471</v>
      </c>
      <c r="F29" s="63" t="s">
        <v>42</v>
      </c>
      <c r="G29" s="63" t="s">
        <v>473</v>
      </c>
      <c r="H29" s="63" t="s">
        <v>470</v>
      </c>
      <c r="L29" s="63" t="s">
        <v>8</v>
      </c>
      <c r="M29" s="63" t="s">
        <v>471</v>
      </c>
      <c r="N29" s="63" t="s">
        <v>42</v>
      </c>
      <c r="O29" s="63" t="s">
        <v>473</v>
      </c>
      <c r="P29" s="63" t="s">
        <v>470</v>
      </c>
      <c r="T29" s="63" t="s">
        <v>8</v>
      </c>
      <c r="U29" s="63" t="s">
        <v>471</v>
      </c>
      <c r="V29" s="63" t="s">
        <v>42</v>
      </c>
      <c r="W29" s="63" t="s">
        <v>473</v>
      </c>
      <c r="X29" s="63" t="s">
        <v>470</v>
      </c>
    </row>
    <row r="30" spans="2:24" x14ac:dyDescent="0.3">
      <c r="B30" s="86" t="s">
        <v>472</v>
      </c>
      <c r="C30" s="63" t="s">
        <v>8</v>
      </c>
      <c r="D30" s="56"/>
      <c r="E30" s="56"/>
      <c r="F30" s="56"/>
      <c r="G30" s="56"/>
      <c r="H30" s="56"/>
      <c r="J30" s="86" t="s">
        <v>472</v>
      </c>
      <c r="K30" s="63" t="s">
        <v>8</v>
      </c>
      <c r="L30" s="56"/>
      <c r="M30" s="56"/>
      <c r="N30" s="56"/>
      <c r="O30" s="56"/>
      <c r="P30" s="56"/>
      <c r="R30" s="86" t="s">
        <v>472</v>
      </c>
      <c r="S30" s="63" t="s">
        <v>8</v>
      </c>
      <c r="T30" s="56"/>
      <c r="U30" s="56"/>
      <c r="V30" s="56"/>
      <c r="W30" s="56"/>
      <c r="X30" s="56"/>
    </row>
    <row r="31" spans="2:24" ht="15.6" x14ac:dyDescent="0.35">
      <c r="B31" s="86"/>
      <c r="C31" s="63" t="s">
        <v>471</v>
      </c>
      <c r="D31" s="68">
        <v>0.01</v>
      </c>
      <c r="E31" s="57"/>
      <c r="F31" s="57"/>
      <c r="G31" s="57"/>
      <c r="H31" s="56"/>
      <c r="J31" s="86"/>
      <c r="K31" s="63" t="s">
        <v>471</v>
      </c>
      <c r="L31" s="65">
        <v>0</v>
      </c>
      <c r="M31" s="57"/>
      <c r="N31" s="57"/>
      <c r="O31" s="57"/>
      <c r="P31" s="56"/>
      <c r="R31" s="86"/>
      <c r="S31" s="63" t="s">
        <v>471</v>
      </c>
      <c r="T31" s="63">
        <v>0.01</v>
      </c>
      <c r="U31" s="57"/>
      <c r="V31" s="57"/>
      <c r="W31" s="57"/>
      <c r="X31" s="56"/>
    </row>
    <row r="32" spans="2:24" x14ac:dyDescent="0.3">
      <c r="B32" s="86"/>
      <c r="C32" s="63" t="s">
        <v>42</v>
      </c>
      <c r="D32" s="63">
        <v>0.02</v>
      </c>
      <c r="E32" s="68">
        <v>0.01</v>
      </c>
      <c r="F32" s="57"/>
      <c r="G32" s="57"/>
      <c r="H32" s="56"/>
      <c r="J32" s="86"/>
      <c r="K32" s="63" t="s">
        <v>42</v>
      </c>
      <c r="L32" s="63">
        <v>0.01</v>
      </c>
      <c r="M32" s="65">
        <v>0.01</v>
      </c>
      <c r="N32" s="57"/>
      <c r="O32" s="57"/>
      <c r="P32" s="56"/>
      <c r="R32" s="86"/>
      <c r="S32" s="63" t="s">
        <v>42</v>
      </c>
      <c r="T32" s="65">
        <v>0</v>
      </c>
      <c r="U32" s="65">
        <v>0</v>
      </c>
      <c r="V32" s="57"/>
      <c r="W32" s="57"/>
      <c r="X32" s="56"/>
    </row>
    <row r="33" spans="2:24" ht="15.6" x14ac:dyDescent="0.35">
      <c r="B33" s="86"/>
      <c r="C33" s="63" t="s">
        <v>473</v>
      </c>
      <c r="D33" s="67">
        <v>0</v>
      </c>
      <c r="E33" s="68">
        <v>0.01</v>
      </c>
      <c r="F33" s="68">
        <v>0.02</v>
      </c>
      <c r="G33" s="57"/>
      <c r="H33" s="56"/>
      <c r="J33" s="86"/>
      <c r="K33" s="63" t="s">
        <v>473</v>
      </c>
      <c r="L33" s="73" t="s">
        <v>511</v>
      </c>
      <c r="M33" s="73" t="s">
        <v>512</v>
      </c>
      <c r="N33" s="73" t="s">
        <v>511</v>
      </c>
      <c r="O33" s="57"/>
      <c r="P33" s="56"/>
      <c r="R33" s="86"/>
      <c r="S33" s="63" t="s">
        <v>473</v>
      </c>
      <c r="T33" s="63">
        <v>0.02</v>
      </c>
      <c r="U33" s="63">
        <v>0.02</v>
      </c>
      <c r="V33" s="65">
        <v>0.02</v>
      </c>
      <c r="W33" s="57"/>
      <c r="X33" s="56"/>
    </row>
    <row r="34" spans="2:24" ht="15.6" x14ac:dyDescent="0.35">
      <c r="B34" s="86"/>
      <c r="C34" s="63" t="s">
        <v>470</v>
      </c>
      <c r="D34" s="67">
        <v>0</v>
      </c>
      <c r="E34" s="63">
        <v>0.01</v>
      </c>
      <c r="F34" s="63">
        <v>0.02</v>
      </c>
      <c r="G34" s="67">
        <v>0</v>
      </c>
      <c r="H34" s="56"/>
      <c r="J34" s="86"/>
      <c r="K34" s="63" t="s">
        <v>470</v>
      </c>
      <c r="L34" s="73" t="s">
        <v>513</v>
      </c>
      <c r="M34" s="73" t="s">
        <v>513</v>
      </c>
      <c r="N34" s="68">
        <v>0.02</v>
      </c>
      <c r="O34" s="63">
        <v>0.02</v>
      </c>
      <c r="P34" s="56"/>
      <c r="R34" s="86"/>
      <c r="S34" s="63" t="s">
        <v>470</v>
      </c>
      <c r="T34" s="63">
        <v>0.01</v>
      </c>
      <c r="U34" s="67">
        <v>0</v>
      </c>
      <c r="V34" s="65">
        <v>0</v>
      </c>
      <c r="W34" s="63">
        <v>0.02</v>
      </c>
      <c r="X34" s="56"/>
    </row>
    <row r="36" spans="2:24" ht="15.6" x14ac:dyDescent="0.35">
      <c r="D36" s="83" t="s">
        <v>473</v>
      </c>
      <c r="E36" s="83"/>
      <c r="F36" s="83"/>
      <c r="G36" s="83"/>
      <c r="H36" s="83"/>
      <c r="L36" s="83" t="s">
        <v>473</v>
      </c>
      <c r="M36" s="83"/>
      <c r="N36" s="83"/>
      <c r="O36" s="83"/>
      <c r="P36" s="83"/>
      <c r="T36" s="83" t="s">
        <v>473</v>
      </c>
      <c r="U36" s="83"/>
      <c r="V36" s="83"/>
      <c r="W36" s="83"/>
      <c r="X36" s="83"/>
    </row>
    <row r="37" spans="2:24" ht="15.6" x14ac:dyDescent="0.35">
      <c r="D37" s="63" t="s">
        <v>8</v>
      </c>
      <c r="E37" s="63" t="s">
        <v>471</v>
      </c>
      <c r="F37" s="63" t="s">
        <v>42</v>
      </c>
      <c r="G37" s="63" t="s">
        <v>472</v>
      </c>
      <c r="H37" s="63" t="s">
        <v>470</v>
      </c>
      <c r="L37" s="63" t="s">
        <v>8</v>
      </c>
      <c r="M37" s="63" t="s">
        <v>471</v>
      </c>
      <c r="N37" s="63" t="s">
        <v>42</v>
      </c>
      <c r="O37" s="63" t="s">
        <v>472</v>
      </c>
      <c r="P37" s="63" t="s">
        <v>470</v>
      </c>
      <c r="T37" s="63" t="s">
        <v>8</v>
      </c>
      <c r="U37" s="63" t="s">
        <v>471</v>
      </c>
      <c r="V37" s="63" t="s">
        <v>42</v>
      </c>
      <c r="W37" s="63" t="s">
        <v>472</v>
      </c>
      <c r="X37" s="63" t="s">
        <v>470</v>
      </c>
    </row>
    <row r="38" spans="2:24" x14ac:dyDescent="0.3">
      <c r="B38" s="86" t="s">
        <v>473</v>
      </c>
      <c r="C38" s="63" t="s">
        <v>8</v>
      </c>
      <c r="D38" s="56"/>
      <c r="E38" s="56"/>
      <c r="F38" s="56"/>
      <c r="G38" s="56"/>
      <c r="H38" s="56"/>
      <c r="J38" s="86" t="s">
        <v>473</v>
      </c>
      <c r="K38" s="63" t="s">
        <v>8</v>
      </c>
      <c r="L38" s="56"/>
      <c r="M38" s="56"/>
      <c r="N38" s="56"/>
      <c r="O38" s="56"/>
      <c r="P38" s="56"/>
      <c r="R38" s="86" t="s">
        <v>473</v>
      </c>
      <c r="S38" s="63" t="s">
        <v>8</v>
      </c>
      <c r="T38" s="56"/>
      <c r="U38" s="56"/>
      <c r="V38" s="56"/>
      <c r="W38" s="56"/>
      <c r="X38" s="56"/>
    </row>
    <row r="39" spans="2:24" ht="15.6" x14ac:dyDescent="0.35">
      <c r="B39" s="86"/>
      <c r="C39" s="63" t="s">
        <v>471</v>
      </c>
      <c r="D39" s="63">
        <v>0.06</v>
      </c>
      <c r="E39" s="57"/>
      <c r="F39" s="57"/>
      <c r="G39" s="57"/>
      <c r="H39" s="56"/>
      <c r="J39" s="86"/>
      <c r="K39" s="63" t="s">
        <v>471</v>
      </c>
      <c r="L39" s="63">
        <v>0.04</v>
      </c>
      <c r="M39" s="57"/>
      <c r="N39" s="57"/>
      <c r="O39" s="57"/>
      <c r="P39" s="56"/>
      <c r="R39" s="86"/>
      <c r="S39" s="63" t="s">
        <v>471</v>
      </c>
      <c r="T39" s="73" t="s">
        <v>491</v>
      </c>
      <c r="U39" s="57"/>
      <c r="V39" s="57"/>
      <c r="W39" s="57"/>
      <c r="X39" s="56"/>
    </row>
    <row r="40" spans="2:24" x14ac:dyDescent="0.3">
      <c r="B40" s="86"/>
      <c r="C40" s="63" t="s">
        <v>42</v>
      </c>
      <c r="D40" s="63">
        <v>0.05</v>
      </c>
      <c r="E40" s="65">
        <v>0</v>
      </c>
      <c r="F40" s="72"/>
      <c r="G40" s="57"/>
      <c r="H40" s="56"/>
      <c r="J40" s="86"/>
      <c r="K40" s="63" t="s">
        <v>42</v>
      </c>
      <c r="L40" s="63">
        <v>0.02</v>
      </c>
      <c r="M40" s="63">
        <v>0.06</v>
      </c>
      <c r="N40" s="57"/>
      <c r="O40" s="57"/>
      <c r="P40" s="56"/>
      <c r="R40" s="86"/>
      <c r="S40" s="63" t="s">
        <v>42</v>
      </c>
      <c r="T40" s="63">
        <v>0.02</v>
      </c>
      <c r="U40" s="63">
        <v>0.05</v>
      </c>
      <c r="V40" s="57"/>
      <c r="W40" s="57"/>
      <c r="X40" s="56"/>
    </row>
    <row r="41" spans="2:24" ht="15.6" x14ac:dyDescent="0.35">
      <c r="B41" s="86"/>
      <c r="C41" s="63" t="s">
        <v>472</v>
      </c>
      <c r="D41" s="63">
        <v>0.05</v>
      </c>
      <c r="E41" s="65">
        <v>0.01</v>
      </c>
      <c r="F41" s="65">
        <v>0</v>
      </c>
      <c r="G41" s="57"/>
      <c r="H41" s="56"/>
      <c r="J41" s="86"/>
      <c r="K41" s="63" t="s">
        <v>472</v>
      </c>
      <c r="L41" s="68">
        <v>0.06</v>
      </c>
      <c r="M41" s="65">
        <v>0.02</v>
      </c>
      <c r="N41" s="63">
        <v>0.08</v>
      </c>
      <c r="O41" s="57"/>
      <c r="P41" s="56"/>
      <c r="R41" s="86"/>
      <c r="S41" s="63" t="s">
        <v>472</v>
      </c>
      <c r="T41" s="67">
        <v>0</v>
      </c>
      <c r="U41" s="68">
        <v>0.08</v>
      </c>
      <c r="V41" s="68">
        <v>0.03</v>
      </c>
      <c r="W41" s="57"/>
      <c r="X41" s="56"/>
    </row>
    <row r="42" spans="2:24" ht="15.6" x14ac:dyDescent="0.35">
      <c r="B42" s="86"/>
      <c r="C42" s="63" t="s">
        <v>470</v>
      </c>
      <c r="D42" s="73" t="s">
        <v>491</v>
      </c>
      <c r="E42" s="63">
        <v>0.03</v>
      </c>
      <c r="F42" s="63">
        <v>0.03</v>
      </c>
      <c r="G42" s="63">
        <v>0.03</v>
      </c>
      <c r="H42" s="56"/>
      <c r="J42" s="86"/>
      <c r="K42" s="63" t="s">
        <v>470</v>
      </c>
      <c r="L42" s="68">
        <v>0.03</v>
      </c>
      <c r="M42" s="68">
        <v>0.01</v>
      </c>
      <c r="N42" s="68">
        <v>0.05</v>
      </c>
      <c r="O42" s="63">
        <v>0.02</v>
      </c>
      <c r="P42" s="56"/>
      <c r="R42" s="86"/>
      <c r="S42" s="63" t="s">
        <v>470</v>
      </c>
      <c r="T42" s="73" t="s">
        <v>491</v>
      </c>
      <c r="U42" s="68">
        <v>0.01</v>
      </c>
      <c r="V42" s="68">
        <v>0.06</v>
      </c>
      <c r="W42" s="63">
        <v>0.09</v>
      </c>
      <c r="X42" s="56"/>
    </row>
    <row r="44" spans="2:24" ht="15.6" x14ac:dyDescent="0.35">
      <c r="D44" s="83" t="s">
        <v>470</v>
      </c>
      <c r="E44" s="83"/>
      <c r="F44" s="83"/>
      <c r="G44" s="83"/>
      <c r="H44" s="83"/>
      <c r="L44" s="83" t="s">
        <v>470</v>
      </c>
      <c r="M44" s="83"/>
      <c r="N44" s="83"/>
      <c r="O44" s="83"/>
      <c r="P44" s="83"/>
      <c r="T44" s="83" t="s">
        <v>470</v>
      </c>
      <c r="U44" s="83"/>
      <c r="V44" s="83"/>
      <c r="W44" s="83"/>
      <c r="X44" s="83"/>
    </row>
    <row r="45" spans="2:24" ht="15.6" x14ac:dyDescent="0.35">
      <c r="D45" s="63" t="s">
        <v>8</v>
      </c>
      <c r="E45" s="63" t="s">
        <v>471</v>
      </c>
      <c r="F45" s="63" t="s">
        <v>42</v>
      </c>
      <c r="G45" s="63" t="s">
        <v>472</v>
      </c>
      <c r="H45" s="63" t="s">
        <v>473</v>
      </c>
      <c r="L45" s="63" t="s">
        <v>8</v>
      </c>
      <c r="M45" s="63" t="s">
        <v>471</v>
      </c>
      <c r="N45" s="63" t="s">
        <v>42</v>
      </c>
      <c r="O45" s="63" t="s">
        <v>472</v>
      </c>
      <c r="P45" s="63" t="s">
        <v>473</v>
      </c>
      <c r="T45" s="63" t="s">
        <v>8</v>
      </c>
      <c r="U45" s="63" t="s">
        <v>471</v>
      </c>
      <c r="V45" s="63" t="s">
        <v>42</v>
      </c>
      <c r="W45" s="63" t="s">
        <v>472</v>
      </c>
      <c r="X45" s="63" t="s">
        <v>473</v>
      </c>
    </row>
    <row r="46" spans="2:24" x14ac:dyDescent="0.3">
      <c r="B46" s="86" t="s">
        <v>470</v>
      </c>
      <c r="C46" s="63" t="s">
        <v>8</v>
      </c>
      <c r="D46" s="56"/>
      <c r="E46" s="56"/>
      <c r="F46" s="56"/>
      <c r="G46" s="56"/>
      <c r="H46" s="56"/>
      <c r="J46" s="86" t="s">
        <v>470</v>
      </c>
      <c r="K46" s="63" t="s">
        <v>8</v>
      </c>
      <c r="L46" s="56"/>
      <c r="M46" s="56"/>
      <c r="N46" s="56"/>
      <c r="O46" s="56"/>
      <c r="P46" s="56"/>
      <c r="R46" s="86" t="s">
        <v>470</v>
      </c>
      <c r="S46" s="63" t="s">
        <v>8</v>
      </c>
      <c r="T46" s="56"/>
      <c r="U46" s="56"/>
      <c r="V46" s="56"/>
      <c r="W46" s="56"/>
      <c r="X46" s="56"/>
    </row>
    <row r="47" spans="2:24" ht="15.6" x14ac:dyDescent="0.35">
      <c r="B47" s="86"/>
      <c r="C47" s="63" t="s">
        <v>471</v>
      </c>
      <c r="D47" s="67">
        <v>19.7</v>
      </c>
      <c r="E47" s="57"/>
      <c r="F47" s="57"/>
      <c r="G47" s="57"/>
      <c r="H47" s="56"/>
      <c r="J47" s="86"/>
      <c r="K47" s="63" t="s">
        <v>471</v>
      </c>
      <c r="L47" s="63">
        <v>51.91</v>
      </c>
      <c r="M47" s="57"/>
      <c r="N47" s="57"/>
      <c r="O47" s="57"/>
      <c r="P47" s="56"/>
      <c r="R47" s="86"/>
      <c r="S47" s="63" t="s">
        <v>471</v>
      </c>
      <c r="T47" s="63">
        <v>16.579999999999998</v>
      </c>
      <c r="U47" s="57"/>
      <c r="V47" s="57"/>
      <c r="W47" s="57"/>
      <c r="X47" s="56"/>
    </row>
    <row r="48" spans="2:24" x14ac:dyDescent="0.3">
      <c r="B48" s="86"/>
      <c r="C48" s="63" t="s">
        <v>42</v>
      </c>
      <c r="D48" s="63">
        <v>28.62</v>
      </c>
      <c r="E48" s="65">
        <v>48.33</v>
      </c>
      <c r="F48" s="57"/>
      <c r="G48" s="57"/>
      <c r="H48" s="56"/>
      <c r="J48" s="86"/>
      <c r="K48" s="63" t="s">
        <v>42</v>
      </c>
      <c r="L48" s="63">
        <v>51.37</v>
      </c>
      <c r="M48" s="63">
        <v>0.54</v>
      </c>
      <c r="N48" s="57"/>
      <c r="O48" s="57"/>
      <c r="P48" s="56"/>
      <c r="R48" s="86"/>
      <c r="S48" s="63" t="s">
        <v>42</v>
      </c>
      <c r="T48" s="63">
        <v>24.88</v>
      </c>
      <c r="U48" s="65">
        <v>8.3000000000000007</v>
      </c>
      <c r="V48" s="57"/>
      <c r="W48" s="57"/>
      <c r="X48" s="56"/>
    </row>
    <row r="49" spans="2:24" ht="15.6" x14ac:dyDescent="0.35">
      <c r="B49" s="86"/>
      <c r="C49" s="63" t="s">
        <v>472</v>
      </c>
      <c r="D49" s="63">
        <v>54.53</v>
      </c>
      <c r="E49" s="73" t="s">
        <v>492</v>
      </c>
      <c r="F49" s="63">
        <v>25.91</v>
      </c>
      <c r="G49" s="57"/>
      <c r="H49" s="56"/>
      <c r="J49" s="86"/>
      <c r="K49" s="63" t="s">
        <v>472</v>
      </c>
      <c r="L49" s="63">
        <v>59.62</v>
      </c>
      <c r="M49" s="63">
        <v>7.71</v>
      </c>
      <c r="N49" s="63">
        <v>8.25</v>
      </c>
      <c r="O49" s="57"/>
      <c r="P49" s="56"/>
      <c r="R49" s="86"/>
      <c r="S49" s="63" t="s">
        <v>472</v>
      </c>
      <c r="T49" s="63">
        <v>7.75</v>
      </c>
      <c r="U49" s="63">
        <v>24.33</v>
      </c>
      <c r="V49" s="65">
        <v>32.630000000000003</v>
      </c>
      <c r="W49" s="57"/>
      <c r="X49" s="56"/>
    </row>
    <row r="50" spans="2:24" ht="15.6" x14ac:dyDescent="0.35">
      <c r="B50" s="86"/>
      <c r="C50" s="63" t="s">
        <v>473</v>
      </c>
      <c r="D50" s="68">
        <v>12.05</v>
      </c>
      <c r="E50" s="68">
        <v>7.65</v>
      </c>
      <c r="F50" s="67">
        <v>40.67</v>
      </c>
      <c r="G50" s="73" t="s">
        <v>493</v>
      </c>
      <c r="H50" s="56"/>
      <c r="J50" s="86"/>
      <c r="K50" s="63" t="s">
        <v>473</v>
      </c>
      <c r="L50" s="63">
        <v>45.49</v>
      </c>
      <c r="M50" s="63">
        <v>6.43</v>
      </c>
      <c r="N50" s="63">
        <v>5.88</v>
      </c>
      <c r="O50" s="63">
        <v>14.13</v>
      </c>
      <c r="P50" s="56"/>
      <c r="R50" s="86"/>
      <c r="S50" s="63" t="s">
        <v>473</v>
      </c>
      <c r="T50" s="63">
        <v>34.75</v>
      </c>
      <c r="U50" s="63">
        <v>18.170000000000002</v>
      </c>
      <c r="V50" s="65">
        <v>9.8699999999999992</v>
      </c>
      <c r="W50" s="65">
        <v>42.5</v>
      </c>
      <c r="X50" s="56"/>
    </row>
    <row r="52" spans="2:24" x14ac:dyDescent="0.3">
      <c r="B52" t="s">
        <v>480</v>
      </c>
    </row>
    <row r="53" spans="2:24" ht="16.2" x14ac:dyDescent="0.3">
      <c r="B53" t="s">
        <v>479</v>
      </c>
    </row>
    <row r="54" spans="2:24" s="61" customFormat="1" x14ac:dyDescent="0.3">
      <c r="B54" s="60" t="s">
        <v>478</v>
      </c>
    </row>
    <row r="55" spans="2:24" s="61" customFormat="1" x14ac:dyDescent="0.3">
      <c r="B55" s="60" t="s">
        <v>469</v>
      </c>
    </row>
  </sheetData>
  <mergeCells count="40">
    <mergeCell ref="B46:B50"/>
    <mergeCell ref="J46:J50"/>
    <mergeCell ref="R46:R50"/>
    <mergeCell ref="B38:B42"/>
    <mergeCell ref="J38:J42"/>
    <mergeCell ref="R38:R42"/>
    <mergeCell ref="D44:H44"/>
    <mergeCell ref="L44:P44"/>
    <mergeCell ref="T44:X44"/>
    <mergeCell ref="B30:B34"/>
    <mergeCell ref="J30:J34"/>
    <mergeCell ref="R30:R34"/>
    <mergeCell ref="D36:H36"/>
    <mergeCell ref="L36:P36"/>
    <mergeCell ref="T36:X36"/>
    <mergeCell ref="T28:X28"/>
    <mergeCell ref="B14:B18"/>
    <mergeCell ref="J14:J18"/>
    <mergeCell ref="R14:R18"/>
    <mergeCell ref="D20:H20"/>
    <mergeCell ref="L20:P20"/>
    <mergeCell ref="T20:X20"/>
    <mergeCell ref="B22:B26"/>
    <mergeCell ref="J22:J26"/>
    <mergeCell ref="R22:R26"/>
    <mergeCell ref="D28:H28"/>
    <mergeCell ref="L28:P28"/>
    <mergeCell ref="B1:AA1"/>
    <mergeCell ref="T12:X12"/>
    <mergeCell ref="B3:H3"/>
    <mergeCell ref="J3:P3"/>
    <mergeCell ref="R3:X3"/>
    <mergeCell ref="D4:H4"/>
    <mergeCell ref="L4:P4"/>
    <mergeCell ref="T4:X4"/>
    <mergeCell ref="B6:B10"/>
    <mergeCell ref="J6:J10"/>
    <mergeCell ref="R6:R10"/>
    <mergeCell ref="D12:H12"/>
    <mergeCell ref="L12:P12"/>
  </mergeCells>
  <pageMargins left="0.7" right="0.7" top="0.75" bottom="0.7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1"/>
  <sheetViews>
    <sheetView topLeftCell="A2" workbookViewId="0">
      <selection activeCell="D32" sqref="D32"/>
    </sheetView>
  </sheetViews>
  <sheetFormatPr defaultRowHeight="14.4" x14ac:dyDescent="0.3"/>
  <cols>
    <col min="3" max="4" width="9.109375" style="3"/>
    <col min="8" max="9" width="9.109375" style="1"/>
    <col min="10" max="10" width="8.44140625" style="2" customWidth="1"/>
    <col min="11" max="11" width="8.88671875" style="2" customWidth="1"/>
    <col min="12" max="13" width="11.5546875" customWidth="1"/>
    <col min="14" max="14" width="17.5546875" customWidth="1"/>
    <col min="15" max="15" width="31.88671875" customWidth="1"/>
  </cols>
  <sheetData>
    <row r="1" spans="1:15" x14ac:dyDescent="0.3">
      <c r="B1" t="s">
        <v>2</v>
      </c>
      <c r="C1" s="3" t="s">
        <v>0</v>
      </c>
      <c r="D1" s="3" t="s">
        <v>1</v>
      </c>
      <c r="E1" t="s">
        <v>3</v>
      </c>
      <c r="F1" t="s">
        <v>4</v>
      </c>
      <c r="G1" t="s">
        <v>5</v>
      </c>
      <c r="H1" s="1" t="s">
        <v>93</v>
      </c>
      <c r="I1" s="1" t="s">
        <v>94</v>
      </c>
      <c r="L1" t="s">
        <v>6</v>
      </c>
    </row>
    <row r="2" spans="1:15" x14ac:dyDescent="0.3">
      <c r="B2" t="s">
        <v>12</v>
      </c>
      <c r="C2" s="3" t="s">
        <v>8</v>
      </c>
      <c r="D2" s="3" t="s">
        <v>9</v>
      </c>
      <c r="E2">
        <v>100</v>
      </c>
      <c r="H2" s="1">
        <v>3.5</v>
      </c>
      <c r="I2" s="1">
        <v>1</v>
      </c>
      <c r="L2" t="s">
        <v>7</v>
      </c>
    </row>
    <row r="3" spans="1:15" x14ac:dyDescent="0.3">
      <c r="B3" t="s">
        <v>13</v>
      </c>
      <c r="C3" s="3" t="s">
        <v>8</v>
      </c>
      <c r="D3" s="3" t="s">
        <v>9</v>
      </c>
      <c r="E3">
        <v>100</v>
      </c>
      <c r="H3" s="1">
        <v>1</v>
      </c>
      <c r="I3" s="1">
        <v>35</v>
      </c>
      <c r="L3" t="s">
        <v>7</v>
      </c>
    </row>
    <row r="4" spans="1:15" x14ac:dyDescent="0.3">
      <c r="B4" t="s">
        <v>14</v>
      </c>
      <c r="C4" s="3" t="s">
        <v>10</v>
      </c>
      <c r="D4" s="3" t="s">
        <v>11</v>
      </c>
      <c r="E4">
        <v>100</v>
      </c>
      <c r="H4" s="1">
        <v>0.12</v>
      </c>
      <c r="I4" s="1">
        <v>1</v>
      </c>
      <c r="L4" t="s">
        <v>7</v>
      </c>
    </row>
    <row r="5" spans="1:15" x14ac:dyDescent="0.3">
      <c r="B5" t="s">
        <v>15</v>
      </c>
      <c r="C5" s="3" t="s">
        <v>10</v>
      </c>
      <c r="D5" s="3" t="s">
        <v>11</v>
      </c>
      <c r="E5">
        <v>100</v>
      </c>
      <c r="H5" s="1">
        <v>1</v>
      </c>
      <c r="I5" s="1">
        <v>35</v>
      </c>
      <c r="L5" t="s">
        <v>7</v>
      </c>
    </row>
    <row r="8" spans="1:15" x14ac:dyDescent="0.3">
      <c r="A8">
        <v>1</v>
      </c>
      <c r="B8" t="s">
        <v>16</v>
      </c>
      <c r="C8" s="3" t="s">
        <v>8</v>
      </c>
      <c r="D8" s="3" t="s">
        <v>9</v>
      </c>
      <c r="E8">
        <v>100</v>
      </c>
      <c r="F8">
        <v>1.05</v>
      </c>
      <c r="G8">
        <v>1</v>
      </c>
      <c r="H8" s="1">
        <f>IQR!C4</f>
        <v>0.39865879999999998</v>
      </c>
      <c r="I8" s="1">
        <f>IQR!C5</f>
        <v>5.5972670000000002E-2</v>
      </c>
      <c r="L8" t="s">
        <v>7</v>
      </c>
      <c r="M8" t="s">
        <v>181</v>
      </c>
      <c r="N8" t="s">
        <v>95</v>
      </c>
      <c r="O8" t="s">
        <v>96</v>
      </c>
    </row>
    <row r="9" spans="1:15" x14ac:dyDescent="0.3">
      <c r="A9">
        <v>2</v>
      </c>
      <c r="B9" t="s">
        <v>17</v>
      </c>
      <c r="C9" s="3" t="s">
        <v>8</v>
      </c>
      <c r="D9" s="3" t="s">
        <v>9</v>
      </c>
      <c r="E9">
        <v>100</v>
      </c>
      <c r="F9">
        <v>1</v>
      </c>
      <c r="G9">
        <v>1.05</v>
      </c>
      <c r="H9" s="1">
        <f>IQR!C4</f>
        <v>0.39865879999999998</v>
      </c>
      <c r="I9" s="1">
        <f>IQR!C5</f>
        <v>5.5972670000000002E-2</v>
      </c>
      <c r="L9" t="s">
        <v>7</v>
      </c>
      <c r="M9" t="s">
        <v>129</v>
      </c>
      <c r="N9" t="s">
        <v>97</v>
      </c>
      <c r="O9" t="s">
        <v>98</v>
      </c>
    </row>
    <row r="10" spans="1:15" ht="6" customHeight="1" x14ac:dyDescent="0.3"/>
    <row r="11" spans="1:15" x14ac:dyDescent="0.3">
      <c r="A11">
        <v>3</v>
      </c>
      <c r="B11" t="s">
        <v>18</v>
      </c>
      <c r="C11" s="3" t="s">
        <v>8</v>
      </c>
      <c r="D11" s="3" t="s">
        <v>42</v>
      </c>
      <c r="E11">
        <v>100</v>
      </c>
      <c r="F11">
        <v>1.05</v>
      </c>
      <c r="G11">
        <v>1</v>
      </c>
      <c r="H11" s="1">
        <f>IQR!C4</f>
        <v>0.39865879999999998</v>
      </c>
      <c r="I11" s="1">
        <f>IQR!C6</f>
        <v>1.0810420000000001</v>
      </c>
      <c r="L11" t="s">
        <v>7</v>
      </c>
      <c r="M11" t="s">
        <v>129</v>
      </c>
      <c r="N11" t="s">
        <v>99</v>
      </c>
      <c r="O11" t="s">
        <v>100</v>
      </c>
    </row>
    <row r="12" spans="1:15" x14ac:dyDescent="0.3">
      <c r="A12">
        <v>4</v>
      </c>
      <c r="B12" t="s">
        <v>19</v>
      </c>
      <c r="C12" s="3" t="s">
        <v>8</v>
      </c>
      <c r="D12" s="3" t="s">
        <v>42</v>
      </c>
      <c r="E12">
        <v>100</v>
      </c>
      <c r="F12">
        <v>1</v>
      </c>
      <c r="G12">
        <v>1.05</v>
      </c>
      <c r="H12" s="1">
        <f>IQR!C4</f>
        <v>0.39865879999999998</v>
      </c>
      <c r="I12" s="1">
        <f>IQR!C6</f>
        <v>1.0810420000000001</v>
      </c>
      <c r="L12" t="s">
        <v>7</v>
      </c>
      <c r="M12" t="s">
        <v>129</v>
      </c>
      <c r="N12" t="s">
        <v>101</v>
      </c>
      <c r="O12" t="s">
        <v>102</v>
      </c>
    </row>
    <row r="13" spans="1:15" ht="4.5" customHeight="1" x14ac:dyDescent="0.3"/>
    <row r="14" spans="1:15" x14ac:dyDescent="0.3">
      <c r="A14">
        <v>5</v>
      </c>
      <c r="B14" t="s">
        <v>20</v>
      </c>
      <c r="C14" s="3" t="s">
        <v>9</v>
      </c>
      <c r="D14" s="3" t="s">
        <v>42</v>
      </c>
      <c r="E14">
        <v>100</v>
      </c>
      <c r="F14">
        <v>1.05</v>
      </c>
      <c r="G14">
        <v>1</v>
      </c>
      <c r="H14" s="1">
        <f>IQR!C5</f>
        <v>5.5972670000000002E-2</v>
      </c>
      <c r="I14" s="1">
        <f>IQR!C6</f>
        <v>1.0810420000000001</v>
      </c>
      <c r="L14" t="s">
        <v>7</v>
      </c>
      <c r="M14" t="s">
        <v>129</v>
      </c>
      <c r="N14" t="s">
        <v>103</v>
      </c>
      <c r="O14" t="s">
        <v>104</v>
      </c>
    </row>
    <row r="15" spans="1:15" x14ac:dyDescent="0.3">
      <c r="A15">
        <v>6</v>
      </c>
      <c r="B15" t="s">
        <v>21</v>
      </c>
      <c r="C15" s="3" t="s">
        <v>9</v>
      </c>
      <c r="D15" s="3" t="s">
        <v>42</v>
      </c>
      <c r="E15">
        <v>100</v>
      </c>
      <c r="F15">
        <v>1</v>
      </c>
      <c r="G15">
        <v>1.05</v>
      </c>
      <c r="H15" s="1">
        <f>IQR!C5</f>
        <v>5.5972670000000002E-2</v>
      </c>
      <c r="I15" s="1">
        <f>IQR!C6</f>
        <v>1.0810420000000001</v>
      </c>
      <c r="L15" t="s">
        <v>7</v>
      </c>
      <c r="M15" t="s">
        <v>129</v>
      </c>
      <c r="N15" t="s">
        <v>105</v>
      </c>
      <c r="O15" t="s">
        <v>106</v>
      </c>
    </row>
    <row r="16" spans="1:15" ht="4.5" customHeight="1" x14ac:dyDescent="0.3"/>
    <row r="17" spans="1:15" x14ac:dyDescent="0.3">
      <c r="A17">
        <v>7</v>
      </c>
      <c r="B17" t="s">
        <v>22</v>
      </c>
      <c r="C17" s="3" t="s">
        <v>10</v>
      </c>
      <c r="D17" s="3" t="s">
        <v>43</v>
      </c>
      <c r="E17">
        <v>100</v>
      </c>
      <c r="F17">
        <v>1.05</v>
      </c>
      <c r="G17">
        <v>1</v>
      </c>
      <c r="H17" s="1">
        <f>IQR!C8</f>
        <v>10.581429999999999</v>
      </c>
      <c r="I17" s="1">
        <f>IQR!C9</f>
        <v>3.6418750000000002</v>
      </c>
      <c r="L17" t="s">
        <v>7</v>
      </c>
      <c r="M17" t="s">
        <v>129</v>
      </c>
      <c r="N17" t="s">
        <v>108</v>
      </c>
      <c r="O17" t="s">
        <v>107</v>
      </c>
    </row>
    <row r="18" spans="1:15" x14ac:dyDescent="0.3">
      <c r="A18">
        <v>8</v>
      </c>
      <c r="B18" t="s">
        <v>23</v>
      </c>
      <c r="C18" s="3" t="s">
        <v>10</v>
      </c>
      <c r="D18" s="3" t="s">
        <v>43</v>
      </c>
      <c r="E18">
        <v>100</v>
      </c>
      <c r="F18">
        <v>1</v>
      </c>
      <c r="G18">
        <v>1.05</v>
      </c>
      <c r="H18" s="1">
        <f>IQR!C8</f>
        <v>10.581429999999999</v>
      </c>
      <c r="I18" s="1">
        <f>IQR!C9</f>
        <v>3.6418750000000002</v>
      </c>
      <c r="L18" t="s">
        <v>7</v>
      </c>
      <c r="M18" t="s">
        <v>129</v>
      </c>
      <c r="N18" t="s">
        <v>110</v>
      </c>
      <c r="O18" t="s">
        <v>109</v>
      </c>
    </row>
    <row r="19" spans="1:15" ht="4.5" customHeight="1" x14ac:dyDescent="0.3"/>
    <row r="20" spans="1:15" x14ac:dyDescent="0.3">
      <c r="A20">
        <v>9</v>
      </c>
      <c r="B20" t="s">
        <v>24</v>
      </c>
      <c r="C20" s="3" t="s">
        <v>10</v>
      </c>
      <c r="D20" s="3" t="s">
        <v>11</v>
      </c>
      <c r="E20">
        <v>100</v>
      </c>
      <c r="F20">
        <v>1.05</v>
      </c>
      <c r="G20">
        <v>1</v>
      </c>
      <c r="H20" s="1">
        <f>IQR!C8</f>
        <v>10.581429999999999</v>
      </c>
      <c r="I20" s="1">
        <f>IQR!C7</f>
        <v>2.8920000000000001E-2</v>
      </c>
      <c r="L20" t="s">
        <v>7</v>
      </c>
      <c r="M20" t="s">
        <v>129</v>
      </c>
      <c r="N20" t="s">
        <v>111</v>
      </c>
      <c r="O20" t="s">
        <v>112</v>
      </c>
    </row>
    <row r="21" spans="1:15" x14ac:dyDescent="0.3">
      <c r="A21">
        <v>10</v>
      </c>
      <c r="B21" t="s">
        <v>25</v>
      </c>
      <c r="C21" s="3" t="s">
        <v>10</v>
      </c>
      <c r="D21" s="3" t="s">
        <v>11</v>
      </c>
      <c r="E21">
        <v>100</v>
      </c>
      <c r="F21">
        <v>1</v>
      </c>
      <c r="G21">
        <v>1.05</v>
      </c>
      <c r="H21" s="1">
        <f>IQR!C8</f>
        <v>10.581429999999999</v>
      </c>
      <c r="I21" s="1">
        <f>IQR!C7</f>
        <v>2.8920000000000001E-2</v>
      </c>
      <c r="L21" t="s">
        <v>7</v>
      </c>
      <c r="M21" t="s">
        <v>129</v>
      </c>
      <c r="N21" t="s">
        <v>113</v>
      </c>
      <c r="O21" t="s">
        <v>114</v>
      </c>
    </row>
    <row r="22" spans="1:15" ht="4.5" customHeight="1" x14ac:dyDescent="0.3"/>
    <row r="23" spans="1:15" x14ac:dyDescent="0.3">
      <c r="A23">
        <v>11</v>
      </c>
      <c r="B23" t="s">
        <v>26</v>
      </c>
      <c r="C23" s="3" t="s">
        <v>43</v>
      </c>
      <c r="D23" s="3" t="s">
        <v>11</v>
      </c>
      <c r="E23">
        <v>100</v>
      </c>
      <c r="F23">
        <v>1.05</v>
      </c>
      <c r="G23">
        <v>1</v>
      </c>
      <c r="H23" s="1">
        <f>IQR!C9</f>
        <v>3.6418750000000002</v>
      </c>
      <c r="I23" s="1">
        <f>IQR!C7</f>
        <v>2.8920000000000001E-2</v>
      </c>
      <c r="L23" t="s">
        <v>7</v>
      </c>
      <c r="M23" t="s">
        <v>129</v>
      </c>
      <c r="N23" t="s">
        <v>116</v>
      </c>
      <c r="O23" t="s">
        <v>115</v>
      </c>
    </row>
    <row r="24" spans="1:15" x14ac:dyDescent="0.3">
      <c r="A24">
        <v>12</v>
      </c>
      <c r="B24" t="s">
        <v>27</v>
      </c>
      <c r="C24" s="3" t="s">
        <v>43</v>
      </c>
      <c r="D24" s="3" t="s">
        <v>11</v>
      </c>
      <c r="E24">
        <v>100</v>
      </c>
      <c r="F24">
        <v>1</v>
      </c>
      <c r="G24">
        <v>1.05</v>
      </c>
      <c r="H24" s="1">
        <f>IQR!C9</f>
        <v>3.6418750000000002</v>
      </c>
      <c r="I24" s="1">
        <f>IQR!C7</f>
        <v>2.8920000000000001E-2</v>
      </c>
      <c r="L24" t="s">
        <v>7</v>
      </c>
      <c r="M24" t="s">
        <v>129</v>
      </c>
      <c r="N24" t="s">
        <v>117</v>
      </c>
      <c r="O24" t="s">
        <v>118</v>
      </c>
    </row>
    <row r="25" spans="1:15" ht="4.5" customHeight="1" x14ac:dyDescent="0.3"/>
    <row r="26" spans="1:15" x14ac:dyDescent="0.3">
      <c r="A26">
        <v>13</v>
      </c>
      <c r="B26" t="s">
        <v>28</v>
      </c>
      <c r="C26" s="3" t="s">
        <v>8</v>
      </c>
      <c r="D26" s="3" t="s">
        <v>9</v>
      </c>
      <c r="E26">
        <v>100</v>
      </c>
      <c r="F26">
        <v>1.05</v>
      </c>
      <c r="G26">
        <v>1</v>
      </c>
      <c r="H26" s="1">
        <f>IQR!D4</f>
        <v>0.39531929999999998</v>
      </c>
      <c r="I26" s="1">
        <f>IQR!D5</f>
        <v>1.290928E-2</v>
      </c>
      <c r="L26" t="s">
        <v>44</v>
      </c>
      <c r="M26" t="s">
        <v>129</v>
      </c>
      <c r="N26" t="s">
        <v>119</v>
      </c>
      <c r="O26" t="s">
        <v>120</v>
      </c>
    </row>
    <row r="27" spans="1:15" x14ac:dyDescent="0.3">
      <c r="A27">
        <v>14</v>
      </c>
      <c r="B27" t="s">
        <v>29</v>
      </c>
      <c r="C27" s="3" t="s">
        <v>8</v>
      </c>
      <c r="D27" s="3" t="s">
        <v>9</v>
      </c>
      <c r="E27">
        <v>100</v>
      </c>
      <c r="F27">
        <v>1</v>
      </c>
      <c r="G27">
        <v>1.05</v>
      </c>
      <c r="H27" s="1">
        <f>IQR!D4</f>
        <v>0.39531929999999998</v>
      </c>
      <c r="I27" s="1">
        <f>IQR!D5</f>
        <v>1.290928E-2</v>
      </c>
      <c r="L27" t="s">
        <v>44</v>
      </c>
      <c r="M27" t="s">
        <v>129</v>
      </c>
      <c r="N27" t="s">
        <v>122</v>
      </c>
      <c r="O27" t="s">
        <v>121</v>
      </c>
    </row>
    <row r="28" spans="1:15" ht="4.5" customHeight="1" x14ac:dyDescent="0.3"/>
    <row r="29" spans="1:15" x14ac:dyDescent="0.3">
      <c r="A29">
        <v>15</v>
      </c>
      <c r="B29" t="s">
        <v>30</v>
      </c>
      <c r="C29" s="3" t="s">
        <v>8</v>
      </c>
      <c r="D29" s="3" t="s">
        <v>42</v>
      </c>
      <c r="E29">
        <v>100</v>
      </c>
      <c r="F29">
        <v>1.05</v>
      </c>
      <c r="G29">
        <v>1</v>
      </c>
      <c r="H29" s="1">
        <f>IQR!D4</f>
        <v>0.39531929999999998</v>
      </c>
      <c r="I29" s="1">
        <f>IQR!D6</f>
        <v>0.63255830000000002</v>
      </c>
      <c r="L29" t="s">
        <v>44</v>
      </c>
      <c r="M29" t="s">
        <v>129</v>
      </c>
      <c r="N29" t="s">
        <v>123</v>
      </c>
      <c r="O29" t="s">
        <v>124</v>
      </c>
    </row>
    <row r="30" spans="1:15" x14ac:dyDescent="0.3">
      <c r="A30">
        <v>16</v>
      </c>
      <c r="B30" t="s">
        <v>31</v>
      </c>
      <c r="C30" s="3" t="s">
        <v>8</v>
      </c>
      <c r="D30" s="3" t="s">
        <v>42</v>
      </c>
      <c r="E30">
        <v>100</v>
      </c>
      <c r="F30">
        <v>1</v>
      </c>
      <c r="G30">
        <v>1.05</v>
      </c>
      <c r="H30" s="1">
        <f>IQR!D4</f>
        <v>0.39531929999999998</v>
      </c>
      <c r="I30" s="1">
        <f>IQR!D6</f>
        <v>0.63255830000000002</v>
      </c>
      <c r="L30" t="s">
        <v>44</v>
      </c>
      <c r="M30" t="s">
        <v>129</v>
      </c>
      <c r="N30" t="s">
        <v>126</v>
      </c>
      <c r="O30" t="s">
        <v>125</v>
      </c>
    </row>
    <row r="31" spans="1:15" ht="4.5" customHeight="1" x14ac:dyDescent="0.3"/>
    <row r="32" spans="1:15" x14ac:dyDescent="0.3">
      <c r="A32">
        <v>17</v>
      </c>
      <c r="B32" t="s">
        <v>32</v>
      </c>
      <c r="C32" s="3" t="s">
        <v>9</v>
      </c>
      <c r="D32" s="3" t="s">
        <v>42</v>
      </c>
      <c r="E32">
        <v>100</v>
      </c>
      <c r="F32">
        <v>1.05</v>
      </c>
      <c r="G32">
        <v>1</v>
      </c>
      <c r="H32" s="1">
        <f>IQR!D5</f>
        <v>1.290928E-2</v>
      </c>
      <c r="I32" s="1">
        <f>IQR!D6</f>
        <v>0.63255830000000002</v>
      </c>
      <c r="L32" t="s">
        <v>44</v>
      </c>
      <c r="M32" t="s">
        <v>129</v>
      </c>
      <c r="N32" t="s">
        <v>128</v>
      </c>
      <c r="O32" t="s">
        <v>127</v>
      </c>
    </row>
    <row r="33" spans="1:15" x14ac:dyDescent="0.3">
      <c r="A33">
        <v>18</v>
      </c>
      <c r="B33" t="s">
        <v>33</v>
      </c>
      <c r="C33" s="3" t="s">
        <v>9</v>
      </c>
      <c r="D33" s="3" t="s">
        <v>42</v>
      </c>
      <c r="E33">
        <v>100</v>
      </c>
      <c r="F33">
        <v>1</v>
      </c>
      <c r="G33">
        <v>1.05</v>
      </c>
      <c r="H33" s="1">
        <f>IQR!D5</f>
        <v>1.290928E-2</v>
      </c>
      <c r="I33" s="1">
        <f>IQR!D6</f>
        <v>0.63255830000000002</v>
      </c>
      <c r="L33" t="s">
        <v>44</v>
      </c>
      <c r="M33" t="s">
        <v>129</v>
      </c>
      <c r="N33" t="s">
        <v>130</v>
      </c>
      <c r="O33" t="s">
        <v>131</v>
      </c>
    </row>
    <row r="34" spans="1:15" ht="4.5" customHeight="1" x14ac:dyDescent="0.3"/>
    <row r="35" spans="1:15" x14ac:dyDescent="0.3">
      <c r="A35">
        <v>19</v>
      </c>
      <c r="B35" t="s">
        <v>34</v>
      </c>
      <c r="C35" s="3" t="s">
        <v>10</v>
      </c>
      <c r="D35" s="3" t="s">
        <v>43</v>
      </c>
      <c r="E35">
        <v>100</v>
      </c>
      <c r="F35">
        <v>1.05</v>
      </c>
      <c r="G35">
        <v>1</v>
      </c>
      <c r="H35" s="1">
        <f>IQR!D8</f>
        <v>4.0160980000000004</v>
      </c>
      <c r="I35" s="1">
        <f>IQR!D9</f>
        <v>1.81941</v>
      </c>
      <c r="L35" t="s">
        <v>44</v>
      </c>
      <c r="M35" t="s">
        <v>129</v>
      </c>
      <c r="N35" t="s">
        <v>132</v>
      </c>
      <c r="O35" t="s">
        <v>133</v>
      </c>
    </row>
    <row r="36" spans="1:15" x14ac:dyDescent="0.3">
      <c r="A36">
        <v>20</v>
      </c>
      <c r="B36" t="s">
        <v>35</v>
      </c>
      <c r="C36" s="3" t="s">
        <v>10</v>
      </c>
      <c r="D36" s="3" t="s">
        <v>43</v>
      </c>
      <c r="E36">
        <v>100</v>
      </c>
      <c r="F36">
        <v>1</v>
      </c>
      <c r="G36">
        <v>1.05</v>
      </c>
      <c r="H36" s="1">
        <f>IQR!D8</f>
        <v>4.0160980000000004</v>
      </c>
      <c r="I36" s="1">
        <f>IQR!D9</f>
        <v>1.81941</v>
      </c>
      <c r="L36" t="s">
        <v>44</v>
      </c>
      <c r="M36" t="s">
        <v>182</v>
      </c>
      <c r="N36" t="s">
        <v>174</v>
      </c>
      <c r="O36" t="s">
        <v>175</v>
      </c>
    </row>
    <row r="37" spans="1:15" ht="4.5" customHeight="1" x14ac:dyDescent="0.3"/>
    <row r="38" spans="1:15" x14ac:dyDescent="0.3">
      <c r="A38">
        <v>21</v>
      </c>
      <c r="B38" t="s">
        <v>36</v>
      </c>
      <c r="C38" s="3" t="s">
        <v>10</v>
      </c>
      <c r="D38" s="3" t="s">
        <v>11</v>
      </c>
      <c r="E38">
        <v>100</v>
      </c>
      <c r="F38">
        <v>1.05</v>
      </c>
      <c r="G38">
        <v>1</v>
      </c>
      <c r="H38" s="1">
        <f>IQR!D8</f>
        <v>4.0160980000000004</v>
      </c>
      <c r="I38" s="1">
        <f>IQR!D7</f>
        <v>8.5487370000000007E-3</v>
      </c>
      <c r="L38" t="s">
        <v>44</v>
      </c>
      <c r="M38" t="s">
        <v>129</v>
      </c>
      <c r="N38" t="s">
        <v>135</v>
      </c>
      <c r="O38" t="s">
        <v>134</v>
      </c>
    </row>
    <row r="39" spans="1:15" x14ac:dyDescent="0.3">
      <c r="A39">
        <v>22</v>
      </c>
      <c r="B39" t="s">
        <v>37</v>
      </c>
      <c r="C39" s="3" t="s">
        <v>10</v>
      </c>
      <c r="D39" s="3" t="s">
        <v>11</v>
      </c>
      <c r="E39">
        <v>100</v>
      </c>
      <c r="F39">
        <v>1</v>
      </c>
      <c r="G39">
        <v>1.05</v>
      </c>
      <c r="H39" s="1">
        <f>IQR!D8</f>
        <v>4.0160980000000004</v>
      </c>
      <c r="I39" s="1">
        <f>IQR!D7</f>
        <v>8.5487370000000007E-3</v>
      </c>
      <c r="L39" t="s">
        <v>44</v>
      </c>
      <c r="M39" t="s">
        <v>129</v>
      </c>
      <c r="N39" t="s">
        <v>136</v>
      </c>
      <c r="O39" t="s">
        <v>137</v>
      </c>
    </row>
    <row r="40" spans="1:15" ht="4.5" customHeight="1" x14ac:dyDescent="0.3"/>
    <row r="41" spans="1:15" x14ac:dyDescent="0.3">
      <c r="A41">
        <v>23</v>
      </c>
      <c r="B41" t="s">
        <v>38</v>
      </c>
      <c r="C41" s="3" t="s">
        <v>43</v>
      </c>
      <c r="D41" s="3" t="s">
        <v>11</v>
      </c>
      <c r="E41">
        <v>100</v>
      </c>
      <c r="F41">
        <v>1.05</v>
      </c>
      <c r="G41">
        <v>1</v>
      </c>
      <c r="H41" s="1">
        <f>IQR!D9</f>
        <v>1.81941</v>
      </c>
      <c r="I41" s="1">
        <f>IQR!D7</f>
        <v>8.5487370000000007E-3</v>
      </c>
      <c r="L41" t="s">
        <v>44</v>
      </c>
      <c r="M41" t="s">
        <v>129</v>
      </c>
      <c r="N41" t="s">
        <v>138</v>
      </c>
      <c r="O41" t="s">
        <v>139</v>
      </c>
    </row>
    <row r="42" spans="1:15" x14ac:dyDescent="0.3">
      <c r="A42">
        <v>24</v>
      </c>
      <c r="B42" t="s">
        <v>39</v>
      </c>
      <c r="C42" s="3" t="s">
        <v>43</v>
      </c>
      <c r="D42" s="3" t="s">
        <v>11</v>
      </c>
      <c r="E42">
        <v>100</v>
      </c>
      <c r="F42">
        <v>1</v>
      </c>
      <c r="G42">
        <v>1.05</v>
      </c>
      <c r="H42" s="1">
        <f>IQR!D9</f>
        <v>1.81941</v>
      </c>
      <c r="I42" s="1">
        <f>IQR!D7</f>
        <v>8.5487370000000007E-3</v>
      </c>
      <c r="L42" t="s">
        <v>44</v>
      </c>
      <c r="M42" t="s">
        <v>129</v>
      </c>
      <c r="N42" t="s">
        <v>140</v>
      </c>
      <c r="O42" t="s">
        <v>141</v>
      </c>
    </row>
    <row r="43" spans="1:15" ht="4.5" customHeight="1" x14ac:dyDescent="0.3"/>
    <row r="44" spans="1:15" x14ac:dyDescent="0.3">
      <c r="A44">
        <v>25</v>
      </c>
      <c r="B44" t="s">
        <v>40</v>
      </c>
      <c r="C44" s="3" t="s">
        <v>8</v>
      </c>
      <c r="D44" s="3" t="s">
        <v>9</v>
      </c>
      <c r="E44">
        <v>100</v>
      </c>
      <c r="F44">
        <v>1.05</v>
      </c>
      <c r="G44">
        <v>1</v>
      </c>
      <c r="H44" s="1">
        <f>IQR!D4</f>
        <v>0.39531929999999998</v>
      </c>
      <c r="I44" s="1">
        <f>IQR!D5</f>
        <v>1.290928E-2</v>
      </c>
      <c r="L44" t="s">
        <v>45</v>
      </c>
      <c r="M44" t="s">
        <v>129</v>
      </c>
      <c r="N44" t="s">
        <v>142</v>
      </c>
      <c r="O44" t="s">
        <v>143</v>
      </c>
    </row>
    <row r="45" spans="1:15" x14ac:dyDescent="0.3">
      <c r="A45">
        <v>26</v>
      </c>
      <c r="B45" t="s">
        <v>41</v>
      </c>
      <c r="C45" s="3" t="s">
        <v>8</v>
      </c>
      <c r="D45" s="3" t="s">
        <v>9</v>
      </c>
      <c r="E45">
        <v>100</v>
      </c>
      <c r="F45">
        <v>1</v>
      </c>
      <c r="G45">
        <v>1.05</v>
      </c>
      <c r="H45" s="1">
        <f>IQR!D4</f>
        <v>0.39531929999999998</v>
      </c>
      <c r="I45" s="1">
        <f>IQR!D5</f>
        <v>1.290928E-2</v>
      </c>
      <c r="L45" t="s">
        <v>45</v>
      </c>
      <c r="M45" t="s">
        <v>129</v>
      </c>
      <c r="N45" t="s">
        <v>144</v>
      </c>
      <c r="O45" t="s">
        <v>145</v>
      </c>
    </row>
    <row r="46" spans="1:15" ht="4.5" customHeight="1" x14ac:dyDescent="0.3"/>
    <row r="47" spans="1:15" x14ac:dyDescent="0.3">
      <c r="A47">
        <v>27</v>
      </c>
      <c r="B47" t="s">
        <v>46</v>
      </c>
      <c r="C47" s="3" t="s">
        <v>8</v>
      </c>
      <c r="D47" s="3" t="s">
        <v>42</v>
      </c>
      <c r="E47">
        <v>100</v>
      </c>
      <c r="F47">
        <v>1.05</v>
      </c>
      <c r="G47">
        <v>1</v>
      </c>
      <c r="H47" s="1">
        <f>IQR!D4</f>
        <v>0.39531929999999998</v>
      </c>
      <c r="I47" s="1">
        <f>IQR!D6</f>
        <v>0.63255830000000002</v>
      </c>
      <c r="L47" t="s">
        <v>45</v>
      </c>
      <c r="M47" t="s">
        <v>129</v>
      </c>
      <c r="N47" t="s">
        <v>146</v>
      </c>
      <c r="O47" t="s">
        <v>147</v>
      </c>
    </row>
    <row r="48" spans="1:15" x14ac:dyDescent="0.3">
      <c r="A48">
        <v>28</v>
      </c>
      <c r="B48" t="s">
        <v>47</v>
      </c>
      <c r="C48" s="3" t="s">
        <v>8</v>
      </c>
      <c r="D48" s="3" t="s">
        <v>42</v>
      </c>
      <c r="E48">
        <v>100</v>
      </c>
      <c r="F48">
        <v>1</v>
      </c>
      <c r="G48">
        <v>1.05</v>
      </c>
      <c r="H48" s="1">
        <f>IQR!D4</f>
        <v>0.39531929999999998</v>
      </c>
      <c r="I48" s="1">
        <f>IQR!D6</f>
        <v>0.63255830000000002</v>
      </c>
      <c r="L48" t="s">
        <v>45</v>
      </c>
      <c r="M48" t="s">
        <v>129</v>
      </c>
      <c r="N48" t="s">
        <v>148</v>
      </c>
      <c r="O48" t="s">
        <v>149</v>
      </c>
    </row>
    <row r="49" spans="1:15" ht="4.5" customHeight="1" x14ac:dyDescent="0.3"/>
    <row r="50" spans="1:15" x14ac:dyDescent="0.3">
      <c r="A50">
        <v>29</v>
      </c>
      <c r="B50" t="s">
        <v>48</v>
      </c>
      <c r="C50" s="3" t="s">
        <v>9</v>
      </c>
      <c r="D50" s="3" t="s">
        <v>42</v>
      </c>
      <c r="E50">
        <v>100</v>
      </c>
      <c r="F50">
        <v>1.05</v>
      </c>
      <c r="G50">
        <v>1</v>
      </c>
      <c r="H50" s="1">
        <f>IQR!D5</f>
        <v>1.290928E-2</v>
      </c>
      <c r="I50" s="1">
        <f>IQR!D6</f>
        <v>0.63255830000000002</v>
      </c>
      <c r="L50" t="s">
        <v>45</v>
      </c>
      <c r="M50" t="s">
        <v>129</v>
      </c>
      <c r="N50" t="s">
        <v>150</v>
      </c>
      <c r="O50" t="s">
        <v>151</v>
      </c>
    </row>
    <row r="51" spans="1:15" x14ac:dyDescent="0.3">
      <c r="A51">
        <v>30</v>
      </c>
      <c r="B51" t="s">
        <v>49</v>
      </c>
      <c r="C51" s="3" t="s">
        <v>9</v>
      </c>
      <c r="D51" s="3" t="s">
        <v>42</v>
      </c>
      <c r="E51">
        <v>100</v>
      </c>
      <c r="F51">
        <v>1</v>
      </c>
      <c r="G51">
        <v>1.05</v>
      </c>
      <c r="H51" s="1">
        <f>IQR!D5</f>
        <v>1.290928E-2</v>
      </c>
      <c r="I51" s="1">
        <f>IQR!D6</f>
        <v>0.63255830000000002</v>
      </c>
      <c r="L51" t="s">
        <v>45</v>
      </c>
      <c r="M51" t="s">
        <v>129</v>
      </c>
      <c r="N51" t="s">
        <v>152</v>
      </c>
      <c r="O51" t="s">
        <v>153</v>
      </c>
    </row>
    <row r="52" spans="1:15" ht="4.5" customHeight="1" x14ac:dyDescent="0.3"/>
    <row r="53" spans="1:15" x14ac:dyDescent="0.3">
      <c r="A53">
        <v>31</v>
      </c>
      <c r="B53" t="s">
        <v>50</v>
      </c>
      <c r="C53" s="3" t="s">
        <v>10</v>
      </c>
      <c r="D53" s="3" t="s">
        <v>43</v>
      </c>
      <c r="E53">
        <v>100</v>
      </c>
      <c r="F53">
        <v>1.05</v>
      </c>
      <c r="G53">
        <v>1</v>
      </c>
      <c r="H53" s="1">
        <f>IQR!D8</f>
        <v>4.0160980000000004</v>
      </c>
      <c r="I53" s="1">
        <f>IQR!D9</f>
        <v>1.81941</v>
      </c>
      <c r="L53" t="s">
        <v>45</v>
      </c>
      <c r="M53" t="s">
        <v>129</v>
      </c>
      <c r="N53" t="s">
        <v>154</v>
      </c>
      <c r="O53" t="s">
        <v>155</v>
      </c>
    </row>
    <row r="54" spans="1:15" x14ac:dyDescent="0.3">
      <c r="A54">
        <v>32</v>
      </c>
      <c r="B54" t="s">
        <v>51</v>
      </c>
      <c r="C54" s="3" t="s">
        <v>10</v>
      </c>
      <c r="D54" s="3" t="s">
        <v>43</v>
      </c>
      <c r="E54">
        <v>100</v>
      </c>
      <c r="F54">
        <v>1</v>
      </c>
      <c r="G54">
        <v>1.05</v>
      </c>
      <c r="H54" s="1">
        <f>IQR!D8</f>
        <v>4.0160980000000004</v>
      </c>
      <c r="I54" s="1">
        <f>IQR!D9</f>
        <v>1.81941</v>
      </c>
      <c r="L54" t="s">
        <v>45</v>
      </c>
      <c r="M54" t="s">
        <v>129</v>
      </c>
      <c r="N54" t="s">
        <v>156</v>
      </c>
      <c r="O54" t="s">
        <v>157</v>
      </c>
    </row>
    <row r="55" spans="1:15" ht="4.5" customHeight="1" x14ac:dyDescent="0.3"/>
    <row r="56" spans="1:15" x14ac:dyDescent="0.3">
      <c r="A56">
        <v>33</v>
      </c>
      <c r="B56" t="s">
        <v>52</v>
      </c>
      <c r="C56" s="3" t="s">
        <v>10</v>
      </c>
      <c r="D56" s="3" t="s">
        <v>11</v>
      </c>
      <c r="E56">
        <v>100</v>
      </c>
      <c r="F56">
        <v>1.05</v>
      </c>
      <c r="G56">
        <v>1</v>
      </c>
      <c r="H56" s="1">
        <f>IQR!D8</f>
        <v>4.0160980000000004</v>
      </c>
      <c r="I56" s="1">
        <f>IQR!D7</f>
        <v>8.5487370000000007E-3</v>
      </c>
      <c r="L56" t="s">
        <v>45</v>
      </c>
      <c r="M56" t="s">
        <v>129</v>
      </c>
      <c r="N56" t="s">
        <v>158</v>
      </c>
      <c r="O56" t="s">
        <v>159</v>
      </c>
    </row>
    <row r="57" spans="1:15" x14ac:dyDescent="0.3">
      <c r="A57">
        <v>34</v>
      </c>
      <c r="B57" t="s">
        <v>53</v>
      </c>
      <c r="C57" s="3" t="s">
        <v>10</v>
      </c>
      <c r="D57" s="3" t="s">
        <v>11</v>
      </c>
      <c r="E57">
        <v>100</v>
      </c>
      <c r="F57">
        <v>1</v>
      </c>
      <c r="G57">
        <v>1.05</v>
      </c>
      <c r="H57" s="1">
        <f>IQR!D8</f>
        <v>4.0160980000000004</v>
      </c>
      <c r="I57" s="1">
        <f>IQR!D7</f>
        <v>8.5487370000000007E-3</v>
      </c>
      <c r="L57" t="s">
        <v>45</v>
      </c>
      <c r="M57" t="s">
        <v>129</v>
      </c>
      <c r="N57" t="s">
        <v>160</v>
      </c>
      <c r="O57" t="s">
        <v>161</v>
      </c>
    </row>
    <row r="58" spans="1:15" ht="4.5" customHeight="1" x14ac:dyDescent="0.3"/>
    <row r="59" spans="1:15" x14ac:dyDescent="0.3">
      <c r="A59">
        <v>35</v>
      </c>
      <c r="B59" t="s">
        <v>54</v>
      </c>
      <c r="C59" s="3" t="s">
        <v>43</v>
      </c>
      <c r="D59" s="3" t="s">
        <v>11</v>
      </c>
      <c r="E59">
        <v>100</v>
      </c>
      <c r="F59">
        <v>1.05</v>
      </c>
      <c r="G59">
        <v>1</v>
      </c>
      <c r="H59" s="1">
        <f>IQR!D9</f>
        <v>1.81941</v>
      </c>
      <c r="I59" s="1">
        <f>IQR!D7</f>
        <v>8.5487370000000007E-3</v>
      </c>
      <c r="L59" t="s">
        <v>45</v>
      </c>
      <c r="M59" t="s">
        <v>129</v>
      </c>
      <c r="N59" t="s">
        <v>162</v>
      </c>
      <c r="O59" t="s">
        <v>163</v>
      </c>
    </row>
    <row r="60" spans="1:15" x14ac:dyDescent="0.3">
      <c r="A60">
        <v>36</v>
      </c>
      <c r="B60" t="s">
        <v>55</v>
      </c>
      <c r="C60" s="3" t="s">
        <v>43</v>
      </c>
      <c r="D60" s="3" t="s">
        <v>11</v>
      </c>
      <c r="E60">
        <v>100</v>
      </c>
      <c r="F60">
        <v>1</v>
      </c>
      <c r="G60">
        <v>1.05</v>
      </c>
      <c r="H60" s="1">
        <f>IQR!D9</f>
        <v>1.81941</v>
      </c>
      <c r="I60" s="1">
        <f>IQR!D7</f>
        <v>8.5487370000000007E-3</v>
      </c>
      <c r="L60" t="s">
        <v>45</v>
      </c>
      <c r="M60" t="s">
        <v>129</v>
      </c>
      <c r="N60" t="s">
        <v>164</v>
      </c>
      <c r="O60" t="s">
        <v>165</v>
      </c>
    </row>
    <row r="62" spans="1:15" x14ac:dyDescent="0.3">
      <c r="A62">
        <v>37</v>
      </c>
      <c r="B62" t="s">
        <v>183</v>
      </c>
      <c r="C62" s="3" t="s">
        <v>8</v>
      </c>
      <c r="D62" s="3" t="s">
        <v>10</v>
      </c>
      <c r="E62">
        <v>250</v>
      </c>
      <c r="F62">
        <v>1.05</v>
      </c>
      <c r="G62">
        <v>1</v>
      </c>
      <c r="H62" s="1">
        <f>IQR!C4</f>
        <v>0.39865879999999998</v>
      </c>
      <c r="I62" s="1">
        <f>IQR!C8</f>
        <v>10.581429999999999</v>
      </c>
      <c r="L62" t="s">
        <v>7</v>
      </c>
      <c r="M62" t="s">
        <v>129</v>
      </c>
      <c r="N62" t="s">
        <v>238</v>
      </c>
      <c r="O62" t="s">
        <v>239</v>
      </c>
    </row>
    <row r="63" spans="1:15" x14ac:dyDescent="0.3">
      <c r="A63">
        <v>38</v>
      </c>
      <c r="B63" t="s">
        <v>185</v>
      </c>
      <c r="C63" s="3" t="s">
        <v>8</v>
      </c>
      <c r="D63" s="3" t="s">
        <v>10</v>
      </c>
      <c r="E63">
        <v>250</v>
      </c>
      <c r="F63">
        <v>1</v>
      </c>
      <c r="G63">
        <v>1.05</v>
      </c>
      <c r="H63" s="1">
        <f>IQR!C4</f>
        <v>0.39865879999999998</v>
      </c>
      <c r="I63" s="1">
        <f>IQR!C8</f>
        <v>10.581429999999999</v>
      </c>
      <c r="L63" t="s">
        <v>7</v>
      </c>
      <c r="M63" t="s">
        <v>129</v>
      </c>
      <c r="N63" t="s">
        <v>238</v>
      </c>
      <c r="O63" t="s">
        <v>240</v>
      </c>
    </row>
    <row r="64" spans="1:15" ht="3" customHeight="1" x14ac:dyDescent="0.3"/>
    <row r="65" spans="1:15" x14ac:dyDescent="0.3">
      <c r="A65">
        <v>39</v>
      </c>
      <c r="B65" t="s">
        <v>186</v>
      </c>
      <c r="C65" s="3" t="s">
        <v>8</v>
      </c>
      <c r="D65" s="3" t="s">
        <v>43</v>
      </c>
      <c r="E65">
        <v>250</v>
      </c>
      <c r="F65">
        <v>1.05</v>
      </c>
      <c r="G65">
        <v>1</v>
      </c>
      <c r="H65" s="1">
        <f>IQR!C4</f>
        <v>0.39865879999999998</v>
      </c>
      <c r="I65" s="1">
        <f>IQR!C9</f>
        <v>3.6418750000000002</v>
      </c>
      <c r="L65" t="s">
        <v>7</v>
      </c>
      <c r="M65" t="s">
        <v>129</v>
      </c>
      <c r="N65" t="s">
        <v>249</v>
      </c>
      <c r="O65" t="s">
        <v>250</v>
      </c>
    </row>
    <row r="66" spans="1:15" x14ac:dyDescent="0.3">
      <c r="A66">
        <v>40</v>
      </c>
      <c r="B66" t="s">
        <v>187</v>
      </c>
      <c r="C66" s="3" t="s">
        <v>8</v>
      </c>
      <c r="D66" s="3" t="s">
        <v>43</v>
      </c>
      <c r="E66">
        <v>250</v>
      </c>
      <c r="F66">
        <v>1</v>
      </c>
      <c r="G66">
        <v>1.05</v>
      </c>
      <c r="H66" s="1">
        <f>IQR!C4</f>
        <v>0.39865879999999998</v>
      </c>
      <c r="I66" s="1">
        <f>IQR!C9</f>
        <v>3.6418750000000002</v>
      </c>
      <c r="L66" t="s">
        <v>7</v>
      </c>
      <c r="M66" t="s">
        <v>129</v>
      </c>
      <c r="N66" t="s">
        <v>241</v>
      </c>
      <c r="O66" t="s">
        <v>242</v>
      </c>
    </row>
    <row r="67" spans="1:15" ht="5.25" customHeight="1" x14ac:dyDescent="0.3"/>
    <row r="68" spans="1:15" x14ac:dyDescent="0.3">
      <c r="A68">
        <v>41</v>
      </c>
      <c r="B68" t="s">
        <v>188</v>
      </c>
      <c r="C68" s="3" t="s">
        <v>8</v>
      </c>
      <c r="D68" s="3" t="s">
        <v>11</v>
      </c>
      <c r="E68">
        <v>250</v>
      </c>
      <c r="F68">
        <v>1.05</v>
      </c>
      <c r="G68">
        <v>1</v>
      </c>
      <c r="H68" s="1">
        <f>IQR!C4</f>
        <v>0.39865879999999998</v>
      </c>
      <c r="I68" s="1">
        <f>IQR!C7</f>
        <v>2.8920000000000001E-2</v>
      </c>
      <c r="L68" t="s">
        <v>7</v>
      </c>
      <c r="M68" t="s">
        <v>129</v>
      </c>
      <c r="N68" t="s">
        <v>243</v>
      </c>
      <c r="O68" t="s">
        <v>244</v>
      </c>
    </row>
    <row r="69" spans="1:15" x14ac:dyDescent="0.3">
      <c r="A69">
        <v>42</v>
      </c>
      <c r="B69" t="s">
        <v>189</v>
      </c>
      <c r="C69" s="3" t="s">
        <v>8</v>
      </c>
      <c r="D69" s="3" t="s">
        <v>11</v>
      </c>
      <c r="E69">
        <v>250</v>
      </c>
      <c r="F69">
        <v>1</v>
      </c>
      <c r="G69">
        <v>1.05</v>
      </c>
      <c r="H69" s="1">
        <f>IQR!C4</f>
        <v>0.39865879999999998</v>
      </c>
      <c r="I69" s="1">
        <f>IQR!C7</f>
        <v>2.8920000000000001E-2</v>
      </c>
      <c r="L69" t="s">
        <v>7</v>
      </c>
      <c r="M69" t="s">
        <v>129</v>
      </c>
      <c r="N69" t="s">
        <v>243</v>
      </c>
      <c r="O69" t="s">
        <v>245</v>
      </c>
    </row>
    <row r="70" spans="1:15" ht="5.25" customHeight="1" x14ac:dyDescent="0.3"/>
    <row r="71" spans="1:15" x14ac:dyDescent="0.3">
      <c r="A71">
        <v>43</v>
      </c>
      <c r="B71" t="s">
        <v>190</v>
      </c>
      <c r="C71" s="3" t="s">
        <v>9</v>
      </c>
      <c r="D71" s="3" t="s">
        <v>10</v>
      </c>
      <c r="E71">
        <v>250</v>
      </c>
      <c r="F71">
        <v>1.05</v>
      </c>
      <c r="G71">
        <v>1</v>
      </c>
      <c r="H71" s="1">
        <f>IQR!C5</f>
        <v>5.5972670000000002E-2</v>
      </c>
      <c r="I71" s="1">
        <f>IQR!C8</f>
        <v>10.581429999999999</v>
      </c>
      <c r="L71" t="s">
        <v>7</v>
      </c>
      <c r="M71" t="s">
        <v>129</v>
      </c>
      <c r="N71" t="s">
        <v>246</v>
      </c>
      <c r="O71" t="s">
        <v>247</v>
      </c>
    </row>
    <row r="72" spans="1:15" x14ac:dyDescent="0.3">
      <c r="A72">
        <v>44</v>
      </c>
      <c r="B72" t="s">
        <v>191</v>
      </c>
      <c r="C72" s="3" t="s">
        <v>9</v>
      </c>
      <c r="D72" s="3" t="s">
        <v>10</v>
      </c>
      <c r="E72">
        <v>250</v>
      </c>
      <c r="F72">
        <v>1</v>
      </c>
      <c r="G72">
        <v>1.05</v>
      </c>
      <c r="H72" s="1">
        <f>IQR!C5</f>
        <v>5.5972670000000002E-2</v>
      </c>
      <c r="I72" s="1">
        <f>IQR!C8</f>
        <v>10.581429999999999</v>
      </c>
      <c r="L72" t="s">
        <v>7</v>
      </c>
      <c r="M72" t="s">
        <v>129</v>
      </c>
      <c r="N72" t="s">
        <v>246</v>
      </c>
      <c r="O72" t="s">
        <v>248</v>
      </c>
    </row>
    <row r="73" spans="1:15" ht="6" customHeight="1" x14ac:dyDescent="0.3"/>
    <row r="74" spans="1:15" x14ac:dyDescent="0.3">
      <c r="A74">
        <v>45</v>
      </c>
      <c r="B74" t="s">
        <v>192</v>
      </c>
      <c r="C74" s="3" t="s">
        <v>9</v>
      </c>
      <c r="D74" s="3" t="s">
        <v>43</v>
      </c>
      <c r="E74">
        <v>250</v>
      </c>
      <c r="F74">
        <v>1.05</v>
      </c>
      <c r="G74">
        <v>1</v>
      </c>
      <c r="H74" s="1">
        <f>IQR!C5</f>
        <v>5.5972670000000002E-2</v>
      </c>
      <c r="I74" s="1">
        <f>IQR!C9</f>
        <v>3.6418750000000002</v>
      </c>
      <c r="L74" t="s">
        <v>7</v>
      </c>
      <c r="M74" t="s">
        <v>129</v>
      </c>
      <c r="N74" t="s">
        <v>251</v>
      </c>
      <c r="O74" t="s">
        <v>253</v>
      </c>
    </row>
    <row r="75" spans="1:15" x14ac:dyDescent="0.3">
      <c r="A75">
        <v>46</v>
      </c>
      <c r="B75" t="s">
        <v>193</v>
      </c>
      <c r="C75" s="3" t="s">
        <v>9</v>
      </c>
      <c r="D75" s="3" t="s">
        <v>43</v>
      </c>
      <c r="E75">
        <v>250</v>
      </c>
      <c r="F75">
        <v>1</v>
      </c>
      <c r="G75">
        <v>1.05</v>
      </c>
      <c r="H75" s="1">
        <f>IQR!C5</f>
        <v>5.5972670000000002E-2</v>
      </c>
      <c r="I75" s="1">
        <f>IQR!C9</f>
        <v>3.6418750000000002</v>
      </c>
      <c r="L75" t="s">
        <v>7</v>
      </c>
      <c r="M75" t="s">
        <v>129</v>
      </c>
      <c r="N75" t="s">
        <v>251</v>
      </c>
      <c r="O75" t="s">
        <v>252</v>
      </c>
    </row>
    <row r="76" spans="1:15" ht="5.25" customHeight="1" x14ac:dyDescent="0.3"/>
    <row r="77" spans="1:15" x14ac:dyDescent="0.3">
      <c r="A77">
        <v>47</v>
      </c>
      <c r="B77" t="s">
        <v>194</v>
      </c>
      <c r="C77" s="3" t="s">
        <v>9</v>
      </c>
      <c r="D77" s="3" t="s">
        <v>11</v>
      </c>
      <c r="E77">
        <v>250</v>
      </c>
      <c r="F77">
        <v>1.05</v>
      </c>
      <c r="G77">
        <v>1</v>
      </c>
      <c r="H77" s="1">
        <f>IQR!C5</f>
        <v>5.5972670000000002E-2</v>
      </c>
      <c r="I77" s="1">
        <f>IQR!C7</f>
        <v>2.8920000000000001E-2</v>
      </c>
      <c r="L77" t="s">
        <v>7</v>
      </c>
      <c r="M77" t="s">
        <v>129</v>
      </c>
      <c r="N77" t="s">
        <v>254</v>
      </c>
      <c r="O77" t="s">
        <v>255</v>
      </c>
    </row>
    <row r="78" spans="1:15" x14ac:dyDescent="0.3">
      <c r="A78">
        <v>48</v>
      </c>
      <c r="B78" t="s">
        <v>195</v>
      </c>
      <c r="C78" s="3" t="s">
        <v>9</v>
      </c>
      <c r="D78" s="3" t="s">
        <v>11</v>
      </c>
      <c r="E78">
        <v>250</v>
      </c>
      <c r="F78">
        <v>1</v>
      </c>
      <c r="G78">
        <v>1.05</v>
      </c>
      <c r="H78" s="1">
        <f>IQR!C5</f>
        <v>5.5972670000000002E-2</v>
      </c>
      <c r="I78" s="1">
        <f>IQR!C7</f>
        <v>2.8920000000000001E-2</v>
      </c>
      <c r="L78" t="s">
        <v>7</v>
      </c>
      <c r="M78" t="s">
        <v>129</v>
      </c>
      <c r="N78" t="s">
        <v>254</v>
      </c>
      <c r="O78" t="s">
        <v>256</v>
      </c>
    </row>
    <row r="79" spans="1:15" ht="4.5" customHeight="1" x14ac:dyDescent="0.3"/>
    <row r="80" spans="1:15" x14ac:dyDescent="0.3">
      <c r="A80">
        <v>49</v>
      </c>
      <c r="B80" t="s">
        <v>196</v>
      </c>
      <c r="C80" s="3" t="s">
        <v>42</v>
      </c>
      <c r="D80" s="3" t="s">
        <v>10</v>
      </c>
      <c r="E80">
        <v>250</v>
      </c>
      <c r="F80">
        <v>1.05</v>
      </c>
      <c r="G80">
        <v>1</v>
      </c>
      <c r="H80" s="1">
        <f>IQR!C6</f>
        <v>1.0810420000000001</v>
      </c>
      <c r="I80" s="1">
        <f>IQR!C8</f>
        <v>10.581429999999999</v>
      </c>
      <c r="L80" t="s">
        <v>7</v>
      </c>
      <c r="M80" t="s">
        <v>129</v>
      </c>
      <c r="N80" t="s">
        <v>257</v>
      </c>
      <c r="O80" t="s">
        <v>258</v>
      </c>
    </row>
    <row r="81" spans="1:15" x14ac:dyDescent="0.3">
      <c r="A81">
        <v>50</v>
      </c>
      <c r="B81" t="s">
        <v>197</v>
      </c>
      <c r="C81" s="3" t="s">
        <v>42</v>
      </c>
      <c r="D81" s="3" t="s">
        <v>10</v>
      </c>
      <c r="E81">
        <v>250</v>
      </c>
      <c r="F81">
        <v>1</v>
      </c>
      <c r="G81">
        <v>1.05</v>
      </c>
      <c r="H81" s="1">
        <f>IQR!C6</f>
        <v>1.0810420000000001</v>
      </c>
      <c r="I81" s="1">
        <f>IQR!C8</f>
        <v>10.581429999999999</v>
      </c>
      <c r="L81" t="s">
        <v>7</v>
      </c>
      <c r="M81" t="s">
        <v>129</v>
      </c>
      <c r="N81" t="s">
        <v>257</v>
      </c>
      <c r="O81" t="s">
        <v>259</v>
      </c>
    </row>
    <row r="82" spans="1:15" ht="4.5" customHeight="1" x14ac:dyDescent="0.3"/>
    <row r="83" spans="1:15" x14ac:dyDescent="0.3">
      <c r="A83">
        <v>51</v>
      </c>
      <c r="B83" t="s">
        <v>198</v>
      </c>
      <c r="C83" s="3" t="s">
        <v>42</v>
      </c>
      <c r="D83" s="3" t="s">
        <v>184</v>
      </c>
      <c r="E83">
        <v>250</v>
      </c>
      <c r="F83">
        <v>1.05</v>
      </c>
      <c r="G83">
        <v>1</v>
      </c>
      <c r="H83" s="1">
        <f>IQR!C6</f>
        <v>1.0810420000000001</v>
      </c>
      <c r="I83" s="1">
        <f>IQR!C9</f>
        <v>3.6418750000000002</v>
      </c>
      <c r="L83" t="s">
        <v>7</v>
      </c>
      <c r="M83" t="s">
        <v>129</v>
      </c>
      <c r="N83" t="s">
        <v>260</v>
      </c>
      <c r="O83" t="s">
        <v>261</v>
      </c>
    </row>
    <row r="84" spans="1:15" x14ac:dyDescent="0.3">
      <c r="A84">
        <v>52</v>
      </c>
      <c r="B84" t="s">
        <v>199</v>
      </c>
      <c r="C84" s="3" t="s">
        <v>42</v>
      </c>
      <c r="D84" s="3" t="s">
        <v>184</v>
      </c>
      <c r="E84">
        <v>250</v>
      </c>
      <c r="F84">
        <v>1</v>
      </c>
      <c r="G84">
        <v>1.05</v>
      </c>
      <c r="H84" s="1">
        <f>IQR!C6</f>
        <v>1.0810420000000001</v>
      </c>
      <c r="I84" s="1">
        <f>IQR!C9</f>
        <v>3.6418750000000002</v>
      </c>
      <c r="L84" t="s">
        <v>7</v>
      </c>
      <c r="M84" t="s">
        <v>129</v>
      </c>
      <c r="N84" t="s">
        <v>260</v>
      </c>
      <c r="O84" t="s">
        <v>262</v>
      </c>
    </row>
    <row r="85" spans="1:15" ht="3.75" customHeight="1" x14ac:dyDescent="0.3"/>
    <row r="86" spans="1:15" x14ac:dyDescent="0.3">
      <c r="A86">
        <v>53</v>
      </c>
      <c r="B86" t="s">
        <v>200</v>
      </c>
      <c r="C86" s="3" t="s">
        <v>42</v>
      </c>
      <c r="D86" s="3" t="s">
        <v>11</v>
      </c>
      <c r="E86">
        <v>250</v>
      </c>
      <c r="F86">
        <v>1.05</v>
      </c>
      <c r="G86">
        <v>1</v>
      </c>
      <c r="H86" s="1">
        <f>IQR!C6</f>
        <v>1.0810420000000001</v>
      </c>
      <c r="I86" s="1">
        <f>IQR!C7</f>
        <v>2.8920000000000001E-2</v>
      </c>
      <c r="L86" t="s">
        <v>7</v>
      </c>
      <c r="M86" t="s">
        <v>129</v>
      </c>
      <c r="N86" t="s">
        <v>263</v>
      </c>
      <c r="O86" t="s">
        <v>264</v>
      </c>
    </row>
    <row r="87" spans="1:15" x14ac:dyDescent="0.3">
      <c r="A87">
        <v>54</v>
      </c>
      <c r="B87" t="s">
        <v>201</v>
      </c>
      <c r="C87" s="3" t="s">
        <v>42</v>
      </c>
      <c r="D87" s="3" t="s">
        <v>11</v>
      </c>
      <c r="E87">
        <v>250</v>
      </c>
      <c r="F87">
        <v>1</v>
      </c>
      <c r="G87">
        <v>1.05</v>
      </c>
      <c r="H87" s="1">
        <f>IQR!C6</f>
        <v>1.0810420000000001</v>
      </c>
      <c r="I87" s="1">
        <f>IQR!C7</f>
        <v>2.8920000000000001E-2</v>
      </c>
      <c r="L87" t="s">
        <v>7</v>
      </c>
      <c r="M87" t="s">
        <v>129</v>
      </c>
      <c r="N87" t="s">
        <v>263</v>
      </c>
      <c r="O87" t="s">
        <v>265</v>
      </c>
    </row>
    <row r="88" spans="1:15" ht="5.25" customHeight="1" x14ac:dyDescent="0.3"/>
    <row r="89" spans="1:15" x14ac:dyDescent="0.3">
      <c r="A89">
        <v>55</v>
      </c>
      <c r="B89" s="4" t="s">
        <v>202</v>
      </c>
      <c r="C89" s="3" t="s">
        <v>8</v>
      </c>
      <c r="D89" s="3" t="s">
        <v>10</v>
      </c>
      <c r="E89">
        <v>250</v>
      </c>
      <c r="F89">
        <v>1.05</v>
      </c>
      <c r="G89">
        <v>1</v>
      </c>
      <c r="H89" s="1">
        <f>IQR!D4</f>
        <v>0.39531929999999998</v>
      </c>
      <c r="I89" s="1">
        <f>IQR!D8</f>
        <v>4.0160980000000004</v>
      </c>
      <c r="L89" t="s">
        <v>44</v>
      </c>
      <c r="M89" t="s">
        <v>129</v>
      </c>
      <c r="N89" t="s">
        <v>266</v>
      </c>
      <c r="O89" t="s">
        <v>267</v>
      </c>
    </row>
    <row r="90" spans="1:15" x14ac:dyDescent="0.3">
      <c r="A90">
        <v>56</v>
      </c>
      <c r="B90" t="s">
        <v>203</v>
      </c>
      <c r="C90" s="3" t="s">
        <v>8</v>
      </c>
      <c r="D90" s="3" t="s">
        <v>10</v>
      </c>
      <c r="E90">
        <v>250</v>
      </c>
      <c r="F90">
        <v>1</v>
      </c>
      <c r="G90">
        <v>1.05</v>
      </c>
      <c r="H90" s="1">
        <f>IQR!D4</f>
        <v>0.39531929999999998</v>
      </c>
      <c r="I90" s="1">
        <f>IQR!D8</f>
        <v>4.0160980000000004</v>
      </c>
      <c r="L90" t="s">
        <v>44</v>
      </c>
      <c r="M90" t="s">
        <v>129</v>
      </c>
      <c r="N90" t="s">
        <v>266</v>
      </c>
      <c r="O90" t="s">
        <v>268</v>
      </c>
    </row>
    <row r="91" spans="1:15" ht="3.75" customHeight="1" x14ac:dyDescent="0.3"/>
    <row r="92" spans="1:15" x14ac:dyDescent="0.3">
      <c r="A92">
        <v>57</v>
      </c>
      <c r="B92" t="s">
        <v>204</v>
      </c>
      <c r="C92" s="3" t="s">
        <v>8</v>
      </c>
      <c r="D92" s="3" t="s">
        <v>43</v>
      </c>
      <c r="E92">
        <v>250</v>
      </c>
      <c r="F92">
        <v>1.05</v>
      </c>
      <c r="G92">
        <v>1</v>
      </c>
      <c r="H92" s="1">
        <f>IQR!D4</f>
        <v>0.39531929999999998</v>
      </c>
      <c r="I92" s="1">
        <f>IQR!D9</f>
        <v>1.81941</v>
      </c>
      <c r="L92" t="s">
        <v>44</v>
      </c>
      <c r="M92" t="s">
        <v>129</v>
      </c>
      <c r="N92" t="s">
        <v>269</v>
      </c>
      <c r="O92" t="s">
        <v>270</v>
      </c>
    </row>
    <row r="93" spans="1:15" x14ac:dyDescent="0.3">
      <c r="A93">
        <v>58</v>
      </c>
      <c r="B93" t="s">
        <v>205</v>
      </c>
      <c r="C93" s="3" t="s">
        <v>8</v>
      </c>
      <c r="D93" s="3" t="s">
        <v>43</v>
      </c>
      <c r="E93">
        <v>250</v>
      </c>
      <c r="F93">
        <v>1</v>
      </c>
      <c r="G93">
        <v>1.05</v>
      </c>
      <c r="H93" s="1">
        <f>IQR!D4</f>
        <v>0.39531929999999998</v>
      </c>
      <c r="I93" s="1">
        <f>IQR!D9</f>
        <v>1.81941</v>
      </c>
      <c r="L93" t="s">
        <v>44</v>
      </c>
      <c r="M93" t="s">
        <v>129</v>
      </c>
      <c r="N93" t="s">
        <v>269</v>
      </c>
      <c r="O93" t="s">
        <v>271</v>
      </c>
    </row>
    <row r="94" spans="1:15" ht="5.25" customHeight="1" x14ac:dyDescent="0.3"/>
    <row r="95" spans="1:15" x14ac:dyDescent="0.3">
      <c r="A95">
        <v>59</v>
      </c>
      <c r="B95" t="s">
        <v>206</v>
      </c>
      <c r="C95" s="3" t="s">
        <v>8</v>
      </c>
      <c r="D95" s="3" t="s">
        <v>11</v>
      </c>
      <c r="E95">
        <v>250</v>
      </c>
      <c r="F95">
        <v>1.05</v>
      </c>
      <c r="G95">
        <v>1</v>
      </c>
      <c r="H95" s="1">
        <f>IQR!D4</f>
        <v>0.39531929999999998</v>
      </c>
      <c r="I95" s="1">
        <f>IQR!D7</f>
        <v>8.5487370000000007E-3</v>
      </c>
      <c r="L95" t="s">
        <v>44</v>
      </c>
      <c r="M95" t="s">
        <v>129</v>
      </c>
      <c r="N95" t="s">
        <v>269</v>
      </c>
      <c r="O95" t="s">
        <v>272</v>
      </c>
    </row>
    <row r="96" spans="1:15" x14ac:dyDescent="0.3">
      <c r="A96">
        <v>60</v>
      </c>
      <c r="B96" t="s">
        <v>207</v>
      </c>
      <c r="C96" s="3" t="s">
        <v>8</v>
      </c>
      <c r="D96" s="3" t="s">
        <v>11</v>
      </c>
      <c r="E96">
        <v>250</v>
      </c>
      <c r="F96">
        <v>1</v>
      </c>
      <c r="G96">
        <v>1.05</v>
      </c>
      <c r="H96" s="1">
        <f>IQR!D4</f>
        <v>0.39531929999999998</v>
      </c>
      <c r="I96" s="1">
        <f>IQR!D7</f>
        <v>8.5487370000000007E-3</v>
      </c>
      <c r="L96" t="s">
        <v>44</v>
      </c>
      <c r="M96" t="s">
        <v>129</v>
      </c>
      <c r="N96" t="s">
        <v>269</v>
      </c>
      <c r="O96" t="s">
        <v>273</v>
      </c>
    </row>
    <row r="97" spans="1:15" ht="5.25" customHeight="1" x14ac:dyDescent="0.3"/>
    <row r="98" spans="1:15" x14ac:dyDescent="0.3">
      <c r="A98">
        <v>61</v>
      </c>
      <c r="B98" t="s">
        <v>208</v>
      </c>
      <c r="C98" s="3" t="s">
        <v>9</v>
      </c>
      <c r="D98" s="3" t="s">
        <v>10</v>
      </c>
      <c r="E98">
        <v>250</v>
      </c>
      <c r="F98">
        <v>1.05</v>
      </c>
      <c r="G98">
        <v>1</v>
      </c>
      <c r="H98" s="1">
        <f>IQR!D5</f>
        <v>1.290928E-2</v>
      </c>
      <c r="I98" s="1">
        <f>IQR!D8</f>
        <v>4.0160980000000004</v>
      </c>
      <c r="L98" t="s">
        <v>44</v>
      </c>
      <c r="M98" t="s">
        <v>129</v>
      </c>
      <c r="N98" t="s">
        <v>274</v>
      </c>
      <c r="O98" t="s">
        <v>275</v>
      </c>
    </row>
    <row r="99" spans="1:15" x14ac:dyDescent="0.3">
      <c r="A99">
        <v>62</v>
      </c>
      <c r="B99" t="s">
        <v>209</v>
      </c>
      <c r="C99" s="3" t="s">
        <v>9</v>
      </c>
      <c r="D99" s="3" t="s">
        <v>10</v>
      </c>
      <c r="E99">
        <v>250</v>
      </c>
      <c r="F99">
        <v>1</v>
      </c>
      <c r="G99">
        <v>1.05</v>
      </c>
      <c r="H99" s="1">
        <f>IQR!D5</f>
        <v>1.290928E-2</v>
      </c>
      <c r="I99" s="1">
        <f>IQR!D8</f>
        <v>4.0160980000000004</v>
      </c>
      <c r="L99" t="s">
        <v>44</v>
      </c>
      <c r="M99" t="s">
        <v>129</v>
      </c>
      <c r="N99" t="s">
        <v>274</v>
      </c>
      <c r="O99" t="s">
        <v>276</v>
      </c>
    </row>
    <row r="100" spans="1:15" ht="6" customHeight="1" x14ac:dyDescent="0.3"/>
    <row r="101" spans="1:15" x14ac:dyDescent="0.3">
      <c r="A101">
        <v>63</v>
      </c>
      <c r="B101" t="s">
        <v>210</v>
      </c>
      <c r="C101" s="3" t="s">
        <v>9</v>
      </c>
      <c r="D101" s="3" t="s">
        <v>43</v>
      </c>
      <c r="E101">
        <v>250</v>
      </c>
      <c r="F101">
        <v>1.05</v>
      </c>
      <c r="G101">
        <v>1</v>
      </c>
      <c r="H101" s="1">
        <f>IQR!D5</f>
        <v>1.290928E-2</v>
      </c>
      <c r="I101" s="1">
        <f>IQR!D9</f>
        <v>1.81941</v>
      </c>
      <c r="L101" t="s">
        <v>44</v>
      </c>
      <c r="M101" t="s">
        <v>129</v>
      </c>
      <c r="N101" t="s">
        <v>274</v>
      </c>
      <c r="O101" t="s">
        <v>277</v>
      </c>
    </row>
    <row r="102" spans="1:15" x14ac:dyDescent="0.3">
      <c r="A102">
        <v>64</v>
      </c>
      <c r="B102" t="s">
        <v>211</v>
      </c>
      <c r="C102" s="3" t="s">
        <v>9</v>
      </c>
      <c r="D102" s="3" t="s">
        <v>43</v>
      </c>
      <c r="E102">
        <v>250</v>
      </c>
      <c r="F102">
        <v>1</v>
      </c>
      <c r="G102">
        <v>1.05</v>
      </c>
      <c r="H102" s="1">
        <f>IQR!D5</f>
        <v>1.290928E-2</v>
      </c>
      <c r="I102" s="1">
        <f>IQR!D9</f>
        <v>1.81941</v>
      </c>
      <c r="L102" t="s">
        <v>44</v>
      </c>
      <c r="M102" t="s">
        <v>129</v>
      </c>
      <c r="N102" t="s">
        <v>274</v>
      </c>
      <c r="O102" t="s">
        <v>278</v>
      </c>
    </row>
    <row r="103" spans="1:15" ht="5.25" customHeight="1" x14ac:dyDescent="0.3"/>
    <row r="104" spans="1:15" x14ac:dyDescent="0.3">
      <c r="A104">
        <v>65</v>
      </c>
      <c r="B104" t="s">
        <v>212</v>
      </c>
      <c r="C104" s="3" t="s">
        <v>9</v>
      </c>
      <c r="D104" s="3" t="s">
        <v>11</v>
      </c>
      <c r="E104">
        <v>250</v>
      </c>
      <c r="F104">
        <v>1.05</v>
      </c>
      <c r="G104">
        <v>1</v>
      </c>
      <c r="H104" s="1">
        <f>IQR!D5</f>
        <v>1.290928E-2</v>
      </c>
      <c r="I104" s="1">
        <f>IQR!D7</f>
        <v>8.5487370000000007E-3</v>
      </c>
      <c r="L104" t="s">
        <v>44</v>
      </c>
      <c r="M104" t="s">
        <v>129</v>
      </c>
      <c r="N104" t="s">
        <v>274</v>
      </c>
      <c r="O104" t="s">
        <v>279</v>
      </c>
    </row>
    <row r="105" spans="1:15" x14ac:dyDescent="0.3">
      <c r="A105">
        <v>66</v>
      </c>
      <c r="B105" t="s">
        <v>213</v>
      </c>
      <c r="C105" s="3" t="s">
        <v>9</v>
      </c>
      <c r="D105" s="3" t="s">
        <v>11</v>
      </c>
      <c r="E105">
        <v>250</v>
      </c>
      <c r="F105">
        <v>1</v>
      </c>
      <c r="G105">
        <v>1.05</v>
      </c>
      <c r="H105" s="1">
        <f>IQR!D5</f>
        <v>1.290928E-2</v>
      </c>
      <c r="I105" s="1">
        <f>IQR!D7</f>
        <v>8.5487370000000007E-3</v>
      </c>
      <c r="L105" t="s">
        <v>44</v>
      </c>
      <c r="M105" t="s">
        <v>129</v>
      </c>
      <c r="N105" t="s">
        <v>274</v>
      </c>
      <c r="O105" t="s">
        <v>280</v>
      </c>
    </row>
    <row r="106" spans="1:15" ht="4.5" customHeight="1" x14ac:dyDescent="0.3"/>
    <row r="107" spans="1:15" x14ac:dyDescent="0.3">
      <c r="A107">
        <v>67</v>
      </c>
      <c r="B107" t="s">
        <v>214</v>
      </c>
      <c r="C107" s="3" t="s">
        <v>42</v>
      </c>
      <c r="D107" s="3" t="s">
        <v>10</v>
      </c>
      <c r="E107">
        <v>250</v>
      </c>
      <c r="F107">
        <v>1.05</v>
      </c>
      <c r="G107">
        <v>1</v>
      </c>
      <c r="H107" s="1">
        <f>IQR!D6</f>
        <v>0.63255830000000002</v>
      </c>
      <c r="I107" s="1">
        <f>IQR!D8</f>
        <v>4.0160980000000004</v>
      </c>
      <c r="L107" t="s">
        <v>44</v>
      </c>
      <c r="M107" t="s">
        <v>129</v>
      </c>
      <c r="N107" t="s">
        <v>281</v>
      </c>
      <c r="O107" t="s">
        <v>282</v>
      </c>
    </row>
    <row r="108" spans="1:15" x14ac:dyDescent="0.3">
      <c r="A108">
        <v>68</v>
      </c>
      <c r="B108" t="s">
        <v>215</v>
      </c>
      <c r="C108" s="3" t="s">
        <v>42</v>
      </c>
      <c r="D108" s="3" t="s">
        <v>10</v>
      </c>
      <c r="E108">
        <v>250</v>
      </c>
      <c r="F108">
        <v>1</v>
      </c>
      <c r="G108">
        <v>1.05</v>
      </c>
      <c r="H108" s="1">
        <f>IQR!D6</f>
        <v>0.63255830000000002</v>
      </c>
      <c r="I108" s="1">
        <f>IQR!D8</f>
        <v>4.0160980000000004</v>
      </c>
      <c r="L108" t="s">
        <v>44</v>
      </c>
      <c r="M108" t="s">
        <v>129</v>
      </c>
      <c r="N108" t="s">
        <v>281</v>
      </c>
      <c r="O108" t="s">
        <v>283</v>
      </c>
    </row>
    <row r="109" spans="1:15" ht="4.5" customHeight="1" x14ac:dyDescent="0.3"/>
    <row r="110" spans="1:15" x14ac:dyDescent="0.3">
      <c r="A110">
        <v>69</v>
      </c>
      <c r="B110" t="s">
        <v>216</v>
      </c>
      <c r="C110" s="3" t="s">
        <v>42</v>
      </c>
      <c r="D110" s="3" t="s">
        <v>184</v>
      </c>
      <c r="E110">
        <v>250</v>
      </c>
      <c r="F110">
        <v>1.05</v>
      </c>
      <c r="G110">
        <v>1</v>
      </c>
      <c r="H110" s="1">
        <f>IQR!D6</f>
        <v>0.63255830000000002</v>
      </c>
      <c r="I110" s="1">
        <f>IQR!D9</f>
        <v>1.81941</v>
      </c>
      <c r="L110" t="s">
        <v>44</v>
      </c>
      <c r="M110" t="s">
        <v>129</v>
      </c>
      <c r="N110" t="s">
        <v>281</v>
      </c>
      <c r="O110" t="s">
        <v>284</v>
      </c>
    </row>
    <row r="111" spans="1:15" x14ac:dyDescent="0.3">
      <c r="A111">
        <v>70</v>
      </c>
      <c r="B111" t="s">
        <v>217</v>
      </c>
      <c r="C111" s="3" t="s">
        <v>42</v>
      </c>
      <c r="D111" s="3" t="s">
        <v>184</v>
      </c>
      <c r="E111">
        <v>250</v>
      </c>
      <c r="F111">
        <v>1</v>
      </c>
      <c r="G111">
        <v>1.05</v>
      </c>
      <c r="H111" s="1">
        <f>IQR!D6</f>
        <v>0.63255830000000002</v>
      </c>
      <c r="I111" s="1">
        <f>IQR!D9</f>
        <v>1.81941</v>
      </c>
      <c r="L111" t="s">
        <v>44</v>
      </c>
      <c r="M111" t="s">
        <v>129</v>
      </c>
      <c r="N111" t="s">
        <v>281</v>
      </c>
      <c r="O111" t="s">
        <v>285</v>
      </c>
    </row>
    <row r="112" spans="1:15" ht="3.75" customHeight="1" x14ac:dyDescent="0.3"/>
    <row r="113" spans="1:15" x14ac:dyDescent="0.3">
      <c r="A113">
        <v>71</v>
      </c>
      <c r="B113" t="s">
        <v>218</v>
      </c>
      <c r="C113" s="3" t="s">
        <v>42</v>
      </c>
      <c r="D113" s="3" t="s">
        <v>11</v>
      </c>
      <c r="E113">
        <v>250</v>
      </c>
      <c r="F113">
        <v>1.05</v>
      </c>
      <c r="G113">
        <v>1</v>
      </c>
      <c r="H113" s="1">
        <f>IQR!D6</f>
        <v>0.63255830000000002</v>
      </c>
      <c r="I113" s="1">
        <f>IQR!D7</f>
        <v>8.5487370000000007E-3</v>
      </c>
      <c r="L113" t="s">
        <v>44</v>
      </c>
      <c r="M113" t="s">
        <v>129</v>
      </c>
      <c r="N113" t="s">
        <v>281</v>
      </c>
      <c r="O113" t="s">
        <v>286</v>
      </c>
    </row>
    <row r="114" spans="1:15" x14ac:dyDescent="0.3">
      <c r="A114">
        <v>72</v>
      </c>
      <c r="B114" t="s">
        <v>219</v>
      </c>
      <c r="C114" s="3" t="s">
        <v>42</v>
      </c>
      <c r="D114" s="3" t="s">
        <v>11</v>
      </c>
      <c r="E114">
        <v>250</v>
      </c>
      <c r="F114">
        <v>1</v>
      </c>
      <c r="G114">
        <v>1.05</v>
      </c>
      <c r="H114" s="1">
        <f>IQR!D6</f>
        <v>0.63255830000000002</v>
      </c>
      <c r="I114" s="1">
        <f>IQR!D7</f>
        <v>8.5487370000000007E-3</v>
      </c>
      <c r="L114" t="s">
        <v>44</v>
      </c>
      <c r="M114" t="s">
        <v>129</v>
      </c>
      <c r="N114" t="s">
        <v>281</v>
      </c>
      <c r="O114" t="s">
        <v>287</v>
      </c>
    </row>
    <row r="115" spans="1:15" ht="6.75" customHeight="1" x14ac:dyDescent="0.3"/>
    <row r="116" spans="1:15" x14ac:dyDescent="0.3">
      <c r="A116">
        <v>73</v>
      </c>
      <c r="B116" t="s">
        <v>220</v>
      </c>
      <c r="C116" s="3" t="s">
        <v>8</v>
      </c>
      <c r="D116" s="3" t="s">
        <v>10</v>
      </c>
      <c r="E116">
        <v>250</v>
      </c>
      <c r="F116">
        <v>1.05</v>
      </c>
      <c r="G116">
        <v>1</v>
      </c>
      <c r="H116" s="1">
        <f>IQR!D4</f>
        <v>0.39531929999999998</v>
      </c>
      <c r="I116" s="1">
        <f>IQR!D8</f>
        <v>4.0160980000000004</v>
      </c>
      <c r="L116" t="s">
        <v>45</v>
      </c>
      <c r="M116" t="s">
        <v>129</v>
      </c>
      <c r="N116" t="s">
        <v>288</v>
      </c>
      <c r="O116" t="s">
        <v>289</v>
      </c>
    </row>
    <row r="117" spans="1:15" x14ac:dyDescent="0.3">
      <c r="A117">
        <v>74</v>
      </c>
      <c r="B117" t="s">
        <v>221</v>
      </c>
      <c r="C117" s="3" t="s">
        <v>8</v>
      </c>
      <c r="D117" s="3" t="s">
        <v>10</v>
      </c>
      <c r="E117">
        <v>250</v>
      </c>
      <c r="F117">
        <v>1</v>
      </c>
      <c r="G117">
        <v>1.05</v>
      </c>
      <c r="H117" s="1">
        <f>IQR!D4</f>
        <v>0.39531929999999998</v>
      </c>
      <c r="I117" s="1">
        <f>IQR!D8</f>
        <v>4.0160980000000004</v>
      </c>
      <c r="L117" t="s">
        <v>45</v>
      </c>
      <c r="M117" t="s">
        <v>129</v>
      </c>
      <c r="N117" t="s">
        <v>288</v>
      </c>
      <c r="O117" t="s">
        <v>290</v>
      </c>
    </row>
    <row r="118" spans="1:15" ht="3.75" customHeight="1" x14ac:dyDescent="0.3"/>
    <row r="119" spans="1:15" x14ac:dyDescent="0.3">
      <c r="A119">
        <v>75</v>
      </c>
      <c r="B119" t="s">
        <v>222</v>
      </c>
      <c r="C119" s="3" t="s">
        <v>8</v>
      </c>
      <c r="D119" s="3" t="s">
        <v>43</v>
      </c>
      <c r="E119">
        <v>250</v>
      </c>
      <c r="F119">
        <v>1.05</v>
      </c>
      <c r="G119">
        <v>1</v>
      </c>
      <c r="H119" s="1">
        <f>IQR!D4</f>
        <v>0.39531929999999998</v>
      </c>
      <c r="I119" s="1">
        <f>IQR!D9</f>
        <v>1.81941</v>
      </c>
      <c r="L119" t="s">
        <v>45</v>
      </c>
      <c r="M119" t="s">
        <v>129</v>
      </c>
      <c r="N119" t="s">
        <v>288</v>
      </c>
      <c r="O119" t="s">
        <v>291</v>
      </c>
    </row>
    <row r="120" spans="1:15" x14ac:dyDescent="0.3">
      <c r="A120">
        <v>76</v>
      </c>
      <c r="B120" t="s">
        <v>223</v>
      </c>
      <c r="C120" s="3" t="s">
        <v>8</v>
      </c>
      <c r="D120" s="3" t="s">
        <v>43</v>
      </c>
      <c r="E120">
        <v>250</v>
      </c>
      <c r="F120">
        <v>1</v>
      </c>
      <c r="G120">
        <v>1.05</v>
      </c>
      <c r="H120" s="1">
        <f>IQR!D4</f>
        <v>0.39531929999999998</v>
      </c>
      <c r="I120" s="1">
        <f>IQR!D9</f>
        <v>1.81941</v>
      </c>
      <c r="L120" t="s">
        <v>45</v>
      </c>
      <c r="M120" t="s">
        <v>129</v>
      </c>
      <c r="N120" t="s">
        <v>288</v>
      </c>
      <c r="O120" t="s">
        <v>292</v>
      </c>
    </row>
    <row r="121" spans="1:15" ht="5.25" customHeight="1" x14ac:dyDescent="0.3"/>
    <row r="122" spans="1:15" x14ac:dyDescent="0.3">
      <c r="A122">
        <v>77</v>
      </c>
      <c r="B122" t="s">
        <v>224</v>
      </c>
      <c r="C122" s="3" t="s">
        <v>8</v>
      </c>
      <c r="D122" s="3" t="s">
        <v>11</v>
      </c>
      <c r="E122">
        <v>250</v>
      </c>
      <c r="F122">
        <v>1.05</v>
      </c>
      <c r="G122">
        <v>1</v>
      </c>
      <c r="H122" s="1">
        <f>IQR!D4</f>
        <v>0.39531929999999998</v>
      </c>
      <c r="I122" s="1">
        <f>IQR!D7</f>
        <v>8.5487370000000007E-3</v>
      </c>
      <c r="L122" t="s">
        <v>45</v>
      </c>
      <c r="M122" t="s">
        <v>129</v>
      </c>
      <c r="N122" t="s">
        <v>288</v>
      </c>
      <c r="O122" t="s">
        <v>293</v>
      </c>
    </row>
    <row r="123" spans="1:15" x14ac:dyDescent="0.3">
      <c r="A123">
        <v>78</v>
      </c>
      <c r="B123" t="s">
        <v>225</v>
      </c>
      <c r="C123" s="3" t="s">
        <v>8</v>
      </c>
      <c r="D123" s="3" t="s">
        <v>11</v>
      </c>
      <c r="E123">
        <v>250</v>
      </c>
      <c r="F123">
        <v>1</v>
      </c>
      <c r="G123">
        <v>1.05</v>
      </c>
      <c r="H123" s="1">
        <f>IQR!D4</f>
        <v>0.39531929999999998</v>
      </c>
      <c r="I123" s="1">
        <f>IQR!D7</f>
        <v>8.5487370000000007E-3</v>
      </c>
      <c r="L123" t="s">
        <v>45</v>
      </c>
      <c r="M123" t="s">
        <v>129</v>
      </c>
      <c r="N123" t="s">
        <v>288</v>
      </c>
      <c r="O123" t="s">
        <v>294</v>
      </c>
    </row>
    <row r="124" spans="1:15" ht="5.25" customHeight="1" x14ac:dyDescent="0.3"/>
    <row r="125" spans="1:15" x14ac:dyDescent="0.3">
      <c r="A125">
        <v>79</v>
      </c>
      <c r="B125" t="s">
        <v>226</v>
      </c>
      <c r="C125" s="3" t="s">
        <v>9</v>
      </c>
      <c r="D125" s="3" t="s">
        <v>10</v>
      </c>
      <c r="E125">
        <v>250</v>
      </c>
      <c r="F125">
        <v>1.05</v>
      </c>
      <c r="G125">
        <v>1</v>
      </c>
      <c r="H125" s="1">
        <f>IQR!D5</f>
        <v>1.290928E-2</v>
      </c>
      <c r="I125" s="1">
        <f>IQR!D8</f>
        <v>4.0160980000000004</v>
      </c>
      <c r="L125" t="s">
        <v>45</v>
      </c>
      <c r="M125" t="s">
        <v>129</v>
      </c>
      <c r="N125" t="s">
        <v>295</v>
      </c>
      <c r="O125" t="s">
        <v>296</v>
      </c>
    </row>
    <row r="126" spans="1:15" x14ac:dyDescent="0.3">
      <c r="A126">
        <v>80</v>
      </c>
      <c r="B126" t="s">
        <v>227</v>
      </c>
      <c r="C126" s="3" t="s">
        <v>9</v>
      </c>
      <c r="D126" s="3" t="s">
        <v>10</v>
      </c>
      <c r="E126">
        <v>250</v>
      </c>
      <c r="F126">
        <v>1</v>
      </c>
      <c r="G126">
        <v>1.05</v>
      </c>
      <c r="H126" s="1">
        <f>IQR!D5</f>
        <v>1.290928E-2</v>
      </c>
      <c r="I126" s="1">
        <f>IQR!D8</f>
        <v>4.0160980000000004</v>
      </c>
      <c r="L126" t="s">
        <v>45</v>
      </c>
      <c r="M126" t="s">
        <v>129</v>
      </c>
      <c r="N126" t="s">
        <v>295</v>
      </c>
      <c r="O126" t="s">
        <v>297</v>
      </c>
    </row>
    <row r="127" spans="1:15" ht="6" customHeight="1" x14ac:dyDescent="0.3"/>
    <row r="128" spans="1:15" x14ac:dyDescent="0.3">
      <c r="A128">
        <v>81</v>
      </c>
      <c r="B128" t="s">
        <v>228</v>
      </c>
      <c r="C128" s="3" t="s">
        <v>9</v>
      </c>
      <c r="D128" s="3" t="s">
        <v>43</v>
      </c>
      <c r="E128">
        <v>250</v>
      </c>
      <c r="F128">
        <v>1.05</v>
      </c>
      <c r="G128">
        <v>1</v>
      </c>
      <c r="H128" s="1">
        <f>IQR!D5</f>
        <v>1.290928E-2</v>
      </c>
      <c r="I128" s="1">
        <f>IQR!D9</f>
        <v>1.81941</v>
      </c>
      <c r="L128" t="s">
        <v>45</v>
      </c>
      <c r="M128" t="s">
        <v>129</v>
      </c>
      <c r="N128" t="s">
        <v>295</v>
      </c>
      <c r="O128" t="s">
        <v>298</v>
      </c>
    </row>
    <row r="129" spans="1:15" x14ac:dyDescent="0.3">
      <c r="A129">
        <v>82</v>
      </c>
      <c r="B129" t="s">
        <v>229</v>
      </c>
      <c r="C129" s="3" t="s">
        <v>9</v>
      </c>
      <c r="D129" s="3" t="s">
        <v>43</v>
      </c>
      <c r="E129">
        <v>250</v>
      </c>
      <c r="F129">
        <v>1</v>
      </c>
      <c r="G129">
        <v>1.05</v>
      </c>
      <c r="H129" s="1">
        <f>IQR!D5</f>
        <v>1.290928E-2</v>
      </c>
      <c r="I129" s="1">
        <f>IQR!D9</f>
        <v>1.81941</v>
      </c>
      <c r="L129" t="s">
        <v>45</v>
      </c>
      <c r="M129" t="s">
        <v>129</v>
      </c>
      <c r="N129" t="s">
        <v>295</v>
      </c>
      <c r="O129" t="s">
        <v>299</v>
      </c>
    </row>
    <row r="130" spans="1:15" ht="5.25" customHeight="1" x14ac:dyDescent="0.3"/>
    <row r="131" spans="1:15" x14ac:dyDescent="0.3">
      <c r="A131">
        <v>83</v>
      </c>
      <c r="B131" t="s">
        <v>230</v>
      </c>
      <c r="C131" s="3" t="s">
        <v>9</v>
      </c>
      <c r="D131" s="3" t="s">
        <v>11</v>
      </c>
      <c r="E131">
        <v>250</v>
      </c>
      <c r="F131">
        <v>1.05</v>
      </c>
      <c r="G131">
        <v>1</v>
      </c>
      <c r="H131" s="1">
        <f>IQR!D5</f>
        <v>1.290928E-2</v>
      </c>
      <c r="I131" s="1">
        <f>IQR!D7</f>
        <v>8.5487370000000007E-3</v>
      </c>
      <c r="L131" t="s">
        <v>45</v>
      </c>
      <c r="M131" t="s">
        <v>129</v>
      </c>
      <c r="N131" t="s">
        <v>295</v>
      </c>
      <c r="O131" t="s">
        <v>300</v>
      </c>
    </row>
    <row r="132" spans="1:15" x14ac:dyDescent="0.3">
      <c r="A132">
        <v>84</v>
      </c>
      <c r="B132" t="s">
        <v>231</v>
      </c>
      <c r="C132" s="3" t="s">
        <v>9</v>
      </c>
      <c r="D132" s="3" t="s">
        <v>11</v>
      </c>
      <c r="E132">
        <v>250</v>
      </c>
      <c r="F132">
        <v>1</v>
      </c>
      <c r="G132">
        <v>1.05</v>
      </c>
      <c r="H132" s="1">
        <f>IQR!D5</f>
        <v>1.290928E-2</v>
      </c>
      <c r="I132" s="1">
        <f>IQR!D7</f>
        <v>8.5487370000000007E-3</v>
      </c>
      <c r="L132" t="s">
        <v>45</v>
      </c>
      <c r="M132" t="s">
        <v>129</v>
      </c>
      <c r="N132" t="s">
        <v>295</v>
      </c>
      <c r="O132" t="s">
        <v>301</v>
      </c>
    </row>
    <row r="133" spans="1:15" ht="4.5" customHeight="1" x14ac:dyDescent="0.3"/>
    <row r="134" spans="1:15" x14ac:dyDescent="0.3">
      <c r="A134">
        <v>85</v>
      </c>
      <c r="B134" t="s">
        <v>232</v>
      </c>
      <c r="C134" s="3" t="s">
        <v>42</v>
      </c>
      <c r="D134" s="3" t="s">
        <v>10</v>
      </c>
      <c r="E134">
        <v>250</v>
      </c>
      <c r="F134">
        <v>1.05</v>
      </c>
      <c r="G134">
        <v>1</v>
      </c>
      <c r="H134" s="1">
        <f>IQR!D6</f>
        <v>0.63255830000000002</v>
      </c>
      <c r="I134" s="1">
        <f>IQR!D8</f>
        <v>4.0160980000000004</v>
      </c>
      <c r="L134" t="s">
        <v>45</v>
      </c>
      <c r="M134" t="s">
        <v>129</v>
      </c>
      <c r="N134" t="s">
        <v>302</v>
      </c>
      <c r="O134" t="s">
        <v>303</v>
      </c>
    </row>
    <row r="135" spans="1:15" x14ac:dyDescent="0.3">
      <c r="A135">
        <v>86</v>
      </c>
      <c r="B135" t="s">
        <v>233</v>
      </c>
      <c r="C135" s="3" t="s">
        <v>42</v>
      </c>
      <c r="D135" s="3" t="s">
        <v>10</v>
      </c>
      <c r="E135">
        <v>250</v>
      </c>
      <c r="F135">
        <v>1</v>
      </c>
      <c r="G135">
        <v>1.05</v>
      </c>
      <c r="H135" s="1">
        <f>IQR!D6</f>
        <v>0.63255830000000002</v>
      </c>
      <c r="I135" s="1">
        <f>IQR!D8</f>
        <v>4.0160980000000004</v>
      </c>
      <c r="L135" t="s">
        <v>45</v>
      </c>
      <c r="M135" t="s">
        <v>129</v>
      </c>
      <c r="N135" t="s">
        <v>302</v>
      </c>
      <c r="O135" t="s">
        <v>304</v>
      </c>
    </row>
    <row r="136" spans="1:15" ht="4.5" customHeight="1" x14ac:dyDescent="0.3"/>
    <row r="137" spans="1:15" x14ac:dyDescent="0.3">
      <c r="A137">
        <v>87</v>
      </c>
      <c r="B137" t="s">
        <v>234</v>
      </c>
      <c r="C137" s="3" t="s">
        <v>42</v>
      </c>
      <c r="D137" s="3" t="s">
        <v>184</v>
      </c>
      <c r="E137">
        <v>250</v>
      </c>
      <c r="F137">
        <v>1.05</v>
      </c>
      <c r="G137">
        <v>1</v>
      </c>
      <c r="H137" s="1">
        <f>IQR!D6</f>
        <v>0.63255830000000002</v>
      </c>
      <c r="I137" s="1">
        <f>IQR!D9</f>
        <v>1.81941</v>
      </c>
      <c r="L137" t="s">
        <v>45</v>
      </c>
      <c r="M137" t="s">
        <v>129</v>
      </c>
      <c r="N137" t="s">
        <v>302</v>
      </c>
      <c r="O137" t="s">
        <v>305</v>
      </c>
    </row>
    <row r="138" spans="1:15" x14ac:dyDescent="0.3">
      <c r="A138">
        <v>88</v>
      </c>
      <c r="B138" t="s">
        <v>235</v>
      </c>
      <c r="C138" s="3" t="s">
        <v>42</v>
      </c>
      <c r="D138" s="3" t="s">
        <v>184</v>
      </c>
      <c r="E138">
        <v>250</v>
      </c>
      <c r="F138">
        <v>1</v>
      </c>
      <c r="G138">
        <v>1.05</v>
      </c>
      <c r="H138" s="1">
        <f>IQR!D6</f>
        <v>0.63255830000000002</v>
      </c>
      <c r="I138" s="1">
        <f>IQR!D9</f>
        <v>1.81941</v>
      </c>
      <c r="L138" t="s">
        <v>45</v>
      </c>
      <c r="M138" t="s">
        <v>129</v>
      </c>
      <c r="N138" t="s">
        <v>302</v>
      </c>
      <c r="O138" t="s">
        <v>306</v>
      </c>
    </row>
    <row r="139" spans="1:15" ht="3.75" customHeight="1" x14ac:dyDescent="0.3">
      <c r="M139" t="s">
        <v>129</v>
      </c>
    </row>
    <row r="140" spans="1:15" x14ac:dyDescent="0.3">
      <c r="A140">
        <v>89</v>
      </c>
      <c r="B140" t="s">
        <v>236</v>
      </c>
      <c r="C140" s="3" t="s">
        <v>42</v>
      </c>
      <c r="D140" s="3" t="s">
        <v>11</v>
      </c>
      <c r="E140">
        <v>250</v>
      </c>
      <c r="F140">
        <v>1.05</v>
      </c>
      <c r="G140">
        <v>1</v>
      </c>
      <c r="H140" s="1">
        <f>IQR!D6</f>
        <v>0.63255830000000002</v>
      </c>
      <c r="I140" s="1">
        <f>IQR!D7</f>
        <v>8.5487370000000007E-3</v>
      </c>
      <c r="L140" t="s">
        <v>45</v>
      </c>
      <c r="M140" t="s">
        <v>129</v>
      </c>
      <c r="N140" t="s">
        <v>302</v>
      </c>
      <c r="O140" t="s">
        <v>307</v>
      </c>
    </row>
    <row r="141" spans="1:15" x14ac:dyDescent="0.3">
      <c r="A141">
        <v>90</v>
      </c>
      <c r="B141" t="s">
        <v>237</v>
      </c>
      <c r="C141" s="3" t="s">
        <v>42</v>
      </c>
      <c r="D141" s="3" t="s">
        <v>11</v>
      </c>
      <c r="E141">
        <v>250</v>
      </c>
      <c r="F141">
        <v>1</v>
      </c>
      <c r="G141">
        <v>1.05</v>
      </c>
      <c r="H141" s="1">
        <f>IQR!D6</f>
        <v>0.63255830000000002</v>
      </c>
      <c r="I141" s="1">
        <f>IQR!D7</f>
        <v>8.5487370000000007E-3</v>
      </c>
      <c r="L141" t="s">
        <v>45</v>
      </c>
      <c r="M141" t="s">
        <v>129</v>
      </c>
      <c r="N141" t="s">
        <v>302</v>
      </c>
      <c r="O141" t="s">
        <v>308</v>
      </c>
    </row>
    <row r="143" spans="1:15" x14ac:dyDescent="0.3">
      <c r="A143">
        <v>1</v>
      </c>
      <c r="B143" t="s">
        <v>309</v>
      </c>
      <c r="C143" s="3" t="s">
        <v>8</v>
      </c>
      <c r="D143" s="3" t="s">
        <v>9</v>
      </c>
      <c r="E143">
        <v>250</v>
      </c>
      <c r="F143">
        <v>1.05</v>
      </c>
      <c r="G143">
        <v>1.05</v>
      </c>
      <c r="H143" s="1">
        <f>IQR!C4</f>
        <v>0.39865879999999998</v>
      </c>
      <c r="I143" s="1">
        <f>IQR!C5</f>
        <v>5.5972670000000002E-2</v>
      </c>
      <c r="L143" t="s">
        <v>7</v>
      </c>
      <c r="M143" t="s">
        <v>129</v>
      </c>
      <c r="N143" t="s">
        <v>327</v>
      </c>
      <c r="O143" t="s">
        <v>328</v>
      </c>
    </row>
    <row r="144" spans="1:15" ht="3.75" customHeight="1" x14ac:dyDescent="0.3"/>
    <row r="145" spans="1:15" x14ac:dyDescent="0.3">
      <c r="A145">
        <v>2</v>
      </c>
      <c r="B145" t="s">
        <v>310</v>
      </c>
      <c r="C145" s="3" t="s">
        <v>8</v>
      </c>
      <c r="D145" s="3" t="s">
        <v>42</v>
      </c>
      <c r="E145">
        <v>250</v>
      </c>
      <c r="F145">
        <v>1.05</v>
      </c>
      <c r="G145">
        <v>1.05</v>
      </c>
      <c r="H145" s="1">
        <f>IQR!C4</f>
        <v>0.39865879999999998</v>
      </c>
      <c r="I145" s="1">
        <f>IQR!C6</f>
        <v>1.0810420000000001</v>
      </c>
      <c r="L145" t="s">
        <v>7</v>
      </c>
      <c r="M145" t="s">
        <v>129</v>
      </c>
      <c r="N145" t="s">
        <v>345</v>
      </c>
      <c r="O145" t="s">
        <v>346</v>
      </c>
    </row>
    <row r="146" spans="1:15" ht="7.5" customHeight="1" x14ac:dyDescent="0.3"/>
    <row r="147" spans="1:15" x14ac:dyDescent="0.3">
      <c r="A147">
        <v>3</v>
      </c>
      <c r="B147" t="s">
        <v>311</v>
      </c>
      <c r="C147" s="3" t="s">
        <v>9</v>
      </c>
      <c r="D147" s="3" t="s">
        <v>42</v>
      </c>
      <c r="E147">
        <v>250</v>
      </c>
      <c r="F147">
        <v>1.05</v>
      </c>
      <c r="G147">
        <v>1.05</v>
      </c>
      <c r="H147" s="1">
        <f>IQR!C5</f>
        <v>5.5972670000000002E-2</v>
      </c>
      <c r="I147" s="1">
        <f>IQR!C6</f>
        <v>1.0810420000000001</v>
      </c>
      <c r="L147" t="s">
        <v>7</v>
      </c>
      <c r="M147" t="s">
        <v>129</v>
      </c>
      <c r="N147" t="s">
        <v>438</v>
      </c>
      <c r="O147" t="s">
        <v>439</v>
      </c>
    </row>
    <row r="148" spans="1:15" ht="4.5" customHeight="1" x14ac:dyDescent="0.3"/>
    <row r="149" spans="1:15" x14ac:dyDescent="0.3">
      <c r="A149">
        <v>4</v>
      </c>
      <c r="B149" t="s">
        <v>312</v>
      </c>
      <c r="C149" s="3" t="s">
        <v>10</v>
      </c>
      <c r="D149" s="3" t="s">
        <v>43</v>
      </c>
      <c r="E149">
        <v>250</v>
      </c>
      <c r="F149">
        <v>1.05</v>
      </c>
      <c r="G149">
        <v>1.05</v>
      </c>
      <c r="H149" s="1">
        <f>IQR!C8</f>
        <v>10.581429999999999</v>
      </c>
      <c r="I149" s="1">
        <f>IQR!C9</f>
        <v>3.6418750000000002</v>
      </c>
      <c r="L149" t="s">
        <v>7</v>
      </c>
      <c r="M149" t="s">
        <v>129</v>
      </c>
      <c r="N149" t="s">
        <v>327</v>
      </c>
      <c r="O149" t="s">
        <v>329</v>
      </c>
    </row>
    <row r="150" spans="1:15" ht="4.5" customHeight="1" x14ac:dyDescent="0.3"/>
    <row r="151" spans="1:15" x14ac:dyDescent="0.3">
      <c r="A151">
        <v>5</v>
      </c>
      <c r="B151" t="s">
        <v>313</v>
      </c>
      <c r="C151" s="3" t="s">
        <v>10</v>
      </c>
      <c r="D151" s="3" t="s">
        <v>11</v>
      </c>
      <c r="E151">
        <v>250</v>
      </c>
      <c r="F151">
        <v>1.05</v>
      </c>
      <c r="G151">
        <v>1.05</v>
      </c>
      <c r="H151" s="1">
        <f>IQR!C8</f>
        <v>10.581429999999999</v>
      </c>
      <c r="I151" s="1">
        <f>IQR!C7</f>
        <v>2.8920000000000001E-2</v>
      </c>
      <c r="L151" t="s">
        <v>7</v>
      </c>
      <c r="M151" t="s">
        <v>129</v>
      </c>
      <c r="N151" t="s">
        <v>327</v>
      </c>
      <c r="O151" t="s">
        <v>330</v>
      </c>
    </row>
    <row r="152" spans="1:15" ht="3.75" customHeight="1" x14ac:dyDescent="0.3">
      <c r="I152" s="1">
        <f>IQR!C7</f>
        <v>2.8920000000000001E-2</v>
      </c>
    </row>
    <row r="153" spans="1:15" x14ac:dyDescent="0.3">
      <c r="A153">
        <v>6</v>
      </c>
      <c r="B153" t="s">
        <v>314</v>
      </c>
      <c r="C153" s="3" t="s">
        <v>43</v>
      </c>
      <c r="D153" s="3" t="s">
        <v>11</v>
      </c>
      <c r="E153">
        <v>250</v>
      </c>
      <c r="F153">
        <v>1.05</v>
      </c>
      <c r="G153">
        <v>1.05</v>
      </c>
      <c r="H153" s="1">
        <f>IQR!C9</f>
        <v>3.6418750000000002</v>
      </c>
      <c r="I153" s="1">
        <f>IQR!C7</f>
        <v>2.8920000000000001E-2</v>
      </c>
      <c r="L153" t="s">
        <v>7</v>
      </c>
      <c r="M153" t="s">
        <v>129</v>
      </c>
      <c r="N153" t="s">
        <v>327</v>
      </c>
      <c r="O153" t="s">
        <v>331</v>
      </c>
    </row>
    <row r="154" spans="1:15" ht="3.75" customHeight="1" x14ac:dyDescent="0.3"/>
    <row r="155" spans="1:15" x14ac:dyDescent="0.3">
      <c r="A155">
        <v>7</v>
      </c>
      <c r="B155" t="s">
        <v>315</v>
      </c>
      <c r="C155" s="3" t="s">
        <v>8</v>
      </c>
      <c r="D155" s="3" t="s">
        <v>9</v>
      </c>
      <c r="E155">
        <v>250</v>
      </c>
      <c r="F155">
        <v>1.05</v>
      </c>
      <c r="G155">
        <v>1.05</v>
      </c>
      <c r="H155" s="1">
        <f>IQR!D4</f>
        <v>0.39531929999999998</v>
      </c>
      <c r="I155" s="1">
        <f>IQR!D5</f>
        <v>1.290928E-2</v>
      </c>
      <c r="L155" t="s">
        <v>44</v>
      </c>
      <c r="M155" t="s">
        <v>129</v>
      </c>
      <c r="N155" t="s">
        <v>327</v>
      </c>
      <c r="O155" t="s">
        <v>332</v>
      </c>
    </row>
    <row r="156" spans="1:15" ht="4.5" customHeight="1" x14ac:dyDescent="0.3"/>
    <row r="157" spans="1:15" x14ac:dyDescent="0.3">
      <c r="A157">
        <v>8</v>
      </c>
      <c r="B157" t="s">
        <v>316</v>
      </c>
      <c r="C157" s="3" t="s">
        <v>8</v>
      </c>
      <c r="D157" s="3" t="s">
        <v>42</v>
      </c>
      <c r="E157">
        <v>250</v>
      </c>
      <c r="F157">
        <v>1.05</v>
      </c>
      <c r="G157">
        <v>1.05</v>
      </c>
      <c r="H157" s="1">
        <f>IQR!D4</f>
        <v>0.39531929999999998</v>
      </c>
      <c r="I157" s="1">
        <f>IQR!D6</f>
        <v>0.63255830000000002</v>
      </c>
      <c r="L157" t="s">
        <v>44</v>
      </c>
      <c r="M157" t="s">
        <v>129</v>
      </c>
      <c r="N157" t="s">
        <v>327</v>
      </c>
      <c r="O157" t="s">
        <v>333</v>
      </c>
    </row>
    <row r="158" spans="1:15" ht="3.75" customHeight="1" x14ac:dyDescent="0.3"/>
    <row r="159" spans="1:15" x14ac:dyDescent="0.3">
      <c r="A159">
        <v>9</v>
      </c>
      <c r="B159" t="s">
        <v>317</v>
      </c>
      <c r="C159" s="3" t="s">
        <v>9</v>
      </c>
      <c r="D159" s="3" t="s">
        <v>42</v>
      </c>
      <c r="E159">
        <v>250</v>
      </c>
      <c r="F159">
        <v>1.05</v>
      </c>
      <c r="G159">
        <v>1.05</v>
      </c>
      <c r="H159" s="1">
        <f>IQR!D5</f>
        <v>1.290928E-2</v>
      </c>
      <c r="I159" s="1">
        <f>IQR!D6</f>
        <v>0.63255830000000002</v>
      </c>
      <c r="L159" t="s">
        <v>44</v>
      </c>
      <c r="M159" t="s">
        <v>129</v>
      </c>
      <c r="N159" t="s">
        <v>327</v>
      </c>
      <c r="O159" t="s">
        <v>334</v>
      </c>
    </row>
    <row r="160" spans="1:15" ht="2.25" customHeight="1" x14ac:dyDescent="0.3"/>
    <row r="161" spans="1:15" x14ac:dyDescent="0.3">
      <c r="A161">
        <v>10</v>
      </c>
      <c r="B161" t="s">
        <v>318</v>
      </c>
      <c r="C161" s="3" t="s">
        <v>10</v>
      </c>
      <c r="D161" s="3" t="s">
        <v>43</v>
      </c>
      <c r="E161">
        <v>250</v>
      </c>
      <c r="F161">
        <v>1.05</v>
      </c>
      <c r="G161">
        <v>1.05</v>
      </c>
      <c r="H161" s="1">
        <f>IQR!D8</f>
        <v>4.0160980000000004</v>
      </c>
      <c r="I161" s="1">
        <f>IQR!D9</f>
        <v>1.81941</v>
      </c>
      <c r="L161" t="s">
        <v>44</v>
      </c>
      <c r="M161" t="s">
        <v>129</v>
      </c>
      <c r="N161" t="s">
        <v>327</v>
      </c>
      <c r="O161" t="s">
        <v>335</v>
      </c>
    </row>
    <row r="162" spans="1:15" ht="3.75" customHeight="1" x14ac:dyDescent="0.3"/>
    <row r="163" spans="1:15" x14ac:dyDescent="0.3">
      <c r="A163">
        <v>11</v>
      </c>
      <c r="B163" t="s">
        <v>319</v>
      </c>
      <c r="C163" s="3" t="s">
        <v>10</v>
      </c>
      <c r="D163" s="3" t="s">
        <v>11</v>
      </c>
      <c r="E163">
        <v>250</v>
      </c>
      <c r="F163">
        <v>1.05</v>
      </c>
      <c r="G163">
        <v>1.05</v>
      </c>
      <c r="H163" s="1">
        <f>IQR!D8</f>
        <v>4.0160980000000004</v>
      </c>
      <c r="I163" s="1">
        <f>IQR!D7</f>
        <v>8.5487370000000007E-3</v>
      </c>
      <c r="L163" t="s">
        <v>44</v>
      </c>
      <c r="M163" t="s">
        <v>129</v>
      </c>
      <c r="N163" t="s">
        <v>327</v>
      </c>
      <c r="O163" t="s">
        <v>336</v>
      </c>
    </row>
    <row r="164" spans="1:15" ht="3.75" customHeight="1" x14ac:dyDescent="0.3"/>
    <row r="165" spans="1:15" x14ac:dyDescent="0.3">
      <c r="A165">
        <v>12</v>
      </c>
      <c r="B165" t="s">
        <v>320</v>
      </c>
      <c r="C165" s="3" t="s">
        <v>43</v>
      </c>
      <c r="D165" s="3" t="s">
        <v>11</v>
      </c>
      <c r="E165">
        <v>250</v>
      </c>
      <c r="F165">
        <v>1.05</v>
      </c>
      <c r="G165">
        <v>1.05</v>
      </c>
      <c r="H165" s="1">
        <f>IQR!D9</f>
        <v>1.81941</v>
      </c>
      <c r="I165" s="1">
        <f>IQR!D7</f>
        <v>8.5487370000000007E-3</v>
      </c>
      <c r="L165" t="s">
        <v>44</v>
      </c>
      <c r="M165" t="s">
        <v>129</v>
      </c>
      <c r="N165" t="s">
        <v>327</v>
      </c>
      <c r="O165" t="s">
        <v>337</v>
      </c>
    </row>
    <row r="166" spans="1:15" ht="3.75" customHeight="1" x14ac:dyDescent="0.3"/>
    <row r="167" spans="1:15" x14ac:dyDescent="0.3">
      <c r="A167">
        <v>13</v>
      </c>
      <c r="B167" t="s">
        <v>321</v>
      </c>
      <c r="C167" s="3" t="s">
        <v>8</v>
      </c>
      <c r="D167" s="3" t="s">
        <v>9</v>
      </c>
      <c r="E167">
        <v>250</v>
      </c>
      <c r="F167">
        <v>1.05</v>
      </c>
      <c r="G167">
        <v>1.05</v>
      </c>
      <c r="H167" s="1">
        <f>IQR!D4</f>
        <v>0.39531929999999998</v>
      </c>
      <c r="I167" s="1">
        <f>IQR!D5</f>
        <v>1.290928E-2</v>
      </c>
      <c r="L167" t="s">
        <v>45</v>
      </c>
      <c r="M167" t="s">
        <v>129</v>
      </c>
      <c r="N167" t="s">
        <v>327</v>
      </c>
      <c r="O167" t="s">
        <v>338</v>
      </c>
    </row>
    <row r="168" spans="1:15" ht="2.25" customHeight="1" x14ac:dyDescent="0.3"/>
    <row r="169" spans="1:15" x14ac:dyDescent="0.3">
      <c r="A169">
        <v>14</v>
      </c>
      <c r="B169" t="s">
        <v>322</v>
      </c>
      <c r="C169" s="3" t="s">
        <v>8</v>
      </c>
      <c r="D169" s="3" t="s">
        <v>42</v>
      </c>
      <c r="E169">
        <v>250</v>
      </c>
      <c r="F169">
        <v>1.05</v>
      </c>
      <c r="G169">
        <v>1.05</v>
      </c>
      <c r="H169" s="1">
        <f>IQR!D4</f>
        <v>0.39531929999999998</v>
      </c>
      <c r="I169" s="1">
        <f>IQR!D6</f>
        <v>0.63255830000000002</v>
      </c>
      <c r="L169" t="s">
        <v>45</v>
      </c>
      <c r="M169" t="s">
        <v>129</v>
      </c>
      <c r="N169" t="s">
        <v>339</v>
      </c>
      <c r="O169" t="s">
        <v>340</v>
      </c>
    </row>
    <row r="170" spans="1:15" ht="3" customHeight="1" x14ac:dyDescent="0.3"/>
    <row r="171" spans="1:15" x14ac:dyDescent="0.3">
      <c r="A171">
        <v>15</v>
      </c>
      <c r="B171" t="s">
        <v>323</v>
      </c>
      <c r="C171" s="3" t="s">
        <v>9</v>
      </c>
      <c r="D171" s="3" t="s">
        <v>42</v>
      </c>
      <c r="E171">
        <v>250</v>
      </c>
      <c r="F171">
        <v>1.05</v>
      </c>
      <c r="G171">
        <v>1.05</v>
      </c>
      <c r="H171" s="1">
        <f>IQR!D5</f>
        <v>1.290928E-2</v>
      </c>
      <c r="I171" s="1">
        <f>IQR!D6</f>
        <v>0.63255830000000002</v>
      </c>
      <c r="L171" t="s">
        <v>45</v>
      </c>
      <c r="M171" t="s">
        <v>129</v>
      </c>
      <c r="N171" t="s">
        <v>327</v>
      </c>
      <c r="O171" t="s">
        <v>341</v>
      </c>
    </row>
    <row r="172" spans="1:15" ht="3.75" customHeight="1" x14ac:dyDescent="0.3"/>
    <row r="173" spans="1:15" x14ac:dyDescent="0.3">
      <c r="A173">
        <v>16</v>
      </c>
      <c r="B173" t="s">
        <v>324</v>
      </c>
      <c r="C173" s="3" t="s">
        <v>10</v>
      </c>
      <c r="D173" s="3" t="s">
        <v>43</v>
      </c>
      <c r="E173">
        <v>250</v>
      </c>
      <c r="F173">
        <v>1.05</v>
      </c>
      <c r="G173">
        <v>1.05</v>
      </c>
      <c r="H173" s="1">
        <f>IQR!D8</f>
        <v>4.0160980000000004</v>
      </c>
      <c r="I173" s="1">
        <f>IQR!D9</f>
        <v>1.81941</v>
      </c>
      <c r="L173" t="s">
        <v>45</v>
      </c>
      <c r="M173" t="s">
        <v>129</v>
      </c>
      <c r="N173" t="s">
        <v>327</v>
      </c>
      <c r="O173" t="s">
        <v>342</v>
      </c>
    </row>
    <row r="174" spans="1:15" ht="3.75" customHeight="1" x14ac:dyDescent="0.3"/>
    <row r="175" spans="1:15" x14ac:dyDescent="0.3">
      <c r="A175">
        <v>17</v>
      </c>
      <c r="B175" t="s">
        <v>325</v>
      </c>
      <c r="C175" s="3" t="s">
        <v>10</v>
      </c>
      <c r="D175" s="3" t="s">
        <v>11</v>
      </c>
      <c r="E175">
        <v>250</v>
      </c>
      <c r="F175">
        <v>1.05</v>
      </c>
      <c r="G175">
        <v>1.05</v>
      </c>
      <c r="H175" s="1">
        <f>IQR!D8</f>
        <v>4.0160980000000004</v>
      </c>
      <c r="I175" s="1">
        <f>IQR!D7</f>
        <v>8.5487370000000007E-3</v>
      </c>
      <c r="L175" t="s">
        <v>45</v>
      </c>
      <c r="M175" t="s">
        <v>129</v>
      </c>
      <c r="N175" t="s">
        <v>327</v>
      </c>
      <c r="O175" t="s">
        <v>343</v>
      </c>
    </row>
    <row r="176" spans="1:15" ht="3.75" customHeight="1" x14ac:dyDescent="0.3"/>
    <row r="177" spans="1:15" x14ac:dyDescent="0.3">
      <c r="A177">
        <v>18</v>
      </c>
      <c r="B177" t="s">
        <v>326</v>
      </c>
      <c r="C177" s="3" t="s">
        <v>43</v>
      </c>
      <c r="D177" s="3" t="s">
        <v>11</v>
      </c>
      <c r="E177">
        <v>250</v>
      </c>
      <c r="F177">
        <v>1.05</v>
      </c>
      <c r="G177">
        <v>1.05</v>
      </c>
      <c r="H177" s="1">
        <f>IQR!D9</f>
        <v>1.81941</v>
      </c>
      <c r="I177" s="1">
        <f>IQR!D7</f>
        <v>8.5487370000000007E-3</v>
      </c>
      <c r="L177" t="s">
        <v>45</v>
      </c>
      <c r="M177" t="s">
        <v>129</v>
      </c>
      <c r="N177" t="s">
        <v>327</v>
      </c>
      <c r="O177" t="s">
        <v>344</v>
      </c>
    </row>
    <row r="179" spans="1:15" x14ac:dyDescent="0.3">
      <c r="A179">
        <v>19</v>
      </c>
      <c r="B179" t="s">
        <v>347</v>
      </c>
      <c r="C179" s="3" t="s">
        <v>8</v>
      </c>
      <c r="D179" s="3" t="s">
        <v>10</v>
      </c>
      <c r="E179">
        <v>250</v>
      </c>
      <c r="F179">
        <v>1.05</v>
      </c>
      <c r="G179">
        <v>1.05</v>
      </c>
      <c r="H179" s="1">
        <f>IQR!C4</f>
        <v>0.39865879999999998</v>
      </c>
      <c r="I179" s="1">
        <f>IQR!C8</f>
        <v>10.581429999999999</v>
      </c>
      <c r="L179" t="s">
        <v>7</v>
      </c>
      <c r="M179" t="s">
        <v>129</v>
      </c>
      <c r="N179" t="s">
        <v>374</v>
      </c>
      <c r="O179" t="s">
        <v>375</v>
      </c>
    </row>
    <row r="180" spans="1:15" ht="5.25" customHeight="1" x14ac:dyDescent="0.3"/>
    <row r="181" spans="1:15" x14ac:dyDescent="0.3">
      <c r="A181">
        <v>20</v>
      </c>
      <c r="B181" t="s">
        <v>348</v>
      </c>
      <c r="C181" s="3" t="s">
        <v>8</v>
      </c>
      <c r="D181" s="3" t="s">
        <v>43</v>
      </c>
      <c r="E181">
        <v>250</v>
      </c>
      <c r="F181">
        <v>1.05</v>
      </c>
      <c r="G181">
        <v>1.05</v>
      </c>
      <c r="H181" s="1">
        <f>IQR!C4</f>
        <v>0.39865879999999998</v>
      </c>
      <c r="I181" s="1">
        <f>IQR!C9</f>
        <v>3.6418750000000002</v>
      </c>
      <c r="L181" t="s">
        <v>7</v>
      </c>
      <c r="M181" t="s">
        <v>129</v>
      </c>
      <c r="N181" t="s">
        <v>374</v>
      </c>
      <c r="O181" t="s">
        <v>376</v>
      </c>
    </row>
    <row r="182" spans="1:15" ht="5.25" customHeight="1" x14ac:dyDescent="0.3"/>
    <row r="183" spans="1:15" x14ac:dyDescent="0.3">
      <c r="A183">
        <v>21</v>
      </c>
      <c r="B183" t="s">
        <v>349</v>
      </c>
      <c r="C183" s="3" t="s">
        <v>8</v>
      </c>
      <c r="D183" s="3" t="s">
        <v>11</v>
      </c>
      <c r="E183">
        <v>250</v>
      </c>
      <c r="F183">
        <v>1.05</v>
      </c>
      <c r="G183">
        <v>1.05</v>
      </c>
      <c r="H183" s="1">
        <f>IQR!C4</f>
        <v>0.39865879999999998</v>
      </c>
      <c r="I183" s="1">
        <f>IQR!C7</f>
        <v>2.8920000000000001E-2</v>
      </c>
      <c r="L183" t="s">
        <v>7</v>
      </c>
      <c r="M183" t="s">
        <v>129</v>
      </c>
      <c r="N183" t="s">
        <v>374</v>
      </c>
      <c r="O183" t="s">
        <v>377</v>
      </c>
    </row>
    <row r="184" spans="1:15" ht="3.75" customHeight="1" x14ac:dyDescent="0.3"/>
    <row r="185" spans="1:15" x14ac:dyDescent="0.3">
      <c r="A185">
        <v>22</v>
      </c>
      <c r="B185" t="s">
        <v>350</v>
      </c>
      <c r="C185" s="3" t="s">
        <v>9</v>
      </c>
      <c r="D185" s="3" t="s">
        <v>10</v>
      </c>
      <c r="E185">
        <v>250</v>
      </c>
      <c r="F185">
        <v>1.05</v>
      </c>
      <c r="G185">
        <v>1.05</v>
      </c>
      <c r="H185" s="1">
        <f>IQR!C5</f>
        <v>5.5972670000000002E-2</v>
      </c>
      <c r="I185" s="1">
        <f>IQR!C8</f>
        <v>10.581429999999999</v>
      </c>
      <c r="L185" t="s">
        <v>7</v>
      </c>
      <c r="M185" t="s">
        <v>129</v>
      </c>
      <c r="N185" t="s">
        <v>374</v>
      </c>
      <c r="O185" t="s">
        <v>378</v>
      </c>
    </row>
    <row r="186" spans="1:15" ht="3" customHeight="1" x14ac:dyDescent="0.3"/>
    <row r="187" spans="1:15" x14ac:dyDescent="0.3">
      <c r="A187">
        <v>23</v>
      </c>
      <c r="B187" t="s">
        <v>351</v>
      </c>
      <c r="C187" s="3" t="s">
        <v>9</v>
      </c>
      <c r="D187" s="3" t="s">
        <v>43</v>
      </c>
      <c r="E187">
        <v>250</v>
      </c>
      <c r="F187">
        <v>1.05</v>
      </c>
      <c r="G187">
        <v>1.05</v>
      </c>
      <c r="H187" s="1">
        <f>IQR!C5</f>
        <v>5.5972670000000002E-2</v>
      </c>
      <c r="I187" s="1">
        <f>IQR!C9</f>
        <v>3.6418750000000002</v>
      </c>
      <c r="L187" t="s">
        <v>7</v>
      </c>
      <c r="M187" t="s">
        <v>129</v>
      </c>
      <c r="N187" t="s">
        <v>374</v>
      </c>
      <c r="O187" t="s">
        <v>379</v>
      </c>
    </row>
    <row r="188" spans="1:15" ht="3" customHeight="1" x14ac:dyDescent="0.3"/>
    <row r="189" spans="1:15" x14ac:dyDescent="0.3">
      <c r="A189">
        <v>24</v>
      </c>
      <c r="B189" t="s">
        <v>352</v>
      </c>
      <c r="C189" s="3" t="s">
        <v>9</v>
      </c>
      <c r="D189" s="3" t="s">
        <v>11</v>
      </c>
      <c r="E189">
        <v>250</v>
      </c>
      <c r="F189">
        <v>1.05</v>
      </c>
      <c r="G189">
        <v>1.05</v>
      </c>
      <c r="H189" s="1">
        <f>IQR!C5</f>
        <v>5.5972670000000002E-2</v>
      </c>
      <c r="I189" s="1">
        <f>IQR!C7</f>
        <v>2.8920000000000001E-2</v>
      </c>
      <c r="L189" t="s">
        <v>7</v>
      </c>
      <c r="M189" t="s">
        <v>129</v>
      </c>
      <c r="N189" t="s">
        <v>374</v>
      </c>
      <c r="O189" t="s">
        <v>380</v>
      </c>
    </row>
    <row r="190" spans="1:15" ht="5.25" customHeight="1" x14ac:dyDescent="0.3"/>
    <row r="191" spans="1:15" x14ac:dyDescent="0.3">
      <c r="A191">
        <v>25</v>
      </c>
      <c r="B191" t="s">
        <v>353</v>
      </c>
      <c r="C191" s="3" t="s">
        <v>42</v>
      </c>
      <c r="D191" s="3" t="s">
        <v>10</v>
      </c>
      <c r="E191">
        <v>250</v>
      </c>
      <c r="F191">
        <v>1.05</v>
      </c>
      <c r="G191">
        <v>1.05</v>
      </c>
      <c r="H191" s="1">
        <f>IQR!C6</f>
        <v>1.0810420000000001</v>
      </c>
      <c r="I191" s="1">
        <f>IQR!C8</f>
        <v>10.581429999999999</v>
      </c>
      <c r="L191" t="s">
        <v>7</v>
      </c>
      <c r="M191" t="s">
        <v>129</v>
      </c>
      <c r="N191" t="s">
        <v>374</v>
      </c>
      <c r="O191" t="s">
        <v>381</v>
      </c>
    </row>
    <row r="192" spans="1:15" ht="4.5" customHeight="1" x14ac:dyDescent="0.3"/>
    <row r="193" spans="1:15" x14ac:dyDescent="0.3">
      <c r="A193">
        <v>26</v>
      </c>
      <c r="B193" t="s">
        <v>354</v>
      </c>
      <c r="C193" s="3" t="s">
        <v>42</v>
      </c>
      <c r="D193" s="3" t="s">
        <v>184</v>
      </c>
      <c r="E193">
        <v>250</v>
      </c>
      <c r="F193">
        <v>1.05</v>
      </c>
      <c r="G193">
        <v>1.05</v>
      </c>
      <c r="H193" s="1">
        <f>IQR!C6</f>
        <v>1.0810420000000001</v>
      </c>
      <c r="I193" s="1">
        <f>IQR!C9</f>
        <v>3.6418750000000002</v>
      </c>
      <c r="L193" t="s">
        <v>7</v>
      </c>
      <c r="M193" t="s">
        <v>129</v>
      </c>
      <c r="N193" t="s">
        <v>374</v>
      </c>
      <c r="O193" t="s">
        <v>382</v>
      </c>
    </row>
    <row r="194" spans="1:15" ht="3.75" customHeight="1" x14ac:dyDescent="0.3"/>
    <row r="195" spans="1:15" x14ac:dyDescent="0.3">
      <c r="A195">
        <v>27</v>
      </c>
      <c r="B195" t="s">
        <v>355</v>
      </c>
      <c r="C195" s="3" t="s">
        <v>42</v>
      </c>
      <c r="D195" s="3" t="s">
        <v>11</v>
      </c>
      <c r="E195">
        <v>100</v>
      </c>
      <c r="F195">
        <v>1.05</v>
      </c>
      <c r="G195">
        <v>1.05</v>
      </c>
      <c r="H195" s="1">
        <f>IQR!C6</f>
        <v>1.0810420000000001</v>
      </c>
      <c r="I195" s="1">
        <f>IQR!C7</f>
        <v>2.8920000000000001E-2</v>
      </c>
      <c r="L195" t="s">
        <v>7</v>
      </c>
      <c r="M195" t="s">
        <v>129</v>
      </c>
      <c r="N195" t="s">
        <v>392</v>
      </c>
      <c r="O195" t="s">
        <v>393</v>
      </c>
    </row>
    <row r="196" spans="1:15" ht="3.75" customHeight="1" x14ac:dyDescent="0.3"/>
    <row r="197" spans="1:15" x14ac:dyDescent="0.3">
      <c r="A197">
        <v>28</v>
      </c>
      <c r="B197" t="s">
        <v>356</v>
      </c>
      <c r="C197" s="3" t="s">
        <v>8</v>
      </c>
      <c r="D197" s="3" t="s">
        <v>10</v>
      </c>
      <c r="E197">
        <v>100</v>
      </c>
      <c r="F197">
        <v>1.05</v>
      </c>
      <c r="G197">
        <v>1.05</v>
      </c>
      <c r="H197" s="1">
        <f>IQR!D4</f>
        <v>0.39531929999999998</v>
      </c>
      <c r="I197" s="1">
        <f>IQR!D8</f>
        <v>4.0160980000000004</v>
      </c>
      <c r="L197" t="s">
        <v>44</v>
      </c>
      <c r="M197" t="s">
        <v>129</v>
      </c>
      <c r="N197" t="s">
        <v>392</v>
      </c>
      <c r="O197" t="s">
        <v>394</v>
      </c>
    </row>
    <row r="198" spans="1:15" ht="3.75" customHeight="1" x14ac:dyDescent="0.3"/>
    <row r="199" spans="1:15" x14ac:dyDescent="0.3">
      <c r="A199">
        <v>29</v>
      </c>
      <c r="B199" t="s">
        <v>357</v>
      </c>
      <c r="C199" s="3" t="s">
        <v>8</v>
      </c>
      <c r="D199" s="3" t="s">
        <v>43</v>
      </c>
      <c r="E199">
        <v>100</v>
      </c>
      <c r="F199">
        <v>1.05</v>
      </c>
      <c r="G199">
        <v>1.05</v>
      </c>
      <c r="H199" s="1">
        <f>IQR!D4</f>
        <v>0.39531929999999998</v>
      </c>
      <c r="I199" s="1">
        <f>IQR!D9</f>
        <v>1.81941</v>
      </c>
      <c r="L199" t="s">
        <v>44</v>
      </c>
      <c r="M199" t="s">
        <v>129</v>
      </c>
      <c r="N199" t="s">
        <v>392</v>
      </c>
      <c r="O199" t="s">
        <v>402</v>
      </c>
    </row>
    <row r="200" spans="1:15" ht="2.25" customHeight="1" x14ac:dyDescent="0.3"/>
    <row r="201" spans="1:15" x14ac:dyDescent="0.3">
      <c r="A201">
        <v>30</v>
      </c>
      <c r="B201" t="s">
        <v>358</v>
      </c>
      <c r="C201" s="3" t="s">
        <v>8</v>
      </c>
      <c r="D201" s="3" t="s">
        <v>11</v>
      </c>
      <c r="E201">
        <v>100</v>
      </c>
      <c r="F201">
        <v>1.05</v>
      </c>
      <c r="G201">
        <v>1.05</v>
      </c>
      <c r="H201" s="1">
        <f>IQR!D4</f>
        <v>0.39531929999999998</v>
      </c>
      <c r="I201" s="1">
        <f>IQR!D7</f>
        <v>8.5487370000000007E-3</v>
      </c>
      <c r="L201" t="s">
        <v>44</v>
      </c>
      <c r="M201" t="s">
        <v>129</v>
      </c>
      <c r="N201" t="s">
        <v>392</v>
      </c>
      <c r="O201" t="s">
        <v>395</v>
      </c>
    </row>
    <row r="202" spans="1:15" ht="3.75" customHeight="1" x14ac:dyDescent="0.3"/>
    <row r="203" spans="1:15" x14ac:dyDescent="0.3">
      <c r="A203">
        <v>31</v>
      </c>
      <c r="B203" t="s">
        <v>359</v>
      </c>
      <c r="C203" s="3" t="s">
        <v>9</v>
      </c>
      <c r="D203" s="3" t="s">
        <v>10</v>
      </c>
      <c r="E203">
        <v>100</v>
      </c>
      <c r="F203">
        <v>1.05</v>
      </c>
      <c r="G203">
        <v>1.05</v>
      </c>
      <c r="H203" s="1">
        <f>IQR!D5</f>
        <v>1.290928E-2</v>
      </c>
      <c r="I203" s="1">
        <f>IQR!D8</f>
        <v>4.0160980000000004</v>
      </c>
      <c r="L203" t="s">
        <v>44</v>
      </c>
      <c r="M203" t="s">
        <v>129</v>
      </c>
      <c r="N203" t="s">
        <v>392</v>
      </c>
      <c r="O203" t="s">
        <v>396</v>
      </c>
    </row>
    <row r="204" spans="1:15" ht="3.75" customHeight="1" x14ac:dyDescent="0.3"/>
    <row r="205" spans="1:15" x14ac:dyDescent="0.3">
      <c r="A205">
        <v>32</v>
      </c>
      <c r="B205" t="s">
        <v>360</v>
      </c>
      <c r="C205" s="3" t="s">
        <v>9</v>
      </c>
      <c r="D205" s="3" t="s">
        <v>43</v>
      </c>
      <c r="E205">
        <v>100</v>
      </c>
      <c r="F205">
        <v>1.05</v>
      </c>
      <c r="G205">
        <v>1.05</v>
      </c>
      <c r="H205" s="1">
        <f>IQR!D5</f>
        <v>1.290928E-2</v>
      </c>
      <c r="I205" s="1">
        <f>IQR!D9</f>
        <v>1.81941</v>
      </c>
      <c r="L205" t="s">
        <v>44</v>
      </c>
      <c r="M205" t="s">
        <v>129</v>
      </c>
      <c r="N205" t="s">
        <v>392</v>
      </c>
      <c r="O205" t="s">
        <v>397</v>
      </c>
    </row>
    <row r="206" spans="1:15" ht="3.75" customHeight="1" x14ac:dyDescent="0.3"/>
    <row r="207" spans="1:15" x14ac:dyDescent="0.3">
      <c r="A207">
        <v>33</v>
      </c>
      <c r="B207" t="s">
        <v>361</v>
      </c>
      <c r="C207" s="3" t="s">
        <v>9</v>
      </c>
      <c r="D207" s="3" t="s">
        <v>11</v>
      </c>
      <c r="E207">
        <v>100</v>
      </c>
      <c r="F207">
        <v>1.05</v>
      </c>
      <c r="G207">
        <v>1.05</v>
      </c>
      <c r="H207" s="1">
        <f>IQR!D5</f>
        <v>1.290928E-2</v>
      </c>
      <c r="I207" s="1">
        <f>IQR!D7</f>
        <v>8.5487370000000007E-3</v>
      </c>
      <c r="L207" t="s">
        <v>44</v>
      </c>
      <c r="M207" t="s">
        <v>129</v>
      </c>
      <c r="N207" t="s">
        <v>392</v>
      </c>
      <c r="O207" t="s">
        <v>398</v>
      </c>
    </row>
    <row r="208" spans="1:15" ht="3.75" customHeight="1" x14ac:dyDescent="0.3"/>
    <row r="209" spans="1:15" x14ac:dyDescent="0.3">
      <c r="A209">
        <v>34</v>
      </c>
      <c r="B209" t="s">
        <v>362</v>
      </c>
      <c r="C209" s="3" t="s">
        <v>42</v>
      </c>
      <c r="D209" s="3" t="s">
        <v>10</v>
      </c>
      <c r="E209">
        <v>100</v>
      </c>
      <c r="F209">
        <v>1.05</v>
      </c>
      <c r="G209">
        <v>1.05</v>
      </c>
      <c r="H209" s="1">
        <f>IQR!D6</f>
        <v>0.63255830000000002</v>
      </c>
      <c r="I209" s="1">
        <f>IQR!D8</f>
        <v>4.0160980000000004</v>
      </c>
      <c r="L209" t="s">
        <v>44</v>
      </c>
      <c r="M209" t="s">
        <v>129</v>
      </c>
      <c r="N209" t="s">
        <v>392</v>
      </c>
      <c r="O209" t="s">
        <v>399</v>
      </c>
    </row>
    <row r="210" spans="1:15" ht="3" customHeight="1" x14ac:dyDescent="0.3"/>
    <row r="211" spans="1:15" x14ac:dyDescent="0.3">
      <c r="A211">
        <v>35</v>
      </c>
      <c r="B211" t="s">
        <v>363</v>
      </c>
      <c r="C211" s="3" t="s">
        <v>42</v>
      </c>
      <c r="D211" s="3" t="s">
        <v>184</v>
      </c>
      <c r="E211">
        <v>100</v>
      </c>
      <c r="F211">
        <v>1.05</v>
      </c>
      <c r="G211">
        <v>1.05</v>
      </c>
      <c r="H211" s="1">
        <f>IQR!D6</f>
        <v>0.63255830000000002</v>
      </c>
      <c r="I211" s="1">
        <f>IQR!D9</f>
        <v>1.81941</v>
      </c>
      <c r="L211" t="s">
        <v>44</v>
      </c>
      <c r="M211" t="s">
        <v>129</v>
      </c>
      <c r="N211" t="s">
        <v>392</v>
      </c>
      <c r="O211" t="s">
        <v>400</v>
      </c>
    </row>
    <row r="212" spans="1:15" ht="5.25" customHeight="1" x14ac:dyDescent="0.3"/>
    <row r="213" spans="1:15" x14ac:dyDescent="0.3">
      <c r="A213">
        <v>36</v>
      </c>
      <c r="B213" t="s">
        <v>364</v>
      </c>
      <c r="C213" s="3" t="s">
        <v>42</v>
      </c>
      <c r="D213" s="3" t="s">
        <v>11</v>
      </c>
      <c r="E213">
        <v>100</v>
      </c>
      <c r="F213">
        <v>1.05</v>
      </c>
      <c r="G213">
        <v>1.05</v>
      </c>
      <c r="H213" s="1">
        <f>IQR!D6</f>
        <v>0.63255830000000002</v>
      </c>
      <c r="I213" s="1">
        <f>IQR!D7</f>
        <v>8.5487370000000007E-3</v>
      </c>
      <c r="L213" t="s">
        <v>44</v>
      </c>
      <c r="M213" t="s">
        <v>129</v>
      </c>
      <c r="N213" t="s">
        <v>392</v>
      </c>
      <c r="O213" t="s">
        <v>401</v>
      </c>
    </row>
    <row r="214" spans="1:15" ht="3.75" customHeight="1" x14ac:dyDescent="0.3"/>
    <row r="215" spans="1:15" x14ac:dyDescent="0.3">
      <c r="A215">
        <v>37</v>
      </c>
      <c r="B215" t="s">
        <v>365</v>
      </c>
      <c r="C215" s="3" t="s">
        <v>8</v>
      </c>
      <c r="D215" s="3" t="s">
        <v>10</v>
      </c>
      <c r="E215">
        <v>250</v>
      </c>
      <c r="F215">
        <v>1.05</v>
      </c>
      <c r="G215">
        <v>1.05</v>
      </c>
      <c r="H215" s="1">
        <f>IQR!D4</f>
        <v>0.39531929999999998</v>
      </c>
      <c r="I215" s="1">
        <f>IQR!D8</f>
        <v>4.0160980000000004</v>
      </c>
      <c r="L215" t="s">
        <v>45</v>
      </c>
      <c r="M215" t="s">
        <v>129</v>
      </c>
      <c r="N215" t="s">
        <v>374</v>
      </c>
      <c r="O215" t="s">
        <v>383</v>
      </c>
    </row>
    <row r="216" spans="1:15" ht="3.75" customHeight="1" x14ac:dyDescent="0.3"/>
    <row r="217" spans="1:15" x14ac:dyDescent="0.3">
      <c r="A217">
        <v>38</v>
      </c>
      <c r="B217" t="s">
        <v>366</v>
      </c>
      <c r="C217" s="3" t="s">
        <v>8</v>
      </c>
      <c r="D217" s="3" t="s">
        <v>43</v>
      </c>
      <c r="E217">
        <v>250</v>
      </c>
      <c r="F217">
        <v>1.05</v>
      </c>
      <c r="G217">
        <v>1.05</v>
      </c>
      <c r="H217" s="1">
        <f>IQR!D4</f>
        <v>0.39531929999999998</v>
      </c>
      <c r="I217" s="1">
        <f>IQR!D9</f>
        <v>1.81941</v>
      </c>
      <c r="L217" t="s">
        <v>45</v>
      </c>
      <c r="M217" t="s">
        <v>129</v>
      </c>
      <c r="N217" t="s">
        <v>374</v>
      </c>
      <c r="O217" t="s">
        <v>384</v>
      </c>
    </row>
    <row r="218" spans="1:15" ht="3.75" customHeight="1" x14ac:dyDescent="0.3"/>
    <row r="219" spans="1:15" x14ac:dyDescent="0.3">
      <c r="A219">
        <v>39</v>
      </c>
      <c r="B219" t="s">
        <v>367</v>
      </c>
      <c r="C219" s="3" t="s">
        <v>8</v>
      </c>
      <c r="D219" s="3" t="s">
        <v>11</v>
      </c>
      <c r="E219">
        <v>250</v>
      </c>
      <c r="F219">
        <v>1.05</v>
      </c>
      <c r="G219">
        <v>1.05</v>
      </c>
      <c r="H219" s="1">
        <f>IQR!D4</f>
        <v>0.39531929999999998</v>
      </c>
      <c r="I219" s="1">
        <f>IQR!D7</f>
        <v>8.5487370000000007E-3</v>
      </c>
      <c r="L219" t="s">
        <v>45</v>
      </c>
      <c r="M219" t="s">
        <v>129</v>
      </c>
      <c r="N219" t="s">
        <v>374</v>
      </c>
      <c r="O219" t="s">
        <v>385</v>
      </c>
    </row>
    <row r="220" spans="1:15" ht="3" customHeight="1" x14ac:dyDescent="0.3"/>
    <row r="221" spans="1:15" x14ac:dyDescent="0.3">
      <c r="A221">
        <v>40</v>
      </c>
      <c r="B221" t="s">
        <v>368</v>
      </c>
      <c r="C221" s="3" t="s">
        <v>9</v>
      </c>
      <c r="D221" s="3" t="s">
        <v>10</v>
      </c>
      <c r="E221">
        <v>250</v>
      </c>
      <c r="F221">
        <v>1.05</v>
      </c>
      <c r="G221">
        <v>1.05</v>
      </c>
      <c r="H221" s="1">
        <f>IQR!D5</f>
        <v>1.290928E-2</v>
      </c>
      <c r="I221" s="1">
        <f>IQR!D8</f>
        <v>4.0160980000000004</v>
      </c>
      <c r="L221" t="s">
        <v>45</v>
      </c>
      <c r="M221" t="s">
        <v>129</v>
      </c>
      <c r="N221" t="s">
        <v>374</v>
      </c>
      <c r="O221" t="s">
        <v>386</v>
      </c>
    </row>
    <row r="222" spans="1:15" ht="3" customHeight="1" x14ac:dyDescent="0.3"/>
    <row r="223" spans="1:15" x14ac:dyDescent="0.3">
      <c r="A223">
        <v>41</v>
      </c>
      <c r="B223" t="s">
        <v>369</v>
      </c>
      <c r="C223" s="3" t="s">
        <v>9</v>
      </c>
      <c r="D223" s="3" t="s">
        <v>43</v>
      </c>
      <c r="E223">
        <v>250</v>
      </c>
      <c r="F223">
        <v>1.05</v>
      </c>
      <c r="G223">
        <v>1.05</v>
      </c>
      <c r="H223" s="1">
        <f>IQR!D5</f>
        <v>1.290928E-2</v>
      </c>
      <c r="I223" s="1">
        <f>IQR!D9</f>
        <v>1.81941</v>
      </c>
      <c r="L223" t="s">
        <v>45</v>
      </c>
      <c r="M223" t="s">
        <v>129</v>
      </c>
      <c r="N223" t="s">
        <v>374</v>
      </c>
      <c r="O223" t="s">
        <v>387</v>
      </c>
    </row>
    <row r="224" spans="1:15" ht="3" customHeight="1" x14ac:dyDescent="0.3"/>
    <row r="225" spans="1:15" x14ac:dyDescent="0.3">
      <c r="A225">
        <v>42</v>
      </c>
      <c r="B225" t="s">
        <v>370</v>
      </c>
      <c r="C225" s="3" t="s">
        <v>9</v>
      </c>
      <c r="D225" s="3" t="s">
        <v>11</v>
      </c>
      <c r="E225">
        <v>250</v>
      </c>
      <c r="F225">
        <v>1.05</v>
      </c>
      <c r="G225">
        <v>1.05</v>
      </c>
      <c r="H225" s="1">
        <f>IQR!D5</f>
        <v>1.290928E-2</v>
      </c>
      <c r="I225" s="1">
        <f>IQR!D7</f>
        <v>8.5487370000000007E-3</v>
      </c>
      <c r="L225" t="s">
        <v>45</v>
      </c>
      <c r="M225" t="s">
        <v>129</v>
      </c>
      <c r="N225" t="s">
        <v>374</v>
      </c>
      <c r="O225" t="s">
        <v>388</v>
      </c>
    </row>
    <row r="226" spans="1:15" ht="3" customHeight="1" x14ac:dyDescent="0.3"/>
    <row r="227" spans="1:15" x14ac:dyDescent="0.3">
      <c r="A227">
        <v>43</v>
      </c>
      <c r="B227" t="s">
        <v>371</v>
      </c>
      <c r="C227" s="3" t="s">
        <v>42</v>
      </c>
      <c r="D227" s="3" t="s">
        <v>10</v>
      </c>
      <c r="E227">
        <v>250</v>
      </c>
      <c r="F227">
        <v>1.05</v>
      </c>
      <c r="G227">
        <v>1.05</v>
      </c>
      <c r="H227" s="1">
        <f>IQR!D6</f>
        <v>0.63255830000000002</v>
      </c>
      <c r="I227" s="1">
        <f>IQR!D8</f>
        <v>4.0160980000000004</v>
      </c>
      <c r="L227" t="s">
        <v>45</v>
      </c>
      <c r="M227" t="s">
        <v>129</v>
      </c>
      <c r="N227" t="s">
        <v>374</v>
      </c>
      <c r="O227" t="s">
        <v>389</v>
      </c>
    </row>
    <row r="228" spans="1:15" ht="3" customHeight="1" x14ac:dyDescent="0.3"/>
    <row r="229" spans="1:15" x14ac:dyDescent="0.3">
      <c r="A229">
        <v>44</v>
      </c>
      <c r="B229" t="s">
        <v>372</v>
      </c>
      <c r="C229" s="3" t="s">
        <v>42</v>
      </c>
      <c r="D229" s="3" t="s">
        <v>184</v>
      </c>
      <c r="E229">
        <v>250</v>
      </c>
      <c r="F229">
        <v>1.05</v>
      </c>
      <c r="G229">
        <v>1.05</v>
      </c>
      <c r="H229" s="1">
        <f>IQR!D6</f>
        <v>0.63255830000000002</v>
      </c>
      <c r="I229" s="1">
        <f>IQR!D9</f>
        <v>1.81941</v>
      </c>
      <c r="L229" t="s">
        <v>45</v>
      </c>
      <c r="M229" t="s">
        <v>129</v>
      </c>
      <c r="N229" t="s">
        <v>374</v>
      </c>
      <c r="O229" t="s">
        <v>390</v>
      </c>
    </row>
    <row r="230" spans="1:15" ht="3.75" customHeight="1" x14ac:dyDescent="0.3"/>
    <row r="231" spans="1:15" x14ac:dyDescent="0.3">
      <c r="A231">
        <v>45</v>
      </c>
      <c r="B231" t="s">
        <v>373</v>
      </c>
      <c r="C231" s="3" t="s">
        <v>42</v>
      </c>
      <c r="D231" s="3" t="s">
        <v>11</v>
      </c>
      <c r="E231">
        <v>250</v>
      </c>
      <c r="F231">
        <v>1.05</v>
      </c>
      <c r="G231">
        <v>1.05</v>
      </c>
      <c r="H231" s="1">
        <f>IQR!D6</f>
        <v>0.63255830000000002</v>
      </c>
      <c r="I231" s="1">
        <f>IQR!D7</f>
        <v>8.5487370000000007E-3</v>
      </c>
      <c r="L231" t="s">
        <v>45</v>
      </c>
      <c r="M231" t="s">
        <v>129</v>
      </c>
      <c r="N231" t="s">
        <v>374</v>
      </c>
      <c r="O231" t="s">
        <v>391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4" sqref="D14"/>
    </sheetView>
  </sheetViews>
  <sheetFormatPr defaultRowHeight="14.4" x14ac:dyDescent="0.3"/>
  <sheetData>
    <row r="1" spans="1:4" x14ac:dyDescent="0.3">
      <c r="A1" t="s">
        <v>56</v>
      </c>
    </row>
    <row r="2" spans="1:4" x14ac:dyDescent="0.3">
      <c r="A2" t="s">
        <v>61</v>
      </c>
    </row>
    <row r="3" spans="1:4" x14ac:dyDescent="0.3">
      <c r="B3" t="s">
        <v>58</v>
      </c>
      <c r="C3" t="s">
        <v>59</v>
      </c>
      <c r="D3" t="s">
        <v>60</v>
      </c>
    </row>
    <row r="4" spans="1:4" x14ac:dyDescent="0.3">
      <c r="A4" t="s">
        <v>8</v>
      </c>
      <c r="B4">
        <v>0.36249999999999999</v>
      </c>
      <c r="C4">
        <v>0.39865879999999998</v>
      </c>
      <c r="D4">
        <v>0.39531929999999998</v>
      </c>
    </row>
    <row r="5" spans="1:4" x14ac:dyDescent="0.3">
      <c r="A5" t="s">
        <v>9</v>
      </c>
      <c r="B5">
        <v>3.6166669999999998E-2</v>
      </c>
      <c r="C5" s="4">
        <v>5.5972670000000002E-2</v>
      </c>
      <c r="D5">
        <v>1.290928E-2</v>
      </c>
    </row>
    <row r="6" spans="1:4" x14ac:dyDescent="0.3">
      <c r="A6" t="s">
        <v>42</v>
      </c>
      <c r="B6" s="4">
        <v>1.153683</v>
      </c>
      <c r="C6">
        <v>1.0810420000000001</v>
      </c>
      <c r="D6">
        <v>0.63255830000000002</v>
      </c>
    </row>
    <row r="7" spans="1:4" x14ac:dyDescent="0.3">
      <c r="A7" t="s">
        <v>11</v>
      </c>
      <c r="B7">
        <v>3.2976060000000001E-2</v>
      </c>
      <c r="C7">
        <v>2.8920000000000001E-2</v>
      </c>
      <c r="D7">
        <v>8.5487370000000007E-3</v>
      </c>
    </row>
    <row r="8" spans="1:4" x14ac:dyDescent="0.3">
      <c r="A8" t="s">
        <v>57</v>
      </c>
      <c r="B8" s="4">
        <v>11.08333</v>
      </c>
      <c r="C8" s="4">
        <v>10.581429999999999</v>
      </c>
      <c r="D8">
        <v>4.0160980000000004</v>
      </c>
    </row>
    <row r="9" spans="1:4" x14ac:dyDescent="0.3">
      <c r="A9" t="s">
        <v>43</v>
      </c>
      <c r="B9">
        <v>3.734912</v>
      </c>
      <c r="C9">
        <v>3.6418750000000002</v>
      </c>
      <c r="D9">
        <v>1.81941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2"/>
  <sheetViews>
    <sheetView workbookViewId="0">
      <pane ySplit="1" topLeftCell="A5" activePane="bottomLeft" state="frozen"/>
      <selection pane="bottomLeft" sqref="A1:XFD1"/>
    </sheetView>
  </sheetViews>
  <sheetFormatPr defaultRowHeight="14.4" x14ac:dyDescent="0.3"/>
  <cols>
    <col min="11" max="11" width="10.5546875" customWidth="1"/>
    <col min="20" max="20" width="10.5546875" customWidth="1"/>
    <col min="21" max="21" width="10.88671875" customWidth="1"/>
    <col min="28" max="31" width="9.109375" style="49"/>
    <col min="32" max="32" width="12.6640625" customWidth="1"/>
    <col min="33" max="33" width="11.109375" customWidth="1"/>
  </cols>
  <sheetData>
    <row r="1" spans="1:43" x14ac:dyDescent="0.3">
      <c r="B1" t="s">
        <v>62</v>
      </c>
      <c r="C1" t="s">
        <v>63</v>
      </c>
      <c r="D1" t="s">
        <v>64</v>
      </c>
      <c r="E1" t="s">
        <v>65</v>
      </c>
      <c r="F1" t="s">
        <v>166</v>
      </c>
      <c r="G1" t="s">
        <v>167</v>
      </c>
      <c r="H1" t="s">
        <v>168</v>
      </c>
      <c r="I1" t="s">
        <v>169</v>
      </c>
      <c r="J1" t="s">
        <v>72</v>
      </c>
      <c r="K1" t="s">
        <v>73</v>
      </c>
      <c r="L1" t="s">
        <v>74</v>
      </c>
      <c r="M1" t="s">
        <v>75</v>
      </c>
      <c r="N1" t="s">
        <v>76</v>
      </c>
      <c r="O1" t="s">
        <v>77</v>
      </c>
      <c r="P1" t="s">
        <v>78</v>
      </c>
      <c r="Q1" t="s">
        <v>79</v>
      </c>
      <c r="R1" t="s">
        <v>177</v>
      </c>
      <c r="S1" t="s">
        <v>66</v>
      </c>
      <c r="T1" t="s">
        <v>80</v>
      </c>
      <c r="U1" t="s">
        <v>81</v>
      </c>
      <c r="V1" t="s">
        <v>82</v>
      </c>
      <c r="W1" t="s">
        <v>83</v>
      </c>
      <c r="X1" t="s">
        <v>84</v>
      </c>
      <c r="Y1" t="s">
        <v>85</v>
      </c>
      <c r="Z1" t="s">
        <v>86</v>
      </c>
      <c r="AA1" t="s">
        <v>87</v>
      </c>
      <c r="AB1" t="s">
        <v>178</v>
      </c>
      <c r="AC1" t="s">
        <v>68</v>
      </c>
      <c r="AD1" t="s">
        <v>179</v>
      </c>
      <c r="AE1" t="s">
        <v>180</v>
      </c>
      <c r="AF1" t="s">
        <v>440</v>
      </c>
      <c r="AG1" t="s">
        <v>441</v>
      </c>
      <c r="AH1" t="s">
        <v>442</v>
      </c>
      <c r="AI1" t="s">
        <v>443</v>
      </c>
      <c r="AJ1" t="s">
        <v>459</v>
      </c>
      <c r="AK1" t="s">
        <v>460</v>
      </c>
      <c r="AL1" t="s">
        <v>461</v>
      </c>
      <c r="AM1" t="s">
        <v>462</v>
      </c>
      <c r="AN1" t="s">
        <v>463</v>
      </c>
      <c r="AO1" t="s">
        <v>458</v>
      </c>
      <c r="AP1" t="s">
        <v>464</v>
      </c>
      <c r="AQ1" t="s">
        <v>465</v>
      </c>
    </row>
    <row r="2" spans="1:43" x14ac:dyDescent="0.3">
      <c r="A2">
        <v>1</v>
      </c>
      <c r="B2" t="s">
        <v>16</v>
      </c>
      <c r="C2" t="s">
        <v>8</v>
      </c>
      <c r="D2" t="s">
        <v>9</v>
      </c>
      <c r="E2" t="s">
        <v>69</v>
      </c>
      <c r="F2">
        <v>4.8859180000000002E-2</v>
      </c>
      <c r="G2">
        <v>3.4172382000000001E-2</v>
      </c>
      <c r="H2" s="21">
        <v>-9.2465780000000004E-5</v>
      </c>
      <c r="I2" s="21">
        <v>-1.224384E-4</v>
      </c>
      <c r="J2" s="21">
        <v>6.901438E-5</v>
      </c>
      <c r="K2" s="21">
        <v>7.2967049999999998E-5</v>
      </c>
      <c r="L2">
        <v>-1.4617781999999999E-2</v>
      </c>
      <c r="M2" s="21">
        <v>1.442239E-4</v>
      </c>
      <c r="N2">
        <v>-1.4686797E-2</v>
      </c>
      <c r="O2">
        <v>2.3072990000000001E-3</v>
      </c>
      <c r="P2">
        <v>1.5312063000000001E-2</v>
      </c>
      <c r="Q2">
        <v>6.6363589999999997</v>
      </c>
      <c r="R2">
        <v>1</v>
      </c>
      <c r="S2">
        <v>0.95</v>
      </c>
      <c r="T2" s="21">
        <v>-9.2465780000000004E-5</v>
      </c>
      <c r="U2" s="21">
        <v>7.8032939999999999E-5</v>
      </c>
      <c r="V2" s="21">
        <v>-1.224384E-4</v>
      </c>
      <c r="W2" s="21">
        <v>1.4965200000000001E-4</v>
      </c>
      <c r="X2" s="21">
        <v>-2.9972600000000002E-5</v>
      </c>
      <c r="Y2">
        <v>2.4681170000000001E-3</v>
      </c>
      <c r="Z2">
        <v>4.7316283000000004E-3</v>
      </c>
      <c r="AA2">
        <v>1.9171007</v>
      </c>
      <c r="AB2">
        <v>4.2999999999999997E-2</v>
      </c>
      <c r="AC2">
        <v>0.95699999999999996</v>
      </c>
      <c r="AD2">
        <v>1</v>
      </c>
      <c r="AE2">
        <v>0.11600000000000001</v>
      </c>
      <c r="AF2">
        <v>2.2843189999999999E-3</v>
      </c>
      <c r="AG2">
        <v>3.5319912E-3</v>
      </c>
      <c r="AH2">
        <v>2.5024919999999998E-3</v>
      </c>
      <c r="AI2">
        <v>3.8325977999999999E-3</v>
      </c>
      <c r="AJ2" s="21">
        <v>7.2967049999999998E-5</v>
      </c>
      <c r="AK2" s="21">
        <v>1.442239E-4</v>
      </c>
      <c r="AL2" s="21">
        <v>7.8032939999999999E-5</v>
      </c>
      <c r="AM2" s="21">
        <v>1.4965200000000001E-4</v>
      </c>
      <c r="AN2">
        <v>0</v>
      </c>
      <c r="AO2">
        <v>0</v>
      </c>
      <c r="AP2">
        <v>6.4149050000000003E-3</v>
      </c>
      <c r="AQ2">
        <v>1.0126401E-2</v>
      </c>
    </row>
    <row r="3" spans="1:43" x14ac:dyDescent="0.3">
      <c r="A3">
        <v>2</v>
      </c>
      <c r="B3" t="s">
        <v>17</v>
      </c>
      <c r="C3" t="s">
        <v>9</v>
      </c>
      <c r="D3" t="s">
        <v>8</v>
      </c>
      <c r="E3" t="s">
        <v>69</v>
      </c>
      <c r="F3">
        <v>4.88624E-2</v>
      </c>
      <c r="G3">
        <v>3.4483735000000001E-2</v>
      </c>
      <c r="H3" s="21">
        <v>-2.155424E-5</v>
      </c>
      <c r="I3" s="21">
        <v>9.4343309999999996E-5</v>
      </c>
      <c r="J3" s="21">
        <v>7.2239339999999994E-5</v>
      </c>
      <c r="K3" s="21">
        <v>7.9540980000000002E-5</v>
      </c>
      <c r="L3">
        <v>-1.4306429000000001E-2</v>
      </c>
      <c r="M3" s="21">
        <v>1.4348449999999999E-4</v>
      </c>
      <c r="N3">
        <v>-1.4378669E-2</v>
      </c>
      <c r="O3">
        <v>2.5150860000000001E-3</v>
      </c>
      <c r="P3">
        <v>1.5008036000000001E-2</v>
      </c>
      <c r="Q3">
        <v>5.9672049999999999</v>
      </c>
      <c r="R3">
        <v>1</v>
      </c>
      <c r="S3">
        <v>0.94499999999999995</v>
      </c>
      <c r="T3" s="21">
        <v>-2.155424E-5</v>
      </c>
      <c r="U3" s="21">
        <v>7.4594110000000005E-5</v>
      </c>
      <c r="V3" s="21">
        <v>9.4343309999999996E-5</v>
      </c>
      <c r="W3" s="21">
        <v>1.351856E-4</v>
      </c>
      <c r="X3" s="21">
        <v>1.158975E-4</v>
      </c>
      <c r="Y3">
        <v>2.357792E-3</v>
      </c>
      <c r="Z3">
        <v>4.2738474E-3</v>
      </c>
      <c r="AA3">
        <v>1.8126484</v>
      </c>
      <c r="AB3">
        <v>5.7000000000000002E-2</v>
      </c>
      <c r="AC3">
        <v>0.94299999999999995</v>
      </c>
      <c r="AD3">
        <v>1</v>
      </c>
      <c r="AE3">
        <v>9.9000000000000005E-2</v>
      </c>
      <c r="AF3">
        <v>2.506636E-3</v>
      </c>
      <c r="AG3">
        <v>3.8577273000000001E-3</v>
      </c>
      <c r="AH3">
        <v>2.3031190000000002E-3</v>
      </c>
      <c r="AI3">
        <v>3.5841415000000001E-3</v>
      </c>
      <c r="AJ3" s="21">
        <v>7.9540980000000002E-5</v>
      </c>
      <c r="AK3" s="21">
        <v>1.4348449999999999E-4</v>
      </c>
      <c r="AL3" s="21">
        <v>7.4594110000000005E-5</v>
      </c>
      <c r="AM3" s="21">
        <v>1.351856E-4</v>
      </c>
      <c r="AN3">
        <v>0</v>
      </c>
      <c r="AO3">
        <v>0</v>
      </c>
      <c r="AP3">
        <v>7.3315070000000001E-3</v>
      </c>
      <c r="AQ3">
        <v>9.4445220000000003E-3</v>
      </c>
    </row>
    <row r="4" spans="1:43" x14ac:dyDescent="0.3">
      <c r="A4">
        <v>3</v>
      </c>
      <c r="B4" t="s">
        <v>18</v>
      </c>
      <c r="C4" t="s">
        <v>8</v>
      </c>
      <c r="D4" t="s">
        <v>42</v>
      </c>
      <c r="E4" t="s">
        <v>69</v>
      </c>
      <c r="F4">
        <v>4.8800419999999997E-2</v>
      </c>
      <c r="G4">
        <v>3.3817708000000002E-2</v>
      </c>
      <c r="H4" s="21">
        <v>-3.077699E-5</v>
      </c>
      <c r="I4" s="21">
        <v>1.547668E-4</v>
      </c>
      <c r="J4" s="21">
        <v>1.0252189999999999E-5</v>
      </c>
      <c r="K4" s="21">
        <v>5.977641E-5</v>
      </c>
      <c r="L4">
        <v>-1.4972456E-2</v>
      </c>
      <c r="M4" s="21">
        <v>1.1952190000000001E-4</v>
      </c>
      <c r="N4">
        <v>-1.4982708000000001E-2</v>
      </c>
      <c r="O4">
        <v>1.8893779999999999E-3</v>
      </c>
      <c r="P4">
        <v>1.5441685E-2</v>
      </c>
      <c r="Q4">
        <v>8.1728919999999992</v>
      </c>
      <c r="R4">
        <v>1</v>
      </c>
      <c r="S4">
        <v>0.94399999999999995</v>
      </c>
      <c r="T4" s="21">
        <v>-3.077699E-5</v>
      </c>
      <c r="U4" s="21">
        <v>7.5706920000000007E-5</v>
      </c>
      <c r="V4" s="21">
        <v>1.547668E-4</v>
      </c>
      <c r="W4" s="21">
        <v>1.013275E-4</v>
      </c>
      <c r="X4" s="21">
        <v>1.8554380000000001E-4</v>
      </c>
      <c r="Y4">
        <v>2.3930639999999999E-3</v>
      </c>
      <c r="Z4">
        <v>3.2063927E-3</v>
      </c>
      <c r="AA4">
        <v>1.3398694</v>
      </c>
      <c r="AB4">
        <v>5.5E-2</v>
      </c>
      <c r="AC4">
        <v>0.94499999999999995</v>
      </c>
      <c r="AD4">
        <v>1</v>
      </c>
      <c r="AE4">
        <v>0.13300000000000001</v>
      </c>
      <c r="AF4">
        <v>1.901135E-3</v>
      </c>
      <c r="AG4">
        <v>2.9788407999999998E-3</v>
      </c>
      <c r="AH4">
        <v>2.4129749999999999E-3</v>
      </c>
      <c r="AI4">
        <v>2.4872314E-3</v>
      </c>
      <c r="AJ4" s="21">
        <v>5.977641E-5</v>
      </c>
      <c r="AK4" s="21">
        <v>1.1952190000000001E-4</v>
      </c>
      <c r="AL4" s="21">
        <v>7.5706920000000007E-5</v>
      </c>
      <c r="AM4" s="21">
        <v>1.013275E-4</v>
      </c>
      <c r="AN4">
        <v>0</v>
      </c>
      <c r="AO4">
        <v>0</v>
      </c>
      <c r="AP4">
        <v>7.2093690000000002E-3</v>
      </c>
      <c r="AQ4">
        <v>1.0738296E-2</v>
      </c>
    </row>
    <row r="5" spans="1:43" x14ac:dyDescent="0.3">
      <c r="A5">
        <v>4</v>
      </c>
      <c r="B5" t="s">
        <v>19</v>
      </c>
      <c r="C5" t="s">
        <v>42</v>
      </c>
      <c r="D5" t="s">
        <v>8</v>
      </c>
      <c r="E5" t="s">
        <v>69</v>
      </c>
      <c r="F5">
        <v>4.8833759999999997E-2</v>
      </c>
      <c r="G5">
        <v>2.9771609000000001E-2</v>
      </c>
      <c r="H5" s="21">
        <v>-6.035209E-5</v>
      </c>
      <c r="I5" s="21">
        <v>-1.6573280000000001E-4</v>
      </c>
      <c r="J5" s="21">
        <v>4.3596120000000002E-5</v>
      </c>
      <c r="K5" s="21">
        <v>7.6783699999999995E-5</v>
      </c>
      <c r="L5">
        <v>-1.9018554999999999E-2</v>
      </c>
      <c r="M5" s="21">
        <v>8.787702E-5</v>
      </c>
      <c r="N5">
        <v>-1.9062150999999999E-2</v>
      </c>
      <c r="O5">
        <v>2.4272909999999998E-3</v>
      </c>
      <c r="P5">
        <v>1.9220304000000001E-2</v>
      </c>
      <c r="Q5">
        <v>7.918418</v>
      </c>
      <c r="R5">
        <v>1</v>
      </c>
      <c r="S5">
        <v>0.95299999999999996</v>
      </c>
      <c r="T5" s="21">
        <v>-6.035209E-5</v>
      </c>
      <c r="U5" s="21">
        <v>5.9011580000000001E-5</v>
      </c>
      <c r="V5" s="21">
        <v>-1.6573280000000001E-4</v>
      </c>
      <c r="W5" s="21">
        <v>1.055556E-4</v>
      </c>
      <c r="X5" s="21">
        <v>-1.0538070000000001E-4</v>
      </c>
      <c r="Y5">
        <v>1.866153E-3</v>
      </c>
      <c r="Z5">
        <v>3.3404049999999999E-3</v>
      </c>
      <c r="AA5">
        <v>1.7899955000000001</v>
      </c>
      <c r="AB5">
        <v>3.7999999999999999E-2</v>
      </c>
      <c r="AC5">
        <v>0.96199999999999997</v>
      </c>
      <c r="AD5">
        <v>1</v>
      </c>
      <c r="AE5">
        <v>8.4000000000000005E-2</v>
      </c>
      <c r="AF5">
        <v>2.4092340000000001E-3</v>
      </c>
      <c r="AG5">
        <v>2.4619006000000001E-3</v>
      </c>
      <c r="AH5">
        <v>1.922401E-3</v>
      </c>
      <c r="AI5">
        <v>2.9965561000000001E-3</v>
      </c>
      <c r="AJ5" s="21">
        <v>7.6783699999999995E-5</v>
      </c>
      <c r="AK5" s="21">
        <v>8.787702E-5</v>
      </c>
      <c r="AL5" s="21">
        <v>5.9011580000000001E-5</v>
      </c>
      <c r="AM5" s="21">
        <v>1.055556E-4</v>
      </c>
      <c r="AN5">
        <v>0</v>
      </c>
      <c r="AO5">
        <v>0</v>
      </c>
      <c r="AP5">
        <v>6.0461559999999996E-3</v>
      </c>
      <c r="AQ5">
        <v>8.7717730000000001E-3</v>
      </c>
    </row>
    <row r="6" spans="1:43" x14ac:dyDescent="0.3">
      <c r="A6">
        <v>5</v>
      </c>
      <c r="B6" t="s">
        <v>20</v>
      </c>
      <c r="C6" t="s">
        <v>9</v>
      </c>
      <c r="D6" t="s">
        <v>42</v>
      </c>
      <c r="E6" t="s">
        <v>69</v>
      </c>
      <c r="F6">
        <v>4.8741979999999997E-2</v>
      </c>
      <c r="G6">
        <v>3.4667977000000003E-2</v>
      </c>
      <c r="H6" s="21">
        <v>-9.9614960000000001E-6</v>
      </c>
      <c r="I6" s="21">
        <v>-1.2516400000000001E-4</v>
      </c>
      <c r="J6" s="21">
        <v>-4.8181740000000003E-5</v>
      </c>
      <c r="K6" s="21">
        <v>7.6108759999999996E-5</v>
      </c>
      <c r="L6">
        <v>-1.4122187E-2</v>
      </c>
      <c r="M6" s="21">
        <v>1.2758140000000001E-4</v>
      </c>
      <c r="N6">
        <v>-1.4074006E-2</v>
      </c>
      <c r="O6">
        <v>2.4060489999999999E-3</v>
      </c>
      <c r="P6">
        <v>1.4686622999999999E-2</v>
      </c>
      <c r="Q6">
        <v>6.1040419999999997</v>
      </c>
      <c r="R6">
        <v>1</v>
      </c>
      <c r="S6">
        <v>0.95399999999999996</v>
      </c>
      <c r="T6" s="21">
        <v>-9.9614960000000001E-6</v>
      </c>
      <c r="U6" s="21">
        <v>8.805021E-5</v>
      </c>
      <c r="V6" s="21">
        <v>-1.2516400000000001E-4</v>
      </c>
      <c r="W6" s="21">
        <v>9.5229360000000004E-5</v>
      </c>
      <c r="X6" s="21">
        <v>-1.1520249999999999E-4</v>
      </c>
      <c r="Y6">
        <v>2.783017E-3</v>
      </c>
      <c r="Z6">
        <v>3.0125121000000002E-3</v>
      </c>
      <c r="AA6">
        <v>1.0824625999999999</v>
      </c>
      <c r="AB6">
        <v>4.5999999999999999E-2</v>
      </c>
      <c r="AC6">
        <v>0.95399999999999996</v>
      </c>
      <c r="AD6">
        <v>1</v>
      </c>
      <c r="AE6">
        <v>7.9000000000000001E-2</v>
      </c>
      <c r="AF6">
        <v>2.4456460000000001E-3</v>
      </c>
      <c r="AG6">
        <v>3.4590736999999998E-3</v>
      </c>
      <c r="AH6">
        <v>2.8360199999999999E-3</v>
      </c>
      <c r="AI6">
        <v>2.665214E-3</v>
      </c>
      <c r="AJ6" s="21">
        <v>7.6108759999999996E-5</v>
      </c>
      <c r="AK6" s="21">
        <v>1.2758140000000001E-4</v>
      </c>
      <c r="AL6" s="21">
        <v>8.805021E-5</v>
      </c>
      <c r="AM6" s="21">
        <v>9.5229360000000004E-5</v>
      </c>
      <c r="AN6">
        <v>0</v>
      </c>
      <c r="AO6">
        <v>0</v>
      </c>
      <c r="AP6">
        <v>6.6245000000000002E-3</v>
      </c>
      <c r="AQ6">
        <v>8.5298890000000006E-3</v>
      </c>
    </row>
    <row r="7" spans="1:43" x14ac:dyDescent="0.3">
      <c r="A7">
        <v>6</v>
      </c>
      <c r="B7" t="s">
        <v>21</v>
      </c>
      <c r="C7" t="s">
        <v>42</v>
      </c>
      <c r="D7" t="s">
        <v>9</v>
      </c>
      <c r="E7" t="s">
        <v>69</v>
      </c>
      <c r="F7">
        <v>4.8812590000000003E-2</v>
      </c>
      <c r="G7">
        <v>2.9603833E-2</v>
      </c>
      <c r="H7" s="21">
        <v>-1.2214929999999999E-4</v>
      </c>
      <c r="I7" s="21">
        <v>-1.754844E-4</v>
      </c>
      <c r="J7" s="21">
        <v>2.243023E-5</v>
      </c>
      <c r="K7" s="21">
        <v>9.2966790000000005E-5</v>
      </c>
      <c r="L7">
        <v>-1.9186331000000001E-2</v>
      </c>
      <c r="M7" s="21">
        <v>9.6212520000000002E-5</v>
      </c>
      <c r="N7">
        <v>-1.9208761000000001E-2</v>
      </c>
      <c r="O7">
        <v>2.938483E-3</v>
      </c>
      <c r="P7">
        <v>1.9425830000000002E-2</v>
      </c>
      <c r="Q7">
        <v>6.6108359999999999</v>
      </c>
      <c r="R7">
        <v>1</v>
      </c>
      <c r="S7">
        <v>0.93200000000000005</v>
      </c>
      <c r="T7" s="21">
        <v>-1.2214929999999999E-4</v>
      </c>
      <c r="U7" s="21">
        <v>7.9120889999999996E-5</v>
      </c>
      <c r="V7" s="21">
        <v>-1.754844E-4</v>
      </c>
      <c r="W7" s="21">
        <v>1.246229E-4</v>
      </c>
      <c r="X7" s="21">
        <v>-5.3335080000000002E-5</v>
      </c>
      <c r="Y7">
        <v>2.5037520000000001E-3</v>
      </c>
      <c r="Z7">
        <v>3.9428579E-3</v>
      </c>
      <c r="AA7">
        <v>1.5747796000000001</v>
      </c>
      <c r="AB7">
        <v>5.5E-2</v>
      </c>
      <c r="AC7">
        <v>0.94499999999999995</v>
      </c>
      <c r="AD7">
        <v>1</v>
      </c>
      <c r="AE7">
        <v>8.2000000000000003E-2</v>
      </c>
      <c r="AF7">
        <v>2.8210819999999999E-3</v>
      </c>
      <c r="AG7">
        <v>2.6217192999999999E-3</v>
      </c>
      <c r="AH7">
        <v>2.46817E-3</v>
      </c>
      <c r="AI7">
        <v>3.4589398000000001E-3</v>
      </c>
      <c r="AJ7" s="21">
        <v>9.2966790000000005E-5</v>
      </c>
      <c r="AK7" s="21">
        <v>9.6212520000000002E-5</v>
      </c>
      <c r="AL7" s="21">
        <v>7.9120889999999996E-5</v>
      </c>
      <c r="AM7" s="21">
        <v>1.246229E-4</v>
      </c>
      <c r="AN7">
        <v>0</v>
      </c>
      <c r="AO7">
        <v>0</v>
      </c>
      <c r="AP7">
        <v>7.2093690000000002E-3</v>
      </c>
      <c r="AQ7">
        <v>8.676174E-3</v>
      </c>
    </row>
    <row r="8" spans="1:43" x14ac:dyDescent="0.3">
      <c r="A8">
        <v>7</v>
      </c>
      <c r="B8" t="s">
        <v>22</v>
      </c>
      <c r="C8" t="s">
        <v>10</v>
      </c>
      <c r="D8" t="s">
        <v>43</v>
      </c>
      <c r="E8" t="s">
        <v>69</v>
      </c>
      <c r="F8">
        <v>4.8726110000000003E-2</v>
      </c>
      <c r="G8">
        <v>4.1748019999999997E-2</v>
      </c>
      <c r="H8" s="21">
        <v>-3.9636279999999997E-5</v>
      </c>
      <c r="I8" s="21">
        <v>2.3514339999999999E-5</v>
      </c>
      <c r="J8" s="21">
        <v>-6.4049670000000002E-5</v>
      </c>
      <c r="K8" s="21">
        <v>1.013778E-4</v>
      </c>
      <c r="L8">
        <v>-7.042146E-3</v>
      </c>
      <c r="M8" s="21">
        <v>1.2654579999999999E-4</v>
      </c>
      <c r="N8">
        <v>-6.9780969999999999E-3</v>
      </c>
      <c r="O8">
        <v>3.2048850000000002E-3</v>
      </c>
      <c r="P8">
        <v>8.0987439999999997E-3</v>
      </c>
      <c r="Q8">
        <v>2.5270000000000001</v>
      </c>
      <c r="R8">
        <v>1</v>
      </c>
      <c r="S8">
        <v>0.95</v>
      </c>
      <c r="T8" s="21">
        <v>-3.9636279999999997E-5</v>
      </c>
      <c r="U8" s="21">
        <v>1.0803969999999999E-4</v>
      </c>
      <c r="V8" s="21">
        <v>2.3514339999999999E-5</v>
      </c>
      <c r="W8" s="21">
        <v>1.3414000000000001E-4</v>
      </c>
      <c r="X8" s="21">
        <v>6.3150620000000006E-5</v>
      </c>
      <c r="Y8">
        <v>3.4150360000000002E-3</v>
      </c>
      <c r="Z8">
        <v>4.2398239999999997E-3</v>
      </c>
      <c r="AA8">
        <v>1.241517</v>
      </c>
      <c r="AB8">
        <v>4.1000000000000002E-2</v>
      </c>
      <c r="AC8">
        <v>0.95899999999999996</v>
      </c>
      <c r="AD8">
        <v>1</v>
      </c>
      <c r="AE8">
        <v>5.5E-2</v>
      </c>
      <c r="AF8">
        <v>3.1591179999999998E-3</v>
      </c>
      <c r="AG8">
        <v>3.8188749999999998E-3</v>
      </c>
      <c r="AH8">
        <v>3.4066000000000001E-3</v>
      </c>
      <c r="AI8">
        <v>4.09729E-3</v>
      </c>
      <c r="AJ8" s="21">
        <v>1.013778E-4</v>
      </c>
      <c r="AK8" s="21">
        <v>1.2654579999999999E-4</v>
      </c>
      <c r="AL8" s="21">
        <v>1.0803969999999999E-4</v>
      </c>
      <c r="AM8" s="21">
        <v>1.3414000000000001E-4</v>
      </c>
      <c r="AN8">
        <v>0</v>
      </c>
      <c r="AO8">
        <v>0</v>
      </c>
      <c r="AP8">
        <v>6.2704859999999996E-3</v>
      </c>
      <c r="AQ8">
        <v>7.2093690000000002E-3</v>
      </c>
    </row>
    <row r="9" spans="1:43" x14ac:dyDescent="0.3">
      <c r="A9">
        <v>8</v>
      </c>
      <c r="B9" t="s">
        <v>23</v>
      </c>
      <c r="C9" t="s">
        <v>43</v>
      </c>
      <c r="D9" t="s">
        <v>10</v>
      </c>
      <c r="E9" t="s">
        <v>69</v>
      </c>
      <c r="F9">
        <v>4.8804569999999999E-2</v>
      </c>
      <c r="G9">
        <v>4.3960887999999997E-2</v>
      </c>
      <c r="H9" s="21">
        <v>1.3242769999999999E-5</v>
      </c>
      <c r="I9" s="21">
        <v>-4.9760599999999996E-7</v>
      </c>
      <c r="J9" s="21">
        <v>1.440607E-5</v>
      </c>
      <c r="K9" s="21">
        <v>1.0907710000000001E-4</v>
      </c>
      <c r="L9">
        <v>-4.8292760000000004E-3</v>
      </c>
      <c r="M9" s="21">
        <v>1.329182E-4</v>
      </c>
      <c r="N9">
        <v>-4.8436829999999997E-3</v>
      </c>
      <c r="O9">
        <v>3.4476260000000001E-3</v>
      </c>
      <c r="P9">
        <v>6.4008980000000004E-3</v>
      </c>
      <c r="Q9">
        <v>1.8566100000000001</v>
      </c>
      <c r="R9">
        <v>1</v>
      </c>
      <c r="S9">
        <v>0.94499999999999995</v>
      </c>
      <c r="T9" s="21">
        <v>1.3242769999999999E-5</v>
      </c>
      <c r="U9" s="21">
        <v>1.026102E-4</v>
      </c>
      <c r="V9" s="21">
        <v>-4.9760599999999996E-7</v>
      </c>
      <c r="W9" s="21">
        <v>1.2590799999999999E-4</v>
      </c>
      <c r="X9" s="21">
        <v>-1.3740369999999999E-5</v>
      </c>
      <c r="Y9">
        <v>3.2432239999999998E-3</v>
      </c>
      <c r="Z9">
        <v>3.9795682999999998E-3</v>
      </c>
      <c r="AA9">
        <v>1.227041</v>
      </c>
      <c r="AB9">
        <v>5.2999999999999999E-2</v>
      </c>
      <c r="AC9">
        <v>0.94699999999999995</v>
      </c>
      <c r="AD9">
        <v>1</v>
      </c>
      <c r="AE9">
        <v>5.2999999999999999E-2</v>
      </c>
      <c r="AF9">
        <v>3.417327E-3</v>
      </c>
      <c r="AG9">
        <v>4.1350841999999999E-3</v>
      </c>
      <c r="AH9">
        <v>3.216989E-3</v>
      </c>
      <c r="AI9">
        <v>3.9275593999999999E-3</v>
      </c>
      <c r="AJ9" s="21">
        <v>1.0907710000000001E-4</v>
      </c>
      <c r="AK9" s="21">
        <v>1.329182E-4</v>
      </c>
      <c r="AL9" s="21">
        <v>1.026102E-4</v>
      </c>
      <c r="AM9" s="21">
        <v>1.2590799999999999E-4</v>
      </c>
      <c r="AN9">
        <v>0</v>
      </c>
      <c r="AO9">
        <v>0</v>
      </c>
      <c r="AP9">
        <v>7.0845609999999996E-3</v>
      </c>
      <c r="AQ9">
        <v>7.0845609999999996E-3</v>
      </c>
    </row>
    <row r="10" spans="1:43" x14ac:dyDescent="0.3">
      <c r="A10">
        <v>9</v>
      </c>
      <c r="B10" t="s">
        <v>24</v>
      </c>
      <c r="C10" t="s">
        <v>10</v>
      </c>
      <c r="D10" t="s">
        <v>11</v>
      </c>
      <c r="E10" t="s">
        <v>69</v>
      </c>
      <c r="F10">
        <v>4.8729330000000001E-2</v>
      </c>
      <c r="G10">
        <v>4.1730576999999998E-2</v>
      </c>
      <c r="H10" s="21">
        <v>-8.7419599999999999E-5</v>
      </c>
      <c r="I10" s="21">
        <v>2.211814E-5</v>
      </c>
      <c r="J10" s="21">
        <v>-6.0836099999999998E-5</v>
      </c>
      <c r="K10" s="21">
        <v>8.3378400000000001E-5</v>
      </c>
      <c r="L10">
        <v>-7.059587E-3</v>
      </c>
      <c r="M10" s="21">
        <v>8.5350489999999995E-5</v>
      </c>
      <c r="N10">
        <v>-6.9987510000000001E-3</v>
      </c>
      <c r="O10">
        <v>2.6360400000000001E-3</v>
      </c>
      <c r="P10">
        <v>7.5574589999999999E-3</v>
      </c>
      <c r="Q10">
        <v>2.8669750000000001</v>
      </c>
      <c r="R10">
        <v>1</v>
      </c>
      <c r="S10">
        <v>0.93200000000000005</v>
      </c>
      <c r="T10" s="21">
        <v>-8.7419599999999999E-5</v>
      </c>
      <c r="U10" s="21">
        <v>1.4395879999999999E-4</v>
      </c>
      <c r="V10" s="21">
        <v>2.211814E-5</v>
      </c>
      <c r="W10" s="21">
        <v>1.5076940000000001E-4</v>
      </c>
      <c r="X10" s="21">
        <v>1.095377E-4</v>
      </c>
      <c r="Y10">
        <v>4.5509390000000004E-3</v>
      </c>
      <c r="Z10">
        <v>4.7654139000000003E-3</v>
      </c>
      <c r="AA10">
        <v>1.0471276</v>
      </c>
      <c r="AB10">
        <v>4.5999999999999999E-2</v>
      </c>
      <c r="AC10">
        <v>0.95399999999999996</v>
      </c>
      <c r="AD10">
        <v>1</v>
      </c>
      <c r="AE10">
        <v>6.0999999999999999E-2</v>
      </c>
      <c r="AF10">
        <v>2.5105050000000001E-3</v>
      </c>
      <c r="AG10">
        <v>2.5567928999999999E-3</v>
      </c>
      <c r="AH10">
        <v>4.5733650000000002E-3</v>
      </c>
      <c r="AI10">
        <v>4.5802780000000001E-3</v>
      </c>
      <c r="AJ10" s="21">
        <v>8.3378400000000001E-5</v>
      </c>
      <c r="AK10" s="21">
        <v>8.5350489999999995E-5</v>
      </c>
      <c r="AL10" s="21">
        <v>1.4395879999999999E-4</v>
      </c>
      <c r="AM10" s="21">
        <v>1.5076940000000001E-4</v>
      </c>
      <c r="AN10">
        <v>0</v>
      </c>
      <c r="AO10">
        <v>0</v>
      </c>
      <c r="AP10">
        <v>6.6245000000000002E-3</v>
      </c>
      <c r="AQ10">
        <v>7.5682889999999997E-3</v>
      </c>
    </row>
    <row r="11" spans="1:43" x14ac:dyDescent="0.3">
      <c r="A11">
        <v>10</v>
      </c>
      <c r="B11" t="s">
        <v>25</v>
      </c>
      <c r="C11" t="s">
        <v>11</v>
      </c>
      <c r="D11" t="s">
        <v>10</v>
      </c>
      <c r="E11" t="s">
        <v>69</v>
      </c>
      <c r="F11">
        <v>4.9039260000000001E-2</v>
      </c>
      <c r="G11">
        <v>4.2194137E-2</v>
      </c>
      <c r="H11" s="21">
        <v>2.3518799999999999E-5</v>
      </c>
      <c r="I11" s="21">
        <v>6.6648669999999996E-5</v>
      </c>
      <c r="J11" s="21">
        <v>2.4909150000000001E-4</v>
      </c>
      <c r="K11" s="21">
        <v>1.434722E-4</v>
      </c>
      <c r="L11">
        <v>-6.596027E-3</v>
      </c>
      <c r="M11" s="21">
        <v>1.442344E-4</v>
      </c>
      <c r="N11">
        <v>-6.8451179999999999E-3</v>
      </c>
      <c r="O11">
        <v>4.5415550000000001E-3</v>
      </c>
      <c r="P11">
        <v>8.0181260000000004E-3</v>
      </c>
      <c r="Q11">
        <v>1.7655019999999999</v>
      </c>
      <c r="R11">
        <v>1</v>
      </c>
      <c r="S11">
        <v>0.95</v>
      </c>
      <c r="T11" s="21">
        <v>2.3518799999999999E-5</v>
      </c>
      <c r="U11" s="21">
        <v>7.8422990000000004E-5</v>
      </c>
      <c r="V11" s="21">
        <v>6.6648669999999996E-5</v>
      </c>
      <c r="W11" s="21">
        <v>8.2585870000000003E-5</v>
      </c>
      <c r="X11" s="21">
        <v>4.312987E-5</v>
      </c>
      <c r="Y11">
        <v>2.4788240000000001E-3</v>
      </c>
      <c r="Z11">
        <v>2.6111390000000002E-3</v>
      </c>
      <c r="AA11">
        <v>1.0533781</v>
      </c>
      <c r="AB11">
        <v>4.3999999999999997E-2</v>
      </c>
      <c r="AC11">
        <v>0.95599999999999996</v>
      </c>
      <c r="AD11">
        <v>1</v>
      </c>
      <c r="AE11">
        <v>4.9000000000000002E-2</v>
      </c>
      <c r="AF11">
        <v>4.5806309999999999E-3</v>
      </c>
      <c r="AG11">
        <v>4.5900973999999997E-3</v>
      </c>
      <c r="AH11">
        <v>2.5506980000000001E-3</v>
      </c>
      <c r="AI11">
        <v>2.6146462000000001E-3</v>
      </c>
      <c r="AJ11" s="21">
        <v>1.434722E-4</v>
      </c>
      <c r="AK11" s="21">
        <v>1.442344E-4</v>
      </c>
      <c r="AL11" s="21">
        <v>7.8422990000000004E-5</v>
      </c>
      <c r="AM11" s="21">
        <v>8.2585870000000003E-5</v>
      </c>
      <c r="AN11">
        <v>0</v>
      </c>
      <c r="AO11">
        <v>0</v>
      </c>
      <c r="AP11">
        <v>6.4856769999999996E-3</v>
      </c>
      <c r="AQ11">
        <v>6.8263459999999996E-3</v>
      </c>
    </row>
    <row r="12" spans="1:43" x14ac:dyDescent="0.3">
      <c r="A12">
        <v>11</v>
      </c>
      <c r="B12" t="s">
        <v>26</v>
      </c>
      <c r="C12" t="s">
        <v>43</v>
      </c>
      <c r="D12" t="s">
        <v>11</v>
      </c>
      <c r="E12" t="s">
        <v>69</v>
      </c>
      <c r="F12">
        <v>4.8909910000000001E-2</v>
      </c>
      <c r="G12">
        <v>4.4087666999999997E-2</v>
      </c>
      <c r="H12" s="21">
        <v>6.1730029999999996E-5</v>
      </c>
      <c r="I12" s="21">
        <v>4.5360559999999998E-5</v>
      </c>
      <c r="J12" s="21">
        <v>1.197489E-4</v>
      </c>
      <c r="K12" s="21">
        <v>8.6484170000000006E-5</v>
      </c>
      <c r="L12">
        <v>-4.7024980000000003E-3</v>
      </c>
      <c r="M12" s="21">
        <v>9.0707450000000002E-5</v>
      </c>
      <c r="N12">
        <v>-4.822247E-3</v>
      </c>
      <c r="O12">
        <v>2.736123E-3</v>
      </c>
      <c r="P12">
        <v>5.5075489999999996E-3</v>
      </c>
      <c r="Q12">
        <v>2.012902</v>
      </c>
      <c r="R12">
        <v>1</v>
      </c>
      <c r="S12">
        <v>0.95199999999999996</v>
      </c>
      <c r="T12" s="21">
        <v>6.1730029999999996E-5</v>
      </c>
      <c r="U12" s="21">
        <v>1.4714759999999999E-4</v>
      </c>
      <c r="V12" s="21">
        <v>4.5360559999999998E-5</v>
      </c>
      <c r="W12" s="21">
        <v>1.5387849999999999E-4</v>
      </c>
      <c r="X12" s="21">
        <v>-1.6369470000000001E-5</v>
      </c>
      <c r="Y12">
        <v>4.6512979999999999E-3</v>
      </c>
      <c r="Z12">
        <v>4.8638446000000002E-3</v>
      </c>
      <c r="AA12">
        <v>1.0456962000000001</v>
      </c>
      <c r="AB12">
        <v>4.2000000000000003E-2</v>
      </c>
      <c r="AC12">
        <v>0.95799999999999996</v>
      </c>
      <c r="AD12">
        <v>1</v>
      </c>
      <c r="AE12">
        <v>5.1999999999999998E-2</v>
      </c>
      <c r="AF12">
        <v>2.7990749999999998E-3</v>
      </c>
      <c r="AG12">
        <v>2.8473488999999999E-3</v>
      </c>
      <c r="AH12">
        <v>4.8675180000000004E-3</v>
      </c>
      <c r="AI12">
        <v>4.9236777000000002E-3</v>
      </c>
      <c r="AJ12" s="21">
        <v>8.6484170000000006E-5</v>
      </c>
      <c r="AK12" s="21">
        <v>9.0707450000000002E-5</v>
      </c>
      <c r="AL12" s="21">
        <v>1.4714759999999999E-4</v>
      </c>
      <c r="AM12" s="21">
        <v>1.5387849999999999E-4</v>
      </c>
      <c r="AN12">
        <v>0</v>
      </c>
      <c r="AO12">
        <v>0</v>
      </c>
      <c r="AP12">
        <v>6.3431850000000003E-3</v>
      </c>
      <c r="AQ12">
        <v>7.021111E-3</v>
      </c>
    </row>
    <row r="13" spans="1:43" x14ac:dyDescent="0.3">
      <c r="A13">
        <v>12</v>
      </c>
      <c r="B13" t="s">
        <v>27</v>
      </c>
      <c r="C13" t="s">
        <v>11</v>
      </c>
      <c r="D13" t="s">
        <v>43</v>
      </c>
      <c r="E13" t="s">
        <v>69</v>
      </c>
      <c r="F13">
        <v>4.8558150000000001E-2</v>
      </c>
      <c r="G13">
        <v>4.1704683999999999E-2</v>
      </c>
      <c r="H13" s="21">
        <v>7.5070450000000002E-5</v>
      </c>
      <c r="I13" s="21">
        <v>5.1706309999999997E-5</v>
      </c>
      <c r="J13" s="21">
        <v>-2.32014E-4</v>
      </c>
      <c r="K13" s="21">
        <v>1.525536E-4</v>
      </c>
      <c r="L13">
        <v>-7.0854810000000002E-3</v>
      </c>
      <c r="M13" s="21">
        <v>1.5312139999999999E-4</v>
      </c>
      <c r="N13">
        <v>-6.8534670000000002E-3</v>
      </c>
      <c r="O13">
        <v>4.8273329999999996E-3</v>
      </c>
      <c r="P13">
        <v>8.5806029999999991E-3</v>
      </c>
      <c r="Q13">
        <v>1.777504</v>
      </c>
      <c r="R13">
        <v>1</v>
      </c>
      <c r="S13">
        <v>0.94799999999999995</v>
      </c>
      <c r="T13" s="21">
        <v>7.5070450000000002E-5</v>
      </c>
      <c r="U13" s="21">
        <v>8.8996810000000002E-5</v>
      </c>
      <c r="V13" s="21">
        <v>5.1706309999999997E-5</v>
      </c>
      <c r="W13" s="21">
        <v>9.1457010000000003E-5</v>
      </c>
      <c r="X13" s="21">
        <v>-2.3364140000000002E-5</v>
      </c>
      <c r="Y13">
        <v>2.8139200000000001E-3</v>
      </c>
      <c r="Z13">
        <v>2.8911405000000001E-3</v>
      </c>
      <c r="AA13">
        <v>1.0274422000000001</v>
      </c>
      <c r="AB13">
        <v>4.9000000000000002E-2</v>
      </c>
      <c r="AC13">
        <v>0.95099999999999996</v>
      </c>
      <c r="AD13">
        <v>1</v>
      </c>
      <c r="AE13">
        <v>5.1999999999999998E-2</v>
      </c>
      <c r="AF13">
        <v>4.8452740000000001E-3</v>
      </c>
      <c r="AG13">
        <v>4.9026432E-3</v>
      </c>
      <c r="AH13">
        <v>2.8110740000000002E-3</v>
      </c>
      <c r="AI13">
        <v>2.8659809E-3</v>
      </c>
      <c r="AJ13" s="21">
        <v>1.525536E-4</v>
      </c>
      <c r="AK13" s="21">
        <v>1.5312139999999999E-4</v>
      </c>
      <c r="AL13" s="21">
        <v>8.8996810000000002E-5</v>
      </c>
      <c r="AM13" s="21">
        <v>9.1457010000000003E-5</v>
      </c>
      <c r="AN13">
        <v>0</v>
      </c>
      <c r="AO13">
        <v>0</v>
      </c>
      <c r="AP13">
        <v>6.8263459999999996E-3</v>
      </c>
      <c r="AQ13">
        <v>7.021111E-3</v>
      </c>
    </row>
    <row r="14" spans="1:43" x14ac:dyDescent="0.3">
      <c r="A14">
        <v>13</v>
      </c>
      <c r="B14" t="s">
        <v>28</v>
      </c>
      <c r="C14" t="s">
        <v>8</v>
      </c>
      <c r="D14" t="s">
        <v>9</v>
      </c>
      <c r="E14" t="s">
        <v>70</v>
      </c>
      <c r="F14">
        <v>4.8767530000000003E-2</v>
      </c>
      <c r="G14">
        <v>4.7555732000000003E-2</v>
      </c>
      <c r="H14" s="21">
        <v>9.5835079999999999E-5</v>
      </c>
      <c r="I14" s="21">
        <v>5.3252939999999999E-6</v>
      </c>
      <c r="J14" s="21">
        <v>-2.2634110000000001E-5</v>
      </c>
      <c r="K14" s="21">
        <v>7.4307219999999994E-5</v>
      </c>
      <c r="L14">
        <v>-1.2344319999999999E-3</v>
      </c>
      <c r="M14" s="21">
        <v>1.3386830000000001E-4</v>
      </c>
      <c r="N14">
        <v>-1.211798E-3</v>
      </c>
      <c r="O14">
        <v>2.3487339999999999E-3</v>
      </c>
      <c r="P14">
        <v>4.4075629999999998E-3</v>
      </c>
      <c r="Q14">
        <v>1.8765689999999999</v>
      </c>
      <c r="R14">
        <v>1</v>
      </c>
      <c r="S14">
        <v>0.94599999999999995</v>
      </c>
      <c r="T14" s="21">
        <v>9.5835079999999999E-5</v>
      </c>
      <c r="U14" s="21">
        <v>9.5083290000000004E-5</v>
      </c>
      <c r="V14" s="21">
        <v>5.3252939999999999E-6</v>
      </c>
      <c r="W14" s="21">
        <v>3.4202080000000001E-5</v>
      </c>
      <c r="X14" s="21">
        <v>-9.0509779999999997E-5</v>
      </c>
      <c r="Y14">
        <v>3.0068209999999998E-3</v>
      </c>
      <c r="Z14">
        <v>1.0810368999999999E-3</v>
      </c>
      <c r="AA14">
        <v>0.35952810000000002</v>
      </c>
      <c r="AB14">
        <v>5.8999999999999997E-2</v>
      </c>
      <c r="AC14">
        <v>0.94099999999999995</v>
      </c>
      <c r="AD14">
        <v>1</v>
      </c>
      <c r="AE14">
        <v>5.0999999999999997E-2</v>
      </c>
      <c r="AF14">
        <v>2.3221689999999998E-3</v>
      </c>
      <c r="AG14">
        <v>4.2326587000000001E-3</v>
      </c>
      <c r="AH14">
        <v>2.9292340000000002E-3</v>
      </c>
      <c r="AI14">
        <v>1.0900746999999999E-3</v>
      </c>
      <c r="AJ14" s="21">
        <v>7.4307219999999994E-5</v>
      </c>
      <c r="AK14" s="21">
        <v>1.3386830000000001E-4</v>
      </c>
      <c r="AL14" s="21">
        <v>9.5083290000000004E-5</v>
      </c>
      <c r="AM14" s="21">
        <v>3.4202080000000001E-5</v>
      </c>
      <c r="AN14">
        <v>0</v>
      </c>
      <c r="AO14">
        <v>0</v>
      </c>
      <c r="AP14">
        <v>7.4511070000000002E-3</v>
      </c>
      <c r="AQ14">
        <v>6.9569389999999997E-3</v>
      </c>
    </row>
    <row r="15" spans="1:43" x14ac:dyDescent="0.3">
      <c r="A15">
        <v>14</v>
      </c>
      <c r="B15" t="s">
        <v>29</v>
      </c>
      <c r="C15" t="s">
        <v>9</v>
      </c>
      <c r="D15" t="s">
        <v>8</v>
      </c>
      <c r="E15" t="s">
        <v>70</v>
      </c>
      <c r="F15">
        <v>4.8796880000000001E-2</v>
      </c>
      <c r="G15">
        <v>8.5281119999999992E-3</v>
      </c>
      <c r="H15" s="21">
        <v>1.282668E-6</v>
      </c>
      <c r="I15" s="21">
        <v>1.1037379999999999E-3</v>
      </c>
      <c r="J15" s="21">
        <v>6.7152170000000004E-6</v>
      </c>
      <c r="K15" s="21">
        <v>9.2945559999999997E-5</v>
      </c>
      <c r="L15">
        <v>-4.0262052E-2</v>
      </c>
      <c r="M15" s="21">
        <v>3.8409289999999998E-5</v>
      </c>
      <c r="N15">
        <v>-4.0268766999999997E-2</v>
      </c>
      <c r="O15">
        <v>2.937734E-3</v>
      </c>
      <c r="P15">
        <v>4.0280349999999999E-2</v>
      </c>
      <c r="Q15">
        <v>13.711366</v>
      </c>
      <c r="R15">
        <v>1</v>
      </c>
      <c r="S15">
        <v>0.96099999999999997</v>
      </c>
      <c r="T15" s="21">
        <v>1.282668E-6</v>
      </c>
      <c r="U15" s="21">
        <v>7.6398819999999999E-5</v>
      </c>
      <c r="V15" s="21">
        <v>1.1037379999999999E-3</v>
      </c>
      <c r="W15" s="21">
        <v>1.5157770000000001E-4</v>
      </c>
      <c r="X15" s="21">
        <v>1.102455E-3</v>
      </c>
      <c r="Y15">
        <v>2.4147349999999999E-3</v>
      </c>
      <c r="Z15">
        <v>4.9164066000000001E-3</v>
      </c>
      <c r="AA15">
        <v>2.0360026000000002</v>
      </c>
      <c r="AB15">
        <v>4.3999999999999997E-2</v>
      </c>
      <c r="AC15">
        <v>0.95599999999999996</v>
      </c>
      <c r="AD15">
        <v>1</v>
      </c>
      <c r="AE15">
        <v>8.3000000000000004E-2</v>
      </c>
      <c r="AF15">
        <v>2.9965230000000001E-3</v>
      </c>
      <c r="AG15">
        <v>1.1395475E-3</v>
      </c>
      <c r="AH15">
        <v>2.4318830000000001E-3</v>
      </c>
      <c r="AI15">
        <v>4.4615096E-3</v>
      </c>
      <c r="AJ15" s="21">
        <v>9.2945559999999997E-5</v>
      </c>
      <c r="AK15" s="21">
        <v>3.8409289999999998E-5</v>
      </c>
      <c r="AL15" s="21">
        <v>7.6398819999999999E-5</v>
      </c>
      <c r="AM15" s="21">
        <v>1.5157770000000001E-4</v>
      </c>
      <c r="AN15">
        <v>0</v>
      </c>
      <c r="AO15">
        <v>0</v>
      </c>
      <c r="AP15">
        <v>6.4856769999999996E-3</v>
      </c>
      <c r="AQ15">
        <v>8.7241620000000006E-3</v>
      </c>
    </row>
    <row r="16" spans="1:43" x14ac:dyDescent="0.3">
      <c r="A16">
        <v>15</v>
      </c>
      <c r="B16" t="s">
        <v>30</v>
      </c>
      <c r="C16" t="s">
        <v>8</v>
      </c>
      <c r="D16" t="s">
        <v>42</v>
      </c>
      <c r="E16" t="s">
        <v>70</v>
      </c>
      <c r="F16">
        <v>4.872903E-2</v>
      </c>
      <c r="G16">
        <v>4.6960217999999998E-2</v>
      </c>
      <c r="H16" s="21">
        <v>-7.207408E-6</v>
      </c>
      <c r="I16" s="21">
        <v>4.5110149999999998E-4</v>
      </c>
      <c r="J16" s="21">
        <v>-6.1131409999999996E-5</v>
      </c>
      <c r="K16" s="21">
        <v>7.4235110000000004E-5</v>
      </c>
      <c r="L16">
        <v>-1.829946E-3</v>
      </c>
      <c r="M16" s="21">
        <v>7.9318820000000005E-5</v>
      </c>
      <c r="N16">
        <v>-1.768815E-3</v>
      </c>
      <c r="O16">
        <v>2.347142E-3</v>
      </c>
      <c r="P16">
        <v>3.10385E-3</v>
      </c>
      <c r="Q16">
        <v>1.322395</v>
      </c>
      <c r="R16">
        <v>1</v>
      </c>
      <c r="S16">
        <v>0.95099999999999996</v>
      </c>
      <c r="T16" s="21">
        <v>-7.207408E-6</v>
      </c>
      <c r="U16" s="21">
        <v>1.060645E-4</v>
      </c>
      <c r="V16" s="21">
        <v>4.5110149999999998E-4</v>
      </c>
      <c r="W16" s="21">
        <v>6.2701579999999995E-5</v>
      </c>
      <c r="X16" s="21">
        <v>4.5830890000000003E-4</v>
      </c>
      <c r="Y16">
        <v>3.3523839999999999E-3</v>
      </c>
      <c r="Z16">
        <v>2.0324983999999999E-3</v>
      </c>
      <c r="AA16">
        <v>0.6062845</v>
      </c>
      <c r="AB16">
        <v>5.7000000000000002E-2</v>
      </c>
      <c r="AC16">
        <v>0.94299999999999995</v>
      </c>
      <c r="AD16">
        <v>1</v>
      </c>
      <c r="AE16">
        <v>6.2E-2</v>
      </c>
      <c r="AF16">
        <v>2.3670309999999999E-3</v>
      </c>
      <c r="AG16">
        <v>2.5205967000000002E-3</v>
      </c>
      <c r="AH16">
        <v>3.3258950000000002E-3</v>
      </c>
      <c r="AI16">
        <v>1.9874731000000001E-3</v>
      </c>
      <c r="AJ16" s="21">
        <v>7.4235110000000004E-5</v>
      </c>
      <c r="AK16" s="21">
        <v>7.9318820000000005E-5</v>
      </c>
      <c r="AL16" s="21">
        <v>1.060645E-4</v>
      </c>
      <c r="AM16" s="21">
        <v>6.2701579999999995E-5</v>
      </c>
      <c r="AN16">
        <v>0</v>
      </c>
      <c r="AO16">
        <v>0</v>
      </c>
      <c r="AP16">
        <v>7.3315070000000001E-3</v>
      </c>
      <c r="AQ16">
        <v>7.6260080000000001E-3</v>
      </c>
    </row>
    <row r="17" spans="1:43" x14ac:dyDescent="0.3">
      <c r="A17">
        <v>16</v>
      </c>
      <c r="B17" t="s">
        <v>31</v>
      </c>
      <c r="C17" t="s">
        <v>42</v>
      </c>
      <c r="D17" t="s">
        <v>8</v>
      </c>
      <c r="E17" t="s">
        <v>70</v>
      </c>
      <c r="F17">
        <v>4.880255E-2</v>
      </c>
      <c r="G17">
        <v>2.641197E-2</v>
      </c>
      <c r="H17" s="21">
        <v>6.8957450000000002E-5</v>
      </c>
      <c r="I17" s="21">
        <v>-3.9861550000000001E-4</v>
      </c>
      <c r="J17" s="21">
        <v>1.239017E-5</v>
      </c>
      <c r="K17" s="21">
        <v>1.075948E-4</v>
      </c>
      <c r="L17">
        <v>-2.2378194000000001E-2</v>
      </c>
      <c r="M17" s="21">
        <v>6.5872359999999994E-5</v>
      </c>
      <c r="N17">
        <v>-2.2390584000000002E-2</v>
      </c>
      <c r="O17">
        <v>3.4007680000000002E-3</v>
      </c>
      <c r="P17">
        <v>2.2474839E-2</v>
      </c>
      <c r="Q17">
        <v>6.6087540000000002</v>
      </c>
      <c r="R17">
        <v>1</v>
      </c>
      <c r="S17">
        <v>0.94799999999999995</v>
      </c>
      <c r="T17" s="21">
        <v>6.8957450000000002E-5</v>
      </c>
      <c r="U17" s="21">
        <v>7.9136350000000007E-5</v>
      </c>
      <c r="V17" s="21">
        <v>-3.9861550000000001E-4</v>
      </c>
      <c r="W17" s="21">
        <v>8.5968119999999996E-5</v>
      </c>
      <c r="X17" s="21">
        <v>-4.6757299999999999E-4</v>
      </c>
      <c r="Y17">
        <v>2.5022099999999999E-3</v>
      </c>
      <c r="Z17">
        <v>2.7462742E-3</v>
      </c>
      <c r="AA17">
        <v>1.0975394000000001</v>
      </c>
      <c r="AB17">
        <v>5.8999999999999997E-2</v>
      </c>
      <c r="AC17">
        <v>0.94099999999999995</v>
      </c>
      <c r="AD17">
        <v>1</v>
      </c>
      <c r="AE17">
        <v>5.8000000000000003E-2</v>
      </c>
      <c r="AF17">
        <v>3.4203440000000001E-3</v>
      </c>
      <c r="AG17">
        <v>2.0587234999999999E-3</v>
      </c>
      <c r="AH17">
        <v>2.5004699999999999E-3</v>
      </c>
      <c r="AI17">
        <v>2.6794891999999998E-3</v>
      </c>
      <c r="AJ17" s="21">
        <v>1.075948E-4</v>
      </c>
      <c r="AK17" s="21">
        <v>6.5872359999999994E-5</v>
      </c>
      <c r="AL17" s="21">
        <v>7.9136350000000007E-5</v>
      </c>
      <c r="AM17" s="21">
        <v>8.5968119999999996E-5</v>
      </c>
      <c r="AN17">
        <v>0</v>
      </c>
      <c r="AO17">
        <v>0</v>
      </c>
      <c r="AP17">
        <v>7.4511070000000002E-3</v>
      </c>
      <c r="AQ17">
        <v>7.3916169999999996E-3</v>
      </c>
    </row>
    <row r="18" spans="1:43" x14ac:dyDescent="0.3">
      <c r="A18">
        <v>17</v>
      </c>
      <c r="B18" t="s">
        <v>32</v>
      </c>
      <c r="C18" t="s">
        <v>9</v>
      </c>
      <c r="D18" t="s">
        <v>42</v>
      </c>
      <c r="E18" t="s">
        <v>70</v>
      </c>
      <c r="F18">
        <v>4.8876040000000003E-2</v>
      </c>
      <c r="G18">
        <v>7.3059500000000003E-3</v>
      </c>
      <c r="H18" s="21">
        <v>-8.2338189999999996E-5</v>
      </c>
      <c r="I18" s="21">
        <v>4.7905860000000003E-3</v>
      </c>
      <c r="J18" s="21">
        <v>8.5876220000000004E-5</v>
      </c>
      <c r="K18" s="21">
        <v>9.8514749999999997E-5</v>
      </c>
      <c r="L18">
        <v>-4.1484213999999998E-2</v>
      </c>
      <c r="M18" s="21">
        <v>2.9114990000000001E-5</v>
      </c>
      <c r="N18">
        <v>-4.1570089999999997E-2</v>
      </c>
      <c r="O18">
        <v>3.114936E-3</v>
      </c>
      <c r="P18">
        <v>4.1494418999999998E-2</v>
      </c>
      <c r="Q18">
        <v>13.321115000000001</v>
      </c>
      <c r="R18">
        <v>1</v>
      </c>
      <c r="S18">
        <v>0.95299999999999996</v>
      </c>
      <c r="T18" s="21">
        <v>-8.2338189999999996E-5</v>
      </c>
      <c r="U18" s="21">
        <v>1.101978E-4</v>
      </c>
      <c r="V18" s="21">
        <v>4.7905860000000003E-3</v>
      </c>
      <c r="W18" s="21">
        <v>8.8888300000000001E-5</v>
      </c>
      <c r="X18" s="21">
        <v>4.8729239999999998E-3</v>
      </c>
      <c r="Y18">
        <v>3.4839900000000002E-3</v>
      </c>
      <c r="Z18">
        <v>5.5536420999999997E-3</v>
      </c>
      <c r="AA18">
        <v>1.5940464000000001</v>
      </c>
      <c r="AB18">
        <v>5.6000000000000001E-2</v>
      </c>
      <c r="AC18">
        <v>0.94399999999999995</v>
      </c>
      <c r="AD18">
        <v>1</v>
      </c>
      <c r="AE18">
        <v>0.42399999999999999</v>
      </c>
      <c r="AF18">
        <v>3.050194E-3</v>
      </c>
      <c r="AG18">
        <v>8.8338369999999998E-4</v>
      </c>
      <c r="AH18">
        <v>3.4043559999999999E-3</v>
      </c>
      <c r="AI18">
        <v>2.6794697000000001E-3</v>
      </c>
      <c r="AJ18" s="21">
        <v>9.8514749999999997E-5</v>
      </c>
      <c r="AK18" s="21">
        <v>2.9114990000000001E-5</v>
      </c>
      <c r="AL18" s="21">
        <v>1.101978E-4</v>
      </c>
      <c r="AM18" s="21">
        <v>8.8888300000000001E-5</v>
      </c>
      <c r="AN18">
        <v>0</v>
      </c>
      <c r="AO18">
        <v>0</v>
      </c>
      <c r="AP18">
        <v>7.2707630000000004E-3</v>
      </c>
      <c r="AQ18">
        <v>1.5627668000000001E-2</v>
      </c>
    </row>
    <row r="19" spans="1:43" x14ac:dyDescent="0.3">
      <c r="A19">
        <v>18</v>
      </c>
      <c r="B19" t="s">
        <v>33</v>
      </c>
      <c r="C19" t="s">
        <v>42</v>
      </c>
      <c r="D19" t="s">
        <v>9</v>
      </c>
      <c r="E19" t="s">
        <v>70</v>
      </c>
      <c r="F19">
        <v>4.8879840000000001E-2</v>
      </c>
      <c r="G19">
        <v>2.6816941E-2</v>
      </c>
      <c r="H19" s="21">
        <v>-1.2914649999999999E-4</v>
      </c>
      <c r="I19" s="21">
        <v>-2.6504700000000003E-4</v>
      </c>
      <c r="J19" s="21">
        <v>8.96729E-5</v>
      </c>
      <c r="K19" s="21">
        <v>1.056437E-4</v>
      </c>
      <c r="L19">
        <v>-2.1973223E-2</v>
      </c>
      <c r="M19" s="21">
        <v>8.5149700000000002E-5</v>
      </c>
      <c r="N19">
        <v>-2.2062895999999999E-2</v>
      </c>
      <c r="O19">
        <v>3.3402789999999998E-3</v>
      </c>
      <c r="P19">
        <v>2.2137429E-2</v>
      </c>
      <c r="Q19">
        <v>6.6274179999999996</v>
      </c>
      <c r="R19">
        <v>1</v>
      </c>
      <c r="S19">
        <v>0.95599999999999996</v>
      </c>
      <c r="T19" s="21">
        <v>-1.2914649999999999E-4</v>
      </c>
      <c r="U19" s="21">
        <v>9.4955079999999993E-5</v>
      </c>
      <c r="V19" s="21">
        <v>-2.6504700000000003E-4</v>
      </c>
      <c r="W19" s="21">
        <v>2.8156869999999999E-5</v>
      </c>
      <c r="X19" s="21">
        <v>-1.359005E-4</v>
      </c>
      <c r="Y19">
        <v>3.0040190000000001E-3</v>
      </c>
      <c r="Z19">
        <v>9.2858290000000004E-4</v>
      </c>
      <c r="AA19">
        <v>0.30911349999999999</v>
      </c>
      <c r="AB19">
        <v>4.9000000000000002E-2</v>
      </c>
      <c r="AC19">
        <v>0.95099999999999996</v>
      </c>
      <c r="AD19">
        <v>1</v>
      </c>
      <c r="AE19">
        <v>5.8999999999999997E-2</v>
      </c>
      <c r="AF19">
        <v>3.3698389999999999E-3</v>
      </c>
      <c r="AG19">
        <v>2.6531006E-3</v>
      </c>
      <c r="AH19">
        <v>3.0318749999999998E-3</v>
      </c>
      <c r="AI19">
        <v>8.8052279999999996E-4</v>
      </c>
      <c r="AJ19" s="21">
        <v>1.056437E-4</v>
      </c>
      <c r="AK19" s="21">
        <v>8.5149700000000002E-5</v>
      </c>
      <c r="AL19" s="21">
        <v>9.4955079999999993E-5</v>
      </c>
      <c r="AM19" s="21">
        <v>2.8156869999999999E-5</v>
      </c>
      <c r="AN19">
        <v>0</v>
      </c>
      <c r="AO19">
        <v>0</v>
      </c>
      <c r="AP19">
        <v>6.8263459999999996E-3</v>
      </c>
      <c r="AQ19">
        <v>7.4511070000000002E-3</v>
      </c>
    </row>
    <row r="20" spans="1:43" x14ac:dyDescent="0.3">
      <c r="A20">
        <v>19</v>
      </c>
      <c r="B20" t="s">
        <v>34</v>
      </c>
      <c r="C20" t="s">
        <v>10</v>
      </c>
      <c r="D20" t="s">
        <v>43</v>
      </c>
      <c r="E20" t="s">
        <v>70</v>
      </c>
      <c r="F20">
        <v>4.8784399999999999E-2</v>
      </c>
      <c r="G20">
        <v>1.7575924999999999E-2</v>
      </c>
      <c r="H20" s="21">
        <v>1.890742E-4</v>
      </c>
      <c r="I20" s="21">
        <v>2.4649459999999998E-4</v>
      </c>
      <c r="J20" s="21">
        <v>-5.7641490000000003E-6</v>
      </c>
      <c r="K20" s="21">
        <v>1.052748E-4</v>
      </c>
      <c r="L20">
        <v>-3.1214239000000001E-2</v>
      </c>
      <c r="M20" s="21">
        <v>4.1893759999999999E-5</v>
      </c>
      <c r="N20">
        <v>-3.1208474999999999E-2</v>
      </c>
      <c r="O20">
        <v>3.327422E-3</v>
      </c>
      <c r="P20">
        <v>3.1242312000000001E-2</v>
      </c>
      <c r="Q20">
        <v>9.3893450000000005</v>
      </c>
      <c r="R20">
        <v>1</v>
      </c>
      <c r="S20">
        <v>0.95</v>
      </c>
      <c r="T20" s="21">
        <v>1.890742E-4</v>
      </c>
      <c r="U20" s="21">
        <v>1.069441E-4</v>
      </c>
      <c r="V20" s="21">
        <v>2.4649459999999998E-4</v>
      </c>
      <c r="W20" s="21">
        <v>5.717828E-5</v>
      </c>
      <c r="X20" s="21">
        <v>5.7420370000000001E-5</v>
      </c>
      <c r="Y20">
        <v>3.3854620000000001E-3</v>
      </c>
      <c r="Z20">
        <v>1.8239642E-3</v>
      </c>
      <c r="AA20">
        <v>0.53876369999999996</v>
      </c>
      <c r="AB20">
        <v>6.0999999999999999E-2</v>
      </c>
      <c r="AC20">
        <v>0.93899999999999995</v>
      </c>
      <c r="AD20">
        <v>1</v>
      </c>
      <c r="AE20">
        <v>5.8999999999999997E-2</v>
      </c>
      <c r="AF20">
        <v>3.3515889999999999E-3</v>
      </c>
      <c r="AG20">
        <v>1.3095476000000001E-3</v>
      </c>
      <c r="AH20">
        <v>3.3639429999999999E-3</v>
      </c>
      <c r="AI20">
        <v>1.7915186E-3</v>
      </c>
      <c r="AJ20" s="21">
        <v>1.052748E-4</v>
      </c>
      <c r="AK20" s="21">
        <v>4.1893759999999999E-5</v>
      </c>
      <c r="AL20" s="21">
        <v>1.069441E-4</v>
      </c>
      <c r="AM20" s="21">
        <v>5.717828E-5</v>
      </c>
      <c r="AN20">
        <v>0</v>
      </c>
      <c r="AO20">
        <v>0</v>
      </c>
      <c r="AP20">
        <v>7.5682889999999997E-3</v>
      </c>
      <c r="AQ20">
        <v>7.4511070000000002E-3</v>
      </c>
    </row>
    <row r="21" spans="1:43" x14ac:dyDescent="0.3">
      <c r="A21">
        <v>20</v>
      </c>
      <c r="B21" t="s">
        <v>35</v>
      </c>
      <c r="C21" t="s">
        <v>43</v>
      </c>
      <c r="D21" t="s">
        <v>10</v>
      </c>
      <c r="E21" t="s">
        <v>70</v>
      </c>
      <c r="F21">
        <v>4.8740459999999999E-2</v>
      </c>
      <c r="G21">
        <v>2.5115859000000001E-2</v>
      </c>
      <c r="H21" s="21">
        <v>7.7756679999999999E-5</v>
      </c>
      <c r="I21" s="21">
        <v>-6.3346379999999999E-5</v>
      </c>
      <c r="J21" s="21">
        <v>-4.9702720000000002E-5</v>
      </c>
      <c r="K21" s="21">
        <v>1.1123100000000001E-4</v>
      </c>
      <c r="L21">
        <v>-2.3674305E-2</v>
      </c>
      <c r="M21" s="21">
        <v>5.9708750000000003E-5</v>
      </c>
      <c r="N21">
        <v>-2.3624602000000001E-2</v>
      </c>
      <c r="O21">
        <v>3.5160259999999998E-3</v>
      </c>
      <c r="P21">
        <v>2.3749406000000001E-2</v>
      </c>
      <c r="Q21">
        <v>6.7546160000000004</v>
      </c>
      <c r="R21">
        <v>1</v>
      </c>
      <c r="S21">
        <v>0.93200000000000005</v>
      </c>
      <c r="T21" s="21">
        <v>7.7756679999999999E-5</v>
      </c>
      <c r="U21" s="21">
        <v>1.089912E-4</v>
      </c>
      <c r="V21" s="21">
        <v>-6.3346379999999999E-5</v>
      </c>
      <c r="W21" s="21">
        <v>4.239805E-5</v>
      </c>
      <c r="X21" s="21">
        <v>-1.4110309999999999E-4</v>
      </c>
      <c r="Y21">
        <v>3.4457590000000001E-3</v>
      </c>
      <c r="Z21">
        <v>1.34157E-3</v>
      </c>
      <c r="AA21">
        <v>0.38933950000000001</v>
      </c>
      <c r="AB21">
        <v>5.3999999999999999E-2</v>
      </c>
      <c r="AC21">
        <v>0.94599999999999995</v>
      </c>
      <c r="AD21">
        <v>1</v>
      </c>
      <c r="AE21">
        <v>4.5999999999999999E-2</v>
      </c>
      <c r="AF21">
        <v>3.3876140000000002E-3</v>
      </c>
      <c r="AG21">
        <v>1.8065817000000001E-3</v>
      </c>
      <c r="AH21">
        <v>3.442194E-3</v>
      </c>
      <c r="AI21">
        <v>1.349926E-3</v>
      </c>
      <c r="AJ21" s="21">
        <v>1.1123100000000001E-4</v>
      </c>
      <c r="AK21" s="21">
        <v>5.9708750000000003E-5</v>
      </c>
      <c r="AL21" s="21">
        <v>1.089912E-4</v>
      </c>
      <c r="AM21" s="21">
        <v>4.239805E-5</v>
      </c>
      <c r="AN21">
        <v>0</v>
      </c>
      <c r="AO21">
        <v>0</v>
      </c>
      <c r="AP21">
        <v>7.1473070000000003E-3</v>
      </c>
      <c r="AQ21">
        <v>6.6245000000000002E-3</v>
      </c>
    </row>
    <row r="22" spans="1:43" x14ac:dyDescent="0.3">
      <c r="A22">
        <v>21</v>
      </c>
      <c r="B22" t="s">
        <v>36</v>
      </c>
      <c r="C22" t="s">
        <v>10</v>
      </c>
      <c r="D22" t="s">
        <v>11</v>
      </c>
      <c r="E22" t="s">
        <v>70</v>
      </c>
      <c r="F22">
        <v>4.8696860000000002E-2</v>
      </c>
      <c r="G22">
        <v>1.7636701000000001E-2</v>
      </c>
      <c r="H22" s="21">
        <v>-8.616423E-5</v>
      </c>
      <c r="I22" s="21">
        <v>-1.266764E-5</v>
      </c>
      <c r="J22" s="21">
        <v>-9.3301570000000006E-5</v>
      </c>
      <c r="K22" s="21">
        <v>8.176092E-5</v>
      </c>
      <c r="L22">
        <v>-3.1153462999999999E-2</v>
      </c>
      <c r="M22" s="21">
        <v>3.2314039999999999E-5</v>
      </c>
      <c r="N22">
        <v>-3.1060161999999999E-2</v>
      </c>
      <c r="O22">
        <v>2.5858980000000001E-3</v>
      </c>
      <c r="P22">
        <v>3.1170201000000002E-2</v>
      </c>
      <c r="Q22">
        <v>12.053917999999999</v>
      </c>
      <c r="R22">
        <v>1</v>
      </c>
      <c r="S22">
        <v>0.94799999999999995</v>
      </c>
      <c r="T22" s="21">
        <v>-8.616423E-5</v>
      </c>
      <c r="U22" s="21">
        <v>1.3328149999999999E-4</v>
      </c>
      <c r="V22" s="21">
        <v>-1.266764E-5</v>
      </c>
      <c r="W22" s="21">
        <v>4.4710509999999999E-5</v>
      </c>
      <c r="X22" s="21">
        <v>7.3496590000000003E-5</v>
      </c>
      <c r="Y22">
        <v>4.2135059999999997E-3</v>
      </c>
      <c r="Z22">
        <v>1.4132203000000001E-3</v>
      </c>
      <c r="AA22">
        <v>0.33540249999999999</v>
      </c>
      <c r="AB22">
        <v>5.1999999999999998E-2</v>
      </c>
      <c r="AC22">
        <v>0.94799999999999995</v>
      </c>
      <c r="AD22">
        <v>1</v>
      </c>
      <c r="AE22">
        <v>5.1999999999999998E-2</v>
      </c>
      <c r="AF22">
        <v>2.5520999999999999E-3</v>
      </c>
      <c r="AG22">
        <v>9.920285E-4</v>
      </c>
      <c r="AH22">
        <v>4.194873E-3</v>
      </c>
      <c r="AI22">
        <v>1.3577899E-3</v>
      </c>
      <c r="AJ22" s="21">
        <v>8.176092E-5</v>
      </c>
      <c r="AK22" s="21">
        <v>3.2314039999999999E-5</v>
      </c>
      <c r="AL22" s="21">
        <v>1.3328149999999999E-4</v>
      </c>
      <c r="AM22" s="21">
        <v>4.4710509999999999E-5</v>
      </c>
      <c r="AN22">
        <v>0</v>
      </c>
      <c r="AO22">
        <v>0</v>
      </c>
      <c r="AP22">
        <v>7.021111E-3</v>
      </c>
      <c r="AQ22">
        <v>7.021111E-3</v>
      </c>
    </row>
    <row r="23" spans="1:43" x14ac:dyDescent="0.3">
      <c r="A23">
        <v>22</v>
      </c>
      <c r="B23" t="s">
        <v>37</v>
      </c>
      <c r="C23" t="s">
        <v>11</v>
      </c>
      <c r="D23" t="s">
        <v>10</v>
      </c>
      <c r="E23" t="s">
        <v>70</v>
      </c>
      <c r="F23">
        <v>4.8742109999999998E-2</v>
      </c>
      <c r="G23">
        <v>1.3864895E-2</v>
      </c>
      <c r="H23" s="21">
        <v>1.160822E-4</v>
      </c>
      <c r="I23" s="21">
        <v>5.4305950000000001E-5</v>
      </c>
      <c r="J23" s="21">
        <v>-4.805287E-5</v>
      </c>
      <c r="K23" s="21">
        <v>1.3647029999999999E-4</v>
      </c>
      <c r="L23">
        <v>-3.4925270000000001E-2</v>
      </c>
      <c r="M23" s="21">
        <v>4.3044789999999998E-5</v>
      </c>
      <c r="N23">
        <v>-3.4877217000000002E-2</v>
      </c>
      <c r="O23">
        <v>4.3136800000000003E-3</v>
      </c>
      <c r="P23">
        <v>3.4951758999999999E-2</v>
      </c>
      <c r="Q23">
        <v>8.1025390000000002</v>
      </c>
      <c r="R23">
        <v>1</v>
      </c>
      <c r="S23">
        <v>0.93700000000000006</v>
      </c>
      <c r="T23" s="21">
        <v>1.160822E-4</v>
      </c>
      <c r="U23" s="21">
        <v>8.0038569999999994E-5</v>
      </c>
      <c r="V23" s="21">
        <v>5.4305950000000001E-5</v>
      </c>
      <c r="W23" s="21">
        <v>3.1282899999999998E-5</v>
      </c>
      <c r="X23" s="21">
        <v>-6.1776290000000006E-5</v>
      </c>
      <c r="Y23">
        <v>2.5324380000000001E-3</v>
      </c>
      <c r="Z23">
        <v>9.9024769999999989E-4</v>
      </c>
      <c r="AA23">
        <v>0.39102550000000003</v>
      </c>
      <c r="AB23">
        <v>4.5999999999999999E-2</v>
      </c>
      <c r="AC23">
        <v>0.95399999999999996</v>
      </c>
      <c r="AD23">
        <v>1</v>
      </c>
      <c r="AE23">
        <v>4.4999999999999998E-2</v>
      </c>
      <c r="AF23">
        <v>4.2341130000000003E-3</v>
      </c>
      <c r="AG23">
        <v>1.3700233E-3</v>
      </c>
      <c r="AH23">
        <v>2.6193000000000002E-3</v>
      </c>
      <c r="AI23">
        <v>1.0198838999999999E-3</v>
      </c>
      <c r="AJ23" s="21">
        <v>1.3647029999999999E-4</v>
      </c>
      <c r="AK23" s="21">
        <v>4.3044789999999998E-5</v>
      </c>
      <c r="AL23" s="21">
        <v>8.0038569999999994E-5</v>
      </c>
      <c r="AM23" s="21">
        <v>3.1282899999999998E-5</v>
      </c>
      <c r="AN23">
        <v>0</v>
      </c>
      <c r="AO23">
        <v>0</v>
      </c>
      <c r="AP23">
        <v>6.6245000000000002E-3</v>
      </c>
      <c r="AQ23">
        <v>6.5555320000000002E-3</v>
      </c>
    </row>
    <row r="24" spans="1:43" x14ac:dyDescent="0.3">
      <c r="A24">
        <v>23</v>
      </c>
      <c r="B24" t="s">
        <v>38</v>
      </c>
      <c r="C24" t="s">
        <v>43</v>
      </c>
      <c r="D24" t="s">
        <v>11</v>
      </c>
      <c r="E24" t="s">
        <v>70</v>
      </c>
      <c r="F24">
        <v>4.8911379999999997E-2</v>
      </c>
      <c r="G24">
        <v>2.5071573999999999E-2</v>
      </c>
      <c r="H24" s="21">
        <v>1.9085630000000001E-5</v>
      </c>
      <c r="I24" s="21">
        <v>6.5666950000000003E-5</v>
      </c>
      <c r="J24" s="21">
        <v>1.212145E-4</v>
      </c>
      <c r="K24" s="21">
        <v>8.3032420000000003E-5</v>
      </c>
      <c r="L24">
        <v>-2.3718590000000001E-2</v>
      </c>
      <c r="M24" s="21">
        <v>4.5448029999999998E-5</v>
      </c>
      <c r="N24">
        <v>-2.3839804999999999E-2</v>
      </c>
      <c r="O24">
        <v>2.6272000000000001E-3</v>
      </c>
      <c r="P24">
        <v>2.3762049E-2</v>
      </c>
      <c r="Q24">
        <v>9.0446279999999994</v>
      </c>
      <c r="R24">
        <v>1</v>
      </c>
      <c r="S24">
        <v>0.95699999999999996</v>
      </c>
      <c r="T24" s="21">
        <v>1.9085630000000001E-5</v>
      </c>
      <c r="U24" s="21">
        <v>1.3255649999999999E-4</v>
      </c>
      <c r="V24" s="21">
        <v>6.5666950000000003E-5</v>
      </c>
      <c r="W24" s="21">
        <v>4.5420280000000001E-5</v>
      </c>
      <c r="X24" s="21">
        <v>4.6581320000000002E-5</v>
      </c>
      <c r="Y24">
        <v>4.1897510000000002E-3</v>
      </c>
      <c r="Z24">
        <v>1.4370982E-3</v>
      </c>
      <c r="AA24">
        <v>0.34300330000000001</v>
      </c>
      <c r="AB24">
        <v>4.4999999999999998E-2</v>
      </c>
      <c r="AC24">
        <v>0.95499999999999996</v>
      </c>
      <c r="AD24">
        <v>1</v>
      </c>
      <c r="AE24">
        <v>0.05</v>
      </c>
      <c r="AF24">
        <v>2.6210819999999998E-3</v>
      </c>
      <c r="AG24">
        <v>1.4095051E-3</v>
      </c>
      <c r="AH24">
        <v>4.3264059999999997E-3</v>
      </c>
      <c r="AI24">
        <v>1.4237716000000001E-3</v>
      </c>
      <c r="AJ24" s="21">
        <v>8.3032420000000003E-5</v>
      </c>
      <c r="AK24" s="21">
        <v>4.5448029999999998E-5</v>
      </c>
      <c r="AL24" s="21">
        <v>1.3255649999999999E-4</v>
      </c>
      <c r="AM24" s="21">
        <v>4.5420280000000001E-5</v>
      </c>
      <c r="AN24">
        <v>0</v>
      </c>
      <c r="AO24">
        <v>0</v>
      </c>
      <c r="AP24">
        <v>6.5555320000000002E-3</v>
      </c>
      <c r="AQ24">
        <v>6.8920240000000001E-3</v>
      </c>
    </row>
    <row r="25" spans="1:43" x14ac:dyDescent="0.3">
      <c r="A25">
        <v>24</v>
      </c>
      <c r="B25" t="s">
        <v>39</v>
      </c>
      <c r="C25" t="s">
        <v>11</v>
      </c>
      <c r="D25" t="s">
        <v>43</v>
      </c>
      <c r="E25" t="s">
        <v>70</v>
      </c>
      <c r="F25">
        <v>4.8712819999999997E-2</v>
      </c>
      <c r="G25">
        <v>1.3869218000000001E-2</v>
      </c>
      <c r="H25" s="21">
        <v>3.9350410000000001E-6</v>
      </c>
      <c r="I25" s="21">
        <v>3.0802880000000001E-5</v>
      </c>
      <c r="J25" s="21">
        <v>-7.7349039999999997E-5</v>
      </c>
      <c r="K25" s="21">
        <v>1.423195E-4</v>
      </c>
      <c r="L25">
        <v>-3.4920946000000001E-2</v>
      </c>
      <c r="M25" s="21">
        <v>4.6537620000000001E-5</v>
      </c>
      <c r="N25">
        <v>-3.4843596999999997E-2</v>
      </c>
      <c r="O25">
        <v>4.4989510000000002E-3</v>
      </c>
      <c r="P25">
        <v>3.4951910000000003E-2</v>
      </c>
      <c r="Q25">
        <v>7.7689019999999998</v>
      </c>
      <c r="R25">
        <v>1</v>
      </c>
      <c r="S25">
        <v>0.94499999999999995</v>
      </c>
      <c r="T25" s="21">
        <v>3.9350410000000001E-6</v>
      </c>
      <c r="U25" s="21">
        <v>8.1830740000000005E-5</v>
      </c>
      <c r="V25" s="21">
        <v>3.0802880000000001E-5</v>
      </c>
      <c r="W25" s="21">
        <v>4.5187050000000003E-5</v>
      </c>
      <c r="X25" s="21">
        <v>2.686784E-5</v>
      </c>
      <c r="Y25">
        <v>2.5864239999999999E-3</v>
      </c>
      <c r="Z25">
        <v>1.4285573999999999E-3</v>
      </c>
      <c r="AA25">
        <v>0.55232910000000002</v>
      </c>
      <c r="AB25">
        <v>4.5999999999999999E-2</v>
      </c>
      <c r="AC25">
        <v>0.95399999999999996</v>
      </c>
      <c r="AD25">
        <v>1</v>
      </c>
      <c r="AE25">
        <v>4.3999999999999997E-2</v>
      </c>
      <c r="AF25">
        <v>4.3289299999999999E-3</v>
      </c>
      <c r="AG25">
        <v>1.4240227000000001E-3</v>
      </c>
      <c r="AH25">
        <v>2.6489899999999999E-3</v>
      </c>
      <c r="AI25">
        <v>1.4251533000000001E-3</v>
      </c>
      <c r="AJ25" s="21">
        <v>1.423195E-4</v>
      </c>
      <c r="AK25" s="21">
        <v>4.6537620000000001E-5</v>
      </c>
      <c r="AL25" s="21">
        <v>8.1830740000000005E-5</v>
      </c>
      <c r="AM25" s="21">
        <v>4.5187050000000003E-5</v>
      </c>
      <c r="AN25">
        <v>0</v>
      </c>
      <c r="AO25">
        <v>0</v>
      </c>
      <c r="AP25">
        <v>6.6245000000000002E-3</v>
      </c>
      <c r="AQ25">
        <v>6.4856769999999996E-3</v>
      </c>
    </row>
    <row r="26" spans="1:43" x14ac:dyDescent="0.3">
      <c r="A26">
        <v>25</v>
      </c>
      <c r="B26" t="s">
        <v>40</v>
      </c>
      <c r="C26" t="s">
        <v>8</v>
      </c>
      <c r="D26" t="s">
        <v>9</v>
      </c>
      <c r="E26" t="s">
        <v>71</v>
      </c>
      <c r="F26">
        <v>4.8754829999999999E-2</v>
      </c>
      <c r="G26">
        <v>3.3730757E-2</v>
      </c>
      <c r="H26" s="21">
        <v>5.8662480000000001E-5</v>
      </c>
      <c r="I26" s="21">
        <v>2.4776620000000001E-5</v>
      </c>
      <c r="J26" s="21">
        <v>-3.5331350000000002E-5</v>
      </c>
      <c r="K26" s="21">
        <v>6.1839620000000005E-5</v>
      </c>
      <c r="L26">
        <v>-1.5059407E-2</v>
      </c>
      <c r="M26" s="21">
        <v>1.36728E-4</v>
      </c>
      <c r="N26">
        <v>-1.5024075E-2</v>
      </c>
      <c r="O26">
        <v>1.9548819999999998E-3</v>
      </c>
      <c r="P26">
        <v>1.5667213999999999E-2</v>
      </c>
      <c r="Q26">
        <v>8.014405</v>
      </c>
      <c r="R26">
        <v>1</v>
      </c>
      <c r="S26">
        <v>0.96</v>
      </c>
      <c r="T26" s="21">
        <v>5.8662480000000001E-5</v>
      </c>
      <c r="U26" s="21">
        <v>7.5942470000000005E-5</v>
      </c>
      <c r="V26" s="21">
        <v>2.4776620000000001E-5</v>
      </c>
      <c r="W26" s="21">
        <v>3.5444200000000002E-5</v>
      </c>
      <c r="X26" s="21">
        <v>-3.3885859999999997E-5</v>
      </c>
      <c r="Y26">
        <v>2.4010279999999999E-3</v>
      </c>
      <c r="Z26">
        <v>1.1205575000000001E-3</v>
      </c>
      <c r="AA26">
        <v>0.46669909999999998</v>
      </c>
      <c r="AB26">
        <v>4.4999999999999998E-2</v>
      </c>
      <c r="AC26">
        <v>0.95499999999999996</v>
      </c>
      <c r="AD26">
        <v>1</v>
      </c>
      <c r="AE26">
        <v>0.123</v>
      </c>
      <c r="AF26">
        <v>1.9921579999999999E-3</v>
      </c>
      <c r="AG26">
        <v>3.5023385E-3</v>
      </c>
      <c r="AH26">
        <v>2.442367E-3</v>
      </c>
      <c r="AI26">
        <v>8.8385299999999998E-4</v>
      </c>
      <c r="AJ26" s="21">
        <v>6.1839620000000005E-5</v>
      </c>
      <c r="AK26" s="21">
        <v>1.36728E-4</v>
      </c>
      <c r="AL26" s="21">
        <v>7.5942470000000005E-5</v>
      </c>
      <c r="AM26" s="21">
        <v>3.5444200000000002E-5</v>
      </c>
      <c r="AN26">
        <v>0</v>
      </c>
      <c r="AO26">
        <v>0</v>
      </c>
      <c r="AP26">
        <v>6.5555320000000002E-3</v>
      </c>
      <c r="AQ26">
        <v>1.0386095999999999E-2</v>
      </c>
    </row>
    <row r="27" spans="1:43" x14ac:dyDescent="0.3">
      <c r="A27">
        <v>26</v>
      </c>
      <c r="B27" t="s">
        <v>41</v>
      </c>
      <c r="C27" t="s">
        <v>9</v>
      </c>
      <c r="D27" t="s">
        <v>8</v>
      </c>
      <c r="E27" t="s">
        <v>71</v>
      </c>
      <c r="F27">
        <v>4.8828169999999997E-2</v>
      </c>
      <c r="G27">
        <v>7.5984210000000002E-3</v>
      </c>
      <c r="H27" s="21">
        <v>-5.6912549999999998E-5</v>
      </c>
      <c r="I27" s="21">
        <v>-1.861818E-4</v>
      </c>
      <c r="J27" s="21">
        <v>3.801014E-5</v>
      </c>
      <c r="K27" s="21">
        <v>7.7118170000000001E-5</v>
      </c>
      <c r="L27">
        <v>-4.1191743000000003E-2</v>
      </c>
      <c r="M27" s="21">
        <v>3.248551E-5</v>
      </c>
      <c r="N27">
        <v>-4.1229753000000001E-2</v>
      </c>
      <c r="O27">
        <v>2.437767E-3</v>
      </c>
      <c r="P27">
        <v>4.1204537999999999E-2</v>
      </c>
      <c r="Q27">
        <v>16.902571999999999</v>
      </c>
      <c r="R27">
        <v>1</v>
      </c>
      <c r="S27">
        <v>0.95199999999999996</v>
      </c>
      <c r="T27" s="21">
        <v>-5.6912549999999998E-5</v>
      </c>
      <c r="U27" s="21">
        <v>6.4567439999999997E-5</v>
      </c>
      <c r="V27" s="21">
        <v>-1.861818E-4</v>
      </c>
      <c r="W27" s="21">
        <v>1.316023E-4</v>
      </c>
      <c r="X27" s="21">
        <v>-1.2926929999999999E-4</v>
      </c>
      <c r="Y27">
        <v>2.041574E-3</v>
      </c>
      <c r="Z27">
        <v>4.1637124999999997E-3</v>
      </c>
      <c r="AA27">
        <v>2.0394621000000002</v>
      </c>
      <c r="AB27">
        <v>5.1999999999999998E-2</v>
      </c>
      <c r="AC27">
        <v>0.94799999999999995</v>
      </c>
      <c r="AD27">
        <v>1</v>
      </c>
      <c r="AE27">
        <v>9.0999999999999998E-2</v>
      </c>
      <c r="AF27">
        <v>2.4629859999999999E-3</v>
      </c>
      <c r="AG27">
        <v>8.9059109999999996E-4</v>
      </c>
      <c r="AH27">
        <v>2.025116E-3</v>
      </c>
      <c r="AI27">
        <v>3.5558428999999999E-3</v>
      </c>
      <c r="AJ27" s="21">
        <v>7.7118170000000001E-5</v>
      </c>
      <c r="AK27" s="21">
        <v>3.248551E-5</v>
      </c>
      <c r="AL27" s="21">
        <v>6.4567439999999997E-5</v>
      </c>
      <c r="AM27" s="21">
        <v>1.316023E-4</v>
      </c>
      <c r="AN27">
        <v>0</v>
      </c>
      <c r="AO27">
        <v>0</v>
      </c>
      <c r="AP27">
        <v>7.021111E-3</v>
      </c>
      <c r="AQ27">
        <v>9.0949989999999994E-3</v>
      </c>
    </row>
    <row r="28" spans="1:43" x14ac:dyDescent="0.3">
      <c r="A28">
        <v>27</v>
      </c>
      <c r="B28" t="s">
        <v>46</v>
      </c>
      <c r="C28" t="s">
        <v>8</v>
      </c>
      <c r="D28" t="s">
        <v>42</v>
      </c>
      <c r="E28" t="s">
        <v>71</v>
      </c>
      <c r="F28">
        <v>4.8833479999999999E-2</v>
      </c>
      <c r="G28">
        <v>3.3855697999999997E-2</v>
      </c>
      <c r="H28" s="21">
        <v>-4.087542E-5</v>
      </c>
      <c r="I28" s="21">
        <v>-1.000854E-4</v>
      </c>
      <c r="J28" s="21">
        <v>4.3319680000000003E-5</v>
      </c>
      <c r="K28" s="21">
        <v>6.0059019999999997E-5</v>
      </c>
      <c r="L28">
        <v>-1.4934466E-2</v>
      </c>
      <c r="M28" s="21">
        <v>1.157334E-4</v>
      </c>
      <c r="N28">
        <v>-1.4977786E-2</v>
      </c>
      <c r="O28">
        <v>1.8987769999999999E-3</v>
      </c>
      <c r="P28">
        <v>1.5375926E-2</v>
      </c>
      <c r="Q28">
        <v>8.0978030000000008</v>
      </c>
      <c r="R28">
        <v>1</v>
      </c>
      <c r="S28">
        <v>0.95099999999999996</v>
      </c>
      <c r="T28" s="21">
        <v>-4.087542E-5</v>
      </c>
      <c r="U28" s="21">
        <v>7.9637700000000005E-5</v>
      </c>
      <c r="V28" s="21">
        <v>-1.000854E-4</v>
      </c>
      <c r="W28" s="21">
        <v>5.7836639999999997E-5</v>
      </c>
      <c r="X28" s="21">
        <v>-5.9209950000000001E-5</v>
      </c>
      <c r="Y28">
        <v>2.5174379999999999E-3</v>
      </c>
      <c r="Z28">
        <v>1.8307782E-3</v>
      </c>
      <c r="AA28">
        <v>0.72723879999999996</v>
      </c>
      <c r="AB28">
        <v>4.4999999999999998E-2</v>
      </c>
      <c r="AC28">
        <v>0.95499999999999996</v>
      </c>
      <c r="AD28">
        <v>1</v>
      </c>
      <c r="AE28">
        <v>0.11899999999999999</v>
      </c>
      <c r="AF28">
        <v>1.9188790000000001E-3</v>
      </c>
      <c r="AG28">
        <v>2.9536252000000002E-3</v>
      </c>
      <c r="AH28">
        <v>2.5245979999999999E-3</v>
      </c>
      <c r="AI28">
        <v>1.4554423E-3</v>
      </c>
      <c r="AJ28" s="21">
        <v>6.0059019999999997E-5</v>
      </c>
      <c r="AK28" s="21">
        <v>1.157334E-4</v>
      </c>
      <c r="AL28" s="21">
        <v>7.9637700000000005E-5</v>
      </c>
      <c r="AM28" s="21">
        <v>5.7836639999999997E-5</v>
      </c>
      <c r="AN28">
        <v>0</v>
      </c>
      <c r="AO28">
        <v>0</v>
      </c>
      <c r="AP28">
        <v>6.5555320000000002E-3</v>
      </c>
      <c r="AQ28">
        <v>1.0239092E-2</v>
      </c>
    </row>
    <row r="29" spans="1:43" x14ac:dyDescent="0.3">
      <c r="A29">
        <v>28</v>
      </c>
      <c r="B29" t="s">
        <v>47</v>
      </c>
      <c r="C29" t="s">
        <v>42</v>
      </c>
      <c r="D29" t="s">
        <v>8</v>
      </c>
      <c r="E29" t="s">
        <v>71</v>
      </c>
      <c r="F29">
        <v>4.8989680000000001E-2</v>
      </c>
      <c r="G29">
        <v>1.5585432999999999E-2</v>
      </c>
      <c r="H29" s="21">
        <v>-1.0176530000000001E-4</v>
      </c>
      <c r="I29" s="21">
        <v>-1.3436890000000001E-4</v>
      </c>
      <c r="J29" s="21">
        <v>1.99519E-4</v>
      </c>
      <c r="K29" s="21">
        <v>7.8827979999999997E-5</v>
      </c>
      <c r="L29">
        <v>-3.3204732000000001E-2</v>
      </c>
      <c r="M29" s="21">
        <v>5.117824E-5</v>
      </c>
      <c r="N29">
        <v>-3.3404250000000003E-2</v>
      </c>
      <c r="O29">
        <v>2.4994890000000001E-3</v>
      </c>
      <c r="P29">
        <v>3.3244109000000001E-2</v>
      </c>
      <c r="Q29">
        <v>13.300364</v>
      </c>
      <c r="R29">
        <v>1</v>
      </c>
      <c r="S29">
        <v>0.95099999999999996</v>
      </c>
      <c r="T29" s="21">
        <v>-1.0176530000000001E-4</v>
      </c>
      <c r="U29" s="21">
        <v>6.2530919999999996E-5</v>
      </c>
      <c r="V29" s="21">
        <v>-1.3436890000000001E-4</v>
      </c>
      <c r="W29" s="21">
        <v>1.0492640000000001E-4</v>
      </c>
      <c r="X29" s="21">
        <v>-3.2603559999999998E-5</v>
      </c>
      <c r="Y29">
        <v>1.979031E-3</v>
      </c>
      <c r="Z29">
        <v>3.3191259999999999E-3</v>
      </c>
      <c r="AA29">
        <v>1.6771475</v>
      </c>
      <c r="AB29">
        <v>5.2999999999999999E-2</v>
      </c>
      <c r="AC29">
        <v>0.94699999999999995</v>
      </c>
      <c r="AD29">
        <v>1</v>
      </c>
      <c r="AE29">
        <v>7.8E-2</v>
      </c>
      <c r="AF29">
        <v>2.5293099999999999E-3</v>
      </c>
      <c r="AG29">
        <v>1.4437854000000001E-3</v>
      </c>
      <c r="AH29">
        <v>1.9423929999999999E-3</v>
      </c>
      <c r="AI29">
        <v>2.9724276999999999E-3</v>
      </c>
      <c r="AJ29" s="21">
        <v>7.8827979999999997E-5</v>
      </c>
      <c r="AK29" s="21">
        <v>5.117824E-5</v>
      </c>
      <c r="AL29" s="21">
        <v>6.2530919999999996E-5</v>
      </c>
      <c r="AM29" s="21">
        <v>1.0492640000000001E-4</v>
      </c>
      <c r="AN29">
        <v>0</v>
      </c>
      <c r="AO29">
        <v>0</v>
      </c>
      <c r="AP29">
        <v>7.0845609999999996E-3</v>
      </c>
      <c r="AQ29">
        <v>8.4803299999999995E-3</v>
      </c>
    </row>
    <row r="30" spans="1:43" x14ac:dyDescent="0.3">
      <c r="A30">
        <v>29</v>
      </c>
      <c r="B30" t="s">
        <v>48</v>
      </c>
      <c r="C30" t="s">
        <v>9</v>
      </c>
      <c r="D30" t="s">
        <v>42</v>
      </c>
      <c r="E30" t="s">
        <v>71</v>
      </c>
      <c r="F30">
        <v>4.8894010000000002E-2</v>
      </c>
      <c r="G30">
        <v>7.5867089999999996E-3</v>
      </c>
      <c r="H30" s="21">
        <v>-8.078413E-5</v>
      </c>
      <c r="I30" s="21">
        <v>-4.0964560000000001E-5</v>
      </c>
      <c r="J30" s="21">
        <v>1.0384539999999999E-4</v>
      </c>
      <c r="K30" s="21">
        <v>8.1164070000000002E-5</v>
      </c>
      <c r="L30">
        <v>-4.1203455E-2</v>
      </c>
      <c r="M30" s="21">
        <v>3.0260090000000001E-5</v>
      </c>
      <c r="N30">
        <v>-4.1307299999999998E-2</v>
      </c>
      <c r="O30">
        <v>2.5674510000000001E-3</v>
      </c>
      <c r="P30">
        <v>4.1214554E-2</v>
      </c>
      <c r="Q30">
        <v>16.052714999999999</v>
      </c>
      <c r="R30">
        <v>1</v>
      </c>
      <c r="S30">
        <v>0.95799999999999996</v>
      </c>
      <c r="T30" s="21">
        <v>-8.078413E-5</v>
      </c>
      <c r="U30" s="21">
        <v>8.9584970000000002E-5</v>
      </c>
      <c r="V30" s="21">
        <v>-4.0964560000000001E-5</v>
      </c>
      <c r="W30" s="21">
        <v>5.795388E-5</v>
      </c>
      <c r="X30" s="21">
        <v>3.9819569999999999E-5</v>
      </c>
      <c r="Y30">
        <v>2.8326610000000002E-3</v>
      </c>
      <c r="Z30">
        <v>1.8322039E-3</v>
      </c>
      <c r="AA30">
        <v>0.64681370000000005</v>
      </c>
      <c r="AB30">
        <v>0.05</v>
      </c>
      <c r="AC30">
        <v>0.95</v>
      </c>
      <c r="AD30">
        <v>1</v>
      </c>
      <c r="AE30">
        <v>9.1999999999999998E-2</v>
      </c>
      <c r="AF30">
        <v>2.5661490000000002E-3</v>
      </c>
      <c r="AG30">
        <v>7.9869369999999997E-4</v>
      </c>
      <c r="AH30">
        <v>2.7574409999999998E-3</v>
      </c>
      <c r="AI30">
        <v>1.5607284000000001E-3</v>
      </c>
      <c r="AJ30" s="21">
        <v>8.1164070000000002E-5</v>
      </c>
      <c r="AK30" s="21">
        <v>3.0260090000000001E-5</v>
      </c>
      <c r="AL30" s="21">
        <v>8.9584970000000002E-5</v>
      </c>
      <c r="AM30" s="21">
        <v>5.795388E-5</v>
      </c>
      <c r="AN30">
        <v>0</v>
      </c>
      <c r="AO30">
        <v>0</v>
      </c>
      <c r="AP30">
        <v>6.8920240000000001E-3</v>
      </c>
      <c r="AQ30">
        <v>9.1398030000000002E-3</v>
      </c>
    </row>
    <row r="31" spans="1:43" x14ac:dyDescent="0.3">
      <c r="A31">
        <v>30</v>
      </c>
      <c r="B31" t="s">
        <v>49</v>
      </c>
      <c r="C31" t="s">
        <v>42</v>
      </c>
      <c r="D31" t="s">
        <v>9</v>
      </c>
      <c r="E31" t="s">
        <v>71</v>
      </c>
      <c r="F31">
        <v>4.884401E-2</v>
      </c>
      <c r="G31">
        <v>1.5554349E-2</v>
      </c>
      <c r="H31" s="21">
        <v>-1.359235E-6</v>
      </c>
      <c r="I31" s="21">
        <v>-4.2104419999999998E-5</v>
      </c>
      <c r="J31" s="21">
        <v>5.3850519999999997E-5</v>
      </c>
      <c r="K31" s="21">
        <v>7.8990580000000001E-5</v>
      </c>
      <c r="L31">
        <v>-3.3235815000000002E-2</v>
      </c>
      <c r="M31" s="21">
        <v>5.3968000000000002E-5</v>
      </c>
      <c r="N31">
        <v>-3.3289665000000003E-2</v>
      </c>
      <c r="O31">
        <v>2.4972330000000002E-3</v>
      </c>
      <c r="P31">
        <v>3.3279559E-2</v>
      </c>
      <c r="Q31">
        <v>13.326574000000001</v>
      </c>
      <c r="R31">
        <v>1</v>
      </c>
      <c r="S31">
        <v>0.96599999999999997</v>
      </c>
      <c r="T31" s="21">
        <v>-1.359235E-6</v>
      </c>
      <c r="U31" s="21">
        <v>7.3097429999999998E-5</v>
      </c>
      <c r="V31" s="21">
        <v>-4.2104419999999998E-5</v>
      </c>
      <c r="W31" s="21">
        <v>2.7508199999999999E-5</v>
      </c>
      <c r="X31" s="21">
        <v>-4.0745189999999997E-5</v>
      </c>
      <c r="Y31">
        <v>2.310388E-3</v>
      </c>
      <c r="Z31">
        <v>8.704696E-4</v>
      </c>
      <c r="AA31">
        <v>0.37676340000000003</v>
      </c>
      <c r="AB31">
        <v>2.3E-2</v>
      </c>
      <c r="AC31">
        <v>0.97699999999999998</v>
      </c>
      <c r="AD31">
        <v>1</v>
      </c>
      <c r="AE31">
        <v>7.6999999999999999E-2</v>
      </c>
      <c r="AF31">
        <v>2.726713E-3</v>
      </c>
      <c r="AG31">
        <v>1.5372887E-3</v>
      </c>
      <c r="AH31">
        <v>2.5578969999999999E-3</v>
      </c>
      <c r="AI31">
        <v>7.9859709999999999E-4</v>
      </c>
      <c r="AJ31" s="21">
        <v>7.8990580000000001E-5</v>
      </c>
      <c r="AK31" s="21">
        <v>5.3968000000000002E-5</v>
      </c>
      <c r="AL31" s="21">
        <v>7.3097429999999998E-5</v>
      </c>
      <c r="AM31" s="21">
        <v>2.7508199999999999E-5</v>
      </c>
      <c r="AN31">
        <v>0</v>
      </c>
      <c r="AO31">
        <v>0</v>
      </c>
      <c r="AP31">
        <v>4.7403590000000004E-3</v>
      </c>
      <c r="AQ31">
        <v>8.4303620000000003E-3</v>
      </c>
    </row>
    <row r="32" spans="1:43" x14ac:dyDescent="0.3">
      <c r="A32">
        <v>31</v>
      </c>
      <c r="B32" t="s">
        <v>50</v>
      </c>
      <c r="C32" t="s">
        <v>10</v>
      </c>
      <c r="D32" t="s">
        <v>43</v>
      </c>
      <c r="E32" t="s">
        <v>71</v>
      </c>
      <c r="F32">
        <v>4.8946629999999998E-2</v>
      </c>
      <c r="G32">
        <v>1.5485112000000001E-2</v>
      </c>
      <c r="H32" s="21">
        <v>-3.7842159999999999E-5</v>
      </c>
      <c r="I32" s="21">
        <v>-3.5340670000000003E-5</v>
      </c>
      <c r="J32" s="21">
        <v>1.564708E-4</v>
      </c>
      <c r="K32" s="21">
        <v>9.8054829999999997E-5</v>
      </c>
      <c r="L32">
        <v>-3.3305052000000002E-2</v>
      </c>
      <c r="M32" s="21">
        <v>4.9007259999999998E-5</v>
      </c>
      <c r="N32">
        <v>-3.3461523E-2</v>
      </c>
      <c r="O32">
        <v>3.1031629999999999E-3</v>
      </c>
      <c r="P32">
        <v>3.3341053000000002E-2</v>
      </c>
      <c r="Q32">
        <v>10.744217000000001</v>
      </c>
      <c r="R32">
        <v>1</v>
      </c>
      <c r="S32">
        <v>0.95399999999999996</v>
      </c>
      <c r="T32" s="21">
        <v>-3.7842159999999999E-5</v>
      </c>
      <c r="U32" s="21">
        <v>1.017307E-4</v>
      </c>
      <c r="V32" s="21">
        <v>-3.5340670000000003E-5</v>
      </c>
      <c r="W32" s="21">
        <v>6.9251469999999997E-5</v>
      </c>
      <c r="X32" s="21">
        <v>2.5014860000000001E-6</v>
      </c>
      <c r="Y32">
        <v>3.2156189999999999E-3</v>
      </c>
      <c r="Z32">
        <v>2.1891137000000001E-3</v>
      </c>
      <c r="AA32">
        <v>0.68077509999999997</v>
      </c>
      <c r="AB32">
        <v>4.3999999999999997E-2</v>
      </c>
      <c r="AC32">
        <v>0.95599999999999996</v>
      </c>
      <c r="AD32">
        <v>1</v>
      </c>
      <c r="AE32">
        <v>6.4000000000000001E-2</v>
      </c>
      <c r="AF32">
        <v>3.0854680000000001E-3</v>
      </c>
      <c r="AG32">
        <v>1.4445651999999999E-3</v>
      </c>
      <c r="AH32">
        <v>3.2026210000000001E-3</v>
      </c>
      <c r="AI32">
        <v>2.0398254E-3</v>
      </c>
      <c r="AJ32" s="21">
        <v>9.8054829999999997E-5</v>
      </c>
      <c r="AK32" s="21">
        <v>4.9007259999999998E-5</v>
      </c>
      <c r="AL32" s="21">
        <v>1.017307E-4</v>
      </c>
      <c r="AM32" s="21">
        <v>6.9251469999999997E-5</v>
      </c>
      <c r="AN32">
        <v>0</v>
      </c>
      <c r="AO32">
        <v>0</v>
      </c>
      <c r="AP32">
        <v>6.4856769999999996E-3</v>
      </c>
      <c r="AQ32">
        <v>7.7397669999999998E-3</v>
      </c>
    </row>
    <row r="33" spans="1:43" x14ac:dyDescent="0.3">
      <c r="A33">
        <v>32</v>
      </c>
      <c r="B33" t="s">
        <v>51</v>
      </c>
      <c r="C33" t="s">
        <v>43</v>
      </c>
      <c r="D33" t="s">
        <v>10</v>
      </c>
      <c r="E33" t="s">
        <v>71</v>
      </c>
      <c r="F33">
        <v>4.8941079999999998E-2</v>
      </c>
      <c r="G33">
        <v>2.2504590000000001E-2</v>
      </c>
      <c r="H33" s="21">
        <v>-1.2104019999999999E-4</v>
      </c>
      <c r="I33" s="21">
        <v>-6.0398200000000001E-5</v>
      </c>
      <c r="J33" s="21">
        <v>1.509166E-4</v>
      </c>
      <c r="K33" s="21">
        <v>9.8967469999999995E-5</v>
      </c>
      <c r="L33">
        <v>-2.6285574999999999E-2</v>
      </c>
      <c r="M33" s="21">
        <v>6.5593930000000004E-5</v>
      </c>
      <c r="N33">
        <v>-2.6436490999999999E-2</v>
      </c>
      <c r="O33">
        <v>3.1316999999999998E-3</v>
      </c>
      <c r="P33">
        <v>2.6367208999999999E-2</v>
      </c>
      <c r="Q33">
        <v>8.4194569999999995</v>
      </c>
      <c r="R33">
        <v>1</v>
      </c>
      <c r="S33">
        <v>0.95499999999999996</v>
      </c>
      <c r="T33" s="21">
        <v>-1.2104019999999999E-4</v>
      </c>
      <c r="U33" s="21">
        <v>9.6251789999999998E-5</v>
      </c>
      <c r="V33" s="21">
        <v>-6.0398200000000001E-5</v>
      </c>
      <c r="W33" s="21">
        <v>4.7662949999999997E-5</v>
      </c>
      <c r="X33" s="21">
        <v>6.0641989999999999E-5</v>
      </c>
      <c r="Y33">
        <v>3.0446340000000001E-3</v>
      </c>
      <c r="Z33">
        <v>1.5076912999999999E-3</v>
      </c>
      <c r="AA33">
        <v>0.49519629999999998</v>
      </c>
      <c r="AB33">
        <v>5.1999999999999998E-2</v>
      </c>
      <c r="AC33">
        <v>0.94799999999999995</v>
      </c>
      <c r="AD33">
        <v>1</v>
      </c>
      <c r="AE33">
        <v>4.8000000000000001E-2</v>
      </c>
      <c r="AF33">
        <v>3.2231849999999999E-3</v>
      </c>
      <c r="AG33">
        <v>2.0627247E-3</v>
      </c>
      <c r="AH33">
        <v>3.148082E-3</v>
      </c>
      <c r="AI33">
        <v>1.4888615999999999E-3</v>
      </c>
      <c r="AJ33" s="21">
        <v>9.8967469999999995E-5</v>
      </c>
      <c r="AK33" s="21">
        <v>6.5593930000000004E-5</v>
      </c>
      <c r="AL33" s="21">
        <v>9.6251789999999998E-5</v>
      </c>
      <c r="AM33" s="21">
        <v>4.7662949999999997E-5</v>
      </c>
      <c r="AN33">
        <v>0</v>
      </c>
      <c r="AO33">
        <v>0</v>
      </c>
      <c r="AP33">
        <v>7.021111E-3</v>
      </c>
      <c r="AQ33">
        <v>6.759882E-3</v>
      </c>
    </row>
    <row r="34" spans="1:43" x14ac:dyDescent="0.3">
      <c r="A34">
        <v>33</v>
      </c>
      <c r="B34" t="s">
        <v>52</v>
      </c>
      <c r="C34" t="s">
        <v>10</v>
      </c>
      <c r="D34" t="s">
        <v>11</v>
      </c>
      <c r="E34" t="s">
        <v>71</v>
      </c>
      <c r="F34">
        <v>4.8745749999999997E-2</v>
      </c>
      <c r="G34">
        <v>1.5391391000000001E-2</v>
      </c>
      <c r="H34" s="21">
        <v>1.238577E-4</v>
      </c>
      <c r="I34" s="21">
        <v>6.3518050000000001E-5</v>
      </c>
      <c r="J34" s="21">
        <v>-4.4410360000000001E-5</v>
      </c>
      <c r="K34" s="21">
        <v>7.7153709999999994E-5</v>
      </c>
      <c r="L34">
        <v>-3.3398773E-2</v>
      </c>
      <c r="M34" s="21">
        <v>3.290698E-5</v>
      </c>
      <c r="N34">
        <v>-3.3354362999999998E-2</v>
      </c>
      <c r="O34">
        <v>2.4389989999999999E-3</v>
      </c>
      <c r="P34">
        <v>3.3414963999999998E-2</v>
      </c>
      <c r="Q34">
        <v>13.700279999999999</v>
      </c>
      <c r="R34">
        <v>1</v>
      </c>
      <c r="S34">
        <v>0.95799999999999996</v>
      </c>
      <c r="T34" s="21">
        <v>1.238577E-4</v>
      </c>
      <c r="U34" s="21">
        <v>1.3308229999999999E-4</v>
      </c>
      <c r="V34" s="21">
        <v>6.3518050000000001E-5</v>
      </c>
      <c r="W34" s="21">
        <v>4.5277929999999998E-5</v>
      </c>
      <c r="X34" s="21">
        <v>-6.0339639999999997E-5</v>
      </c>
      <c r="Y34">
        <v>4.2081510000000003E-3</v>
      </c>
      <c r="Z34">
        <v>1.4325067999999999E-3</v>
      </c>
      <c r="AA34">
        <v>0.3404124</v>
      </c>
      <c r="AB34">
        <v>0.05</v>
      </c>
      <c r="AC34">
        <v>0.95</v>
      </c>
      <c r="AD34">
        <v>1</v>
      </c>
      <c r="AE34">
        <v>7.0999999999999994E-2</v>
      </c>
      <c r="AF34">
        <v>2.4572470000000001E-3</v>
      </c>
      <c r="AG34">
        <v>9.6710310000000001E-4</v>
      </c>
      <c r="AH34">
        <v>4.2777700000000002E-3</v>
      </c>
      <c r="AI34">
        <v>1.3488802000000001E-3</v>
      </c>
      <c r="AJ34" s="21">
        <v>7.7153709999999994E-5</v>
      </c>
      <c r="AK34" s="21">
        <v>3.290698E-5</v>
      </c>
      <c r="AL34" s="21">
        <v>1.3308229999999999E-4</v>
      </c>
      <c r="AM34" s="21">
        <v>4.5277929999999998E-5</v>
      </c>
      <c r="AN34">
        <v>0</v>
      </c>
      <c r="AO34">
        <v>0</v>
      </c>
      <c r="AP34">
        <v>6.8920240000000001E-3</v>
      </c>
      <c r="AQ34">
        <v>8.1215149999999993E-3</v>
      </c>
    </row>
    <row r="35" spans="1:43" x14ac:dyDescent="0.3">
      <c r="A35">
        <v>34</v>
      </c>
      <c r="B35" t="s">
        <v>53</v>
      </c>
      <c r="C35" t="s">
        <v>11</v>
      </c>
      <c r="D35" t="s">
        <v>10</v>
      </c>
      <c r="E35" t="s">
        <v>71</v>
      </c>
      <c r="F35">
        <v>4.9091429999999998E-2</v>
      </c>
      <c r="G35">
        <v>1.2183657000000001E-2</v>
      </c>
      <c r="H35" s="21">
        <v>-1.271084E-5</v>
      </c>
      <c r="I35" s="21">
        <v>-5.653306E-5</v>
      </c>
      <c r="J35" s="21">
        <v>3.012639E-4</v>
      </c>
      <c r="K35" s="21">
        <v>1.311331E-4</v>
      </c>
      <c r="L35">
        <v>-3.6606507000000003E-2</v>
      </c>
      <c r="M35" s="21">
        <v>4.2419429999999998E-5</v>
      </c>
      <c r="N35">
        <v>-3.6907770999999999E-2</v>
      </c>
      <c r="O35">
        <v>4.1556539999999999E-3</v>
      </c>
      <c r="P35">
        <v>3.6631051999999997E-2</v>
      </c>
      <c r="Q35">
        <v>8.8147490000000008</v>
      </c>
      <c r="R35">
        <v>1</v>
      </c>
      <c r="S35">
        <v>0.96399999999999997</v>
      </c>
      <c r="T35" s="21">
        <v>-1.271084E-5</v>
      </c>
      <c r="U35" s="21">
        <v>8.0916359999999994E-5</v>
      </c>
      <c r="V35" s="21">
        <v>-5.653306E-5</v>
      </c>
      <c r="W35" s="21">
        <v>3.2066719999999997E-5</v>
      </c>
      <c r="X35" s="21">
        <v>-4.3822219999999997E-5</v>
      </c>
      <c r="Y35">
        <v>2.5575519999999998E-3</v>
      </c>
      <c r="Z35">
        <v>1.0151072E-3</v>
      </c>
      <c r="AA35">
        <v>0.39690579999999998</v>
      </c>
      <c r="AB35">
        <v>4.9000000000000002E-2</v>
      </c>
      <c r="AC35">
        <v>0.95099999999999996</v>
      </c>
      <c r="AD35">
        <v>1</v>
      </c>
      <c r="AE35">
        <v>5.3999999999999999E-2</v>
      </c>
      <c r="AF35">
        <v>4.3024020000000003E-3</v>
      </c>
      <c r="AG35">
        <v>1.3580027999999999E-3</v>
      </c>
      <c r="AH35">
        <v>2.5071799999999999E-3</v>
      </c>
      <c r="AI35">
        <v>9.9309890000000007E-4</v>
      </c>
      <c r="AJ35" s="21">
        <v>1.311331E-4</v>
      </c>
      <c r="AK35" s="21">
        <v>4.2419429999999998E-5</v>
      </c>
      <c r="AL35" s="21">
        <v>8.0916359999999994E-5</v>
      </c>
      <c r="AM35" s="21">
        <v>3.2066719999999997E-5</v>
      </c>
      <c r="AN35">
        <v>0</v>
      </c>
      <c r="AO35">
        <v>0</v>
      </c>
      <c r="AP35">
        <v>6.8263459999999996E-3</v>
      </c>
      <c r="AQ35">
        <v>7.1473070000000003E-3</v>
      </c>
    </row>
    <row r="36" spans="1:43" x14ac:dyDescent="0.3">
      <c r="A36">
        <v>35</v>
      </c>
      <c r="B36" t="s">
        <v>54</v>
      </c>
      <c r="C36" t="s">
        <v>43</v>
      </c>
      <c r="D36" t="s">
        <v>11</v>
      </c>
      <c r="E36" t="s">
        <v>71</v>
      </c>
      <c r="F36">
        <v>4.8667130000000003E-2</v>
      </c>
      <c r="G36">
        <v>2.2351105999999999E-2</v>
      </c>
      <c r="H36" s="21">
        <v>1.071002E-4</v>
      </c>
      <c r="I36" s="21">
        <v>3.4532459999999999E-5</v>
      </c>
      <c r="J36" s="21">
        <v>-1.2303260000000001E-4</v>
      </c>
      <c r="K36" s="21">
        <v>8.3200170000000001E-5</v>
      </c>
      <c r="L36">
        <v>-2.6439058000000001E-2</v>
      </c>
      <c r="M36" s="21">
        <v>4.7229379999999997E-5</v>
      </c>
      <c r="N36">
        <v>-2.6316025999999999E-2</v>
      </c>
      <c r="O36">
        <v>2.6325810000000002E-3</v>
      </c>
      <c r="P36">
        <v>2.6481166E-2</v>
      </c>
      <c r="Q36">
        <v>10.059013</v>
      </c>
      <c r="R36">
        <v>1</v>
      </c>
      <c r="S36">
        <v>0.95299999999999996</v>
      </c>
      <c r="T36" s="21">
        <v>1.071002E-4</v>
      </c>
      <c r="U36" s="21">
        <v>1.426353E-4</v>
      </c>
      <c r="V36" s="21">
        <v>3.4532459999999999E-5</v>
      </c>
      <c r="W36" s="21">
        <v>4.7029659999999999E-5</v>
      </c>
      <c r="X36" s="21">
        <v>-7.2567779999999999E-5</v>
      </c>
      <c r="Y36">
        <v>4.5095400000000002E-3</v>
      </c>
      <c r="Z36">
        <v>1.4868656E-3</v>
      </c>
      <c r="AA36">
        <v>0.32971549999999999</v>
      </c>
      <c r="AB36">
        <v>4.9000000000000002E-2</v>
      </c>
      <c r="AC36">
        <v>0.95099999999999996</v>
      </c>
      <c r="AD36">
        <v>1</v>
      </c>
      <c r="AE36">
        <v>5.8000000000000003E-2</v>
      </c>
      <c r="AF36">
        <v>2.6253499999999998E-3</v>
      </c>
      <c r="AG36">
        <v>1.4202564000000001E-3</v>
      </c>
      <c r="AH36">
        <v>4.5289099999999997E-3</v>
      </c>
      <c r="AI36">
        <v>1.4535385E-3</v>
      </c>
      <c r="AJ36" s="21">
        <v>8.3200170000000001E-5</v>
      </c>
      <c r="AK36" s="21">
        <v>4.7229379999999997E-5</v>
      </c>
      <c r="AL36" s="21">
        <v>1.426353E-4</v>
      </c>
      <c r="AM36" s="21">
        <v>4.7029659999999999E-5</v>
      </c>
      <c r="AN36">
        <v>0</v>
      </c>
      <c r="AO36">
        <v>0</v>
      </c>
      <c r="AP36">
        <v>6.8263459999999996E-3</v>
      </c>
      <c r="AQ36">
        <v>7.3916169999999996E-3</v>
      </c>
    </row>
    <row r="37" spans="1:43" x14ac:dyDescent="0.3">
      <c r="A37">
        <v>36</v>
      </c>
      <c r="B37" t="s">
        <v>55</v>
      </c>
      <c r="C37" t="s">
        <v>11</v>
      </c>
      <c r="D37" t="s">
        <v>43</v>
      </c>
      <c r="E37" t="s">
        <v>71</v>
      </c>
      <c r="F37">
        <v>4.8755729999999997E-2</v>
      </c>
      <c r="G37">
        <v>1.2082313000000001E-2</v>
      </c>
      <c r="H37" s="21">
        <v>-3.6338870000000003E-5</v>
      </c>
      <c r="I37" s="21">
        <v>-5.6968469999999996E-6</v>
      </c>
      <c r="J37" s="21">
        <v>-3.4434499999999997E-5</v>
      </c>
      <c r="K37" s="21">
        <v>1.4509470000000001E-4</v>
      </c>
      <c r="L37">
        <v>-3.6707851E-2</v>
      </c>
      <c r="M37" s="21">
        <v>4.4993210000000002E-5</v>
      </c>
      <c r="N37">
        <v>-3.6673417E-2</v>
      </c>
      <c r="O37">
        <v>4.586133E-3</v>
      </c>
      <c r="P37">
        <v>3.6735388000000001E-2</v>
      </c>
      <c r="Q37">
        <v>8.0101010000000006</v>
      </c>
      <c r="R37">
        <v>1</v>
      </c>
      <c r="S37">
        <v>0.94499999999999995</v>
      </c>
      <c r="T37" s="21">
        <v>-3.6338870000000003E-5</v>
      </c>
      <c r="U37" s="21">
        <v>8.7600119999999996E-5</v>
      </c>
      <c r="V37" s="21">
        <v>-5.6968469999999996E-6</v>
      </c>
      <c r="W37" s="21">
        <v>4.7140349999999997E-5</v>
      </c>
      <c r="X37" s="21">
        <v>3.0642029999999998E-5</v>
      </c>
      <c r="Y37">
        <v>2.7690119999999999E-3</v>
      </c>
      <c r="Z37">
        <v>1.489974E-3</v>
      </c>
      <c r="AA37">
        <v>0.53808869999999998</v>
      </c>
      <c r="AB37">
        <v>6.0999999999999999E-2</v>
      </c>
      <c r="AC37">
        <v>0.93899999999999995</v>
      </c>
      <c r="AD37">
        <v>1</v>
      </c>
      <c r="AE37">
        <v>5.8000000000000003E-2</v>
      </c>
      <c r="AF37">
        <v>4.5169900000000002E-3</v>
      </c>
      <c r="AG37">
        <v>1.4504237E-3</v>
      </c>
      <c r="AH37">
        <v>2.6461800000000001E-3</v>
      </c>
      <c r="AI37">
        <v>1.4330326999999999E-3</v>
      </c>
      <c r="AJ37" s="21">
        <v>1.4509470000000001E-4</v>
      </c>
      <c r="AK37" s="21">
        <v>4.4993210000000002E-5</v>
      </c>
      <c r="AL37" s="21">
        <v>8.7600119999999996E-5</v>
      </c>
      <c r="AM37" s="21">
        <v>4.7140349999999997E-5</v>
      </c>
      <c r="AN37">
        <v>0</v>
      </c>
      <c r="AO37">
        <v>0</v>
      </c>
      <c r="AP37">
        <v>7.5682889999999997E-3</v>
      </c>
      <c r="AQ37">
        <v>7.3916169999999996E-3</v>
      </c>
    </row>
    <row r="38" spans="1:43" x14ac:dyDescent="0.3">
      <c r="A38">
        <v>37</v>
      </c>
      <c r="B38" t="s">
        <v>183</v>
      </c>
      <c r="C38" t="s">
        <v>8</v>
      </c>
      <c r="D38" t="s">
        <v>10</v>
      </c>
      <c r="E38" t="s">
        <v>69</v>
      </c>
      <c r="F38">
        <v>4.8774860000000003E-2</v>
      </c>
      <c r="G38">
        <v>3.4197459999999999E-2</v>
      </c>
      <c r="H38" s="21">
        <v>7.0976399999999994E-5</v>
      </c>
      <c r="I38" s="21">
        <v>-1.071942E-4</v>
      </c>
      <c r="J38" s="21">
        <v>-1.530708E-5</v>
      </c>
      <c r="K38" s="21">
        <v>4.2437020000000002E-5</v>
      </c>
      <c r="L38">
        <v>-1.4592704E-2</v>
      </c>
      <c r="M38" s="21">
        <v>9.9018000000000006E-5</v>
      </c>
      <c r="N38">
        <v>-1.4577397000000001E-2</v>
      </c>
      <c r="O38">
        <v>1.341393E-3</v>
      </c>
      <c r="P38">
        <v>1.4924536E-2</v>
      </c>
      <c r="Q38">
        <v>11.126151</v>
      </c>
      <c r="R38">
        <v>1</v>
      </c>
      <c r="S38">
        <v>0.95899999999999996</v>
      </c>
      <c r="T38" s="21">
        <v>7.0976399999999994E-5</v>
      </c>
      <c r="U38" s="21">
        <v>8.6159100000000007E-5</v>
      </c>
      <c r="V38" s="21">
        <v>-1.071942E-4</v>
      </c>
      <c r="W38" s="21">
        <v>1.1704739999999999E-4</v>
      </c>
      <c r="X38" s="21">
        <v>-1.781706E-4</v>
      </c>
      <c r="Y38">
        <v>2.7241520000000001E-3</v>
      </c>
      <c r="Z38">
        <v>3.7010641E-3</v>
      </c>
      <c r="AA38">
        <v>1.3586114</v>
      </c>
      <c r="AB38">
        <v>4.4999999999999998E-2</v>
      </c>
      <c r="AC38">
        <v>0.95499999999999996</v>
      </c>
      <c r="AD38">
        <v>1</v>
      </c>
      <c r="AE38">
        <v>0.121</v>
      </c>
      <c r="AF38">
        <v>1.388285E-3</v>
      </c>
      <c r="AG38">
        <v>2.5084916000000001E-3</v>
      </c>
      <c r="AH38">
        <v>2.70126E-3</v>
      </c>
      <c r="AI38">
        <v>3.0148957999999999E-3</v>
      </c>
      <c r="AJ38" s="21">
        <v>4.2437020000000002E-5</v>
      </c>
      <c r="AK38" s="21">
        <v>9.9018000000000006E-5</v>
      </c>
      <c r="AL38" s="21">
        <v>8.6159100000000007E-5</v>
      </c>
      <c r="AM38" s="21">
        <v>1.1704739999999999E-4</v>
      </c>
      <c r="AN38">
        <v>0</v>
      </c>
      <c r="AO38">
        <v>0</v>
      </c>
      <c r="AP38">
        <v>6.5555320000000002E-3</v>
      </c>
      <c r="AQ38">
        <v>1.0313050000000001E-2</v>
      </c>
    </row>
    <row r="39" spans="1:43" x14ac:dyDescent="0.3">
      <c r="A39">
        <v>38</v>
      </c>
      <c r="B39" t="s">
        <v>185</v>
      </c>
      <c r="C39" t="s">
        <v>10</v>
      </c>
      <c r="D39" t="s">
        <v>8</v>
      </c>
      <c r="E39" t="s">
        <v>69</v>
      </c>
      <c r="F39">
        <v>4.8639010000000003E-2</v>
      </c>
      <c r="G39">
        <v>4.1746848000000003E-2</v>
      </c>
      <c r="H39" s="21">
        <v>7.1219700000000005E-5</v>
      </c>
      <c r="I39" s="21">
        <v>-4.4769050000000001E-5</v>
      </c>
      <c r="J39" s="21">
        <v>-1.511502E-4</v>
      </c>
      <c r="K39" s="21">
        <v>8.442976E-5</v>
      </c>
      <c r="L39">
        <v>-7.0433170000000003E-3</v>
      </c>
      <c r="M39" s="21">
        <v>9.8719040000000004E-5</v>
      </c>
      <c r="N39">
        <v>-6.8921659999999999E-3</v>
      </c>
      <c r="O39">
        <v>2.6728450000000001E-3</v>
      </c>
      <c r="P39">
        <v>7.7035059999999997E-3</v>
      </c>
      <c r="Q39">
        <v>2.8821370000000002</v>
      </c>
      <c r="R39">
        <v>1</v>
      </c>
      <c r="S39">
        <v>0.94799999999999995</v>
      </c>
      <c r="T39" s="21">
        <v>7.1219700000000005E-5</v>
      </c>
      <c r="U39" s="21">
        <v>4.5292259999999997E-5</v>
      </c>
      <c r="V39" s="21">
        <v>-4.4769050000000001E-5</v>
      </c>
      <c r="W39" s="21">
        <v>8.3410820000000006E-5</v>
      </c>
      <c r="X39" s="21">
        <v>-1.159887E-4</v>
      </c>
      <c r="Y39">
        <v>1.433321E-3</v>
      </c>
      <c r="Z39">
        <v>2.6367426999999999E-3</v>
      </c>
      <c r="AA39">
        <v>1.8396037000000001</v>
      </c>
      <c r="AB39">
        <v>0.06</v>
      </c>
      <c r="AC39">
        <v>0.94</v>
      </c>
      <c r="AD39">
        <v>1</v>
      </c>
      <c r="AE39">
        <v>6.3E-2</v>
      </c>
      <c r="AF39">
        <v>2.6806759999999999E-3</v>
      </c>
      <c r="AG39">
        <v>2.9681159999999998E-3</v>
      </c>
      <c r="AH39">
        <v>1.4228120000000001E-3</v>
      </c>
      <c r="AI39">
        <v>2.5254622000000001E-3</v>
      </c>
      <c r="AJ39" s="21">
        <v>8.442976E-5</v>
      </c>
      <c r="AK39" s="21">
        <v>9.8719040000000004E-5</v>
      </c>
      <c r="AL39" s="21">
        <v>4.5292259999999997E-5</v>
      </c>
      <c r="AM39" s="21">
        <v>8.3410820000000006E-5</v>
      </c>
      <c r="AN39">
        <v>0</v>
      </c>
      <c r="AO39">
        <v>0</v>
      </c>
      <c r="AP39">
        <v>7.5099930000000004E-3</v>
      </c>
      <c r="AQ39">
        <v>7.6831629999999998E-3</v>
      </c>
    </row>
    <row r="40" spans="1:43" x14ac:dyDescent="0.3">
      <c r="A40">
        <v>39</v>
      </c>
      <c r="B40" t="s">
        <v>186</v>
      </c>
      <c r="C40" t="s">
        <v>8</v>
      </c>
      <c r="D40" t="s">
        <v>43</v>
      </c>
      <c r="E40" t="s">
        <v>69</v>
      </c>
      <c r="F40">
        <v>4.8811920000000002E-2</v>
      </c>
      <c r="G40">
        <v>3.4042670999999997E-2</v>
      </c>
      <c r="H40" s="21">
        <v>-1.167898E-5</v>
      </c>
      <c r="I40" s="21">
        <v>-1.003364E-4</v>
      </c>
      <c r="J40" s="21">
        <v>2.1757470000000001E-5</v>
      </c>
      <c r="K40" s="21">
        <v>4.3197E-5</v>
      </c>
      <c r="L40">
        <v>-1.4747493E-2</v>
      </c>
      <c r="M40" s="21">
        <v>9.2595829999999994E-5</v>
      </c>
      <c r="N40">
        <v>-1.4769251000000001E-2</v>
      </c>
      <c r="O40">
        <v>1.3654990000000001E-3</v>
      </c>
      <c r="P40">
        <v>1.5035091E-2</v>
      </c>
      <c r="Q40">
        <v>11.01069</v>
      </c>
      <c r="R40">
        <v>1</v>
      </c>
      <c r="S40">
        <v>0.94499999999999995</v>
      </c>
      <c r="T40" s="21">
        <v>-1.167898E-5</v>
      </c>
      <c r="U40" s="21">
        <v>8.8790379999999995E-5</v>
      </c>
      <c r="V40" s="21">
        <v>-1.003364E-4</v>
      </c>
      <c r="W40" s="21">
        <v>1.05016E-4</v>
      </c>
      <c r="X40" s="21">
        <v>-8.8657410000000003E-5</v>
      </c>
      <c r="Y40">
        <v>2.8064180000000002E-3</v>
      </c>
      <c r="Z40">
        <v>3.320754E-3</v>
      </c>
      <c r="AA40">
        <v>1.1832712000000001</v>
      </c>
      <c r="AB40">
        <v>4.2000000000000003E-2</v>
      </c>
      <c r="AC40">
        <v>0.95799999999999996</v>
      </c>
      <c r="AD40">
        <v>1</v>
      </c>
      <c r="AE40">
        <v>8.7999999999999995E-2</v>
      </c>
      <c r="AF40">
        <v>1.361475E-3</v>
      </c>
      <c r="AG40">
        <v>2.2574396000000002E-3</v>
      </c>
      <c r="AH40">
        <v>2.8576600000000001E-3</v>
      </c>
      <c r="AI40">
        <v>2.9090126000000001E-3</v>
      </c>
      <c r="AJ40" s="21">
        <v>4.3197E-5</v>
      </c>
      <c r="AK40" s="21">
        <v>9.2595829999999994E-5</v>
      </c>
      <c r="AL40" s="21">
        <v>8.8790379999999995E-5</v>
      </c>
      <c r="AM40" s="21">
        <v>1.05016E-4</v>
      </c>
      <c r="AN40">
        <v>0</v>
      </c>
      <c r="AO40">
        <v>0</v>
      </c>
      <c r="AP40">
        <v>6.3431850000000003E-3</v>
      </c>
      <c r="AQ40">
        <v>8.9585710000000002E-3</v>
      </c>
    </row>
    <row r="41" spans="1:43" x14ac:dyDescent="0.3">
      <c r="A41">
        <v>40</v>
      </c>
      <c r="B41" t="s">
        <v>187</v>
      </c>
      <c r="C41" t="s">
        <v>43</v>
      </c>
      <c r="D41" t="s">
        <v>8</v>
      </c>
      <c r="E41" t="s">
        <v>69</v>
      </c>
      <c r="F41">
        <v>4.8667740000000001E-2</v>
      </c>
      <c r="G41">
        <v>4.3788463E-2</v>
      </c>
      <c r="H41" s="21">
        <v>6.7887809999999998E-6</v>
      </c>
      <c r="I41" s="21">
        <v>-1.9702489999999999E-5</v>
      </c>
      <c r="J41" s="21">
        <v>-1.224226E-4</v>
      </c>
      <c r="K41" s="21">
        <v>8.7897709999999998E-5</v>
      </c>
      <c r="L41">
        <v>-5.0017009999999999E-3</v>
      </c>
      <c r="M41" s="21">
        <v>9.0616699999999996E-5</v>
      </c>
      <c r="N41">
        <v>-4.8792779999999999E-3</v>
      </c>
      <c r="O41">
        <v>2.7808759999999998E-3</v>
      </c>
      <c r="P41">
        <v>5.7636959999999996E-3</v>
      </c>
      <c r="Q41">
        <v>2.072619</v>
      </c>
      <c r="R41">
        <v>1</v>
      </c>
      <c r="S41">
        <v>0.95299999999999996</v>
      </c>
      <c r="T41" s="21">
        <v>6.7887809999999998E-6</v>
      </c>
      <c r="U41" s="21">
        <v>4.4502159999999999E-5</v>
      </c>
      <c r="V41" s="21">
        <v>-1.9702489999999999E-5</v>
      </c>
      <c r="W41" s="21">
        <v>7.6569720000000001E-5</v>
      </c>
      <c r="X41" s="21">
        <v>-2.649127E-5</v>
      </c>
      <c r="Y41">
        <v>1.4065950000000001E-3</v>
      </c>
      <c r="Z41">
        <v>2.4202163999999999E-3</v>
      </c>
      <c r="AA41">
        <v>1.7206212000000001</v>
      </c>
      <c r="AB41">
        <v>5.0999999999999997E-2</v>
      </c>
      <c r="AC41">
        <v>0.94899999999999995</v>
      </c>
      <c r="AD41">
        <v>1</v>
      </c>
      <c r="AE41">
        <v>5.6000000000000001E-2</v>
      </c>
      <c r="AF41">
        <v>2.8375380000000001E-3</v>
      </c>
      <c r="AG41">
        <v>2.8740440000000001E-3</v>
      </c>
      <c r="AH41">
        <v>1.419933E-3</v>
      </c>
      <c r="AI41">
        <v>2.3274598999999999E-3</v>
      </c>
      <c r="AJ41" s="21">
        <v>8.7897709999999998E-5</v>
      </c>
      <c r="AK41" s="21">
        <v>9.0616699999999996E-5</v>
      </c>
      <c r="AL41" s="21">
        <v>4.4502159999999999E-5</v>
      </c>
      <c r="AM41" s="21">
        <v>7.6569720000000001E-5</v>
      </c>
      <c r="AN41">
        <v>0</v>
      </c>
      <c r="AO41">
        <v>0</v>
      </c>
      <c r="AP41">
        <v>6.9569389999999997E-3</v>
      </c>
      <c r="AQ41">
        <v>7.2707630000000004E-3</v>
      </c>
    </row>
    <row r="42" spans="1:43" x14ac:dyDescent="0.3">
      <c r="A42">
        <v>41</v>
      </c>
      <c r="B42" t="s">
        <v>188</v>
      </c>
      <c r="C42" t="s">
        <v>8</v>
      </c>
      <c r="D42" t="s">
        <v>11</v>
      </c>
      <c r="E42" t="s">
        <v>69</v>
      </c>
      <c r="F42">
        <v>4.8813059999999998E-2</v>
      </c>
      <c r="G42">
        <v>3.3824200999999998E-2</v>
      </c>
      <c r="H42" s="21">
        <v>-1.7167629999999999E-4</v>
      </c>
      <c r="I42" s="21">
        <v>-4.1540279999999998E-5</v>
      </c>
      <c r="J42" s="21">
        <v>2.289975E-5</v>
      </c>
      <c r="K42" s="21">
        <v>4.1945530000000002E-5</v>
      </c>
      <c r="L42">
        <v>-1.4965964E-2</v>
      </c>
      <c r="M42" s="21">
        <v>8.8345920000000005E-5</v>
      </c>
      <c r="N42">
        <v>-1.4988863E-2</v>
      </c>
      <c r="O42">
        <v>1.325969E-3</v>
      </c>
      <c r="P42">
        <v>1.5224233E-2</v>
      </c>
      <c r="Q42">
        <v>11.481593999999999</v>
      </c>
      <c r="R42">
        <v>1</v>
      </c>
      <c r="S42">
        <v>0.95099999999999996</v>
      </c>
      <c r="T42" s="21">
        <v>-1.7167629999999999E-4</v>
      </c>
      <c r="U42" s="21">
        <v>1.5523539999999999E-4</v>
      </c>
      <c r="V42" s="21">
        <v>-4.1540279999999998E-5</v>
      </c>
      <c r="W42" s="21">
        <v>1.809162E-4</v>
      </c>
      <c r="X42" s="21">
        <v>1.3013599999999999E-4</v>
      </c>
      <c r="Y42">
        <v>4.909521E-3</v>
      </c>
      <c r="Z42">
        <v>5.7183631000000002E-3</v>
      </c>
      <c r="AA42">
        <v>1.1647497</v>
      </c>
      <c r="AB42">
        <v>5.1999999999999998E-2</v>
      </c>
      <c r="AC42">
        <v>0.94799999999999995</v>
      </c>
      <c r="AD42">
        <v>1</v>
      </c>
      <c r="AE42">
        <v>0.11799999999999999</v>
      </c>
      <c r="AF42">
        <v>1.3221039999999999E-3</v>
      </c>
      <c r="AG42">
        <v>2.2271258999999998E-3</v>
      </c>
      <c r="AH42">
        <v>4.6622770000000003E-3</v>
      </c>
      <c r="AI42">
        <v>4.6790165999999996E-3</v>
      </c>
      <c r="AJ42" s="21">
        <v>4.1945530000000002E-5</v>
      </c>
      <c r="AK42" s="21">
        <v>8.8345920000000005E-5</v>
      </c>
      <c r="AL42" s="21">
        <v>1.5523539999999999E-4</v>
      </c>
      <c r="AM42" s="21">
        <v>1.809162E-4</v>
      </c>
      <c r="AN42">
        <v>0</v>
      </c>
      <c r="AO42">
        <v>0</v>
      </c>
      <c r="AP42">
        <v>7.021111E-3</v>
      </c>
      <c r="AQ42">
        <v>1.0201765E-2</v>
      </c>
    </row>
    <row r="43" spans="1:43" x14ac:dyDescent="0.3">
      <c r="A43">
        <v>42</v>
      </c>
      <c r="B43" t="s">
        <v>189</v>
      </c>
      <c r="C43" t="s">
        <v>11</v>
      </c>
      <c r="D43" t="s">
        <v>8</v>
      </c>
      <c r="E43" t="s">
        <v>69</v>
      </c>
      <c r="F43">
        <v>4.860453E-2</v>
      </c>
      <c r="G43">
        <v>4.1800684999999997E-2</v>
      </c>
      <c r="H43" s="21">
        <v>9.7548809999999998E-5</v>
      </c>
      <c r="I43" s="21">
        <v>1.635373E-4</v>
      </c>
      <c r="J43" s="21">
        <v>-1.85632E-4</v>
      </c>
      <c r="K43" s="21">
        <v>1.4523189999999999E-4</v>
      </c>
      <c r="L43">
        <v>-6.9894789999999998E-3</v>
      </c>
      <c r="M43" s="21">
        <v>1.4927549999999999E-4</v>
      </c>
      <c r="N43">
        <v>-6.803847E-3</v>
      </c>
      <c r="O43">
        <v>4.5940900000000003E-3</v>
      </c>
      <c r="P43">
        <v>8.4328949999999993E-3</v>
      </c>
      <c r="Q43">
        <v>1.835596</v>
      </c>
      <c r="R43">
        <v>1</v>
      </c>
      <c r="S43">
        <v>0.94499999999999995</v>
      </c>
      <c r="T43" s="21">
        <v>9.7548809999999998E-5</v>
      </c>
      <c r="U43" s="21">
        <v>4.4030260000000002E-5</v>
      </c>
      <c r="V43" s="21">
        <v>1.635373E-4</v>
      </c>
      <c r="W43" s="21">
        <v>7.059465E-5</v>
      </c>
      <c r="X43" s="21">
        <v>6.5988520000000002E-5</v>
      </c>
      <c r="Y43">
        <v>1.395077E-3</v>
      </c>
      <c r="Z43">
        <v>2.2372674E-3</v>
      </c>
      <c r="AA43">
        <v>1.6036870000000001</v>
      </c>
      <c r="AB43">
        <v>6.5000000000000002E-2</v>
      </c>
      <c r="AC43">
        <v>0.93500000000000005</v>
      </c>
      <c r="AD43">
        <v>1</v>
      </c>
      <c r="AE43">
        <v>0.05</v>
      </c>
      <c r="AF43">
        <v>4.6587989999999999E-3</v>
      </c>
      <c r="AG43">
        <v>4.6686022000000001E-3</v>
      </c>
      <c r="AH43">
        <v>1.3684210000000001E-3</v>
      </c>
      <c r="AI43">
        <v>2.2840707999999999E-3</v>
      </c>
      <c r="AJ43" s="21">
        <v>1.4523189999999999E-4</v>
      </c>
      <c r="AK43" s="21">
        <v>1.4927549999999999E-4</v>
      </c>
      <c r="AL43" s="21">
        <v>4.4030260000000002E-5</v>
      </c>
      <c r="AM43" s="21">
        <v>7.059465E-5</v>
      </c>
      <c r="AN43">
        <v>0</v>
      </c>
      <c r="AO43">
        <v>0</v>
      </c>
      <c r="AP43">
        <v>7.7958319999999999E-3</v>
      </c>
      <c r="AQ43">
        <v>6.8920240000000001E-3</v>
      </c>
    </row>
    <row r="44" spans="1:43" x14ac:dyDescent="0.3">
      <c r="A44">
        <v>43</v>
      </c>
      <c r="B44" t="s">
        <v>190</v>
      </c>
      <c r="C44" t="s">
        <v>9</v>
      </c>
      <c r="D44" t="s">
        <v>10</v>
      </c>
      <c r="E44" t="s">
        <v>69</v>
      </c>
      <c r="F44">
        <v>4.873313E-2</v>
      </c>
      <c r="G44">
        <v>3.4424059E-2</v>
      </c>
      <c r="H44" s="21">
        <v>-1.163014E-5</v>
      </c>
      <c r="I44" s="21">
        <v>-1.029977E-4</v>
      </c>
      <c r="J44" s="21">
        <v>-5.703105E-5</v>
      </c>
      <c r="K44" s="21">
        <v>5.1146390000000001E-5</v>
      </c>
      <c r="L44">
        <v>-1.4366105000000001E-2</v>
      </c>
      <c r="M44" s="21">
        <v>1.029812E-4</v>
      </c>
      <c r="N44">
        <v>-1.4309074E-2</v>
      </c>
      <c r="O44">
        <v>1.6175880000000001E-3</v>
      </c>
      <c r="P44">
        <v>1.4730224E-2</v>
      </c>
      <c r="Q44">
        <v>9.1062910000000006</v>
      </c>
      <c r="R44">
        <v>1</v>
      </c>
      <c r="S44">
        <v>0.93500000000000005</v>
      </c>
      <c r="T44" s="21">
        <v>-1.163014E-5</v>
      </c>
      <c r="U44" s="21">
        <v>8.9544219999999997E-5</v>
      </c>
      <c r="V44" s="21">
        <v>-1.029977E-4</v>
      </c>
      <c r="W44" s="21">
        <v>1.065734E-4</v>
      </c>
      <c r="X44" s="21">
        <v>-9.1367560000000007E-5</v>
      </c>
      <c r="Y44">
        <v>2.8302449999999999E-3</v>
      </c>
      <c r="Z44">
        <v>3.3700359999999999E-3</v>
      </c>
      <c r="AA44">
        <v>1.1907224999999999</v>
      </c>
      <c r="AB44">
        <v>6.0999999999999999E-2</v>
      </c>
      <c r="AC44">
        <v>0.93899999999999995</v>
      </c>
      <c r="AD44">
        <v>1</v>
      </c>
      <c r="AE44">
        <v>8.7999999999999995E-2</v>
      </c>
      <c r="AF44">
        <v>1.541944E-3</v>
      </c>
      <c r="AG44">
        <v>2.7836995999999999E-3</v>
      </c>
      <c r="AH44">
        <v>2.6821890000000002E-3</v>
      </c>
      <c r="AI44">
        <v>2.9328493000000001E-3</v>
      </c>
      <c r="AJ44" s="21">
        <v>5.1146390000000001E-5</v>
      </c>
      <c r="AK44" s="21">
        <v>1.029812E-4</v>
      </c>
      <c r="AL44" s="21">
        <v>8.9544219999999997E-5</v>
      </c>
      <c r="AM44" s="21">
        <v>1.065734E-4</v>
      </c>
      <c r="AN44">
        <v>0</v>
      </c>
      <c r="AO44">
        <v>0</v>
      </c>
      <c r="AP44">
        <v>7.5682889999999997E-3</v>
      </c>
      <c r="AQ44">
        <v>8.9585710000000002E-3</v>
      </c>
    </row>
    <row r="45" spans="1:43" x14ac:dyDescent="0.3">
      <c r="A45">
        <v>44</v>
      </c>
      <c r="B45" t="s">
        <v>191</v>
      </c>
      <c r="C45" t="s">
        <v>10</v>
      </c>
      <c r="D45" t="s">
        <v>9</v>
      </c>
      <c r="E45" t="s">
        <v>69</v>
      </c>
      <c r="F45">
        <v>4.8823720000000001E-2</v>
      </c>
      <c r="G45">
        <v>4.1834735999999997E-2</v>
      </c>
      <c r="H45" s="21">
        <v>4.4685370000000002E-5</v>
      </c>
      <c r="I45" s="21">
        <v>1.3522370000000001E-4</v>
      </c>
      <c r="J45" s="21">
        <v>3.3553290000000002E-5</v>
      </c>
      <c r="K45" s="21">
        <v>8.2529989999999997E-5</v>
      </c>
      <c r="L45">
        <v>-6.9554279999999996E-3</v>
      </c>
      <c r="M45" s="21">
        <v>9.2191440000000002E-5</v>
      </c>
      <c r="N45">
        <v>-6.988981E-3</v>
      </c>
      <c r="O45">
        <v>2.6087380000000002E-3</v>
      </c>
      <c r="P45">
        <v>7.5411360000000004E-3</v>
      </c>
      <c r="Q45">
        <v>2.8907219999999998</v>
      </c>
      <c r="R45">
        <v>1</v>
      </c>
      <c r="S45">
        <v>0.94499999999999995</v>
      </c>
      <c r="T45" s="21">
        <v>4.4685370000000002E-5</v>
      </c>
      <c r="U45" s="21">
        <v>5.084444E-5</v>
      </c>
      <c r="V45" s="21">
        <v>1.3522370000000001E-4</v>
      </c>
      <c r="W45" s="21">
        <v>9.1979110000000002E-5</v>
      </c>
      <c r="X45" s="21">
        <v>9.0538340000000003E-5</v>
      </c>
      <c r="Y45">
        <v>1.607659E-3</v>
      </c>
      <c r="Z45">
        <v>2.9103231999999999E-3</v>
      </c>
      <c r="AA45">
        <v>1.8102860000000001</v>
      </c>
      <c r="AB45">
        <v>4.5999999999999999E-2</v>
      </c>
      <c r="AC45">
        <v>0.95399999999999996</v>
      </c>
      <c r="AD45">
        <v>1</v>
      </c>
      <c r="AE45">
        <v>5.8999999999999997E-2</v>
      </c>
      <c r="AF45">
        <v>2.6350179999999998E-3</v>
      </c>
      <c r="AG45">
        <v>2.8586536999999999E-3</v>
      </c>
      <c r="AH45">
        <v>1.573159E-3</v>
      </c>
      <c r="AI45">
        <v>2.7812001000000002E-3</v>
      </c>
      <c r="AJ45" s="21">
        <v>8.2529989999999997E-5</v>
      </c>
      <c r="AK45" s="21">
        <v>9.2191440000000002E-5</v>
      </c>
      <c r="AL45" s="21">
        <v>5.084444E-5</v>
      </c>
      <c r="AM45" s="21">
        <v>9.1979110000000002E-5</v>
      </c>
      <c r="AN45">
        <v>0</v>
      </c>
      <c r="AO45">
        <v>0</v>
      </c>
      <c r="AP45">
        <v>6.6245000000000002E-3</v>
      </c>
      <c r="AQ45">
        <v>7.4511070000000002E-3</v>
      </c>
    </row>
    <row r="46" spans="1:43" x14ac:dyDescent="0.3">
      <c r="A46">
        <v>45</v>
      </c>
      <c r="B46" t="s">
        <v>192</v>
      </c>
      <c r="C46" t="s">
        <v>9</v>
      </c>
      <c r="D46" t="s">
        <v>43</v>
      </c>
      <c r="E46" t="s">
        <v>69</v>
      </c>
      <c r="F46">
        <v>4.8761100000000002E-2</v>
      </c>
      <c r="G46">
        <v>3.4486869000000003E-2</v>
      </c>
      <c r="H46" s="21">
        <v>9.6474549999999996E-5</v>
      </c>
      <c r="I46" s="21">
        <v>1.105356E-4</v>
      </c>
      <c r="J46" s="21">
        <v>-2.9061040000000001E-5</v>
      </c>
      <c r="K46" s="21">
        <v>4.497903E-5</v>
      </c>
      <c r="L46">
        <v>-1.4303295000000001E-2</v>
      </c>
      <c r="M46" s="21">
        <v>9.0136000000000006E-5</v>
      </c>
      <c r="N46">
        <v>-1.4274234E-2</v>
      </c>
      <c r="O46">
        <v>1.421947E-3</v>
      </c>
      <c r="P46">
        <v>1.4584259E-2</v>
      </c>
      <c r="Q46">
        <v>10.256539</v>
      </c>
      <c r="R46">
        <v>1</v>
      </c>
      <c r="S46">
        <v>0.95899999999999996</v>
      </c>
      <c r="T46" s="21">
        <v>9.6474549999999996E-5</v>
      </c>
      <c r="U46" s="21">
        <v>9.0703859999999995E-5</v>
      </c>
      <c r="V46" s="21">
        <v>1.105356E-4</v>
      </c>
      <c r="W46" s="21">
        <v>9.9959419999999998E-5</v>
      </c>
      <c r="X46" s="21">
        <v>1.4061089999999999E-5</v>
      </c>
      <c r="Y46">
        <v>2.8684959999999999E-3</v>
      </c>
      <c r="Z46">
        <v>3.1613464999999999E-3</v>
      </c>
      <c r="AA46">
        <v>1.1020919</v>
      </c>
      <c r="AB46">
        <v>0.06</v>
      </c>
      <c r="AC46">
        <v>0.94</v>
      </c>
      <c r="AD46">
        <v>1</v>
      </c>
      <c r="AE46">
        <v>8.5999999999999993E-2</v>
      </c>
      <c r="AF46">
        <v>1.460886E-3</v>
      </c>
      <c r="AG46">
        <v>2.4225526999999999E-3</v>
      </c>
      <c r="AH46">
        <v>2.7572899999999999E-3</v>
      </c>
      <c r="AI46">
        <v>2.7882266000000002E-3</v>
      </c>
      <c r="AJ46" s="21">
        <v>4.497903E-5</v>
      </c>
      <c r="AK46" s="21">
        <v>9.0136000000000006E-5</v>
      </c>
      <c r="AL46" s="21">
        <v>9.0703859999999995E-5</v>
      </c>
      <c r="AM46" s="21">
        <v>9.9959419999999998E-5</v>
      </c>
      <c r="AN46">
        <v>0</v>
      </c>
      <c r="AO46">
        <v>0</v>
      </c>
      <c r="AP46">
        <v>7.5099930000000004E-3</v>
      </c>
      <c r="AQ46">
        <v>8.8658899999999995E-3</v>
      </c>
    </row>
    <row r="47" spans="1:43" x14ac:dyDescent="0.3">
      <c r="A47">
        <v>46</v>
      </c>
      <c r="B47" t="s">
        <v>193</v>
      </c>
      <c r="C47" t="s">
        <v>43</v>
      </c>
      <c r="D47" t="s">
        <v>9</v>
      </c>
      <c r="E47" t="s">
        <v>69</v>
      </c>
      <c r="F47">
        <v>4.8748420000000001E-2</v>
      </c>
      <c r="G47">
        <v>4.3989804E-2</v>
      </c>
      <c r="H47" s="21">
        <v>-4.8878349999999999E-5</v>
      </c>
      <c r="I47" s="21">
        <v>1.660682E-5</v>
      </c>
      <c r="J47" s="21">
        <v>-4.1743199999999997E-5</v>
      </c>
      <c r="K47" s="21">
        <v>8.790646E-5</v>
      </c>
      <c r="L47">
        <v>-4.80036E-3</v>
      </c>
      <c r="M47" s="21">
        <v>8.80136E-5</v>
      </c>
      <c r="N47">
        <v>-4.7586169999999997E-3</v>
      </c>
      <c r="O47">
        <v>2.7787699999999999E-3</v>
      </c>
      <c r="P47">
        <v>5.5481619999999997E-3</v>
      </c>
      <c r="Q47">
        <v>1.9966250000000001</v>
      </c>
      <c r="R47">
        <v>1</v>
      </c>
      <c r="S47">
        <v>0.94399999999999995</v>
      </c>
      <c r="T47" s="21">
        <v>-4.8878349999999999E-5</v>
      </c>
      <c r="U47" s="21">
        <v>4.933363E-5</v>
      </c>
      <c r="V47" s="21">
        <v>1.660682E-5</v>
      </c>
      <c r="W47" s="21">
        <v>8.0304249999999999E-5</v>
      </c>
      <c r="X47" s="21">
        <v>6.548518E-5</v>
      </c>
      <c r="Y47">
        <v>1.5600519999999999E-3</v>
      </c>
      <c r="Z47">
        <v>2.5382276999999999E-3</v>
      </c>
      <c r="AA47">
        <v>1.6270148</v>
      </c>
      <c r="AB47">
        <v>6.2E-2</v>
      </c>
      <c r="AC47">
        <v>0.93799999999999994</v>
      </c>
      <c r="AD47">
        <v>1</v>
      </c>
      <c r="AE47">
        <v>4.8000000000000001E-2</v>
      </c>
      <c r="AF47">
        <v>2.7118540000000001E-3</v>
      </c>
      <c r="AG47">
        <v>2.7284087000000001E-3</v>
      </c>
      <c r="AH47">
        <v>1.5230809999999999E-3</v>
      </c>
      <c r="AI47">
        <v>2.499032E-3</v>
      </c>
      <c r="AJ47" s="21">
        <v>8.790646E-5</v>
      </c>
      <c r="AK47" s="21">
        <v>8.80136E-5</v>
      </c>
      <c r="AL47" s="21">
        <v>4.933363E-5</v>
      </c>
      <c r="AM47" s="21">
        <v>8.0304249999999999E-5</v>
      </c>
      <c r="AN47">
        <v>0</v>
      </c>
      <c r="AO47">
        <v>0</v>
      </c>
      <c r="AP47">
        <v>7.6260080000000001E-3</v>
      </c>
      <c r="AQ47">
        <v>6.759882E-3</v>
      </c>
    </row>
    <row r="48" spans="1:43" x14ac:dyDescent="0.3">
      <c r="A48">
        <v>47</v>
      </c>
      <c r="B48" t="s">
        <v>194</v>
      </c>
      <c r="C48" t="s">
        <v>9</v>
      </c>
      <c r="D48" t="s">
        <v>11</v>
      </c>
      <c r="E48" t="s">
        <v>69</v>
      </c>
      <c r="F48">
        <v>4.8769949999999999E-2</v>
      </c>
      <c r="G48">
        <v>3.4596307E-2</v>
      </c>
      <c r="H48" s="21">
        <v>1.113386E-4</v>
      </c>
      <c r="I48" s="21">
        <v>-7.1028040000000001E-5</v>
      </c>
      <c r="J48" s="21">
        <v>-2.0212429999999999E-5</v>
      </c>
      <c r="K48" s="21">
        <v>4.4101989999999998E-5</v>
      </c>
      <c r="L48">
        <v>-1.4193857000000001E-2</v>
      </c>
      <c r="M48" s="21">
        <v>8.4552440000000003E-5</v>
      </c>
      <c r="N48">
        <v>-1.4173643999999999E-2</v>
      </c>
      <c r="O48">
        <v>1.394076E-3</v>
      </c>
      <c r="P48">
        <v>1.4443252E-2</v>
      </c>
      <c r="Q48">
        <v>10.360445</v>
      </c>
      <c r="R48">
        <v>1</v>
      </c>
      <c r="S48">
        <v>0.94699999999999995</v>
      </c>
      <c r="T48" s="21">
        <v>1.113386E-4</v>
      </c>
      <c r="U48" s="21">
        <v>1.464696E-4</v>
      </c>
      <c r="V48" s="21">
        <v>-7.1028040000000001E-5</v>
      </c>
      <c r="W48" s="21">
        <v>1.6121120000000001E-4</v>
      </c>
      <c r="X48" s="21">
        <v>-1.8236660000000001E-4</v>
      </c>
      <c r="Y48">
        <v>4.6307969999999999E-3</v>
      </c>
      <c r="Z48">
        <v>5.0958905000000002E-3</v>
      </c>
      <c r="AA48">
        <v>1.1004349</v>
      </c>
      <c r="AB48">
        <v>5.8000000000000003E-2</v>
      </c>
      <c r="AC48">
        <v>0.94199999999999995</v>
      </c>
      <c r="AD48">
        <v>1</v>
      </c>
      <c r="AE48">
        <v>8.8999999999999996E-2</v>
      </c>
      <c r="AF48">
        <v>1.401656E-3</v>
      </c>
      <c r="AG48">
        <v>2.3089558E-3</v>
      </c>
      <c r="AH48">
        <v>4.5364250000000002E-3</v>
      </c>
      <c r="AI48">
        <v>4.5428739999999997E-3</v>
      </c>
      <c r="AJ48" s="21">
        <v>4.4101989999999998E-5</v>
      </c>
      <c r="AK48" s="21">
        <v>8.4552440000000003E-5</v>
      </c>
      <c r="AL48" s="21">
        <v>1.464696E-4</v>
      </c>
      <c r="AM48" s="21">
        <v>1.6121120000000001E-4</v>
      </c>
      <c r="AN48">
        <v>0</v>
      </c>
      <c r="AO48">
        <v>0</v>
      </c>
      <c r="AP48">
        <v>7.3916169999999996E-3</v>
      </c>
      <c r="AQ48">
        <v>9.0043880000000003E-3</v>
      </c>
    </row>
    <row r="49" spans="1:43" x14ac:dyDescent="0.3">
      <c r="A49">
        <v>48</v>
      </c>
      <c r="B49" t="s">
        <v>195</v>
      </c>
      <c r="C49" t="s">
        <v>11</v>
      </c>
      <c r="D49" t="s">
        <v>9</v>
      </c>
      <c r="E49" t="s">
        <v>69</v>
      </c>
      <c r="F49">
        <v>4.8486099999999997E-2</v>
      </c>
      <c r="G49">
        <v>4.1719475999999998E-2</v>
      </c>
      <c r="H49" s="21">
        <v>-2.1414130000000001E-5</v>
      </c>
      <c r="I49" s="21">
        <v>-7.5724969999999995E-5</v>
      </c>
      <c r="J49" s="21">
        <v>-3.040602E-4</v>
      </c>
      <c r="K49" s="21">
        <v>1.3832119999999999E-4</v>
      </c>
      <c r="L49">
        <v>-7.0706880000000003E-3</v>
      </c>
      <c r="M49" s="21">
        <v>1.400447E-4</v>
      </c>
      <c r="N49">
        <v>-6.7666280000000002E-3</v>
      </c>
      <c r="O49">
        <v>4.3824729999999996E-3</v>
      </c>
      <c r="P49">
        <v>8.3419150000000001E-3</v>
      </c>
      <c r="Q49">
        <v>1.9034720000000001</v>
      </c>
      <c r="R49">
        <v>1</v>
      </c>
      <c r="S49">
        <v>0.95599999999999996</v>
      </c>
      <c r="T49" s="21">
        <v>-2.1414130000000001E-5</v>
      </c>
      <c r="U49" s="21">
        <v>4.509295E-5</v>
      </c>
      <c r="V49" s="21">
        <v>-7.5724969999999995E-5</v>
      </c>
      <c r="W49" s="21">
        <v>7.893497E-5</v>
      </c>
      <c r="X49" s="21">
        <v>-5.4310839999999998E-5</v>
      </c>
      <c r="Y49">
        <v>1.425412E-3</v>
      </c>
      <c r="Z49">
        <v>2.4960436000000001E-3</v>
      </c>
      <c r="AA49">
        <v>1.7511030999999999</v>
      </c>
      <c r="AB49">
        <v>0.04</v>
      </c>
      <c r="AC49">
        <v>0.96</v>
      </c>
      <c r="AD49">
        <v>1</v>
      </c>
      <c r="AE49">
        <v>6.3E-2</v>
      </c>
      <c r="AF49">
        <v>4.4913990000000001E-3</v>
      </c>
      <c r="AG49">
        <v>4.4890279000000003E-3</v>
      </c>
      <c r="AH49">
        <v>1.4608500000000001E-3</v>
      </c>
      <c r="AI49">
        <v>2.3769341999999999E-3</v>
      </c>
      <c r="AJ49" s="21">
        <v>1.3832119999999999E-4</v>
      </c>
      <c r="AK49" s="21">
        <v>1.400447E-4</v>
      </c>
      <c r="AL49" s="21">
        <v>4.509295E-5</v>
      </c>
      <c r="AM49" s="21">
        <v>7.893497E-5</v>
      </c>
      <c r="AN49">
        <v>0</v>
      </c>
      <c r="AO49">
        <v>0</v>
      </c>
      <c r="AP49">
        <v>6.196773E-3</v>
      </c>
      <c r="AQ49">
        <v>7.6831629999999998E-3</v>
      </c>
    </row>
    <row r="50" spans="1:43" x14ac:dyDescent="0.3">
      <c r="A50">
        <v>49</v>
      </c>
      <c r="B50" t="s">
        <v>196</v>
      </c>
      <c r="C50" t="s">
        <v>42</v>
      </c>
      <c r="D50" t="s">
        <v>10</v>
      </c>
      <c r="E50" t="s">
        <v>69</v>
      </c>
      <c r="F50">
        <v>4.8894069999999998E-2</v>
      </c>
      <c r="G50">
        <v>2.9621891000000001E-2</v>
      </c>
      <c r="H50" s="21">
        <v>-1.917504E-4</v>
      </c>
      <c r="I50" s="21">
        <v>-1.9837030000000001E-4</v>
      </c>
      <c r="J50" s="21">
        <v>1.0390990000000001E-4</v>
      </c>
      <c r="K50" s="21">
        <v>5.9365710000000001E-5</v>
      </c>
      <c r="L50">
        <v>-1.9168273E-2</v>
      </c>
      <c r="M50" s="21">
        <v>8.3124610000000001E-5</v>
      </c>
      <c r="N50">
        <v>-1.9272182999999998E-2</v>
      </c>
      <c r="O50">
        <v>1.8792450000000001E-3</v>
      </c>
      <c r="P50">
        <v>1.9347493E-2</v>
      </c>
      <c r="Q50">
        <v>10.295355000000001</v>
      </c>
      <c r="R50">
        <v>1</v>
      </c>
      <c r="S50">
        <v>0.94899999999999995</v>
      </c>
      <c r="T50" s="21">
        <v>-1.917504E-4</v>
      </c>
      <c r="U50" s="21">
        <v>8.8922630000000003E-5</v>
      </c>
      <c r="V50" s="21">
        <v>-1.9837030000000001E-4</v>
      </c>
      <c r="W50" s="21">
        <v>1.1205590000000001E-4</v>
      </c>
      <c r="X50" s="21">
        <v>-6.6198230000000001E-6</v>
      </c>
      <c r="Y50">
        <v>2.817108E-3</v>
      </c>
      <c r="Z50">
        <v>3.5472979999999999E-3</v>
      </c>
      <c r="AA50">
        <v>1.2591987</v>
      </c>
      <c r="AB50">
        <v>4.5999999999999999E-2</v>
      </c>
      <c r="AC50">
        <v>0.95399999999999996</v>
      </c>
      <c r="AD50">
        <v>1</v>
      </c>
      <c r="AE50">
        <v>8.2000000000000003E-2</v>
      </c>
      <c r="AF50">
        <v>1.8945730000000001E-3</v>
      </c>
      <c r="AG50">
        <v>2.2798821E-3</v>
      </c>
      <c r="AH50">
        <v>2.8507509999999999E-3</v>
      </c>
      <c r="AI50">
        <v>3.2095836E-3</v>
      </c>
      <c r="AJ50" s="21">
        <v>5.9365710000000001E-5</v>
      </c>
      <c r="AK50" s="21">
        <v>8.3124610000000001E-5</v>
      </c>
      <c r="AL50" s="21">
        <v>8.8922630000000003E-5</v>
      </c>
      <c r="AM50" s="21">
        <v>1.1205590000000001E-4</v>
      </c>
      <c r="AN50">
        <v>0</v>
      </c>
      <c r="AO50">
        <v>0</v>
      </c>
      <c r="AP50">
        <v>6.6245000000000002E-3</v>
      </c>
      <c r="AQ50">
        <v>8.676174E-3</v>
      </c>
    </row>
    <row r="51" spans="1:43" x14ac:dyDescent="0.3">
      <c r="A51">
        <v>50</v>
      </c>
      <c r="B51" t="s">
        <v>197</v>
      </c>
      <c r="C51" t="s">
        <v>10</v>
      </c>
      <c r="D51" t="s">
        <v>42</v>
      </c>
      <c r="E51" t="s">
        <v>69</v>
      </c>
      <c r="F51">
        <v>4.882732E-2</v>
      </c>
      <c r="G51">
        <v>4.1941991999999997E-2</v>
      </c>
      <c r="H51" s="21">
        <v>-1.1997129999999999E-5</v>
      </c>
      <c r="I51" s="21">
        <v>-2.8397839999999999E-6</v>
      </c>
      <c r="J51" s="21">
        <v>3.7151089999999997E-5</v>
      </c>
      <c r="K51" s="21">
        <v>9.0420570000000004E-5</v>
      </c>
      <c r="L51">
        <v>-6.8481719999999996E-3</v>
      </c>
      <c r="M51" s="21">
        <v>1.052541E-4</v>
      </c>
      <c r="N51">
        <v>-6.8853229999999996E-3</v>
      </c>
      <c r="O51">
        <v>2.8581610000000001E-3</v>
      </c>
      <c r="P51">
        <v>7.6134619999999997E-3</v>
      </c>
      <c r="Q51">
        <v>2.6637629999999999</v>
      </c>
      <c r="R51">
        <v>1</v>
      </c>
      <c r="S51">
        <v>0.95099999999999996</v>
      </c>
      <c r="T51" s="21">
        <v>-1.1997129999999999E-5</v>
      </c>
      <c r="U51" s="21">
        <v>5.9139009999999998E-5</v>
      </c>
      <c r="V51" s="21">
        <v>-2.8397839999999999E-6</v>
      </c>
      <c r="W51" s="21">
        <v>7.5104809999999994E-5</v>
      </c>
      <c r="X51" s="21">
        <v>9.1573490000000003E-6</v>
      </c>
      <c r="Y51">
        <v>1.869243E-3</v>
      </c>
      <c r="Z51">
        <v>2.3738366E-3</v>
      </c>
      <c r="AA51">
        <v>1.2699454999999999</v>
      </c>
      <c r="AB51">
        <v>3.9E-2</v>
      </c>
      <c r="AC51">
        <v>0.96099999999999997</v>
      </c>
      <c r="AD51">
        <v>1</v>
      </c>
      <c r="AE51">
        <v>6.2E-2</v>
      </c>
      <c r="AF51">
        <v>2.827619E-3</v>
      </c>
      <c r="AG51">
        <v>3.1744179E-3</v>
      </c>
      <c r="AH51">
        <v>1.9220680000000001E-3</v>
      </c>
      <c r="AI51">
        <v>2.3028267999999998E-3</v>
      </c>
      <c r="AJ51" s="21">
        <v>9.0420570000000004E-5</v>
      </c>
      <c r="AK51" s="21">
        <v>1.052541E-4</v>
      </c>
      <c r="AL51" s="21">
        <v>5.9139009999999998E-5</v>
      </c>
      <c r="AM51" s="21">
        <v>7.5104809999999994E-5</v>
      </c>
      <c r="AN51">
        <v>0</v>
      </c>
      <c r="AO51">
        <v>0</v>
      </c>
      <c r="AP51">
        <v>6.1220090000000003E-3</v>
      </c>
      <c r="AQ51">
        <v>7.6260080000000001E-3</v>
      </c>
    </row>
    <row r="52" spans="1:43" x14ac:dyDescent="0.3">
      <c r="A52">
        <v>51</v>
      </c>
      <c r="B52" t="s">
        <v>198</v>
      </c>
      <c r="C52" t="s">
        <v>42</v>
      </c>
      <c r="D52" t="s">
        <v>43</v>
      </c>
      <c r="E52" t="s">
        <v>69</v>
      </c>
      <c r="F52">
        <v>4.885109E-2</v>
      </c>
      <c r="G52">
        <v>2.9554593000000001E-2</v>
      </c>
      <c r="H52" s="21">
        <v>-4.80055E-5</v>
      </c>
      <c r="I52" s="21">
        <v>-3.7272350000000002E-5</v>
      </c>
      <c r="J52" s="21">
        <v>6.0922360000000002E-5</v>
      </c>
      <c r="K52" s="21">
        <v>5.3714770000000001E-5</v>
      </c>
      <c r="L52">
        <v>-1.9235571E-2</v>
      </c>
      <c r="M52" s="21">
        <v>7.0401249999999996E-5</v>
      </c>
      <c r="N52">
        <v>-1.9296494000000001E-2</v>
      </c>
      <c r="O52">
        <v>1.698853E-3</v>
      </c>
      <c r="P52">
        <v>1.9363847E-2</v>
      </c>
      <c r="Q52">
        <v>11.398186000000001</v>
      </c>
      <c r="R52">
        <v>1</v>
      </c>
      <c r="S52">
        <v>0.95399999999999996</v>
      </c>
      <c r="T52" s="21">
        <v>-4.80055E-5</v>
      </c>
      <c r="U52" s="21">
        <v>8.8332969999999994E-5</v>
      </c>
      <c r="V52" s="21">
        <v>-3.7272350000000002E-5</v>
      </c>
      <c r="W52" s="21">
        <v>1.000121E-4</v>
      </c>
      <c r="X52" s="21">
        <v>1.0733150000000001E-5</v>
      </c>
      <c r="Y52">
        <v>2.792349E-3</v>
      </c>
      <c r="Z52">
        <v>3.1612991999999999E-3</v>
      </c>
      <c r="AA52">
        <v>1.1321288</v>
      </c>
      <c r="AB52">
        <v>4.8000000000000001E-2</v>
      </c>
      <c r="AC52">
        <v>0.95199999999999996</v>
      </c>
      <c r="AD52">
        <v>1</v>
      </c>
      <c r="AE52">
        <v>8.2000000000000003E-2</v>
      </c>
      <c r="AF52">
        <v>1.744895E-3</v>
      </c>
      <c r="AG52">
        <v>1.9660741E-3</v>
      </c>
      <c r="AH52">
        <v>2.7716260000000001E-3</v>
      </c>
      <c r="AI52">
        <v>2.8339489000000001E-3</v>
      </c>
      <c r="AJ52" s="21">
        <v>5.3714770000000001E-5</v>
      </c>
      <c r="AK52" s="21">
        <v>7.0401249999999996E-5</v>
      </c>
      <c r="AL52" s="21">
        <v>8.8332969999999994E-5</v>
      </c>
      <c r="AM52" s="21">
        <v>1.000121E-4</v>
      </c>
      <c r="AN52">
        <v>0</v>
      </c>
      <c r="AO52">
        <v>0</v>
      </c>
      <c r="AP52">
        <v>6.759882E-3</v>
      </c>
      <c r="AQ52">
        <v>8.676174E-3</v>
      </c>
    </row>
    <row r="53" spans="1:43" x14ac:dyDescent="0.3">
      <c r="A53">
        <v>52</v>
      </c>
      <c r="B53" t="s">
        <v>199</v>
      </c>
      <c r="C53" t="s">
        <v>43</v>
      </c>
      <c r="D53" t="s">
        <v>42</v>
      </c>
      <c r="E53" t="s">
        <v>69</v>
      </c>
      <c r="F53">
        <v>4.883125E-2</v>
      </c>
      <c r="G53">
        <v>4.3973805999999997E-2</v>
      </c>
      <c r="H53" s="21">
        <v>-5.3818910000000001E-5</v>
      </c>
      <c r="I53" s="21">
        <v>-2.253844E-5</v>
      </c>
      <c r="J53" s="21">
        <v>4.1086169999999998E-5</v>
      </c>
      <c r="K53" s="21">
        <v>8.6025200000000004E-5</v>
      </c>
      <c r="L53">
        <v>-4.8163579999999998E-3</v>
      </c>
      <c r="M53" s="21">
        <v>9.0137670000000001E-5</v>
      </c>
      <c r="N53">
        <v>-4.8574450000000002E-3</v>
      </c>
      <c r="O53">
        <v>2.7193059999999999E-3</v>
      </c>
      <c r="P53">
        <v>5.5958900000000001E-3</v>
      </c>
      <c r="Q53">
        <v>2.0578379999999998</v>
      </c>
      <c r="R53">
        <v>1</v>
      </c>
      <c r="S53">
        <v>0.96099999999999997</v>
      </c>
      <c r="T53" s="21">
        <v>-5.3818910000000001E-5</v>
      </c>
      <c r="U53" s="21">
        <v>5.6811380000000002E-5</v>
      </c>
      <c r="V53" s="21">
        <v>-2.253844E-5</v>
      </c>
      <c r="W53" s="21">
        <v>6.6351770000000002E-5</v>
      </c>
      <c r="X53" s="21">
        <v>3.1280469999999998E-5</v>
      </c>
      <c r="Y53">
        <v>1.796441E-3</v>
      </c>
      <c r="Z53">
        <v>2.097299E-3</v>
      </c>
      <c r="AA53">
        <v>1.1674742</v>
      </c>
      <c r="AB53">
        <v>4.9000000000000002E-2</v>
      </c>
      <c r="AC53">
        <v>0.95199999999999996</v>
      </c>
      <c r="AD53">
        <v>1</v>
      </c>
      <c r="AE53">
        <v>6.0999999999999999E-2</v>
      </c>
      <c r="AF53">
        <v>2.743508E-3</v>
      </c>
      <c r="AG53">
        <v>2.7937621E-3</v>
      </c>
      <c r="AH53">
        <v>1.7969559999999999E-3</v>
      </c>
      <c r="AI53">
        <v>2.0281669E-3</v>
      </c>
      <c r="AJ53" s="21">
        <v>8.6025200000000004E-5</v>
      </c>
      <c r="AK53" s="21">
        <v>9.0137670000000001E-5</v>
      </c>
      <c r="AL53" s="21">
        <v>5.6811380000000002E-5</v>
      </c>
      <c r="AM53" s="21">
        <v>6.6351770000000002E-5</v>
      </c>
      <c r="AN53">
        <v>0</v>
      </c>
      <c r="AO53">
        <v>0</v>
      </c>
      <c r="AP53">
        <v>6.8263459999999996E-3</v>
      </c>
      <c r="AQ53">
        <v>7.5682889999999997E-3</v>
      </c>
    </row>
    <row r="54" spans="1:43" x14ac:dyDescent="0.3">
      <c r="A54">
        <v>53</v>
      </c>
      <c r="B54" t="s">
        <v>200</v>
      </c>
      <c r="C54" t="s">
        <v>42</v>
      </c>
      <c r="D54" t="s">
        <v>11</v>
      </c>
      <c r="E54" t="s">
        <v>69</v>
      </c>
      <c r="F54">
        <v>4.8863240000000002E-2</v>
      </c>
      <c r="G54">
        <v>2.9763569E-2</v>
      </c>
      <c r="H54" s="21">
        <v>9.1324360000000007E-5</v>
      </c>
      <c r="I54" s="21">
        <v>9.3872430000000001E-5</v>
      </c>
      <c r="J54" s="21">
        <v>7.307944E-5</v>
      </c>
      <c r="K54" s="21">
        <v>4.9955359999999997E-5</v>
      </c>
      <c r="L54">
        <v>-1.9026595E-2</v>
      </c>
      <c r="M54" s="21">
        <v>6.4362059999999995E-5</v>
      </c>
      <c r="N54">
        <v>-1.9099675E-2</v>
      </c>
      <c r="O54">
        <v>1.580627E-3</v>
      </c>
      <c r="P54">
        <v>1.9135037000000001E-2</v>
      </c>
      <c r="Q54">
        <v>12.105975000000001</v>
      </c>
      <c r="R54">
        <v>1</v>
      </c>
      <c r="S54">
        <v>0.95099999999999996</v>
      </c>
      <c r="T54" s="21">
        <v>9.1324360000000007E-5</v>
      </c>
      <c r="U54" s="21">
        <v>1.412796E-4</v>
      </c>
      <c r="V54" s="21">
        <v>9.3872430000000001E-5</v>
      </c>
      <c r="W54" s="21">
        <v>1.5375229999999999E-4</v>
      </c>
      <c r="X54" s="21">
        <v>2.5480699999999998E-6</v>
      </c>
      <c r="Y54">
        <v>4.4663539999999996E-3</v>
      </c>
      <c r="Z54">
        <v>4.8605510999999999E-3</v>
      </c>
      <c r="AA54">
        <v>1.0882594000000001</v>
      </c>
      <c r="AB54">
        <v>4.5999999999999999E-2</v>
      </c>
      <c r="AC54">
        <v>0.95399999999999996</v>
      </c>
      <c r="AD54">
        <v>1</v>
      </c>
      <c r="AE54">
        <v>6.3E-2</v>
      </c>
      <c r="AF54">
        <v>1.6326999999999999E-3</v>
      </c>
      <c r="AG54">
        <v>1.7614683999999999E-3</v>
      </c>
      <c r="AH54">
        <v>4.5038439999999999E-3</v>
      </c>
      <c r="AI54">
        <v>4.4834977999999998E-3</v>
      </c>
      <c r="AJ54" s="21">
        <v>4.9955359999999997E-5</v>
      </c>
      <c r="AK54" s="21">
        <v>6.4362059999999995E-5</v>
      </c>
      <c r="AL54" s="21">
        <v>1.412796E-4</v>
      </c>
      <c r="AM54" s="21">
        <v>1.5375229999999999E-4</v>
      </c>
      <c r="AN54">
        <v>0</v>
      </c>
      <c r="AO54">
        <v>0</v>
      </c>
      <c r="AP54">
        <v>6.6245000000000002E-3</v>
      </c>
      <c r="AQ54">
        <v>7.6831629999999998E-3</v>
      </c>
    </row>
    <row r="55" spans="1:43" x14ac:dyDescent="0.3">
      <c r="A55">
        <v>54</v>
      </c>
      <c r="B55" t="s">
        <v>201</v>
      </c>
      <c r="C55" t="s">
        <v>11</v>
      </c>
      <c r="D55" t="s">
        <v>42</v>
      </c>
      <c r="E55" t="s">
        <v>69</v>
      </c>
      <c r="F55">
        <v>4.8838529999999998E-2</v>
      </c>
      <c r="G55">
        <v>4.2056364999999998E-2</v>
      </c>
      <c r="H55" s="21">
        <v>4.322388E-6</v>
      </c>
      <c r="I55" s="21">
        <v>-3.9573980000000003E-5</v>
      </c>
      <c r="J55" s="21">
        <v>4.8361449999999998E-5</v>
      </c>
      <c r="K55" s="21">
        <v>1.409545E-4</v>
      </c>
      <c r="L55">
        <v>-6.7337990000000004E-3</v>
      </c>
      <c r="M55" s="21">
        <v>1.367622E-4</v>
      </c>
      <c r="N55">
        <v>-6.7821599999999998E-3</v>
      </c>
      <c r="O55">
        <v>4.4554060000000003E-3</v>
      </c>
      <c r="P55">
        <v>8.0018269999999996E-3</v>
      </c>
      <c r="Q55">
        <v>1.795981</v>
      </c>
      <c r="R55">
        <v>1</v>
      </c>
      <c r="S55">
        <v>0.94299999999999995</v>
      </c>
      <c r="T55" s="21">
        <v>4.322388E-6</v>
      </c>
      <c r="U55" s="21">
        <v>5.40753E-5</v>
      </c>
      <c r="V55" s="21">
        <v>-3.9573980000000003E-5</v>
      </c>
      <c r="W55" s="21">
        <v>5.865151E-5</v>
      </c>
      <c r="X55" s="21">
        <v>-4.389637E-5</v>
      </c>
      <c r="Y55">
        <v>1.7091610000000001E-3</v>
      </c>
      <c r="Z55">
        <v>1.8542184000000001E-3</v>
      </c>
      <c r="AA55">
        <v>1.0848701999999999</v>
      </c>
      <c r="AB55">
        <v>4.9000000000000002E-2</v>
      </c>
      <c r="AC55">
        <v>0.95099999999999996</v>
      </c>
      <c r="AD55">
        <v>1</v>
      </c>
      <c r="AE55">
        <v>4.8000000000000001E-2</v>
      </c>
      <c r="AF55">
        <v>4.482832E-3</v>
      </c>
      <c r="AG55">
        <v>4.4574285E-3</v>
      </c>
      <c r="AH55">
        <v>1.688108E-3</v>
      </c>
      <c r="AI55">
        <v>1.8280726E-3</v>
      </c>
      <c r="AJ55" s="21">
        <v>1.409545E-4</v>
      </c>
      <c r="AK55" s="21">
        <v>1.367622E-4</v>
      </c>
      <c r="AL55" s="21">
        <v>5.40753E-5</v>
      </c>
      <c r="AM55" s="21">
        <v>5.865151E-5</v>
      </c>
      <c r="AN55">
        <v>0</v>
      </c>
      <c r="AO55">
        <v>0</v>
      </c>
      <c r="AP55">
        <v>6.8263459999999996E-3</v>
      </c>
      <c r="AQ55">
        <v>6.759882E-3</v>
      </c>
    </row>
    <row r="56" spans="1:43" x14ac:dyDescent="0.3">
      <c r="A56">
        <v>55</v>
      </c>
      <c r="B56" t="s">
        <v>202</v>
      </c>
      <c r="C56" t="s">
        <v>8</v>
      </c>
      <c r="D56" t="s">
        <v>10</v>
      </c>
      <c r="E56" t="s">
        <v>70</v>
      </c>
      <c r="F56">
        <v>4.8722700000000001E-2</v>
      </c>
      <c r="G56">
        <v>4.7379886000000003E-2</v>
      </c>
      <c r="H56" s="21">
        <v>1.5810999999999999E-4</v>
      </c>
      <c r="I56" s="21">
        <v>2.269475E-4</v>
      </c>
      <c r="J56" s="21">
        <v>-6.7466449999999998E-5</v>
      </c>
      <c r="K56" s="21">
        <v>4.0613169999999997E-5</v>
      </c>
      <c r="L56">
        <v>-1.4102780000000001E-3</v>
      </c>
      <c r="M56" s="21">
        <v>4.1179310000000001E-5</v>
      </c>
      <c r="N56">
        <v>-1.3428120000000001E-3</v>
      </c>
      <c r="O56">
        <v>1.2854310000000001E-3</v>
      </c>
      <c r="P56">
        <v>1.919095E-3</v>
      </c>
      <c r="Q56">
        <v>1.4929589999999999</v>
      </c>
      <c r="R56">
        <v>1</v>
      </c>
      <c r="S56">
        <v>0.95099999999999996</v>
      </c>
      <c r="T56" s="21">
        <v>1.5810999999999999E-4</v>
      </c>
      <c r="U56" s="21">
        <v>8.542902E-5</v>
      </c>
      <c r="V56" s="21">
        <v>2.269475E-4</v>
      </c>
      <c r="W56" s="21">
        <v>3.5176389999999997E-5</v>
      </c>
      <c r="X56" s="21">
        <v>6.8837540000000002E-5</v>
      </c>
      <c r="Y56">
        <v>2.7047769999999998E-3</v>
      </c>
      <c r="Z56">
        <v>1.1347449999999999E-3</v>
      </c>
      <c r="AA56">
        <v>0.41953370000000001</v>
      </c>
      <c r="AB56">
        <v>4.5999999999999999E-2</v>
      </c>
      <c r="AC56">
        <v>0.95399999999999996</v>
      </c>
      <c r="AD56">
        <v>1</v>
      </c>
      <c r="AE56">
        <v>5.7000000000000002E-2</v>
      </c>
      <c r="AF56">
        <v>1.2868339999999999E-3</v>
      </c>
      <c r="AG56">
        <v>1.2860415999999999E-3</v>
      </c>
      <c r="AH56">
        <v>2.7536349999999999E-3</v>
      </c>
      <c r="AI56">
        <v>1.1080222E-3</v>
      </c>
      <c r="AJ56" s="21">
        <v>4.0613169999999997E-5</v>
      </c>
      <c r="AK56" s="21">
        <v>4.1179310000000001E-5</v>
      </c>
      <c r="AL56" s="21">
        <v>8.542902E-5</v>
      </c>
      <c r="AM56" s="21">
        <v>3.5176389999999997E-5</v>
      </c>
      <c r="AN56">
        <v>0</v>
      </c>
      <c r="AO56">
        <v>0</v>
      </c>
      <c r="AP56">
        <v>6.6245000000000002E-3</v>
      </c>
      <c r="AQ56">
        <v>7.3315070000000001E-3</v>
      </c>
    </row>
    <row r="57" spans="1:43" x14ac:dyDescent="0.3">
      <c r="A57">
        <v>56</v>
      </c>
      <c r="B57" t="s">
        <v>203</v>
      </c>
      <c r="C57" t="s">
        <v>10</v>
      </c>
      <c r="D57" t="s">
        <v>8</v>
      </c>
      <c r="E57" t="s">
        <v>70</v>
      </c>
      <c r="F57">
        <v>4.8778519999999999E-2</v>
      </c>
      <c r="G57">
        <v>1.7754710999999999E-2</v>
      </c>
      <c r="H57" s="21">
        <v>6.4637880000000004E-6</v>
      </c>
      <c r="I57" s="21">
        <v>-2.155642E-4</v>
      </c>
      <c r="J57" s="21">
        <v>-1.164745E-5</v>
      </c>
      <c r="K57" s="21">
        <v>8.608713E-5</v>
      </c>
      <c r="L57">
        <v>-3.1035453000000001E-2</v>
      </c>
      <c r="M57" s="21">
        <v>3.5682819999999998E-5</v>
      </c>
      <c r="N57">
        <v>-3.1023806000000001E-2</v>
      </c>
      <c r="O57">
        <v>2.7209780000000002E-3</v>
      </c>
      <c r="P57">
        <v>3.1055939000000001E-2</v>
      </c>
      <c r="Q57">
        <v>11.413522</v>
      </c>
      <c r="R57">
        <v>1</v>
      </c>
      <c r="S57">
        <v>0.95799999999999996</v>
      </c>
      <c r="T57" s="21">
        <v>6.4637880000000004E-6</v>
      </c>
      <c r="U57" s="21">
        <v>4.3794149999999998E-5</v>
      </c>
      <c r="V57" s="21">
        <v>-2.155642E-4</v>
      </c>
      <c r="W57" s="21">
        <v>4.4595499999999997E-5</v>
      </c>
      <c r="X57" s="21">
        <v>-2.2202800000000001E-4</v>
      </c>
      <c r="Y57">
        <v>1.3842150000000001E-3</v>
      </c>
      <c r="Z57">
        <v>1.4259165999999999E-3</v>
      </c>
      <c r="AA57">
        <v>1.0301264000000001</v>
      </c>
      <c r="AB57">
        <v>4.2000000000000003E-2</v>
      </c>
      <c r="AC57">
        <v>0.95799999999999996</v>
      </c>
      <c r="AD57">
        <v>1</v>
      </c>
      <c r="AE57">
        <v>0.05</v>
      </c>
      <c r="AF57">
        <v>2.7171809999999999E-3</v>
      </c>
      <c r="AG57">
        <v>1.0917062000000001E-3</v>
      </c>
      <c r="AH57">
        <v>1.4027340000000001E-3</v>
      </c>
      <c r="AI57">
        <v>1.4025413999999999E-3</v>
      </c>
      <c r="AJ57" s="21">
        <v>8.608713E-5</v>
      </c>
      <c r="AK57" s="21">
        <v>3.5682819999999998E-5</v>
      </c>
      <c r="AL57" s="21">
        <v>4.3794149999999998E-5</v>
      </c>
      <c r="AM57" s="21">
        <v>4.4595499999999997E-5</v>
      </c>
      <c r="AN57">
        <v>0</v>
      </c>
      <c r="AO57">
        <v>0</v>
      </c>
      <c r="AP57">
        <v>6.3431850000000003E-3</v>
      </c>
      <c r="AQ57">
        <v>6.8920240000000001E-3</v>
      </c>
    </row>
    <row r="58" spans="1:43" x14ac:dyDescent="0.3">
      <c r="A58">
        <v>57</v>
      </c>
      <c r="B58" t="s">
        <v>204</v>
      </c>
      <c r="C58" t="s">
        <v>8</v>
      </c>
      <c r="D58" t="s">
        <v>43</v>
      </c>
      <c r="E58" t="s">
        <v>70</v>
      </c>
      <c r="F58">
        <v>4.8791569999999999E-2</v>
      </c>
      <c r="G58">
        <v>4.7529680999999997E-2</v>
      </c>
      <c r="H58" s="21">
        <v>-3.205465E-5</v>
      </c>
      <c r="I58" s="21">
        <v>5.7719069999999999E-5</v>
      </c>
      <c r="J58" s="21">
        <v>1.4075409999999999E-6</v>
      </c>
      <c r="K58" s="21">
        <v>3.7231809999999999E-5</v>
      </c>
      <c r="L58">
        <v>-1.260483E-3</v>
      </c>
      <c r="M58" s="21">
        <v>3.6266970000000002E-5</v>
      </c>
      <c r="N58">
        <v>-1.261891E-3</v>
      </c>
      <c r="O58">
        <v>1.1767850000000001E-3</v>
      </c>
      <c r="P58">
        <v>1.703759E-3</v>
      </c>
      <c r="Q58">
        <v>1.447808</v>
      </c>
      <c r="R58">
        <v>1</v>
      </c>
      <c r="S58">
        <v>0.95599999999999996</v>
      </c>
      <c r="T58" s="21">
        <v>-3.205465E-5</v>
      </c>
      <c r="U58" s="21">
        <v>7.9817640000000002E-5</v>
      </c>
      <c r="V58" s="21">
        <v>5.7719069999999999E-5</v>
      </c>
      <c r="W58" s="21">
        <v>4.3293939999999998E-5</v>
      </c>
      <c r="X58" s="21">
        <v>8.9773720000000006E-5</v>
      </c>
      <c r="Y58">
        <v>2.5229969999999999E-3</v>
      </c>
      <c r="Z58">
        <v>1.3696067E-3</v>
      </c>
      <c r="AA58">
        <v>0.54284920000000003</v>
      </c>
      <c r="AB58">
        <v>5.1999999999999998E-2</v>
      </c>
      <c r="AC58">
        <v>0.94799999999999995</v>
      </c>
      <c r="AD58">
        <v>1</v>
      </c>
      <c r="AE58">
        <v>5.5E-2</v>
      </c>
      <c r="AF58">
        <v>1.1644629999999999E-3</v>
      </c>
      <c r="AG58">
        <v>1.1355717E-3</v>
      </c>
      <c r="AH58">
        <v>2.5350580000000002E-3</v>
      </c>
      <c r="AI58">
        <v>1.3612407999999999E-3</v>
      </c>
      <c r="AJ58" s="21">
        <v>3.7231809999999999E-5</v>
      </c>
      <c r="AK58" s="21">
        <v>3.6266970000000002E-5</v>
      </c>
      <c r="AL58" s="21">
        <v>7.9817640000000002E-5</v>
      </c>
      <c r="AM58" s="21">
        <v>4.3293939999999998E-5</v>
      </c>
      <c r="AN58">
        <v>0</v>
      </c>
      <c r="AO58">
        <v>0</v>
      </c>
      <c r="AP58">
        <v>7.021111E-3</v>
      </c>
      <c r="AQ58">
        <v>7.2093690000000002E-3</v>
      </c>
    </row>
    <row r="59" spans="1:43" x14ac:dyDescent="0.3">
      <c r="A59">
        <v>58</v>
      </c>
      <c r="B59" t="s">
        <v>205</v>
      </c>
      <c r="C59" t="s">
        <v>43</v>
      </c>
      <c r="D59" t="s">
        <v>8</v>
      </c>
      <c r="E59" t="s">
        <v>70</v>
      </c>
      <c r="F59">
        <v>4.8700460000000001E-2</v>
      </c>
      <c r="G59">
        <v>2.5012046E-2</v>
      </c>
      <c r="H59" s="21">
        <v>3.7035849999999999E-5</v>
      </c>
      <c r="I59" s="21">
        <v>1.311727E-5</v>
      </c>
      <c r="J59" s="21">
        <v>-8.9701559999999999E-5</v>
      </c>
      <c r="K59" s="21">
        <v>7.8222219999999999E-5</v>
      </c>
      <c r="L59">
        <v>-2.3778118000000001E-2</v>
      </c>
      <c r="M59" s="21">
        <v>4.2071669999999997E-5</v>
      </c>
      <c r="N59">
        <v>-2.3688417E-2</v>
      </c>
      <c r="O59">
        <v>2.4739929999999999E-3</v>
      </c>
      <c r="P59">
        <v>2.3815271999999998E-2</v>
      </c>
      <c r="Q59">
        <v>9.6262469999999993</v>
      </c>
      <c r="R59">
        <v>1</v>
      </c>
      <c r="S59">
        <v>0.96399999999999997</v>
      </c>
      <c r="T59" s="21">
        <v>3.7035849999999999E-5</v>
      </c>
      <c r="U59" s="21">
        <v>4.3035399999999998E-5</v>
      </c>
      <c r="V59" s="21">
        <v>1.311727E-5</v>
      </c>
      <c r="W59" s="21">
        <v>4.2450239999999998E-5</v>
      </c>
      <c r="X59" s="21">
        <v>-2.391858E-5</v>
      </c>
      <c r="Y59">
        <v>1.360722E-3</v>
      </c>
      <c r="Z59">
        <v>1.3417872E-3</v>
      </c>
      <c r="AA59">
        <v>0.98608450000000003</v>
      </c>
      <c r="AB59">
        <v>6.3E-2</v>
      </c>
      <c r="AC59">
        <v>0.93700000000000006</v>
      </c>
      <c r="AD59">
        <v>1</v>
      </c>
      <c r="AE59">
        <v>6.4000000000000001E-2</v>
      </c>
      <c r="AF59">
        <v>2.5016700000000001E-3</v>
      </c>
      <c r="AG59">
        <v>1.3401362000000001E-3</v>
      </c>
      <c r="AH59">
        <v>1.314831E-3</v>
      </c>
      <c r="AI59">
        <v>1.2877411E-3</v>
      </c>
      <c r="AJ59" s="21">
        <v>7.8222219999999999E-5</v>
      </c>
      <c r="AK59" s="21">
        <v>4.2071669999999997E-5</v>
      </c>
      <c r="AL59" s="21">
        <v>4.3035399999999998E-5</v>
      </c>
      <c r="AM59" s="21">
        <v>4.2450239999999998E-5</v>
      </c>
      <c r="AN59">
        <v>0</v>
      </c>
      <c r="AO59">
        <v>0</v>
      </c>
      <c r="AP59">
        <v>7.6831629999999998E-3</v>
      </c>
      <c r="AQ59">
        <v>7.7397669999999998E-3</v>
      </c>
    </row>
    <row r="60" spans="1:43" x14ac:dyDescent="0.3">
      <c r="A60">
        <v>59</v>
      </c>
      <c r="B60" t="s">
        <v>206</v>
      </c>
      <c r="C60" t="s">
        <v>8</v>
      </c>
      <c r="D60" t="s">
        <v>11</v>
      </c>
      <c r="E60" t="s">
        <v>70</v>
      </c>
      <c r="F60">
        <v>4.8769430000000003E-2</v>
      </c>
      <c r="G60">
        <v>4.7515499000000003E-2</v>
      </c>
      <c r="H60" s="21">
        <v>-1.0157649999999999E-5</v>
      </c>
      <c r="I60" s="21">
        <v>-2.5779059999999999E-5</v>
      </c>
      <c r="J60" s="21">
        <v>-2.0730129999999999E-5</v>
      </c>
      <c r="K60" s="21">
        <v>3.6885389999999997E-5</v>
      </c>
      <c r="L60">
        <v>-1.2746649999999999E-3</v>
      </c>
      <c r="M60" s="21">
        <v>3.5926300000000002E-5</v>
      </c>
      <c r="N60">
        <v>-1.2539350000000001E-3</v>
      </c>
      <c r="O60">
        <v>1.1660189999999999E-3</v>
      </c>
      <c r="P60">
        <v>1.7070970000000001E-3</v>
      </c>
      <c r="Q60">
        <v>1.464038</v>
      </c>
      <c r="R60">
        <v>1</v>
      </c>
      <c r="S60">
        <v>0.94599999999999995</v>
      </c>
      <c r="T60" s="21">
        <v>-1.0157649999999999E-5</v>
      </c>
      <c r="U60" s="21">
        <v>1.305775E-4</v>
      </c>
      <c r="V60" s="21">
        <v>-2.5779059999999999E-5</v>
      </c>
      <c r="W60" s="21">
        <v>4.1622819999999999E-5</v>
      </c>
      <c r="X60" s="21">
        <v>-1.562141E-5</v>
      </c>
      <c r="Y60">
        <v>4.1271700000000003E-3</v>
      </c>
      <c r="Z60">
        <v>1.3158235E-3</v>
      </c>
      <c r="AA60">
        <v>0.31881979999999999</v>
      </c>
      <c r="AB60">
        <v>5.6000000000000001E-2</v>
      </c>
      <c r="AC60">
        <v>0.94399999999999995</v>
      </c>
      <c r="AD60">
        <v>1</v>
      </c>
      <c r="AE60">
        <v>4.4999999999999998E-2</v>
      </c>
      <c r="AF60">
        <v>1.1570969999999999E-3</v>
      </c>
      <c r="AG60">
        <v>1.1283930000000001E-3</v>
      </c>
      <c r="AH60">
        <v>4.0611149999999997E-3</v>
      </c>
      <c r="AI60">
        <v>1.3314234999999999E-3</v>
      </c>
      <c r="AJ60" s="21">
        <v>3.6885389999999997E-5</v>
      </c>
      <c r="AK60" s="21">
        <v>3.5926300000000002E-5</v>
      </c>
      <c r="AL60" s="21">
        <v>1.305775E-4</v>
      </c>
      <c r="AM60" s="21">
        <v>4.1622819999999999E-5</v>
      </c>
      <c r="AN60">
        <v>0</v>
      </c>
      <c r="AO60">
        <v>0</v>
      </c>
      <c r="AP60">
        <v>7.2707630000000004E-3</v>
      </c>
      <c r="AQ60">
        <v>6.5555320000000002E-3</v>
      </c>
    </row>
    <row r="61" spans="1:43" x14ac:dyDescent="0.3">
      <c r="A61">
        <v>60</v>
      </c>
      <c r="B61" t="s">
        <v>207</v>
      </c>
      <c r="C61" t="s">
        <v>11</v>
      </c>
      <c r="D61" t="s">
        <v>8</v>
      </c>
      <c r="E61" t="s">
        <v>70</v>
      </c>
      <c r="F61">
        <v>4.8896290000000002E-2</v>
      </c>
      <c r="G61">
        <v>1.3962E-2</v>
      </c>
      <c r="H61" s="21">
        <v>-3.9757120000000001E-5</v>
      </c>
      <c r="I61" s="21">
        <v>-1.8905120000000001E-5</v>
      </c>
      <c r="J61" s="21">
        <v>1.0612929999999999E-4</v>
      </c>
      <c r="K61" s="21">
        <v>1.3372239999999999E-4</v>
      </c>
      <c r="L61">
        <v>-3.4828164000000002E-2</v>
      </c>
      <c r="M61" s="21">
        <v>4.316649E-5</v>
      </c>
      <c r="N61">
        <v>-3.4934293999999998E-2</v>
      </c>
      <c r="O61">
        <v>4.2278899999999998E-3</v>
      </c>
      <c r="P61">
        <v>3.4854877999999999E-2</v>
      </c>
      <c r="Q61">
        <v>8.2440350000000002</v>
      </c>
      <c r="R61">
        <v>1</v>
      </c>
      <c r="S61">
        <v>0.93600000000000005</v>
      </c>
      <c r="T61" s="21">
        <v>-3.9757120000000001E-5</v>
      </c>
      <c r="U61" s="21">
        <v>4.109676E-5</v>
      </c>
      <c r="V61" s="21">
        <v>-1.8905120000000001E-5</v>
      </c>
      <c r="W61" s="21">
        <v>4.0254769999999997E-5</v>
      </c>
      <c r="X61" s="21">
        <v>2.0852E-5</v>
      </c>
      <c r="Y61">
        <v>1.299552E-3</v>
      </c>
      <c r="Z61">
        <v>1.2724715E-3</v>
      </c>
      <c r="AA61">
        <v>0.97916170000000002</v>
      </c>
      <c r="AB61">
        <v>5.7000000000000002E-2</v>
      </c>
      <c r="AC61">
        <v>0.94299999999999995</v>
      </c>
      <c r="AD61">
        <v>1</v>
      </c>
      <c r="AE61">
        <v>5.3999999999999999E-2</v>
      </c>
      <c r="AF61">
        <v>4.0683150000000003E-3</v>
      </c>
      <c r="AG61">
        <v>1.3316522000000001E-3</v>
      </c>
      <c r="AH61">
        <v>1.3086739999999999E-3</v>
      </c>
      <c r="AI61">
        <v>1.2817915E-3</v>
      </c>
      <c r="AJ61" s="21">
        <v>1.3372239999999999E-4</v>
      </c>
      <c r="AK61" s="21">
        <v>4.316649E-5</v>
      </c>
      <c r="AL61" s="21">
        <v>4.109676E-5</v>
      </c>
      <c r="AM61" s="21">
        <v>4.0254769999999997E-5</v>
      </c>
      <c r="AN61">
        <v>0</v>
      </c>
      <c r="AO61">
        <v>0</v>
      </c>
      <c r="AP61">
        <v>7.3315070000000001E-3</v>
      </c>
      <c r="AQ61">
        <v>7.1473070000000003E-3</v>
      </c>
    </row>
    <row r="62" spans="1:43" x14ac:dyDescent="0.3">
      <c r="A62">
        <v>61</v>
      </c>
      <c r="B62" t="s">
        <v>208</v>
      </c>
      <c r="C62" t="s">
        <v>9</v>
      </c>
      <c r="D62" t="s">
        <v>10</v>
      </c>
      <c r="E62" t="s">
        <v>70</v>
      </c>
      <c r="F62">
        <v>4.877016E-2</v>
      </c>
      <c r="G62">
        <v>8.6602329999999998E-3</v>
      </c>
      <c r="H62" s="21">
        <v>6.8324879999999999E-5</v>
      </c>
      <c r="I62" s="21">
        <v>8.8615099999999995E-4</v>
      </c>
      <c r="J62" s="21">
        <v>-1.999949E-5</v>
      </c>
      <c r="K62" s="21">
        <v>5.3863570000000002E-5</v>
      </c>
      <c r="L62">
        <v>-4.0129931000000001E-2</v>
      </c>
      <c r="M62" s="21">
        <v>1.132112E-5</v>
      </c>
      <c r="N62">
        <v>-4.0109931000000001E-2</v>
      </c>
      <c r="O62">
        <v>1.7025810000000001E-3</v>
      </c>
      <c r="P62">
        <v>4.0131526000000001E-2</v>
      </c>
      <c r="Q62">
        <v>23.570989000000001</v>
      </c>
      <c r="R62">
        <v>1</v>
      </c>
      <c r="S62">
        <v>0.95199999999999996</v>
      </c>
      <c r="T62" s="21">
        <v>6.8324879999999999E-5</v>
      </c>
      <c r="U62" s="21">
        <v>9.0890869999999999E-5</v>
      </c>
      <c r="V62" s="21">
        <v>8.8615099999999995E-4</v>
      </c>
      <c r="W62" s="21">
        <v>3.7981449999999999E-5</v>
      </c>
      <c r="X62" s="21">
        <v>8.1782610000000005E-4</v>
      </c>
      <c r="Y62">
        <v>2.8735969999999999E-3</v>
      </c>
      <c r="Z62">
        <v>1.4921165000000001E-3</v>
      </c>
      <c r="AA62">
        <v>0.51925049999999995</v>
      </c>
      <c r="AB62">
        <v>4.4999999999999998E-2</v>
      </c>
      <c r="AC62">
        <v>0.95499999999999996</v>
      </c>
      <c r="AD62">
        <v>1</v>
      </c>
      <c r="AE62">
        <v>0.14199999999999999</v>
      </c>
      <c r="AF62">
        <v>1.6946369999999999E-3</v>
      </c>
      <c r="AG62">
        <v>3.4243549999999999E-4</v>
      </c>
      <c r="AH62">
        <v>2.8230669999999999E-3</v>
      </c>
      <c r="AI62">
        <v>1.1145631000000001E-3</v>
      </c>
      <c r="AJ62" s="21">
        <v>5.3863570000000002E-5</v>
      </c>
      <c r="AK62" s="21">
        <v>1.132112E-5</v>
      </c>
      <c r="AL62" s="21">
        <v>9.0890869999999999E-5</v>
      </c>
      <c r="AM62" s="21">
        <v>3.7981449999999999E-5</v>
      </c>
      <c r="AN62">
        <v>0</v>
      </c>
      <c r="AO62">
        <v>0</v>
      </c>
      <c r="AP62">
        <v>6.5555320000000002E-3</v>
      </c>
      <c r="AQ62">
        <v>1.1037935E-2</v>
      </c>
    </row>
    <row r="63" spans="1:43" x14ac:dyDescent="0.3">
      <c r="A63">
        <v>62</v>
      </c>
      <c r="B63" t="s">
        <v>209</v>
      </c>
      <c r="C63" t="s">
        <v>10</v>
      </c>
      <c r="D63" t="s">
        <v>9</v>
      </c>
      <c r="E63" t="s">
        <v>70</v>
      </c>
      <c r="F63">
        <v>4.8855170000000003E-2</v>
      </c>
      <c r="G63">
        <v>1.7772976999999999E-2</v>
      </c>
      <c r="H63" s="21">
        <v>4.9259219999999999E-6</v>
      </c>
      <c r="I63" s="21">
        <v>-6.2369030000000001E-5</v>
      </c>
      <c r="J63" s="21">
        <v>6.500609E-5</v>
      </c>
      <c r="K63" s="21">
        <v>8.8366549999999998E-5</v>
      </c>
      <c r="L63">
        <v>-3.1017187000000002E-2</v>
      </c>
      <c r="M63" s="21">
        <v>3.5956749999999998E-5</v>
      </c>
      <c r="N63">
        <v>-3.1082193000000001E-2</v>
      </c>
      <c r="O63">
        <v>2.7937539999999999E-3</v>
      </c>
      <c r="P63">
        <v>3.1038000999999999E-2</v>
      </c>
      <c r="Q63">
        <v>11.109781</v>
      </c>
      <c r="R63">
        <v>1</v>
      </c>
      <c r="S63">
        <v>0.94299999999999995</v>
      </c>
      <c r="T63" s="21">
        <v>4.9259219999999999E-6</v>
      </c>
      <c r="U63" s="21">
        <v>5.2873030000000002E-5</v>
      </c>
      <c r="V63" s="21">
        <v>-6.2369030000000001E-5</v>
      </c>
      <c r="W63" s="21">
        <v>1.11861E-5</v>
      </c>
      <c r="X63" s="21">
        <v>-6.7294949999999995E-5</v>
      </c>
      <c r="Y63">
        <v>1.671163E-3</v>
      </c>
      <c r="Z63">
        <v>3.5901759999999998E-4</v>
      </c>
      <c r="AA63">
        <v>0.21483099999999999</v>
      </c>
      <c r="AB63">
        <v>3.2000000000000001E-2</v>
      </c>
      <c r="AC63">
        <v>0.96799999999999997</v>
      </c>
      <c r="AD63">
        <v>1</v>
      </c>
      <c r="AE63">
        <v>3.9E-2</v>
      </c>
      <c r="AF63">
        <v>2.7490879999999998E-3</v>
      </c>
      <c r="AG63">
        <v>1.0841297000000001E-3</v>
      </c>
      <c r="AH63">
        <v>1.730522E-3</v>
      </c>
      <c r="AI63">
        <v>3.5675669999999998E-4</v>
      </c>
      <c r="AJ63" s="21">
        <v>8.8366549999999998E-5</v>
      </c>
      <c r="AK63" s="21">
        <v>3.5956749999999998E-5</v>
      </c>
      <c r="AL63" s="21">
        <v>5.2873030000000002E-5</v>
      </c>
      <c r="AM63" s="21">
        <v>1.11861E-5</v>
      </c>
      <c r="AN63">
        <v>0</v>
      </c>
      <c r="AO63">
        <v>0</v>
      </c>
      <c r="AP63">
        <v>5.565609E-3</v>
      </c>
      <c r="AQ63">
        <v>6.1220090000000003E-3</v>
      </c>
    </row>
    <row r="64" spans="1:43" x14ac:dyDescent="0.3">
      <c r="A64">
        <v>63</v>
      </c>
      <c r="B64" t="s">
        <v>210</v>
      </c>
      <c r="C64" t="s">
        <v>9</v>
      </c>
      <c r="D64" t="s">
        <v>43</v>
      </c>
      <c r="E64" t="s">
        <v>70</v>
      </c>
      <c r="F64">
        <v>4.8754310000000002E-2</v>
      </c>
      <c r="G64">
        <v>8.7741959999999997E-3</v>
      </c>
      <c r="H64" s="21">
        <v>6.1236589999999995E-5</v>
      </c>
      <c r="I64" s="21">
        <v>3.414933E-4</v>
      </c>
      <c r="J64" s="21">
        <v>-3.5857959999999998E-5</v>
      </c>
      <c r="K64" s="21">
        <v>4.9481129999999998E-5</v>
      </c>
      <c r="L64">
        <v>-4.0015968999999998E-2</v>
      </c>
      <c r="M64" s="21">
        <v>1.009756E-5</v>
      </c>
      <c r="N64">
        <v>-3.9980110999999999E-2</v>
      </c>
      <c r="O64">
        <v>1.564359E-3</v>
      </c>
      <c r="P64">
        <v>4.0017241000000002E-2</v>
      </c>
      <c r="Q64">
        <v>25.580597000000001</v>
      </c>
      <c r="R64">
        <v>1</v>
      </c>
      <c r="S64">
        <v>0.94099999999999995</v>
      </c>
      <c r="T64" s="21">
        <v>6.1236589999999995E-5</v>
      </c>
      <c r="U64" s="21">
        <v>8.0507920000000004E-5</v>
      </c>
      <c r="V64" s="21">
        <v>3.414933E-4</v>
      </c>
      <c r="W64" s="21">
        <v>4.4391090000000002E-5</v>
      </c>
      <c r="X64" s="21">
        <v>2.8025670000000002E-4</v>
      </c>
      <c r="Y64">
        <v>2.5453469999999999E-3</v>
      </c>
      <c r="Z64">
        <v>1.4440276000000001E-3</v>
      </c>
      <c r="AA64">
        <v>0.56732050000000001</v>
      </c>
      <c r="AB64">
        <v>4.4999999999999998E-2</v>
      </c>
      <c r="AC64">
        <v>0.95499999999999996</v>
      </c>
      <c r="AD64">
        <v>1</v>
      </c>
      <c r="AE64">
        <v>6.7000000000000004E-2</v>
      </c>
      <c r="AF64">
        <v>1.5142300000000001E-3</v>
      </c>
      <c r="AG64">
        <v>3.0425370000000001E-4</v>
      </c>
      <c r="AH64">
        <v>2.5599590000000001E-3</v>
      </c>
      <c r="AI64">
        <v>1.3715610999999999E-3</v>
      </c>
      <c r="AJ64" s="21">
        <v>4.9481129999999998E-5</v>
      </c>
      <c r="AK64" s="21">
        <v>1.009756E-5</v>
      </c>
      <c r="AL64" s="21">
        <v>8.0507920000000004E-5</v>
      </c>
      <c r="AM64" s="21">
        <v>4.4391090000000002E-5</v>
      </c>
      <c r="AN64">
        <v>0</v>
      </c>
      <c r="AO64">
        <v>0</v>
      </c>
      <c r="AP64">
        <v>6.5555320000000002E-3</v>
      </c>
      <c r="AQ64">
        <v>7.9063899999999993E-3</v>
      </c>
    </row>
    <row r="65" spans="1:43" x14ac:dyDescent="0.3">
      <c r="A65">
        <v>64</v>
      </c>
      <c r="B65" t="s">
        <v>211</v>
      </c>
      <c r="C65" t="s">
        <v>43</v>
      </c>
      <c r="D65" t="s">
        <v>9</v>
      </c>
      <c r="E65" t="s">
        <v>70</v>
      </c>
      <c r="F65">
        <v>4.8908779999999999E-2</v>
      </c>
      <c r="G65">
        <v>2.508436E-2</v>
      </c>
      <c r="H65" s="21">
        <v>3.061009E-6</v>
      </c>
      <c r="I65" s="21">
        <v>9.9228779999999993E-6</v>
      </c>
      <c r="J65" s="21">
        <v>1.186109E-4</v>
      </c>
      <c r="K65" s="21">
        <v>7.8558149999999999E-5</v>
      </c>
      <c r="L65">
        <v>-2.3705804E-2</v>
      </c>
      <c r="M65" s="21">
        <v>4.2537190000000003E-5</v>
      </c>
      <c r="N65">
        <v>-2.3824415000000002E-2</v>
      </c>
      <c r="O65">
        <v>2.4858160000000001E-3</v>
      </c>
      <c r="P65">
        <v>2.3743898999999999E-2</v>
      </c>
      <c r="Q65">
        <v>9.5517540000000007</v>
      </c>
      <c r="R65">
        <v>1</v>
      </c>
      <c r="S65">
        <v>0.94599999999999995</v>
      </c>
      <c r="T65" s="21">
        <v>3.061009E-6</v>
      </c>
      <c r="U65" s="21">
        <v>5.1498590000000001E-5</v>
      </c>
      <c r="V65" s="21">
        <v>9.9228779999999993E-6</v>
      </c>
      <c r="W65" s="21">
        <v>1.0665059999999999E-5</v>
      </c>
      <c r="X65" s="21">
        <v>6.8618699999999999E-6</v>
      </c>
      <c r="Y65">
        <v>1.6277170000000001E-3</v>
      </c>
      <c r="Z65">
        <v>3.3723629999999997E-4</v>
      </c>
      <c r="AA65">
        <v>0.2071836</v>
      </c>
      <c r="AB65">
        <v>5.1999999999999998E-2</v>
      </c>
      <c r="AC65">
        <v>0.94799999999999995</v>
      </c>
      <c r="AD65">
        <v>1</v>
      </c>
      <c r="AE65">
        <v>5.5E-2</v>
      </c>
      <c r="AF65">
        <v>2.5031810000000002E-3</v>
      </c>
      <c r="AG65">
        <v>1.3387618E-3</v>
      </c>
      <c r="AH65">
        <v>1.595815E-3</v>
      </c>
      <c r="AI65">
        <v>3.2901609999999999E-4</v>
      </c>
      <c r="AJ65" s="21">
        <v>7.8558149999999999E-5</v>
      </c>
      <c r="AK65" s="21">
        <v>4.2537190000000003E-5</v>
      </c>
      <c r="AL65" s="21">
        <v>5.1498590000000001E-5</v>
      </c>
      <c r="AM65" s="21">
        <v>1.0665059999999999E-5</v>
      </c>
      <c r="AN65">
        <v>0</v>
      </c>
      <c r="AO65">
        <v>0</v>
      </c>
      <c r="AP65">
        <v>7.021111E-3</v>
      </c>
      <c r="AQ65">
        <v>7.2093690000000002E-3</v>
      </c>
    </row>
    <row r="66" spans="1:43" x14ac:dyDescent="0.3">
      <c r="A66">
        <v>65</v>
      </c>
      <c r="B66" t="s">
        <v>212</v>
      </c>
      <c r="C66" t="s">
        <v>9</v>
      </c>
      <c r="D66" t="s">
        <v>11</v>
      </c>
      <c r="E66" t="s">
        <v>70</v>
      </c>
      <c r="F66">
        <v>4.8906449999999997E-2</v>
      </c>
      <c r="G66">
        <v>8.8077380000000007E-3</v>
      </c>
      <c r="H66" s="21">
        <v>1.053457E-4</v>
      </c>
      <c r="I66" s="21">
        <v>-2.5332970000000002E-4</v>
      </c>
      <c r="J66" s="21">
        <v>1.162885E-4</v>
      </c>
      <c r="K66" s="21">
        <v>4.887797E-5</v>
      </c>
      <c r="L66">
        <v>-3.9982426000000001E-2</v>
      </c>
      <c r="M66" s="21">
        <v>1.0045239999999999E-5</v>
      </c>
      <c r="N66">
        <v>-4.0098715E-2</v>
      </c>
      <c r="O66">
        <v>1.549255E-3</v>
      </c>
      <c r="P66">
        <v>3.9983686999999997E-2</v>
      </c>
      <c r="Q66">
        <v>25.808340000000001</v>
      </c>
      <c r="R66">
        <v>1</v>
      </c>
      <c r="S66">
        <v>0.93500000000000005</v>
      </c>
      <c r="T66" s="21">
        <v>1.053457E-4</v>
      </c>
      <c r="U66" s="21">
        <v>1.3032890000000001E-4</v>
      </c>
      <c r="V66" s="21">
        <v>-2.5332970000000002E-4</v>
      </c>
      <c r="W66" s="21">
        <v>4.4264860000000001E-5</v>
      </c>
      <c r="X66" s="21">
        <v>-3.586754E-4</v>
      </c>
      <c r="Y66">
        <v>4.1206469999999999E-3</v>
      </c>
      <c r="Z66">
        <v>1.4218277000000001E-3</v>
      </c>
      <c r="AA66">
        <v>0.34504960000000001</v>
      </c>
      <c r="AB66">
        <v>4.2999999999999997E-2</v>
      </c>
      <c r="AC66">
        <v>0.95699999999999996</v>
      </c>
      <c r="AD66">
        <v>1</v>
      </c>
      <c r="AE66">
        <v>6.2E-2</v>
      </c>
      <c r="AF66">
        <v>1.4986979999999999E-3</v>
      </c>
      <c r="AG66">
        <v>3.0221870000000001E-4</v>
      </c>
      <c r="AH66">
        <v>4.091468E-3</v>
      </c>
      <c r="AI66">
        <v>1.3429448000000001E-3</v>
      </c>
      <c r="AJ66" s="21">
        <v>4.887797E-5</v>
      </c>
      <c r="AK66" s="21">
        <v>1.0045239999999999E-5</v>
      </c>
      <c r="AL66" s="21">
        <v>1.3032890000000001E-4</v>
      </c>
      <c r="AM66" s="21">
        <v>4.4264860000000001E-5</v>
      </c>
      <c r="AN66">
        <v>0</v>
      </c>
      <c r="AO66">
        <v>0</v>
      </c>
      <c r="AP66">
        <v>6.4149050000000003E-3</v>
      </c>
      <c r="AQ66">
        <v>7.6260080000000001E-3</v>
      </c>
    </row>
    <row r="67" spans="1:43" x14ac:dyDescent="0.3">
      <c r="A67">
        <v>66</v>
      </c>
      <c r="B67" t="s">
        <v>213</v>
      </c>
      <c r="C67" t="s">
        <v>11</v>
      </c>
      <c r="D67" t="s">
        <v>9</v>
      </c>
      <c r="E67" t="s">
        <v>70</v>
      </c>
      <c r="F67">
        <v>4.8742099999999997E-2</v>
      </c>
      <c r="G67">
        <v>1.3885745E-2</v>
      </c>
      <c r="H67" s="21">
        <v>7.1229409999999993E-5</v>
      </c>
      <c r="I67" s="21">
        <v>6.2562569999999996E-6</v>
      </c>
      <c r="J67" s="21">
        <v>-4.806392E-5</v>
      </c>
      <c r="K67" s="21">
        <v>1.3023240000000001E-4</v>
      </c>
      <c r="L67">
        <v>-3.4904418999999999E-2</v>
      </c>
      <c r="M67" s="21">
        <v>4.1432769999999999E-5</v>
      </c>
      <c r="N67">
        <v>-3.4856354999999999E-2</v>
      </c>
      <c r="O67">
        <v>4.1165300000000002E-3</v>
      </c>
      <c r="P67">
        <v>3.4928977E-2</v>
      </c>
      <c r="Q67">
        <v>8.4850539999999999</v>
      </c>
      <c r="R67">
        <v>1</v>
      </c>
      <c r="S67">
        <v>0.94599999999999995</v>
      </c>
      <c r="T67" s="21">
        <v>7.1229409999999993E-5</v>
      </c>
      <c r="U67" s="21">
        <v>5.1206769999999997E-5</v>
      </c>
      <c r="V67" s="21">
        <v>6.2562569999999996E-6</v>
      </c>
      <c r="W67" s="21">
        <v>1.0564729999999999E-5</v>
      </c>
      <c r="X67" s="21">
        <v>-6.497315E-5</v>
      </c>
      <c r="Y67">
        <v>1.6200570000000001E-3</v>
      </c>
      <c r="Z67">
        <v>3.3397770000000003E-4</v>
      </c>
      <c r="AA67">
        <v>0.2061518</v>
      </c>
      <c r="AB67">
        <v>4.8000000000000001E-2</v>
      </c>
      <c r="AC67">
        <v>0.95199999999999996</v>
      </c>
      <c r="AD67">
        <v>1</v>
      </c>
      <c r="AE67">
        <v>5.3999999999999999E-2</v>
      </c>
      <c r="AF67">
        <v>4.0635860000000001E-3</v>
      </c>
      <c r="AG67">
        <v>1.3313825E-3</v>
      </c>
      <c r="AH67">
        <v>1.5822880000000001E-3</v>
      </c>
      <c r="AI67">
        <v>3.2761059999999998E-4</v>
      </c>
      <c r="AJ67" s="21">
        <v>1.3023240000000001E-4</v>
      </c>
      <c r="AK67" s="21">
        <v>4.1432769999999999E-5</v>
      </c>
      <c r="AL67" s="21">
        <v>5.1206769999999997E-5</v>
      </c>
      <c r="AM67" s="21">
        <v>1.0564729999999999E-5</v>
      </c>
      <c r="AN67">
        <v>0</v>
      </c>
      <c r="AO67">
        <v>0</v>
      </c>
      <c r="AP67">
        <v>6.759882E-3</v>
      </c>
      <c r="AQ67">
        <v>7.1473070000000003E-3</v>
      </c>
    </row>
    <row r="68" spans="1:43" x14ac:dyDescent="0.3">
      <c r="A68">
        <v>67</v>
      </c>
      <c r="B68" t="s">
        <v>214</v>
      </c>
      <c r="C68" t="s">
        <v>42</v>
      </c>
      <c r="D68" t="s">
        <v>10</v>
      </c>
      <c r="E68" t="s">
        <v>70</v>
      </c>
      <c r="F68">
        <v>4.8804960000000001E-2</v>
      </c>
      <c r="G68">
        <v>2.5987171E-2</v>
      </c>
      <c r="H68" s="21">
        <v>3.4384200000000002E-5</v>
      </c>
      <c r="I68" s="21">
        <v>1.991327E-4</v>
      </c>
      <c r="J68" s="21">
        <v>1.479357E-5</v>
      </c>
      <c r="K68" s="21">
        <v>6.3345169999999996E-5</v>
      </c>
      <c r="L68">
        <v>-2.2802993000000001E-2</v>
      </c>
      <c r="M68" s="21">
        <v>3.6295270000000003E-5</v>
      </c>
      <c r="N68">
        <v>-2.2817786999999999E-2</v>
      </c>
      <c r="O68">
        <v>2.0022030000000001E-3</v>
      </c>
      <c r="P68">
        <v>2.2831831E-2</v>
      </c>
      <c r="Q68">
        <v>11.403354999999999</v>
      </c>
      <c r="R68">
        <v>1</v>
      </c>
      <c r="S68">
        <v>0.95399999999999996</v>
      </c>
      <c r="T68" s="21">
        <v>3.4384200000000002E-5</v>
      </c>
      <c r="U68" s="21">
        <v>9.540424E-5</v>
      </c>
      <c r="V68" s="21">
        <v>1.991327E-4</v>
      </c>
      <c r="W68" s="21">
        <v>3.8461760000000002E-5</v>
      </c>
      <c r="X68" s="21">
        <v>1.647485E-4</v>
      </c>
      <c r="Y68">
        <v>3.0156340000000001E-3</v>
      </c>
      <c r="Z68">
        <v>1.2318609000000001E-3</v>
      </c>
      <c r="AA68">
        <v>0.40849150000000001</v>
      </c>
      <c r="AB68">
        <v>4.5999999999999999E-2</v>
      </c>
      <c r="AC68">
        <v>0.95399999999999996</v>
      </c>
      <c r="AD68">
        <v>1</v>
      </c>
      <c r="AE68">
        <v>5.5E-2</v>
      </c>
      <c r="AF68">
        <v>2.0201939999999999E-3</v>
      </c>
      <c r="AG68">
        <v>1.1234897000000001E-3</v>
      </c>
      <c r="AH68">
        <v>2.9945359999999999E-3</v>
      </c>
      <c r="AI68">
        <v>1.1937556999999999E-3</v>
      </c>
      <c r="AJ68" s="21">
        <v>6.3345169999999996E-5</v>
      </c>
      <c r="AK68" s="21">
        <v>3.6295270000000003E-5</v>
      </c>
      <c r="AL68" s="21">
        <v>9.540424E-5</v>
      </c>
      <c r="AM68" s="21">
        <v>3.8461760000000002E-5</v>
      </c>
      <c r="AN68">
        <v>0</v>
      </c>
      <c r="AO68">
        <v>0</v>
      </c>
      <c r="AP68">
        <v>6.6245000000000002E-3</v>
      </c>
      <c r="AQ68">
        <v>7.2093690000000002E-3</v>
      </c>
    </row>
    <row r="69" spans="1:43" x14ac:dyDescent="0.3">
      <c r="A69">
        <v>68</v>
      </c>
      <c r="B69" t="s">
        <v>215</v>
      </c>
      <c r="C69" t="s">
        <v>10</v>
      </c>
      <c r="D69" t="s">
        <v>42</v>
      </c>
      <c r="E69" t="s">
        <v>70</v>
      </c>
      <c r="F69">
        <v>4.8724759999999999E-2</v>
      </c>
      <c r="G69">
        <v>1.7731245999999999E-2</v>
      </c>
      <c r="H69" s="21">
        <v>3.5212919999999998E-5</v>
      </c>
      <c r="I69" s="21">
        <v>-1.6770890000000001E-4</v>
      </c>
      <c r="J69" s="21">
        <v>-6.5400259999999995E-5</v>
      </c>
      <c r="K69" s="21">
        <v>9.4622430000000006E-5</v>
      </c>
      <c r="L69">
        <v>-3.1058918000000001E-2</v>
      </c>
      <c r="M69" s="21">
        <v>3.7705800000000001E-5</v>
      </c>
      <c r="N69">
        <v>-3.0993518000000001E-2</v>
      </c>
      <c r="O69">
        <v>2.991442E-3</v>
      </c>
      <c r="P69">
        <v>3.1081774999999999E-2</v>
      </c>
      <c r="Q69">
        <v>10.390230000000001</v>
      </c>
      <c r="R69">
        <v>1</v>
      </c>
      <c r="S69">
        <v>0.94599999999999995</v>
      </c>
      <c r="T69" s="21">
        <v>3.5212919999999998E-5</v>
      </c>
      <c r="U69" s="21">
        <v>6.7148390000000002E-5</v>
      </c>
      <c r="V69" s="21">
        <v>-1.6770890000000001E-4</v>
      </c>
      <c r="W69" s="21">
        <v>3.8191010000000001E-5</v>
      </c>
      <c r="X69" s="21">
        <v>-2.0292180000000001E-4</v>
      </c>
      <c r="Y69">
        <v>2.1226489999999999E-3</v>
      </c>
      <c r="Z69">
        <v>1.2186965E-3</v>
      </c>
      <c r="AA69">
        <v>0.57413950000000002</v>
      </c>
      <c r="AB69">
        <v>4.9000000000000002E-2</v>
      </c>
      <c r="AC69">
        <v>0.95099999999999996</v>
      </c>
      <c r="AD69">
        <v>1</v>
      </c>
      <c r="AE69">
        <v>5.8999999999999997E-2</v>
      </c>
      <c r="AF69">
        <v>2.9515589999999999E-3</v>
      </c>
      <c r="AG69">
        <v>1.1733767999999999E-3</v>
      </c>
      <c r="AH69">
        <v>2.0762839999999999E-3</v>
      </c>
      <c r="AI69">
        <v>1.1562409999999999E-3</v>
      </c>
      <c r="AJ69" s="21">
        <v>9.4622430000000006E-5</v>
      </c>
      <c r="AK69" s="21">
        <v>3.7705800000000001E-5</v>
      </c>
      <c r="AL69" s="21">
        <v>6.7148390000000002E-5</v>
      </c>
      <c r="AM69" s="21">
        <v>3.8191010000000001E-5</v>
      </c>
      <c r="AN69">
        <v>0</v>
      </c>
      <c r="AO69">
        <v>0</v>
      </c>
      <c r="AP69">
        <v>6.8263459999999996E-3</v>
      </c>
      <c r="AQ69">
        <v>7.4511070000000002E-3</v>
      </c>
    </row>
    <row r="70" spans="1:43" x14ac:dyDescent="0.3">
      <c r="A70">
        <v>69</v>
      </c>
      <c r="B70" t="s">
        <v>216</v>
      </c>
      <c r="C70" t="s">
        <v>42</v>
      </c>
      <c r="D70" t="s">
        <v>43</v>
      </c>
      <c r="E70" t="s">
        <v>70</v>
      </c>
      <c r="F70">
        <v>4.877956E-2</v>
      </c>
      <c r="G70">
        <v>2.6070085999999999E-2</v>
      </c>
      <c r="H70" s="21">
        <v>3.3381070000000003E-5</v>
      </c>
      <c r="I70" s="21">
        <v>1.4777280000000001E-4</v>
      </c>
      <c r="J70" s="21">
        <v>-1.059937E-5</v>
      </c>
      <c r="K70" s="21">
        <v>5.1453579999999997E-5</v>
      </c>
      <c r="L70">
        <v>-2.2720078000000001E-2</v>
      </c>
      <c r="M70" s="21">
        <v>2.8406589999999999E-5</v>
      </c>
      <c r="N70">
        <v>-2.2709478000000002E-2</v>
      </c>
      <c r="O70">
        <v>1.626326E-3</v>
      </c>
      <c r="P70">
        <v>2.2737811E-2</v>
      </c>
      <c r="Q70">
        <v>13.981092</v>
      </c>
      <c r="R70">
        <v>1</v>
      </c>
      <c r="S70">
        <v>0.95499999999999996</v>
      </c>
      <c r="T70" s="21">
        <v>3.3381070000000003E-5</v>
      </c>
      <c r="U70" s="21">
        <v>8.2415790000000004E-5</v>
      </c>
      <c r="V70" s="21">
        <v>1.4777280000000001E-4</v>
      </c>
      <c r="W70" s="21">
        <v>4.5102550000000001E-5</v>
      </c>
      <c r="X70" s="21">
        <v>1.143917E-4</v>
      </c>
      <c r="Y70">
        <v>2.6051260000000001E-3</v>
      </c>
      <c r="Z70">
        <v>1.4331932E-3</v>
      </c>
      <c r="AA70">
        <v>0.55014339999999995</v>
      </c>
      <c r="AB70">
        <v>5.5E-2</v>
      </c>
      <c r="AC70">
        <v>0.94499999999999995</v>
      </c>
      <c r="AD70">
        <v>1</v>
      </c>
      <c r="AE70">
        <v>6.5000000000000002E-2</v>
      </c>
      <c r="AF70">
        <v>1.7104119999999999E-3</v>
      </c>
      <c r="AG70">
        <v>9.3439320000000001E-4</v>
      </c>
      <c r="AH70">
        <v>2.574467E-3</v>
      </c>
      <c r="AI70">
        <v>1.3753431E-3</v>
      </c>
      <c r="AJ70" s="21">
        <v>5.1453579999999997E-5</v>
      </c>
      <c r="AK70" s="21">
        <v>2.8406589999999999E-5</v>
      </c>
      <c r="AL70" s="21">
        <v>8.2415790000000004E-5</v>
      </c>
      <c r="AM70" s="21">
        <v>4.5102550000000001E-5</v>
      </c>
      <c r="AN70">
        <v>0</v>
      </c>
      <c r="AO70">
        <v>0</v>
      </c>
      <c r="AP70">
        <v>7.2093690000000002E-3</v>
      </c>
      <c r="AQ70">
        <v>7.7958319999999999E-3</v>
      </c>
    </row>
    <row r="71" spans="1:43" x14ac:dyDescent="0.3">
      <c r="A71">
        <v>70</v>
      </c>
      <c r="B71" t="s">
        <v>217</v>
      </c>
      <c r="C71" t="s">
        <v>43</v>
      </c>
      <c r="D71" t="s">
        <v>42</v>
      </c>
      <c r="E71" t="s">
        <v>70</v>
      </c>
      <c r="F71">
        <v>4.8650840000000001E-2</v>
      </c>
      <c r="G71">
        <v>2.4973697999999999E-2</v>
      </c>
      <c r="H71" s="21">
        <v>-4.1288919999999998E-5</v>
      </c>
      <c r="I71" s="21">
        <v>-1.8245950000000001E-5</v>
      </c>
      <c r="J71" s="21">
        <v>-1.393291E-4</v>
      </c>
      <c r="K71" s="21">
        <v>8.0519009999999993E-5</v>
      </c>
      <c r="L71">
        <v>-2.3816466000000001E-2</v>
      </c>
      <c r="M71" s="21">
        <v>4.3337039999999998E-5</v>
      </c>
      <c r="N71">
        <v>-2.3677137000000001E-2</v>
      </c>
      <c r="O71">
        <v>2.5487719999999999E-3</v>
      </c>
      <c r="P71">
        <v>2.3855823000000002E-2</v>
      </c>
      <c r="Q71">
        <v>9.359731</v>
      </c>
      <c r="R71">
        <v>1</v>
      </c>
      <c r="S71">
        <v>0.94599999999999995</v>
      </c>
      <c r="T71" s="21">
        <v>-4.1288919999999998E-5</v>
      </c>
      <c r="U71" s="21">
        <v>5.7855970000000001E-5</v>
      </c>
      <c r="V71" s="21">
        <v>-1.8245950000000001E-5</v>
      </c>
      <c r="W71" s="21">
        <v>3.2097600000000002E-5</v>
      </c>
      <c r="X71" s="21">
        <v>2.3042970000000001E-5</v>
      </c>
      <c r="Y71">
        <v>1.829118E-3</v>
      </c>
      <c r="Z71">
        <v>1.0146716E-3</v>
      </c>
      <c r="AA71">
        <v>0.55473280000000003</v>
      </c>
      <c r="AB71">
        <v>0.05</v>
      </c>
      <c r="AC71">
        <v>0.95</v>
      </c>
      <c r="AD71">
        <v>1</v>
      </c>
      <c r="AE71">
        <v>5.3999999999999999E-2</v>
      </c>
      <c r="AF71">
        <v>2.5393590000000001E-3</v>
      </c>
      <c r="AG71">
        <v>1.3542605000000001E-3</v>
      </c>
      <c r="AH71">
        <v>1.8128459999999999E-3</v>
      </c>
      <c r="AI71">
        <v>9.9478099999999992E-4</v>
      </c>
      <c r="AJ71" s="21">
        <v>8.0519009999999993E-5</v>
      </c>
      <c r="AK71" s="21">
        <v>4.3337039999999998E-5</v>
      </c>
      <c r="AL71" s="21">
        <v>5.7855970000000001E-5</v>
      </c>
      <c r="AM71" s="21">
        <v>3.2097600000000002E-5</v>
      </c>
      <c r="AN71">
        <v>0</v>
      </c>
      <c r="AO71">
        <v>0</v>
      </c>
      <c r="AP71">
        <v>6.8920240000000001E-3</v>
      </c>
      <c r="AQ71">
        <v>7.1473070000000003E-3</v>
      </c>
    </row>
    <row r="72" spans="1:43" x14ac:dyDescent="0.3">
      <c r="A72">
        <v>71</v>
      </c>
      <c r="B72" t="s">
        <v>218</v>
      </c>
      <c r="C72" t="s">
        <v>42</v>
      </c>
      <c r="D72" t="s">
        <v>11</v>
      </c>
      <c r="E72" t="s">
        <v>70</v>
      </c>
      <c r="F72">
        <v>4.8836650000000002E-2</v>
      </c>
      <c r="G72">
        <v>2.6105322E-2</v>
      </c>
      <c r="H72" s="21">
        <v>-6.3108360000000004E-5</v>
      </c>
      <c r="I72" s="21">
        <v>-2.088184E-5</v>
      </c>
      <c r="J72" s="21">
        <v>4.6487669999999997E-5</v>
      </c>
      <c r="K72" s="21">
        <v>5.3009400000000001E-5</v>
      </c>
      <c r="L72">
        <v>-2.2684842E-2</v>
      </c>
      <c r="M72" s="21">
        <v>2.9748359999999999E-5</v>
      </c>
      <c r="N72">
        <v>-2.2731330000000001E-2</v>
      </c>
      <c r="O72">
        <v>1.6761110000000001E-3</v>
      </c>
      <c r="P72">
        <v>2.270432E-2</v>
      </c>
      <c r="Q72">
        <v>13.545833</v>
      </c>
      <c r="R72">
        <v>1</v>
      </c>
      <c r="S72">
        <v>0.94399999999999995</v>
      </c>
      <c r="T72" s="21">
        <v>-6.3108360000000004E-5</v>
      </c>
      <c r="U72" s="21">
        <v>1.266296E-4</v>
      </c>
      <c r="V72" s="21">
        <v>-2.088184E-5</v>
      </c>
      <c r="W72" s="21">
        <v>4.2013549999999997E-5</v>
      </c>
      <c r="X72" s="21">
        <v>4.2226520000000001E-5</v>
      </c>
      <c r="Y72">
        <v>4.0028759999999998E-3</v>
      </c>
      <c r="Z72">
        <v>1.3280847E-3</v>
      </c>
      <c r="AA72">
        <v>0.33178269999999999</v>
      </c>
      <c r="AB72">
        <v>4.3999999999999997E-2</v>
      </c>
      <c r="AC72">
        <v>0.95599999999999996</v>
      </c>
      <c r="AD72">
        <v>1</v>
      </c>
      <c r="AE72">
        <v>5.5E-2</v>
      </c>
      <c r="AF72">
        <v>1.6670159999999999E-3</v>
      </c>
      <c r="AG72">
        <v>9.1516630000000002E-4</v>
      </c>
      <c r="AH72">
        <v>4.0670860000000001E-3</v>
      </c>
      <c r="AI72">
        <v>1.3326078E-3</v>
      </c>
      <c r="AJ72" s="21">
        <v>5.3009400000000001E-5</v>
      </c>
      <c r="AK72" s="21">
        <v>2.9748359999999999E-5</v>
      </c>
      <c r="AL72" s="21">
        <v>1.266296E-4</v>
      </c>
      <c r="AM72" s="21">
        <v>4.2013549999999997E-5</v>
      </c>
      <c r="AN72">
        <v>0</v>
      </c>
      <c r="AO72">
        <v>0</v>
      </c>
      <c r="AP72">
        <v>6.4856769999999996E-3</v>
      </c>
      <c r="AQ72">
        <v>7.2093690000000002E-3</v>
      </c>
    </row>
    <row r="73" spans="1:43" x14ac:dyDescent="0.3">
      <c r="A73">
        <v>72</v>
      </c>
      <c r="B73" t="s">
        <v>219</v>
      </c>
      <c r="C73" t="s">
        <v>11</v>
      </c>
      <c r="D73" t="s">
        <v>42</v>
      </c>
      <c r="E73" t="s">
        <v>70</v>
      </c>
      <c r="F73">
        <v>4.8742239999999999E-2</v>
      </c>
      <c r="G73">
        <v>1.3877469999999999E-2</v>
      </c>
      <c r="H73" s="21">
        <v>-1.2535730000000001E-4</v>
      </c>
      <c r="I73" s="21">
        <v>-7.1495950000000005E-5</v>
      </c>
      <c r="J73" s="21">
        <v>-4.792346E-5</v>
      </c>
      <c r="K73" s="21">
        <v>1.3329220000000001E-4</v>
      </c>
      <c r="L73">
        <v>-3.4912694000000001E-2</v>
      </c>
      <c r="M73" s="21">
        <v>4.3213059999999999E-5</v>
      </c>
      <c r="N73">
        <v>-3.4864770000000003E-2</v>
      </c>
      <c r="O73">
        <v>4.2132350000000001E-3</v>
      </c>
      <c r="P73">
        <v>3.4939400000000002E-2</v>
      </c>
      <c r="Q73">
        <v>8.2927719999999994</v>
      </c>
      <c r="R73">
        <v>1</v>
      </c>
      <c r="S73">
        <v>0.94699999999999995</v>
      </c>
      <c r="T73" s="21">
        <v>-1.2535730000000001E-4</v>
      </c>
      <c r="U73" s="21">
        <v>5.7869750000000003E-5</v>
      </c>
      <c r="V73" s="21">
        <v>-7.1495950000000005E-5</v>
      </c>
      <c r="W73" s="21">
        <v>3.2061869999999997E-5</v>
      </c>
      <c r="X73" s="21">
        <v>5.3861340000000002E-5</v>
      </c>
      <c r="Y73">
        <v>1.833377E-3</v>
      </c>
      <c r="Z73">
        <v>1.0158971E-3</v>
      </c>
      <c r="AA73">
        <v>0.5541123</v>
      </c>
      <c r="AB73">
        <v>6.6000000000000003E-2</v>
      </c>
      <c r="AC73">
        <v>0.93400000000000005</v>
      </c>
      <c r="AD73">
        <v>1</v>
      </c>
      <c r="AE73">
        <v>7.0000000000000007E-2</v>
      </c>
      <c r="AF73">
        <v>4.0661630000000002E-3</v>
      </c>
      <c r="AG73">
        <v>1.3311288000000001E-3</v>
      </c>
      <c r="AH73">
        <v>1.7698830000000001E-3</v>
      </c>
      <c r="AI73">
        <v>9.7605160000000001E-4</v>
      </c>
      <c r="AJ73" s="21">
        <v>1.3329220000000001E-4</v>
      </c>
      <c r="AK73" s="21">
        <v>4.3213059999999999E-5</v>
      </c>
      <c r="AL73" s="21">
        <v>5.7869750000000003E-5</v>
      </c>
      <c r="AM73" s="21">
        <v>3.2061869999999997E-5</v>
      </c>
      <c r="AN73">
        <v>0</v>
      </c>
      <c r="AO73">
        <v>0</v>
      </c>
      <c r="AP73">
        <v>7.8513690000000004E-3</v>
      </c>
      <c r="AQ73">
        <v>8.0684569999999994E-3</v>
      </c>
    </row>
    <row r="74" spans="1:43" x14ac:dyDescent="0.3">
      <c r="A74">
        <v>73</v>
      </c>
      <c r="B74" t="s">
        <v>220</v>
      </c>
      <c r="C74" t="s">
        <v>8</v>
      </c>
      <c r="D74" t="s">
        <v>10</v>
      </c>
      <c r="E74" t="s">
        <v>71</v>
      </c>
      <c r="F74">
        <v>4.8742359999999998E-2</v>
      </c>
      <c r="G74">
        <v>3.3592219999999999E-2</v>
      </c>
      <c r="H74" s="21">
        <v>5.5731010000000003E-6</v>
      </c>
      <c r="I74" s="21">
        <v>4.7594760000000001E-6</v>
      </c>
      <c r="J74" s="21">
        <v>-4.779938E-5</v>
      </c>
      <c r="K74" s="21">
        <v>4.4973859999999997E-5</v>
      </c>
      <c r="L74">
        <v>-1.5197944E-2</v>
      </c>
      <c r="M74" s="21">
        <v>9.7604949999999995E-5</v>
      </c>
      <c r="N74">
        <v>-1.5150144000000001E-2</v>
      </c>
      <c r="O74">
        <v>1.4222900000000001E-3</v>
      </c>
      <c r="P74">
        <v>1.5507890999999999E-2</v>
      </c>
      <c r="Q74">
        <v>10.903463</v>
      </c>
      <c r="R74">
        <v>1</v>
      </c>
      <c r="S74">
        <v>0.93500000000000005</v>
      </c>
      <c r="T74" s="21">
        <v>5.5731010000000003E-6</v>
      </c>
      <c r="U74" s="21">
        <v>7.9566010000000004E-5</v>
      </c>
      <c r="V74" s="21">
        <v>4.7594760000000001E-6</v>
      </c>
      <c r="W74" s="21">
        <v>4.27893E-5</v>
      </c>
      <c r="X74" s="21">
        <v>-8.1362530000000001E-7</v>
      </c>
      <c r="Y74">
        <v>2.5148459999999998E-3</v>
      </c>
      <c r="Z74">
        <v>1.3524482999999999E-3</v>
      </c>
      <c r="AA74">
        <v>0.53778570000000003</v>
      </c>
      <c r="AB74">
        <v>4.8000000000000001E-2</v>
      </c>
      <c r="AC74">
        <v>0.95199999999999996</v>
      </c>
      <c r="AD74">
        <v>1</v>
      </c>
      <c r="AE74">
        <v>0.11700000000000001</v>
      </c>
      <c r="AF74">
        <v>1.377692E-3</v>
      </c>
      <c r="AG74">
        <v>2.4875171999999999E-3</v>
      </c>
      <c r="AH74">
        <v>2.5730089999999998E-3</v>
      </c>
      <c r="AI74">
        <v>1.1440707999999999E-3</v>
      </c>
      <c r="AJ74" s="21">
        <v>4.4973859999999997E-5</v>
      </c>
      <c r="AK74" s="21">
        <v>9.7604949999999995E-5</v>
      </c>
      <c r="AL74" s="21">
        <v>7.9566010000000004E-5</v>
      </c>
      <c r="AM74" s="21">
        <v>4.27893E-5</v>
      </c>
      <c r="AN74">
        <v>0</v>
      </c>
      <c r="AO74">
        <v>0</v>
      </c>
      <c r="AP74">
        <v>6.759882E-3</v>
      </c>
      <c r="AQ74">
        <v>1.0164202000000001E-2</v>
      </c>
    </row>
    <row r="75" spans="1:43" x14ac:dyDescent="0.3">
      <c r="A75">
        <v>74</v>
      </c>
      <c r="B75" t="s">
        <v>221</v>
      </c>
      <c r="C75" t="s">
        <v>10</v>
      </c>
      <c r="D75" t="s">
        <v>8</v>
      </c>
      <c r="E75" t="s">
        <v>71</v>
      </c>
      <c r="F75">
        <v>4.8791149999999998E-2</v>
      </c>
      <c r="G75">
        <v>1.5411497999999999E-2</v>
      </c>
      <c r="H75" s="21">
        <v>2.982849E-5</v>
      </c>
      <c r="I75" s="21">
        <v>1.088088E-5</v>
      </c>
      <c r="J75" s="21">
        <v>9.8432209999999996E-7</v>
      </c>
      <c r="K75" s="21">
        <v>7.8273559999999999E-5</v>
      </c>
      <c r="L75">
        <v>-3.3378666000000001E-2</v>
      </c>
      <c r="M75" s="21">
        <v>3.702134E-5</v>
      </c>
      <c r="N75">
        <v>-3.3379651000000003E-2</v>
      </c>
      <c r="O75">
        <v>2.4739900000000001E-3</v>
      </c>
      <c r="P75">
        <v>3.3399169999999999E-2</v>
      </c>
      <c r="Q75">
        <v>13.500125000000001</v>
      </c>
      <c r="R75">
        <v>1</v>
      </c>
      <c r="S75">
        <v>0.96499999999999997</v>
      </c>
      <c r="T75" s="21">
        <v>2.982849E-5</v>
      </c>
      <c r="U75" s="21">
        <v>4.371378E-5</v>
      </c>
      <c r="V75" s="21">
        <v>1.088088E-5</v>
      </c>
      <c r="W75" s="21">
        <v>8.2480419999999999E-5</v>
      </c>
      <c r="X75" s="21">
        <v>-1.8947609999999999E-5</v>
      </c>
      <c r="Y75">
        <v>1.3819819999999999E-3</v>
      </c>
      <c r="Z75">
        <v>2.6069782999999999E-3</v>
      </c>
      <c r="AA75">
        <v>1.8864057000000001</v>
      </c>
      <c r="AB75">
        <v>4.1000000000000002E-2</v>
      </c>
      <c r="AC75">
        <v>0.95899999999999996</v>
      </c>
      <c r="AD75">
        <v>1</v>
      </c>
      <c r="AE75">
        <v>5.8000000000000003E-2</v>
      </c>
      <c r="AF75">
        <v>2.5473700000000002E-3</v>
      </c>
      <c r="AG75">
        <v>1.1226926E-3</v>
      </c>
      <c r="AH75">
        <v>1.406301E-3</v>
      </c>
      <c r="AI75">
        <v>2.4948578999999999E-3</v>
      </c>
      <c r="AJ75" s="21">
        <v>7.8273559999999999E-5</v>
      </c>
      <c r="AK75" s="21">
        <v>3.702134E-5</v>
      </c>
      <c r="AL75" s="21">
        <v>4.371378E-5</v>
      </c>
      <c r="AM75" s="21">
        <v>8.2480419999999999E-5</v>
      </c>
      <c r="AN75">
        <v>0</v>
      </c>
      <c r="AO75">
        <v>0</v>
      </c>
      <c r="AP75">
        <v>6.2704859999999996E-3</v>
      </c>
      <c r="AQ75">
        <v>7.3916169999999996E-3</v>
      </c>
    </row>
    <row r="76" spans="1:43" x14ac:dyDescent="0.3">
      <c r="A76">
        <v>75</v>
      </c>
      <c r="B76" t="s">
        <v>222</v>
      </c>
      <c r="C76" t="s">
        <v>8</v>
      </c>
      <c r="D76" t="s">
        <v>43</v>
      </c>
      <c r="E76" t="s">
        <v>71</v>
      </c>
      <c r="F76">
        <v>4.882703E-2</v>
      </c>
      <c r="G76">
        <v>3.3678659E-2</v>
      </c>
      <c r="H76" s="21">
        <v>-1.2406050000000001E-4</v>
      </c>
      <c r="I76" s="21">
        <v>-1.0712970000000001E-4</v>
      </c>
      <c r="J76" s="21">
        <v>3.6863799999999998E-5</v>
      </c>
      <c r="K76" s="21">
        <v>4.4565879999999998E-5</v>
      </c>
      <c r="L76">
        <v>-1.5111506E-2</v>
      </c>
      <c r="M76" s="21">
        <v>8.8067029999999998E-5</v>
      </c>
      <c r="N76">
        <v>-1.5148369E-2</v>
      </c>
      <c r="O76">
        <v>1.409074E-3</v>
      </c>
      <c r="P76">
        <v>1.5365729999999999E-2</v>
      </c>
      <c r="Q76">
        <v>10.90484</v>
      </c>
      <c r="R76">
        <v>1</v>
      </c>
      <c r="S76">
        <v>0.94499999999999995</v>
      </c>
      <c r="T76" s="21">
        <v>-1.2406050000000001E-4</v>
      </c>
      <c r="U76" s="21">
        <v>8.5752509999999997E-5</v>
      </c>
      <c r="V76" s="21">
        <v>-1.0712970000000001E-4</v>
      </c>
      <c r="W76" s="21">
        <v>5.40166E-5</v>
      </c>
      <c r="X76" s="21">
        <v>1.6930760000000001E-5</v>
      </c>
      <c r="Y76">
        <v>2.7132139999999998E-3</v>
      </c>
      <c r="Z76">
        <v>1.7106583E-3</v>
      </c>
      <c r="AA76">
        <v>0.63049149999999998</v>
      </c>
      <c r="AB76">
        <v>4.9000000000000002E-2</v>
      </c>
      <c r="AC76">
        <v>0.95099999999999996</v>
      </c>
      <c r="AD76">
        <v>1</v>
      </c>
      <c r="AE76">
        <v>8.4000000000000005E-2</v>
      </c>
      <c r="AF76">
        <v>1.381618E-3</v>
      </c>
      <c r="AG76">
        <v>2.2386092E-3</v>
      </c>
      <c r="AH76">
        <v>2.6800069999999999E-3</v>
      </c>
      <c r="AI76">
        <v>1.4532556000000001E-3</v>
      </c>
      <c r="AJ76" s="21">
        <v>4.4565879999999998E-5</v>
      </c>
      <c r="AK76" s="21">
        <v>8.8067029999999998E-5</v>
      </c>
      <c r="AL76" s="21">
        <v>8.5752509999999997E-5</v>
      </c>
      <c r="AM76" s="21">
        <v>5.40166E-5</v>
      </c>
      <c r="AN76">
        <v>0</v>
      </c>
      <c r="AO76">
        <v>0</v>
      </c>
      <c r="AP76">
        <v>6.8263459999999996E-3</v>
      </c>
      <c r="AQ76">
        <v>8.7717730000000001E-3</v>
      </c>
    </row>
    <row r="77" spans="1:43" x14ac:dyDescent="0.3">
      <c r="A77">
        <v>76</v>
      </c>
      <c r="B77" t="s">
        <v>223</v>
      </c>
      <c r="C77" t="s">
        <v>43</v>
      </c>
      <c r="D77" t="s">
        <v>8</v>
      </c>
      <c r="E77" t="s">
        <v>71</v>
      </c>
      <c r="F77">
        <v>4.8958040000000001E-2</v>
      </c>
      <c r="G77">
        <v>2.2499331000000001E-2</v>
      </c>
      <c r="H77" s="21">
        <v>5.7074470000000002E-5</v>
      </c>
      <c r="I77" s="21">
        <v>2.7388030000000001E-5</v>
      </c>
      <c r="J77" s="21">
        <v>1.6787360000000001E-4</v>
      </c>
      <c r="K77" s="21">
        <v>7.9088090000000005E-5</v>
      </c>
      <c r="L77">
        <v>-2.6290833E-2</v>
      </c>
      <c r="M77" s="21">
        <v>4.5136550000000001E-5</v>
      </c>
      <c r="N77">
        <v>-2.6458707000000001E-2</v>
      </c>
      <c r="O77">
        <v>2.5053649999999998E-3</v>
      </c>
      <c r="P77">
        <v>2.6329511999999999E-2</v>
      </c>
      <c r="Q77">
        <v>10.509252</v>
      </c>
      <c r="R77">
        <v>1</v>
      </c>
      <c r="S77">
        <v>0.96799999999999997</v>
      </c>
      <c r="T77" s="21">
        <v>5.7074470000000002E-5</v>
      </c>
      <c r="U77" s="21">
        <v>4.6432900000000001E-5</v>
      </c>
      <c r="V77" s="21">
        <v>2.7388030000000001E-5</v>
      </c>
      <c r="W77" s="21">
        <v>7.6648289999999995E-5</v>
      </c>
      <c r="X77" s="21">
        <v>-2.968644E-5</v>
      </c>
      <c r="Y77">
        <v>1.4687120000000001E-3</v>
      </c>
      <c r="Z77">
        <v>2.4227742E-3</v>
      </c>
      <c r="AA77">
        <v>1.6495909</v>
      </c>
      <c r="AB77">
        <v>6.7000000000000004E-2</v>
      </c>
      <c r="AC77">
        <v>0.93300000000000005</v>
      </c>
      <c r="AD77">
        <v>1</v>
      </c>
      <c r="AE77">
        <v>6.5000000000000002E-2</v>
      </c>
      <c r="AF77">
        <v>2.6561620000000001E-3</v>
      </c>
      <c r="AG77">
        <v>1.4332758E-3</v>
      </c>
      <c r="AH77">
        <v>1.4359469999999999E-3</v>
      </c>
      <c r="AI77">
        <v>2.3052342999999999E-3</v>
      </c>
      <c r="AJ77" s="21">
        <v>7.9088090000000005E-5</v>
      </c>
      <c r="AK77" s="21">
        <v>4.5136550000000001E-5</v>
      </c>
      <c r="AL77" s="21">
        <v>4.6432900000000001E-5</v>
      </c>
      <c r="AM77" s="21">
        <v>7.6648289999999995E-5</v>
      </c>
      <c r="AN77">
        <v>0</v>
      </c>
      <c r="AO77">
        <v>0</v>
      </c>
      <c r="AP77">
        <v>7.9063899999999993E-3</v>
      </c>
      <c r="AQ77">
        <v>7.7958319999999999E-3</v>
      </c>
    </row>
    <row r="78" spans="1:43" x14ac:dyDescent="0.3">
      <c r="A78">
        <v>77</v>
      </c>
      <c r="B78" t="s">
        <v>224</v>
      </c>
      <c r="C78" t="s">
        <v>8</v>
      </c>
      <c r="D78" t="s">
        <v>11</v>
      </c>
      <c r="E78" t="s">
        <v>71</v>
      </c>
      <c r="F78">
        <v>4.881887E-2</v>
      </c>
      <c r="G78">
        <v>3.3748642000000002E-2</v>
      </c>
      <c r="H78" s="21">
        <v>-1.001208E-4</v>
      </c>
      <c r="I78" s="21">
        <v>-1.092326E-4</v>
      </c>
      <c r="J78" s="21">
        <v>2.8709819999999999E-5</v>
      </c>
      <c r="K78" s="21">
        <v>3.960794E-5</v>
      </c>
      <c r="L78">
        <v>-1.5041522E-2</v>
      </c>
      <c r="M78" s="21">
        <v>8.9710029999999995E-5</v>
      </c>
      <c r="N78">
        <v>-1.5070231999999999E-2</v>
      </c>
      <c r="O78">
        <v>1.252216E-3</v>
      </c>
      <c r="P78">
        <v>1.5306444000000001E-2</v>
      </c>
      <c r="Q78">
        <v>12.223487</v>
      </c>
      <c r="R78">
        <v>1</v>
      </c>
      <c r="S78">
        <v>0.96499999999999997</v>
      </c>
      <c r="T78" s="21">
        <v>-1.001208E-4</v>
      </c>
      <c r="U78" s="21">
        <v>1.278436E-4</v>
      </c>
      <c r="V78" s="21">
        <v>-1.092326E-4</v>
      </c>
      <c r="W78" s="21">
        <v>5.0356660000000002E-5</v>
      </c>
      <c r="X78" s="21">
        <v>-9.1117669999999995E-6</v>
      </c>
      <c r="Y78">
        <v>4.0419879999999998E-3</v>
      </c>
      <c r="Z78">
        <v>1.5953648E-3</v>
      </c>
      <c r="AA78">
        <v>0.39469799999999999</v>
      </c>
      <c r="AB78">
        <v>0.04</v>
      </c>
      <c r="AC78">
        <v>0.96</v>
      </c>
      <c r="AD78">
        <v>1</v>
      </c>
      <c r="AE78">
        <v>9.0999999999999998E-2</v>
      </c>
      <c r="AF78">
        <v>1.34392E-3</v>
      </c>
      <c r="AG78">
        <v>2.2082561000000001E-3</v>
      </c>
      <c r="AH78">
        <v>4.3397829999999998E-3</v>
      </c>
      <c r="AI78">
        <v>1.3830142E-3</v>
      </c>
      <c r="AJ78" s="21">
        <v>3.960794E-5</v>
      </c>
      <c r="AK78" s="21">
        <v>8.9710029999999995E-5</v>
      </c>
      <c r="AL78" s="21">
        <v>1.278436E-4</v>
      </c>
      <c r="AM78" s="21">
        <v>5.0356660000000002E-5</v>
      </c>
      <c r="AN78">
        <v>0</v>
      </c>
      <c r="AO78">
        <v>0</v>
      </c>
      <c r="AP78">
        <v>6.196773E-3</v>
      </c>
      <c r="AQ78">
        <v>9.0949989999999994E-3</v>
      </c>
    </row>
    <row r="79" spans="1:43" x14ac:dyDescent="0.3">
      <c r="A79">
        <v>78</v>
      </c>
      <c r="B79" t="s">
        <v>225</v>
      </c>
      <c r="C79" t="s">
        <v>11</v>
      </c>
      <c r="D79" t="s">
        <v>8</v>
      </c>
      <c r="E79" t="s">
        <v>71</v>
      </c>
      <c r="F79">
        <v>4.9040159999999999E-2</v>
      </c>
      <c r="G79">
        <v>1.2153432E-2</v>
      </c>
      <c r="H79" s="21">
        <v>-2.6618059999999999E-5</v>
      </c>
      <c r="I79" s="21">
        <v>-3.7094480000000001E-5</v>
      </c>
      <c r="J79" s="21">
        <v>2.5000080000000001E-4</v>
      </c>
      <c r="K79" s="21">
        <v>1.393298E-4</v>
      </c>
      <c r="L79">
        <v>-3.6636731999999998E-2</v>
      </c>
      <c r="M79" s="21">
        <v>4.5028680000000003E-5</v>
      </c>
      <c r="N79">
        <v>-3.6886732999999998E-2</v>
      </c>
      <c r="O79">
        <v>4.4108810000000002E-3</v>
      </c>
      <c r="P79">
        <v>3.6664364999999997E-2</v>
      </c>
      <c r="Q79">
        <v>8.3122550000000004</v>
      </c>
      <c r="R79">
        <v>1</v>
      </c>
      <c r="S79">
        <v>0.94899999999999995</v>
      </c>
      <c r="T79" s="21">
        <v>-2.6618059999999999E-5</v>
      </c>
      <c r="U79" s="21">
        <v>4.4523110000000001E-5</v>
      </c>
      <c r="V79" s="21">
        <v>-3.7094480000000001E-5</v>
      </c>
      <c r="W79" s="21">
        <v>7.3334549999999997E-5</v>
      </c>
      <c r="X79" s="21">
        <v>-1.047642E-5</v>
      </c>
      <c r="Y79">
        <v>1.407492E-3</v>
      </c>
      <c r="Z79">
        <v>2.3181790000000001E-3</v>
      </c>
      <c r="AA79">
        <v>1.6470282000000001</v>
      </c>
      <c r="AB79">
        <v>4.5999999999999999E-2</v>
      </c>
      <c r="AC79">
        <v>0.95399999999999996</v>
      </c>
      <c r="AD79">
        <v>1</v>
      </c>
      <c r="AE79">
        <v>4.9000000000000002E-2</v>
      </c>
      <c r="AF79">
        <v>4.3457060000000004E-3</v>
      </c>
      <c r="AG79">
        <v>1.3812716999999999E-3</v>
      </c>
      <c r="AH79">
        <v>1.3919410000000001E-3</v>
      </c>
      <c r="AI79">
        <v>2.2664832000000002E-3</v>
      </c>
      <c r="AJ79" s="21">
        <v>1.393298E-4</v>
      </c>
      <c r="AK79" s="21">
        <v>4.5028680000000003E-5</v>
      </c>
      <c r="AL79" s="21">
        <v>4.4523110000000001E-5</v>
      </c>
      <c r="AM79" s="21">
        <v>7.3334549999999997E-5</v>
      </c>
      <c r="AN79">
        <v>0</v>
      </c>
      <c r="AO79">
        <v>0</v>
      </c>
      <c r="AP79">
        <v>6.6245000000000002E-3</v>
      </c>
      <c r="AQ79">
        <v>6.8263459999999996E-3</v>
      </c>
    </row>
    <row r="80" spans="1:43" x14ac:dyDescent="0.3">
      <c r="A80">
        <v>79</v>
      </c>
      <c r="B80" t="s">
        <v>226</v>
      </c>
      <c r="C80" t="s">
        <v>9</v>
      </c>
      <c r="D80" t="s">
        <v>10</v>
      </c>
      <c r="E80" t="s">
        <v>71</v>
      </c>
      <c r="F80">
        <v>4.8708069999999999E-2</v>
      </c>
      <c r="G80">
        <v>7.5582540000000004E-3</v>
      </c>
      <c r="H80" s="21">
        <v>1.7219189999999999E-4</v>
      </c>
      <c r="I80" s="21">
        <v>6.7286970000000006E-5</v>
      </c>
      <c r="J80" s="21">
        <v>-8.2094249999999994E-5</v>
      </c>
      <c r="K80" s="21">
        <v>5.561962E-5</v>
      </c>
      <c r="L80">
        <v>-4.1231909999999997E-2</v>
      </c>
      <c r="M80" s="21">
        <v>2.4312690000000001E-5</v>
      </c>
      <c r="N80">
        <v>-4.1149815999999999E-2</v>
      </c>
      <c r="O80">
        <v>1.7598830000000001E-3</v>
      </c>
      <c r="P80">
        <v>4.1239070000000003E-2</v>
      </c>
      <c r="Q80">
        <v>23.432849000000001</v>
      </c>
      <c r="R80">
        <v>1</v>
      </c>
      <c r="S80">
        <v>0.95199999999999996</v>
      </c>
      <c r="T80" s="21">
        <v>1.7219189999999999E-4</v>
      </c>
      <c r="U80" s="21">
        <v>8.3356340000000003E-5</v>
      </c>
      <c r="V80" s="21">
        <v>6.7286970000000006E-5</v>
      </c>
      <c r="W80" s="21">
        <v>3.9366960000000002E-5</v>
      </c>
      <c r="X80" s="21">
        <v>-1.0490490000000001E-4</v>
      </c>
      <c r="Y80">
        <v>2.640262E-3</v>
      </c>
      <c r="Z80">
        <v>1.246088E-3</v>
      </c>
      <c r="AA80">
        <v>0.4719563</v>
      </c>
      <c r="AB80">
        <v>5.2999999999999999E-2</v>
      </c>
      <c r="AC80">
        <v>0.94699999999999995</v>
      </c>
      <c r="AD80">
        <v>1</v>
      </c>
      <c r="AE80">
        <v>9.2999999999999999E-2</v>
      </c>
      <c r="AF80">
        <v>1.739207E-3</v>
      </c>
      <c r="AG80">
        <v>6.4256540000000003E-4</v>
      </c>
      <c r="AH80">
        <v>2.5890969999999998E-3</v>
      </c>
      <c r="AI80">
        <v>1.1131964E-3</v>
      </c>
      <c r="AJ80" s="21">
        <v>5.561962E-5</v>
      </c>
      <c r="AK80" s="21">
        <v>2.4312690000000001E-5</v>
      </c>
      <c r="AL80" s="21">
        <v>8.3356340000000003E-5</v>
      </c>
      <c r="AM80" s="21">
        <v>3.9366960000000002E-5</v>
      </c>
      <c r="AN80">
        <v>0</v>
      </c>
      <c r="AO80">
        <v>0</v>
      </c>
      <c r="AP80">
        <v>7.0845609999999996E-3</v>
      </c>
      <c r="AQ80">
        <v>9.1842799999999995E-3</v>
      </c>
    </row>
    <row r="81" spans="1:43" x14ac:dyDescent="0.3">
      <c r="A81">
        <v>80</v>
      </c>
      <c r="B81" t="s">
        <v>227</v>
      </c>
      <c r="C81" t="s">
        <v>10</v>
      </c>
      <c r="D81" t="s">
        <v>9</v>
      </c>
      <c r="E81" t="s">
        <v>71</v>
      </c>
      <c r="F81">
        <v>4.8740779999999997E-2</v>
      </c>
      <c r="G81">
        <v>1.5386596000000001E-2</v>
      </c>
      <c r="H81" s="21">
        <v>-2.0092210000000001E-5</v>
      </c>
      <c r="I81" s="21">
        <v>-7.8755040000000003E-6</v>
      </c>
      <c r="J81" s="21">
        <v>-4.9380930000000002E-5</v>
      </c>
      <c r="K81" s="21">
        <v>8.0005069999999995E-5</v>
      </c>
      <c r="L81">
        <v>-3.3403568000000002E-2</v>
      </c>
      <c r="M81" s="21">
        <v>3.6523300000000003E-5</v>
      </c>
      <c r="N81">
        <v>-3.3354187E-2</v>
      </c>
      <c r="O81">
        <v>2.5291990000000002E-3</v>
      </c>
      <c r="P81">
        <v>3.3423508999999997E-2</v>
      </c>
      <c r="Q81">
        <v>13.215055</v>
      </c>
      <c r="R81">
        <v>1</v>
      </c>
      <c r="S81">
        <v>0.95899999999999996</v>
      </c>
      <c r="T81" s="21">
        <v>-2.0092210000000001E-5</v>
      </c>
      <c r="U81" s="21">
        <v>5.3779429999999997E-5</v>
      </c>
      <c r="V81" s="21">
        <v>-7.8755040000000003E-6</v>
      </c>
      <c r="W81" s="21">
        <v>2.117316E-5</v>
      </c>
      <c r="X81" s="21">
        <v>1.221671E-5</v>
      </c>
      <c r="Y81">
        <v>1.6999230000000001E-3</v>
      </c>
      <c r="Z81">
        <v>6.692655E-4</v>
      </c>
      <c r="AA81">
        <v>0.39370339999999998</v>
      </c>
      <c r="AB81">
        <v>4.4999999999999998E-2</v>
      </c>
      <c r="AC81">
        <v>0.95499999999999996</v>
      </c>
      <c r="AD81">
        <v>1</v>
      </c>
      <c r="AE81">
        <v>6.4000000000000001E-2</v>
      </c>
      <c r="AF81">
        <v>2.5368999999999999E-3</v>
      </c>
      <c r="AG81">
        <v>1.0814805000000001E-3</v>
      </c>
      <c r="AH81">
        <v>1.740279E-3</v>
      </c>
      <c r="AI81">
        <v>6.3919949999999997E-4</v>
      </c>
      <c r="AJ81" s="21">
        <v>8.0005069999999995E-5</v>
      </c>
      <c r="AK81" s="21">
        <v>3.6523300000000003E-5</v>
      </c>
      <c r="AL81" s="21">
        <v>5.3779429999999997E-5</v>
      </c>
      <c r="AM81" s="21">
        <v>2.117316E-5</v>
      </c>
      <c r="AN81">
        <v>0</v>
      </c>
      <c r="AO81">
        <v>0</v>
      </c>
      <c r="AP81">
        <v>6.5555320000000002E-3</v>
      </c>
      <c r="AQ81">
        <v>7.7397669999999998E-3</v>
      </c>
    </row>
    <row r="82" spans="1:43" x14ac:dyDescent="0.3">
      <c r="A82">
        <v>81</v>
      </c>
      <c r="B82" t="s">
        <v>228</v>
      </c>
      <c r="C82" t="s">
        <v>9</v>
      </c>
      <c r="D82" t="s">
        <v>43</v>
      </c>
      <c r="E82" t="s">
        <v>71</v>
      </c>
      <c r="F82">
        <v>4.8734960000000001E-2</v>
      </c>
      <c r="G82">
        <v>7.5705E-3</v>
      </c>
      <c r="H82" s="21">
        <v>9.4636770000000006E-5</v>
      </c>
      <c r="I82" s="21">
        <v>5.0662029999999999E-5</v>
      </c>
      <c r="J82" s="21">
        <v>-5.5203169999999998E-5</v>
      </c>
      <c r="K82" s="21">
        <v>5.4041089999999999E-5</v>
      </c>
      <c r="L82">
        <v>-4.1219665000000003E-2</v>
      </c>
      <c r="M82" s="21">
        <v>2.124431E-5</v>
      </c>
      <c r="N82">
        <v>-4.1164460999999999E-2</v>
      </c>
      <c r="O82">
        <v>1.708967E-3</v>
      </c>
      <c r="P82">
        <v>4.1225132999999997E-2</v>
      </c>
      <c r="Q82">
        <v>24.122844000000001</v>
      </c>
      <c r="R82">
        <v>1</v>
      </c>
      <c r="S82">
        <v>0.94799999999999995</v>
      </c>
      <c r="T82" s="21">
        <v>9.4636770000000006E-5</v>
      </c>
      <c r="U82" s="21">
        <v>8.2347329999999999E-5</v>
      </c>
      <c r="V82" s="21">
        <v>5.0662029999999999E-5</v>
      </c>
      <c r="W82" s="21">
        <v>5.0014069999999997E-5</v>
      </c>
      <c r="X82" s="21">
        <v>-4.397474E-5</v>
      </c>
      <c r="Y82">
        <v>2.6044689999999999E-3</v>
      </c>
      <c r="Z82">
        <v>1.5816045000000001E-3</v>
      </c>
      <c r="AA82">
        <v>0.60726570000000002</v>
      </c>
      <c r="AB82">
        <v>4.7E-2</v>
      </c>
      <c r="AC82">
        <v>0.95299999999999996</v>
      </c>
      <c r="AD82">
        <v>1</v>
      </c>
      <c r="AE82">
        <v>7.6999999999999999E-2</v>
      </c>
      <c r="AF82">
        <v>1.6708630000000001E-3</v>
      </c>
      <c r="AG82">
        <v>5.5952680000000002E-4</v>
      </c>
      <c r="AH82">
        <v>2.5906869999999999E-3</v>
      </c>
      <c r="AI82">
        <v>1.3929693000000001E-3</v>
      </c>
      <c r="AJ82" s="21">
        <v>5.4041089999999999E-5</v>
      </c>
      <c r="AK82" s="21">
        <v>2.124431E-5</v>
      </c>
      <c r="AL82" s="21">
        <v>8.2347329999999999E-5</v>
      </c>
      <c r="AM82" s="21">
        <v>5.0014069999999997E-5</v>
      </c>
      <c r="AN82">
        <v>0</v>
      </c>
      <c r="AO82">
        <v>0</v>
      </c>
      <c r="AP82">
        <v>6.6926080000000001E-3</v>
      </c>
      <c r="AQ82">
        <v>8.4303620000000003E-3</v>
      </c>
    </row>
    <row r="83" spans="1:43" x14ac:dyDescent="0.3">
      <c r="A83">
        <v>82</v>
      </c>
      <c r="B83" t="s">
        <v>229</v>
      </c>
      <c r="C83" t="s">
        <v>43</v>
      </c>
      <c r="D83" t="s">
        <v>9</v>
      </c>
      <c r="E83" t="s">
        <v>71</v>
      </c>
      <c r="F83">
        <v>4.8689789999999997E-2</v>
      </c>
      <c r="G83">
        <v>2.2364301E-2</v>
      </c>
      <c r="H83" s="21">
        <v>7.5669809999999999E-5</v>
      </c>
      <c r="I83" s="21">
        <v>1.0653380000000001E-5</v>
      </c>
      <c r="J83" s="21">
        <v>-1.003792E-4</v>
      </c>
      <c r="K83" s="21">
        <v>7.9184780000000007E-5</v>
      </c>
      <c r="L83">
        <v>-2.6425863000000001E-2</v>
      </c>
      <c r="M83" s="21">
        <v>4.3678750000000003E-5</v>
      </c>
      <c r="N83">
        <v>-2.6325484E-2</v>
      </c>
      <c r="O83">
        <v>2.504802E-3</v>
      </c>
      <c r="P83">
        <v>2.64619E-2</v>
      </c>
      <c r="Q83">
        <v>10.564465999999999</v>
      </c>
      <c r="R83">
        <v>1</v>
      </c>
      <c r="S83">
        <v>0.95399999999999996</v>
      </c>
      <c r="T83" s="21">
        <v>7.5669809999999999E-5</v>
      </c>
      <c r="U83" s="21">
        <v>5.1880730000000002E-5</v>
      </c>
      <c r="V83" s="21">
        <v>1.0653380000000001E-5</v>
      </c>
      <c r="W83" s="21">
        <v>1.904498E-5</v>
      </c>
      <c r="X83" s="21">
        <v>-6.5016430000000005E-5</v>
      </c>
      <c r="Y83">
        <v>1.641537E-3</v>
      </c>
      <c r="Z83">
        <v>6.0204829999999999E-4</v>
      </c>
      <c r="AA83">
        <v>0.3667588</v>
      </c>
      <c r="AB83">
        <v>3.5000000000000003E-2</v>
      </c>
      <c r="AC83">
        <v>0.96499999999999997</v>
      </c>
      <c r="AD83">
        <v>1</v>
      </c>
      <c r="AE83">
        <v>5.5E-2</v>
      </c>
      <c r="AF83">
        <v>2.5479130000000002E-3</v>
      </c>
      <c r="AG83">
        <v>1.3609857999999999E-3</v>
      </c>
      <c r="AH83">
        <v>1.706836E-3</v>
      </c>
      <c r="AI83">
        <v>5.7568020000000003E-4</v>
      </c>
      <c r="AJ83" s="21">
        <v>7.9184780000000007E-5</v>
      </c>
      <c r="AK83" s="21">
        <v>4.3678750000000003E-5</v>
      </c>
      <c r="AL83" s="21">
        <v>5.1880730000000002E-5</v>
      </c>
      <c r="AM83" s="21">
        <v>1.904498E-5</v>
      </c>
      <c r="AN83">
        <v>0</v>
      </c>
      <c r="AO83">
        <v>0</v>
      </c>
      <c r="AP83">
        <v>5.8116260000000003E-3</v>
      </c>
      <c r="AQ83">
        <v>7.2093690000000002E-3</v>
      </c>
    </row>
    <row r="84" spans="1:43" x14ac:dyDescent="0.3">
      <c r="A84">
        <v>83</v>
      </c>
      <c r="B84" t="s">
        <v>230</v>
      </c>
      <c r="C84" t="s">
        <v>9</v>
      </c>
      <c r="D84" t="s">
        <v>11</v>
      </c>
      <c r="E84" t="s">
        <v>71</v>
      </c>
      <c r="F84">
        <v>4.8885209999999998E-2</v>
      </c>
      <c r="G84">
        <v>7.561234E-3</v>
      </c>
      <c r="H84" s="21">
        <v>4.6235310000000002E-5</v>
      </c>
      <c r="I84" s="21">
        <v>-1.6019310000000001E-6</v>
      </c>
      <c r="J84" s="21">
        <v>9.5047309999999994E-5</v>
      </c>
      <c r="K84" s="21">
        <v>4.9865830000000002E-5</v>
      </c>
      <c r="L84">
        <v>-4.1228929999999997E-2</v>
      </c>
      <c r="M84" s="21">
        <v>2.011893E-5</v>
      </c>
      <c r="N84">
        <v>-4.1323977999999997E-2</v>
      </c>
      <c r="O84">
        <v>1.578971E-3</v>
      </c>
      <c r="P84">
        <v>4.1233833999999997E-2</v>
      </c>
      <c r="Q84">
        <v>26.114373000000001</v>
      </c>
      <c r="R84">
        <v>1</v>
      </c>
      <c r="S84">
        <v>0.95199999999999996</v>
      </c>
      <c r="T84" s="21">
        <v>4.6235310000000002E-5</v>
      </c>
      <c r="U84" s="21">
        <v>1.373433E-4</v>
      </c>
      <c r="V84" s="21">
        <v>-1.6019310000000001E-6</v>
      </c>
      <c r="W84" s="21">
        <v>4.911568E-5</v>
      </c>
      <c r="X84" s="21">
        <v>-4.7837239999999999E-5</v>
      </c>
      <c r="Y84">
        <v>4.3412499999999996E-3</v>
      </c>
      <c r="Z84">
        <v>1.5523982E-3</v>
      </c>
      <c r="AA84">
        <v>0.35759239999999998</v>
      </c>
      <c r="AB84">
        <v>6.7000000000000004E-2</v>
      </c>
      <c r="AC84">
        <v>0.93300000000000005</v>
      </c>
      <c r="AD84">
        <v>1</v>
      </c>
      <c r="AE84">
        <v>9.8000000000000004E-2</v>
      </c>
      <c r="AF84">
        <v>1.603698E-3</v>
      </c>
      <c r="AG84">
        <v>5.3334339999999995E-4</v>
      </c>
      <c r="AH84">
        <v>4.2226939999999999E-3</v>
      </c>
      <c r="AI84">
        <v>1.3429046E-3</v>
      </c>
      <c r="AJ84" s="21">
        <v>4.9865830000000002E-5</v>
      </c>
      <c r="AK84" s="21">
        <v>2.011893E-5</v>
      </c>
      <c r="AL84" s="21">
        <v>1.373433E-4</v>
      </c>
      <c r="AM84" s="21">
        <v>4.911568E-5</v>
      </c>
      <c r="AN84">
        <v>0</v>
      </c>
      <c r="AO84">
        <v>0</v>
      </c>
      <c r="AP84">
        <v>7.9063899999999993E-3</v>
      </c>
      <c r="AQ84">
        <v>9.4019150000000003E-3</v>
      </c>
    </row>
    <row r="85" spans="1:43" x14ac:dyDescent="0.3">
      <c r="A85">
        <v>84</v>
      </c>
      <c r="B85" t="s">
        <v>231</v>
      </c>
      <c r="C85" t="s">
        <v>11</v>
      </c>
      <c r="D85" t="s">
        <v>9</v>
      </c>
      <c r="E85" t="s">
        <v>71</v>
      </c>
      <c r="F85">
        <v>4.8849259999999999E-2</v>
      </c>
      <c r="G85">
        <v>1.2135807E-2</v>
      </c>
      <c r="H85" s="21">
        <v>4.1462660000000003E-5</v>
      </c>
      <c r="I85" s="21">
        <v>4.0457019999999997E-5</v>
      </c>
      <c r="J85" s="21">
        <v>5.9093260000000003E-5</v>
      </c>
      <c r="K85" s="21">
        <v>1.297498E-4</v>
      </c>
      <c r="L85">
        <v>-3.6654356999999999E-2</v>
      </c>
      <c r="M85" s="21">
        <v>4.1868240000000003E-5</v>
      </c>
      <c r="N85">
        <v>-3.6713450000000002E-2</v>
      </c>
      <c r="O85">
        <v>4.1014229999999999E-3</v>
      </c>
      <c r="P85">
        <v>3.6678237000000002E-2</v>
      </c>
      <c r="Q85">
        <v>8.9428079999999994</v>
      </c>
      <c r="R85">
        <v>1</v>
      </c>
      <c r="S85">
        <v>0.95599999999999996</v>
      </c>
      <c r="T85" s="21">
        <v>4.1462660000000003E-5</v>
      </c>
      <c r="U85" s="21">
        <v>5.050744E-5</v>
      </c>
      <c r="V85" s="21">
        <v>4.0457019999999997E-5</v>
      </c>
      <c r="W85" s="21">
        <v>1.7313860000000001E-5</v>
      </c>
      <c r="X85" s="21">
        <v>-1.005641E-6</v>
      </c>
      <c r="Y85">
        <v>1.5969249999999999E-3</v>
      </c>
      <c r="Z85">
        <v>5.4873189999999998E-4</v>
      </c>
      <c r="AA85">
        <v>0.34361779999999997</v>
      </c>
      <c r="AB85">
        <v>4.1000000000000002E-2</v>
      </c>
      <c r="AC85">
        <v>0.95899999999999996</v>
      </c>
      <c r="AD85">
        <v>1</v>
      </c>
      <c r="AE85">
        <v>0.05</v>
      </c>
      <c r="AF85">
        <v>4.1867019999999996E-3</v>
      </c>
      <c r="AG85">
        <v>1.3280858E-3</v>
      </c>
      <c r="AH85">
        <v>1.6383630000000001E-3</v>
      </c>
      <c r="AI85">
        <v>5.4845399999999998E-4</v>
      </c>
      <c r="AJ85" s="21">
        <v>1.297498E-4</v>
      </c>
      <c r="AK85" s="21">
        <v>4.1868240000000003E-5</v>
      </c>
      <c r="AL85" s="21">
        <v>5.050744E-5</v>
      </c>
      <c r="AM85" s="21">
        <v>1.7313860000000001E-5</v>
      </c>
      <c r="AN85">
        <v>0</v>
      </c>
      <c r="AO85">
        <v>0</v>
      </c>
      <c r="AP85">
        <v>6.2704859999999996E-3</v>
      </c>
      <c r="AQ85">
        <v>6.8920240000000001E-3</v>
      </c>
    </row>
    <row r="86" spans="1:43" x14ac:dyDescent="0.3">
      <c r="A86">
        <v>85</v>
      </c>
      <c r="B86" t="s">
        <v>232</v>
      </c>
      <c r="C86" t="s">
        <v>42</v>
      </c>
      <c r="D86" t="s">
        <v>10</v>
      </c>
      <c r="E86" t="s">
        <v>71</v>
      </c>
      <c r="F86">
        <v>4.8831579999999999E-2</v>
      </c>
      <c r="G86">
        <v>1.5510032999999999E-2</v>
      </c>
      <c r="H86" s="21">
        <v>-1.2672630000000001E-4</v>
      </c>
      <c r="I86" s="21">
        <v>-1.8229770000000001E-5</v>
      </c>
      <c r="J86" s="21">
        <v>4.141119E-5</v>
      </c>
      <c r="K86" s="21">
        <v>6.0406280000000003E-5</v>
      </c>
      <c r="L86">
        <v>-3.3280130999999998E-2</v>
      </c>
      <c r="M86" s="21">
        <v>4.6617189999999997E-5</v>
      </c>
      <c r="N86">
        <v>-3.3321542000000003E-2</v>
      </c>
      <c r="O86">
        <v>1.909708E-3</v>
      </c>
      <c r="P86">
        <v>3.3312731999999998E-2</v>
      </c>
      <c r="Q86">
        <v>17.443887</v>
      </c>
      <c r="R86">
        <v>1</v>
      </c>
      <c r="S86">
        <v>0.94499999999999995</v>
      </c>
      <c r="T86" s="21">
        <v>-1.2672630000000001E-4</v>
      </c>
      <c r="U86" s="21">
        <v>8.7563760000000001E-5</v>
      </c>
      <c r="V86" s="21">
        <v>-1.8229770000000001E-5</v>
      </c>
      <c r="W86" s="21">
        <v>4.3214499999999998E-5</v>
      </c>
      <c r="X86" s="21">
        <v>1.0849649999999999E-4</v>
      </c>
      <c r="Y86">
        <v>2.7705239999999999E-3</v>
      </c>
      <c r="Z86">
        <v>1.3660008000000001E-3</v>
      </c>
      <c r="AA86">
        <v>0.49304779999999998</v>
      </c>
      <c r="AB86">
        <v>6.8000000000000005E-2</v>
      </c>
      <c r="AC86">
        <v>0.93200000000000005</v>
      </c>
      <c r="AD86">
        <v>1</v>
      </c>
      <c r="AE86">
        <v>7.0000000000000007E-2</v>
      </c>
      <c r="AF86">
        <v>1.9289859999999999E-3</v>
      </c>
      <c r="AG86">
        <v>1.3364200000000001E-3</v>
      </c>
      <c r="AH86">
        <v>2.6900470000000001E-3</v>
      </c>
      <c r="AI86">
        <v>1.2178607000000001E-3</v>
      </c>
      <c r="AJ86" s="21">
        <v>6.0406280000000003E-5</v>
      </c>
      <c r="AK86" s="21">
        <v>4.6617189999999997E-5</v>
      </c>
      <c r="AL86" s="21">
        <v>8.7563760000000001E-5</v>
      </c>
      <c r="AM86" s="21">
        <v>4.3214499999999998E-5</v>
      </c>
      <c r="AN86">
        <v>0</v>
      </c>
      <c r="AO86">
        <v>0</v>
      </c>
      <c r="AP86">
        <v>7.9609039999999996E-3</v>
      </c>
      <c r="AQ86">
        <v>8.0684569999999994E-3</v>
      </c>
    </row>
    <row r="87" spans="1:43" x14ac:dyDescent="0.3">
      <c r="A87">
        <v>86</v>
      </c>
      <c r="B87" t="s">
        <v>233</v>
      </c>
      <c r="C87" t="s">
        <v>10</v>
      </c>
      <c r="D87" t="s">
        <v>42</v>
      </c>
      <c r="E87" t="s">
        <v>71</v>
      </c>
      <c r="F87">
        <v>4.8842579999999997E-2</v>
      </c>
      <c r="G87">
        <v>1.5398128000000001E-2</v>
      </c>
      <c r="H87" s="21">
        <v>-1.07689E-5</v>
      </c>
      <c r="I87" s="21">
        <v>-1.267702E-5</v>
      </c>
      <c r="J87" s="21">
        <v>5.241473E-5</v>
      </c>
      <c r="K87" s="21">
        <v>8.5186730000000004E-5</v>
      </c>
      <c r="L87">
        <v>-3.3392036E-2</v>
      </c>
      <c r="M87" s="21">
        <v>3.9883530000000001E-5</v>
      </c>
      <c r="N87">
        <v>-3.3444450000000001E-2</v>
      </c>
      <c r="O87">
        <v>2.6930040000000001E-3</v>
      </c>
      <c r="P87">
        <v>3.3415821999999998E-2</v>
      </c>
      <c r="Q87">
        <v>12.408382</v>
      </c>
      <c r="R87">
        <v>1</v>
      </c>
      <c r="S87">
        <v>0.94099999999999995</v>
      </c>
      <c r="T87" s="21">
        <v>-1.07689E-5</v>
      </c>
      <c r="U87" s="21">
        <v>6.0166669999999999E-5</v>
      </c>
      <c r="V87" s="21">
        <v>-1.267702E-5</v>
      </c>
      <c r="W87" s="21">
        <v>4.513267E-5</v>
      </c>
      <c r="X87" s="21">
        <v>-1.9081189999999999E-6</v>
      </c>
      <c r="Y87">
        <v>1.9017159999999999E-3</v>
      </c>
      <c r="Z87">
        <v>1.4265628E-3</v>
      </c>
      <c r="AA87">
        <v>0.75014499999999995</v>
      </c>
      <c r="AB87">
        <v>4.2999999999999997E-2</v>
      </c>
      <c r="AC87">
        <v>0.95699999999999996</v>
      </c>
      <c r="AD87">
        <v>1</v>
      </c>
      <c r="AE87">
        <v>7.1999999999999995E-2</v>
      </c>
      <c r="AF87">
        <v>2.6606889999999999E-3</v>
      </c>
      <c r="AG87">
        <v>1.2007915000000001E-3</v>
      </c>
      <c r="AH87">
        <v>1.943405E-3</v>
      </c>
      <c r="AI87">
        <v>1.3428562E-3</v>
      </c>
      <c r="AJ87" s="21">
        <v>8.5186730000000004E-5</v>
      </c>
      <c r="AK87" s="21">
        <v>3.9883530000000001E-5</v>
      </c>
      <c r="AL87" s="21">
        <v>6.0166669999999999E-5</v>
      </c>
      <c r="AM87" s="21">
        <v>4.513267E-5</v>
      </c>
      <c r="AN87">
        <v>0</v>
      </c>
      <c r="AO87">
        <v>0</v>
      </c>
      <c r="AP87">
        <v>6.4149050000000003E-3</v>
      </c>
      <c r="AQ87">
        <v>8.1741049999999992E-3</v>
      </c>
    </row>
    <row r="88" spans="1:43" x14ac:dyDescent="0.3">
      <c r="A88">
        <v>87</v>
      </c>
      <c r="B88" t="s">
        <v>234</v>
      </c>
      <c r="C88" t="s">
        <v>42</v>
      </c>
      <c r="D88" t="s">
        <v>43</v>
      </c>
      <c r="E88" t="s">
        <v>71</v>
      </c>
      <c r="F88">
        <v>4.8631819999999999E-2</v>
      </c>
      <c r="G88">
        <v>1.5450861999999999E-2</v>
      </c>
      <c r="H88" s="21">
        <v>-6.3264609999999998E-5</v>
      </c>
      <c r="I88" s="21">
        <v>-6.1248360000000005E-5</v>
      </c>
      <c r="J88" s="21">
        <v>-1.5834010000000001E-4</v>
      </c>
      <c r="K88" s="21">
        <v>5.8344799999999997E-5</v>
      </c>
      <c r="L88">
        <v>-3.3339302000000001E-2</v>
      </c>
      <c r="M88" s="21">
        <v>4.2123999999999999E-5</v>
      </c>
      <c r="N88">
        <v>-3.3180962000000001E-2</v>
      </c>
      <c r="O88">
        <v>1.8508870000000001E-3</v>
      </c>
      <c r="P88">
        <v>3.3365877000000002E-2</v>
      </c>
      <c r="Q88">
        <v>18.026965000000001</v>
      </c>
      <c r="R88">
        <v>1</v>
      </c>
      <c r="S88">
        <v>0.94599999999999995</v>
      </c>
      <c r="T88" s="21">
        <v>-6.3264609999999998E-5</v>
      </c>
      <c r="U88" s="21">
        <v>8.078955E-5</v>
      </c>
      <c r="V88" s="21">
        <v>-6.1248360000000005E-5</v>
      </c>
      <c r="W88" s="21">
        <v>5.0055710000000003E-5</v>
      </c>
      <c r="X88" s="21">
        <v>2.0162580000000002E-6</v>
      </c>
      <c r="Y88">
        <v>2.5542960000000002E-3</v>
      </c>
      <c r="Z88">
        <v>1.5832940000000001E-3</v>
      </c>
      <c r="AA88">
        <v>0.61985539999999995</v>
      </c>
      <c r="AB88">
        <v>5.1999999999999998E-2</v>
      </c>
      <c r="AC88">
        <v>0.94799999999999995</v>
      </c>
      <c r="AD88">
        <v>1</v>
      </c>
      <c r="AE88">
        <v>9.1999999999999998E-2</v>
      </c>
      <c r="AF88">
        <v>1.824708E-3</v>
      </c>
      <c r="AG88">
        <v>1.1522874E-3</v>
      </c>
      <c r="AH88">
        <v>2.5932939999999999E-3</v>
      </c>
      <c r="AI88">
        <v>1.4144825000000001E-3</v>
      </c>
      <c r="AJ88" s="21">
        <v>5.8344799999999997E-5</v>
      </c>
      <c r="AK88" s="21">
        <v>4.2123999999999999E-5</v>
      </c>
      <c r="AL88" s="21">
        <v>8.078955E-5</v>
      </c>
      <c r="AM88" s="21">
        <v>5.0055710000000003E-5</v>
      </c>
      <c r="AN88">
        <v>0</v>
      </c>
      <c r="AO88">
        <v>0</v>
      </c>
      <c r="AP88">
        <v>7.021111E-3</v>
      </c>
      <c r="AQ88">
        <v>9.1398030000000002E-3</v>
      </c>
    </row>
    <row r="89" spans="1:43" x14ac:dyDescent="0.3">
      <c r="A89">
        <v>88</v>
      </c>
      <c r="B89" t="s">
        <v>235</v>
      </c>
      <c r="C89" t="s">
        <v>43</v>
      </c>
      <c r="D89" t="s">
        <v>42</v>
      </c>
      <c r="E89" t="s">
        <v>71</v>
      </c>
      <c r="F89">
        <v>4.8794419999999998E-2</v>
      </c>
      <c r="G89">
        <v>2.2456749000000002E-2</v>
      </c>
      <c r="H89" s="21">
        <v>1.0815199999999999E-5</v>
      </c>
      <c r="I89" s="21">
        <v>-3.3479360000000001E-5</v>
      </c>
      <c r="J89" s="21">
        <v>4.2574260000000004E-6</v>
      </c>
      <c r="K89" s="21">
        <v>8.3793289999999995E-5</v>
      </c>
      <c r="L89">
        <v>-2.6333414999999999E-2</v>
      </c>
      <c r="M89" s="21">
        <v>4.5084789999999998E-5</v>
      </c>
      <c r="N89">
        <v>-2.6337671999999999E-2</v>
      </c>
      <c r="O89">
        <v>2.6484550000000001E-3</v>
      </c>
      <c r="P89">
        <v>2.6371941999999999E-2</v>
      </c>
      <c r="Q89">
        <v>9.9574829999999999</v>
      </c>
      <c r="R89">
        <v>1</v>
      </c>
      <c r="S89">
        <v>0.94499999999999995</v>
      </c>
      <c r="T89" s="21">
        <v>1.0815199999999999E-5</v>
      </c>
      <c r="U89" s="21">
        <v>5.7406350000000003E-5</v>
      </c>
      <c r="V89" s="21">
        <v>-3.3479360000000001E-5</v>
      </c>
      <c r="W89" s="21">
        <v>3.8865139999999998E-5</v>
      </c>
      <c r="X89" s="21">
        <v>-4.4294559999999998E-5</v>
      </c>
      <c r="Y89">
        <v>1.814473E-3</v>
      </c>
      <c r="Z89">
        <v>1.228865E-3</v>
      </c>
      <c r="AA89">
        <v>0.67725740000000001</v>
      </c>
      <c r="AB89">
        <v>4.5999999999999999E-2</v>
      </c>
      <c r="AC89">
        <v>0.95399999999999996</v>
      </c>
      <c r="AD89">
        <v>1</v>
      </c>
      <c r="AE89">
        <v>5.6000000000000001E-2</v>
      </c>
      <c r="AF89">
        <v>2.5680960000000002E-3</v>
      </c>
      <c r="AG89">
        <v>1.3934162E-3</v>
      </c>
      <c r="AH89">
        <v>1.872734E-3</v>
      </c>
      <c r="AI89">
        <v>1.1853426E-3</v>
      </c>
      <c r="AJ89" s="21">
        <v>8.3793289999999995E-5</v>
      </c>
      <c r="AK89" s="21">
        <v>4.5084789999999998E-5</v>
      </c>
      <c r="AL89" s="21">
        <v>5.7406350000000003E-5</v>
      </c>
      <c r="AM89" s="21">
        <v>3.8865139999999998E-5</v>
      </c>
      <c r="AN89">
        <v>0</v>
      </c>
      <c r="AO89">
        <v>0</v>
      </c>
      <c r="AP89">
        <v>6.6245000000000002E-3</v>
      </c>
      <c r="AQ89">
        <v>7.2707630000000004E-3</v>
      </c>
    </row>
    <row r="90" spans="1:43" x14ac:dyDescent="0.3">
      <c r="A90">
        <v>89</v>
      </c>
      <c r="B90" t="s">
        <v>236</v>
      </c>
      <c r="C90" t="s">
        <v>42</v>
      </c>
      <c r="D90" t="s">
        <v>11</v>
      </c>
      <c r="E90" t="s">
        <v>71</v>
      </c>
      <c r="F90">
        <v>4.8862299999999997E-2</v>
      </c>
      <c r="G90">
        <v>1.5510907000000001E-2</v>
      </c>
      <c r="H90" s="21">
        <v>2.087212E-4</v>
      </c>
      <c r="I90" s="21">
        <v>3.019666E-6</v>
      </c>
      <c r="J90" s="21">
        <v>7.2132639999999997E-5</v>
      </c>
      <c r="K90" s="21">
        <v>5.5400460000000003E-5</v>
      </c>
      <c r="L90">
        <v>-3.3279257E-2</v>
      </c>
      <c r="M90" s="21">
        <v>3.7205179999999999E-5</v>
      </c>
      <c r="N90">
        <v>-3.3351389000000002E-2</v>
      </c>
      <c r="O90">
        <v>1.752525E-3</v>
      </c>
      <c r="P90">
        <v>3.3300027000000003E-2</v>
      </c>
      <c r="Q90">
        <v>19.001166999999999</v>
      </c>
      <c r="R90">
        <v>1</v>
      </c>
      <c r="S90">
        <v>0.94599999999999995</v>
      </c>
      <c r="T90" s="21">
        <v>2.087212E-4</v>
      </c>
      <c r="U90" s="21">
        <v>1.3796669999999999E-4</v>
      </c>
      <c r="V90" s="21">
        <v>3.019666E-6</v>
      </c>
      <c r="W90" s="21">
        <v>4.8825269999999999E-5</v>
      </c>
      <c r="X90" s="21">
        <v>-2.0570150000000001E-4</v>
      </c>
      <c r="Y90">
        <v>4.365702E-3</v>
      </c>
      <c r="Z90">
        <v>1.5432213000000001E-3</v>
      </c>
      <c r="AA90">
        <v>0.35348760000000001</v>
      </c>
      <c r="AB90">
        <v>0.06</v>
      </c>
      <c r="AC90">
        <v>0.94</v>
      </c>
      <c r="AD90">
        <v>1</v>
      </c>
      <c r="AE90">
        <v>8.6999999999999994E-2</v>
      </c>
      <c r="AF90">
        <v>1.7239600000000001E-3</v>
      </c>
      <c r="AG90">
        <v>1.0331487E-3</v>
      </c>
      <c r="AH90">
        <v>4.1990910000000003E-3</v>
      </c>
      <c r="AI90">
        <v>1.3239649E-3</v>
      </c>
      <c r="AJ90" s="21">
        <v>5.5400460000000003E-5</v>
      </c>
      <c r="AK90" s="21">
        <v>3.7205179999999999E-5</v>
      </c>
      <c r="AL90" s="21">
        <v>1.3796669999999999E-4</v>
      </c>
      <c r="AM90" s="21">
        <v>4.8825269999999999E-5</v>
      </c>
      <c r="AN90">
        <v>0</v>
      </c>
      <c r="AO90">
        <v>0</v>
      </c>
      <c r="AP90">
        <v>7.5099930000000004E-3</v>
      </c>
      <c r="AQ90">
        <v>8.9124070000000007E-3</v>
      </c>
    </row>
    <row r="91" spans="1:43" x14ac:dyDescent="0.3">
      <c r="A91">
        <v>90</v>
      </c>
      <c r="B91" t="s">
        <v>237</v>
      </c>
      <c r="C91" t="s">
        <v>11</v>
      </c>
      <c r="D91" t="s">
        <v>42</v>
      </c>
      <c r="E91" t="s">
        <v>71</v>
      </c>
      <c r="F91">
        <v>4.882334E-2</v>
      </c>
      <c r="G91">
        <v>1.2112128E-2</v>
      </c>
      <c r="H91" s="21">
        <v>-4.3966939999999997E-5</v>
      </c>
      <c r="I91" s="21">
        <v>-4.361023E-5</v>
      </c>
      <c r="J91" s="21">
        <v>3.317103E-5</v>
      </c>
      <c r="K91" s="21">
        <v>1.350012E-4</v>
      </c>
      <c r="L91">
        <v>-3.6678035999999997E-2</v>
      </c>
      <c r="M91" s="21">
        <v>4.318295E-5</v>
      </c>
      <c r="N91">
        <v>-3.6711207000000003E-2</v>
      </c>
      <c r="O91">
        <v>4.2671080000000004E-3</v>
      </c>
      <c r="P91">
        <v>3.6703421999999999E-2</v>
      </c>
      <c r="Q91">
        <v>8.6014750000000006</v>
      </c>
      <c r="R91">
        <v>1</v>
      </c>
      <c r="S91">
        <v>0.95499999999999996</v>
      </c>
      <c r="T91" s="21">
        <v>-4.3966939999999997E-5</v>
      </c>
      <c r="U91" s="21">
        <v>5.6964900000000001E-5</v>
      </c>
      <c r="V91" s="21">
        <v>-4.361023E-5</v>
      </c>
      <c r="W91" s="21">
        <v>3.4336469999999997E-5</v>
      </c>
      <c r="X91" s="21">
        <v>3.5670540000000001E-7</v>
      </c>
      <c r="Y91">
        <v>1.801024E-3</v>
      </c>
      <c r="Z91">
        <v>1.0861474999999999E-3</v>
      </c>
      <c r="AA91">
        <v>0.6030721</v>
      </c>
      <c r="AB91">
        <v>5.3999999999999999E-2</v>
      </c>
      <c r="AC91">
        <v>0.94599999999999995</v>
      </c>
      <c r="AD91">
        <v>1</v>
      </c>
      <c r="AE91">
        <v>5.1999999999999998E-2</v>
      </c>
      <c r="AF91">
        <v>4.1878109999999996E-3</v>
      </c>
      <c r="AG91">
        <v>1.3187571999999999E-3</v>
      </c>
      <c r="AH91">
        <v>1.7731470000000001E-3</v>
      </c>
      <c r="AI91">
        <v>1.0704084E-3</v>
      </c>
      <c r="AJ91" s="21">
        <v>1.350012E-4</v>
      </c>
      <c r="AK91" s="21">
        <v>4.318295E-5</v>
      </c>
      <c r="AL91" s="21">
        <v>5.6964900000000001E-5</v>
      </c>
      <c r="AM91" s="21">
        <v>3.4336469999999997E-5</v>
      </c>
      <c r="AN91">
        <v>0</v>
      </c>
      <c r="AO91">
        <v>0</v>
      </c>
      <c r="AP91">
        <v>7.1473070000000003E-3</v>
      </c>
      <c r="AQ91">
        <v>7.021111E-3</v>
      </c>
    </row>
    <row r="92" spans="1:43" x14ac:dyDescent="0.3">
      <c r="H92" s="21"/>
      <c r="I92" s="21"/>
      <c r="J92" s="21"/>
      <c r="K92" s="21"/>
      <c r="M92" s="21"/>
      <c r="T92" s="21"/>
      <c r="U92" s="21"/>
      <c r="V92" s="21"/>
      <c r="W92" s="21"/>
      <c r="X92" s="21"/>
    </row>
    <row r="93" spans="1:43" x14ac:dyDescent="0.3">
      <c r="H93" s="21"/>
      <c r="I93" s="21"/>
      <c r="J93" s="21"/>
      <c r="K93" s="21"/>
      <c r="M93" s="21"/>
      <c r="T93" s="21"/>
      <c r="U93" s="21"/>
      <c r="V93" s="21"/>
      <c r="W93" s="21"/>
      <c r="X93" s="21"/>
    </row>
    <row r="94" spans="1:43" x14ac:dyDescent="0.3">
      <c r="H94" s="21"/>
      <c r="I94" s="21"/>
      <c r="J94" s="21"/>
      <c r="K94" s="21"/>
      <c r="M94" s="21"/>
      <c r="T94" s="21"/>
      <c r="U94" s="21"/>
      <c r="V94" s="21"/>
    </row>
    <row r="95" spans="1:43" x14ac:dyDescent="0.3">
      <c r="H95" s="21"/>
      <c r="I95" s="21"/>
      <c r="J95" s="21"/>
      <c r="K95" s="21"/>
      <c r="M95" s="21"/>
      <c r="T95" s="21"/>
      <c r="U95" s="21"/>
      <c r="V95" s="21"/>
    </row>
    <row r="96" spans="1:43" x14ac:dyDescent="0.3">
      <c r="H96" s="21"/>
      <c r="I96" s="21"/>
      <c r="J96" s="21"/>
      <c r="K96" s="21"/>
      <c r="M96" s="21"/>
      <c r="T96" s="21"/>
      <c r="U96" s="21"/>
      <c r="V96" s="21"/>
    </row>
    <row r="97" spans="8:22" x14ac:dyDescent="0.3">
      <c r="H97" s="21"/>
      <c r="I97" s="21"/>
      <c r="J97" s="21"/>
      <c r="K97" s="21"/>
      <c r="M97" s="21"/>
      <c r="T97" s="21"/>
      <c r="U97" s="21"/>
      <c r="V97" s="21"/>
    </row>
    <row r="98" spans="8:22" x14ac:dyDescent="0.3">
      <c r="H98" s="21"/>
      <c r="I98" s="21"/>
      <c r="J98" s="21"/>
      <c r="K98" s="21"/>
      <c r="M98" s="21"/>
      <c r="T98" s="21"/>
      <c r="U98" s="21"/>
      <c r="V98" s="21"/>
    </row>
    <row r="99" spans="8:22" x14ac:dyDescent="0.3">
      <c r="H99" s="21"/>
      <c r="I99" s="21"/>
      <c r="J99" s="21"/>
      <c r="K99" s="21"/>
      <c r="M99" s="21"/>
      <c r="T99" s="21"/>
      <c r="U99" s="21"/>
      <c r="V99" s="21"/>
    </row>
    <row r="100" spans="8:22" x14ac:dyDescent="0.3">
      <c r="H100" s="21"/>
      <c r="I100" s="21"/>
      <c r="J100" s="21"/>
      <c r="K100" s="21"/>
      <c r="M100" s="21"/>
      <c r="T100" s="21"/>
      <c r="U100" s="21"/>
      <c r="V100" s="21"/>
    </row>
    <row r="101" spans="8:22" x14ac:dyDescent="0.3">
      <c r="H101" s="21"/>
      <c r="I101" s="21"/>
      <c r="J101" s="21"/>
      <c r="K101" s="21"/>
      <c r="M101" s="21"/>
      <c r="T101" s="21"/>
      <c r="U101" s="21"/>
      <c r="V101" s="21"/>
    </row>
    <row r="102" spans="8:22" x14ac:dyDescent="0.3">
      <c r="H102" s="21"/>
      <c r="I102" s="21"/>
      <c r="J102" s="21"/>
      <c r="K102" s="21"/>
      <c r="M102" s="21"/>
      <c r="T102" s="21"/>
      <c r="U102" s="21"/>
      <c r="V102" s="21"/>
    </row>
    <row r="103" spans="8:22" x14ac:dyDescent="0.3">
      <c r="H103" s="21"/>
      <c r="I103" s="21"/>
      <c r="J103" s="21"/>
      <c r="K103" s="21"/>
      <c r="M103" s="21"/>
      <c r="T103" s="21"/>
      <c r="U103" s="21"/>
      <c r="V103" s="21"/>
    </row>
    <row r="104" spans="8:22" x14ac:dyDescent="0.3">
      <c r="H104" s="21"/>
      <c r="I104" s="21"/>
      <c r="J104" s="21"/>
      <c r="K104" s="21"/>
      <c r="M104" s="21"/>
      <c r="T104" s="21"/>
      <c r="U104" s="21"/>
      <c r="V104" s="21"/>
    </row>
    <row r="105" spans="8:22" x14ac:dyDescent="0.3">
      <c r="H105" s="21"/>
      <c r="I105" s="21"/>
      <c r="J105" s="21"/>
      <c r="K105" s="21"/>
      <c r="M105" s="21"/>
      <c r="T105" s="21"/>
      <c r="U105" s="21"/>
      <c r="V105" s="21"/>
    </row>
    <row r="106" spans="8:22" x14ac:dyDescent="0.3">
      <c r="H106" s="21"/>
      <c r="I106" s="21"/>
      <c r="J106" s="21"/>
      <c r="K106" s="21"/>
      <c r="M106" s="21"/>
      <c r="T106" s="21"/>
      <c r="U106" s="21"/>
      <c r="V106" s="21"/>
    </row>
    <row r="107" spans="8:22" x14ac:dyDescent="0.3">
      <c r="H107" s="21"/>
      <c r="I107" s="21"/>
      <c r="J107" s="21"/>
      <c r="K107" s="21"/>
      <c r="M107" s="21"/>
      <c r="T107" s="21"/>
      <c r="U107" s="21"/>
      <c r="V107" s="21"/>
    </row>
    <row r="108" spans="8:22" x14ac:dyDescent="0.3">
      <c r="H108" s="21"/>
      <c r="I108" s="21"/>
      <c r="J108" s="21"/>
      <c r="K108" s="21"/>
      <c r="M108" s="21"/>
      <c r="T108" s="21"/>
      <c r="U108" s="21"/>
      <c r="V108" s="21"/>
    </row>
    <row r="109" spans="8:22" x14ac:dyDescent="0.3">
      <c r="H109" s="21"/>
      <c r="I109" s="21"/>
      <c r="J109" s="21"/>
      <c r="K109" s="21"/>
      <c r="M109" s="21"/>
      <c r="T109" s="21"/>
      <c r="U109" s="21"/>
      <c r="V109" s="21"/>
    </row>
    <row r="110" spans="8:22" x14ac:dyDescent="0.3">
      <c r="H110" s="21"/>
      <c r="I110" s="21"/>
      <c r="J110" s="21"/>
      <c r="K110" s="21"/>
      <c r="M110" s="21"/>
      <c r="T110" s="21"/>
      <c r="U110" s="21"/>
      <c r="V110" s="21"/>
    </row>
    <row r="111" spans="8:22" x14ac:dyDescent="0.3">
      <c r="H111" s="21"/>
      <c r="I111" s="21"/>
      <c r="J111" s="21"/>
      <c r="K111" s="21"/>
      <c r="M111" s="21"/>
      <c r="T111" s="21"/>
      <c r="U111" s="21"/>
      <c r="V111" s="21"/>
    </row>
    <row r="112" spans="8:22" x14ac:dyDescent="0.3">
      <c r="H112" s="21"/>
      <c r="I112" s="21"/>
      <c r="J112" s="21"/>
      <c r="K112" s="21"/>
      <c r="M112" s="21"/>
      <c r="T112" s="21"/>
      <c r="U112" s="21"/>
      <c r="V112" s="21"/>
    </row>
    <row r="113" spans="8:22" x14ac:dyDescent="0.3">
      <c r="H113" s="21"/>
      <c r="I113" s="21"/>
      <c r="J113" s="21"/>
      <c r="K113" s="21"/>
      <c r="M113" s="21"/>
      <c r="T113" s="21"/>
      <c r="U113" s="21"/>
      <c r="V113" s="21"/>
    </row>
    <row r="114" spans="8:22" x14ac:dyDescent="0.3">
      <c r="H114" s="21"/>
      <c r="I114" s="21"/>
      <c r="J114" s="21"/>
      <c r="K114" s="21"/>
      <c r="M114" s="21"/>
      <c r="T114" s="21"/>
      <c r="U114" s="21"/>
      <c r="V114" s="21"/>
    </row>
    <row r="115" spans="8:22" x14ac:dyDescent="0.3">
      <c r="H115" s="21"/>
      <c r="I115" s="21"/>
      <c r="J115" s="21"/>
      <c r="K115" s="21"/>
      <c r="M115" s="21"/>
      <c r="T115" s="21"/>
      <c r="U115" s="21"/>
      <c r="V115" s="21"/>
    </row>
    <row r="116" spans="8:22" x14ac:dyDescent="0.3">
      <c r="H116" s="21"/>
      <c r="I116" s="21"/>
      <c r="J116" s="21"/>
      <c r="K116" s="21"/>
      <c r="M116" s="21"/>
      <c r="T116" s="21"/>
      <c r="U116" s="21"/>
      <c r="V116" s="21"/>
    </row>
    <row r="117" spans="8:22" x14ac:dyDescent="0.3">
      <c r="H117" s="21"/>
      <c r="I117" s="21"/>
      <c r="J117" s="21"/>
      <c r="K117" s="21"/>
      <c r="M117" s="21"/>
      <c r="T117" s="21"/>
      <c r="U117" s="21"/>
      <c r="V117" s="21"/>
    </row>
    <row r="118" spans="8:22" x14ac:dyDescent="0.3">
      <c r="H118" s="21"/>
      <c r="I118" s="21"/>
      <c r="J118" s="21"/>
      <c r="K118" s="21"/>
      <c r="M118" s="21"/>
      <c r="T118" s="21"/>
      <c r="U118" s="21"/>
      <c r="V118" s="21"/>
    </row>
    <row r="119" spans="8:22" x14ac:dyDescent="0.3">
      <c r="H119" s="21"/>
      <c r="I119" s="21"/>
      <c r="J119" s="21"/>
      <c r="K119" s="21"/>
      <c r="M119" s="21"/>
      <c r="T119" s="21"/>
      <c r="U119" s="21"/>
      <c r="V119" s="21"/>
    </row>
    <row r="120" spans="8:22" x14ac:dyDescent="0.3">
      <c r="H120" s="21"/>
      <c r="I120" s="21"/>
      <c r="J120" s="21"/>
      <c r="K120" s="21"/>
      <c r="M120" s="21"/>
      <c r="T120" s="21"/>
      <c r="U120" s="21"/>
      <c r="V120" s="21"/>
    </row>
    <row r="121" spans="8:22" x14ac:dyDescent="0.3">
      <c r="H121" s="21"/>
      <c r="I121" s="21"/>
      <c r="J121" s="21"/>
      <c r="K121" s="21"/>
      <c r="M121" s="21"/>
      <c r="T121" s="21"/>
      <c r="U121" s="21"/>
      <c r="V121" s="21"/>
    </row>
    <row r="122" spans="8:22" x14ac:dyDescent="0.3">
      <c r="H122" s="21"/>
      <c r="I122" s="21"/>
      <c r="J122" s="21"/>
      <c r="K122" s="21"/>
      <c r="M122" s="21"/>
      <c r="T122" s="21"/>
      <c r="U122" s="21"/>
      <c r="V122" s="21"/>
    </row>
    <row r="123" spans="8:22" x14ac:dyDescent="0.3">
      <c r="H123" s="21"/>
      <c r="I123" s="21"/>
      <c r="J123" s="21"/>
      <c r="K123" s="21"/>
      <c r="M123" s="21"/>
      <c r="T123" s="21"/>
      <c r="U123" s="21"/>
      <c r="V123" s="21"/>
    </row>
    <row r="124" spans="8:22" x14ac:dyDescent="0.3">
      <c r="H124" s="21"/>
      <c r="I124" s="21"/>
      <c r="J124" s="21"/>
      <c r="K124" s="21"/>
      <c r="M124" s="21"/>
      <c r="T124" s="21"/>
      <c r="U124" s="21"/>
      <c r="V124" s="21"/>
    </row>
    <row r="125" spans="8:22" x14ac:dyDescent="0.3">
      <c r="H125" s="21"/>
      <c r="I125" s="21"/>
      <c r="J125" s="21"/>
      <c r="K125" s="21"/>
      <c r="M125" s="21"/>
      <c r="T125" s="21"/>
      <c r="U125" s="21"/>
      <c r="V125" s="21"/>
    </row>
    <row r="126" spans="8:22" x14ac:dyDescent="0.3">
      <c r="H126" s="21"/>
      <c r="I126" s="21"/>
      <c r="J126" s="21"/>
      <c r="K126" s="21"/>
      <c r="M126" s="21"/>
      <c r="T126" s="21"/>
      <c r="U126" s="21"/>
      <c r="V126" s="21"/>
    </row>
    <row r="127" spans="8:22" x14ac:dyDescent="0.3">
      <c r="H127" s="21"/>
      <c r="I127" s="21"/>
      <c r="J127" s="21"/>
      <c r="K127" s="21"/>
      <c r="M127" s="21"/>
      <c r="T127" s="21"/>
      <c r="U127" s="21"/>
      <c r="V127" s="21"/>
    </row>
    <row r="128" spans="8:22" x14ac:dyDescent="0.3">
      <c r="H128" s="21"/>
      <c r="I128" s="21"/>
      <c r="J128" s="21"/>
      <c r="K128" s="21"/>
      <c r="M128" s="21"/>
      <c r="T128" s="21"/>
      <c r="U128" s="21"/>
      <c r="V128" s="21"/>
    </row>
    <row r="129" spans="8:22" x14ac:dyDescent="0.3">
      <c r="H129" s="21"/>
      <c r="I129" s="21"/>
      <c r="J129" s="21"/>
      <c r="K129" s="21"/>
      <c r="M129" s="21"/>
      <c r="T129" s="21"/>
      <c r="U129" s="21"/>
      <c r="V129" s="21"/>
    </row>
    <row r="130" spans="8:22" x14ac:dyDescent="0.3">
      <c r="H130" s="21"/>
      <c r="I130" s="21"/>
      <c r="J130" s="21"/>
      <c r="K130" s="21"/>
      <c r="M130" s="21"/>
      <c r="T130" s="21"/>
      <c r="U130" s="21"/>
      <c r="V130" s="21"/>
    </row>
    <row r="131" spans="8:22" x14ac:dyDescent="0.3">
      <c r="H131" s="21"/>
      <c r="I131" s="21"/>
      <c r="J131" s="21"/>
      <c r="K131" s="21"/>
      <c r="M131" s="21"/>
      <c r="T131" s="21"/>
      <c r="U131" s="21"/>
      <c r="V131" s="21"/>
    </row>
    <row r="132" spans="8:22" x14ac:dyDescent="0.3">
      <c r="H132" s="21"/>
      <c r="I132" s="21"/>
      <c r="J132" s="21"/>
      <c r="K132" s="21"/>
      <c r="M132" s="21"/>
      <c r="T132" s="21"/>
      <c r="U132" s="21"/>
      <c r="V132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7"/>
  <sheetViews>
    <sheetView topLeftCell="N1" workbookViewId="0">
      <selection activeCell="AD1" sqref="AD1"/>
    </sheetView>
  </sheetViews>
  <sheetFormatPr defaultRowHeight="14.4" x14ac:dyDescent="0.3"/>
  <cols>
    <col min="11" max="11" width="12" customWidth="1"/>
    <col min="12" max="12" width="11.109375" customWidth="1"/>
    <col min="13" max="13" width="11.5546875" customWidth="1"/>
    <col min="19" max="19" width="11.5546875" customWidth="1"/>
    <col min="22" max="22" width="11.88671875" customWidth="1"/>
    <col min="23" max="23" width="13.33203125" customWidth="1"/>
    <col min="24" max="24" width="12" customWidth="1"/>
    <col min="29" max="29" width="12.21875" customWidth="1"/>
    <col min="30" max="30" width="12.5546875" customWidth="1"/>
    <col min="32" max="32" width="14.6640625" customWidth="1"/>
    <col min="33" max="34" width="14" customWidth="1"/>
    <col min="35" max="35" width="16.21875" customWidth="1"/>
    <col min="36" max="36" width="15.21875" customWidth="1"/>
    <col min="37" max="37" width="14.44140625" customWidth="1"/>
    <col min="38" max="38" width="15.33203125" customWidth="1"/>
  </cols>
  <sheetData>
    <row r="1" spans="1:43" x14ac:dyDescent="0.3">
      <c r="B1" t="s">
        <v>62</v>
      </c>
      <c r="C1" t="s">
        <v>403</v>
      </c>
      <c r="D1" t="s">
        <v>404</v>
      </c>
      <c r="E1" t="s">
        <v>65</v>
      </c>
      <c r="F1" t="s">
        <v>405</v>
      </c>
      <c r="G1" t="s">
        <v>406</v>
      </c>
      <c r="H1" t="s">
        <v>407</v>
      </c>
      <c r="I1" t="s">
        <v>408</v>
      </c>
      <c r="J1" t="s">
        <v>409</v>
      </c>
      <c r="K1" t="s">
        <v>410</v>
      </c>
      <c r="L1" t="s">
        <v>411</v>
      </c>
      <c r="M1" t="s">
        <v>412</v>
      </c>
      <c r="N1" t="s">
        <v>413</v>
      </c>
      <c r="O1" t="s">
        <v>414</v>
      </c>
      <c r="P1" t="s">
        <v>415</v>
      </c>
      <c r="Q1" t="s">
        <v>416</v>
      </c>
      <c r="R1" t="s">
        <v>417</v>
      </c>
      <c r="S1" t="s">
        <v>429</v>
      </c>
      <c r="T1" t="s">
        <v>418</v>
      </c>
      <c r="U1" t="s">
        <v>419</v>
      </c>
      <c r="V1" t="s">
        <v>420</v>
      </c>
      <c r="W1" t="s">
        <v>421</v>
      </c>
      <c r="X1" t="s">
        <v>422</v>
      </c>
      <c r="Y1" t="s">
        <v>423</v>
      </c>
      <c r="Z1" t="s">
        <v>424</v>
      </c>
      <c r="AA1" t="s">
        <v>425</v>
      </c>
      <c r="AB1" t="s">
        <v>426</v>
      </c>
      <c r="AC1" t="s">
        <v>427</v>
      </c>
      <c r="AD1" t="s">
        <v>430</v>
      </c>
      <c r="AE1" t="s">
        <v>428</v>
      </c>
      <c r="AF1" t="s">
        <v>444</v>
      </c>
      <c r="AG1" t="s">
        <v>445</v>
      </c>
      <c r="AH1" t="s">
        <v>446</v>
      </c>
      <c r="AI1" t="s">
        <v>447</v>
      </c>
      <c r="AJ1" t="s">
        <v>522</v>
      </c>
      <c r="AK1" t="s">
        <v>523</v>
      </c>
      <c r="AL1" t="s">
        <v>524</v>
      </c>
      <c r="AM1" t="s">
        <v>525</v>
      </c>
      <c r="AN1" t="s">
        <v>526</v>
      </c>
      <c r="AO1" t="s">
        <v>527</v>
      </c>
      <c r="AP1" t="s">
        <v>528</v>
      </c>
      <c r="AQ1" t="s">
        <v>529</v>
      </c>
    </row>
    <row r="2" spans="1:43" x14ac:dyDescent="0.3">
      <c r="A2">
        <v>1</v>
      </c>
      <c r="B2" t="s">
        <v>309</v>
      </c>
      <c r="C2" t="s">
        <v>8</v>
      </c>
      <c r="D2" t="s">
        <v>9</v>
      </c>
      <c r="E2" t="s">
        <v>69</v>
      </c>
      <c r="F2">
        <v>4.8773179999999999E-2</v>
      </c>
      <c r="G2">
        <v>3.4685959000000002E-2</v>
      </c>
      <c r="H2">
        <v>4.8788860000000003E-2</v>
      </c>
      <c r="I2">
        <v>3.6545983999999997E-2</v>
      </c>
      <c r="J2" s="21">
        <v>-1.698857E-5</v>
      </c>
      <c r="K2" s="21">
        <v>6.6701890000000005E-5</v>
      </c>
      <c r="L2">
        <v>-1.4104204800000001E-2</v>
      </c>
      <c r="M2" s="21">
        <v>1.880823E-4</v>
      </c>
      <c r="N2">
        <v>-1.4087216200000001E-2</v>
      </c>
      <c r="O2">
        <v>2.1083130000000001E-3</v>
      </c>
      <c r="P2">
        <v>1.5305821000000001E-2</v>
      </c>
      <c r="Q2">
        <v>7.2597490000000002</v>
      </c>
      <c r="R2">
        <v>1</v>
      </c>
      <c r="S2">
        <v>1</v>
      </c>
      <c r="T2">
        <v>0.94699999999999995</v>
      </c>
      <c r="U2" s="21">
        <v>-1.301004E-6</v>
      </c>
      <c r="V2" s="21">
        <v>7.2572350000000007E-5</v>
      </c>
      <c r="W2">
        <v>-1.224418E-2</v>
      </c>
      <c r="X2" s="21">
        <v>2.045375E-4</v>
      </c>
      <c r="Y2">
        <v>-1.2242879E-2</v>
      </c>
      <c r="Z2">
        <v>2.2937919999999998E-3</v>
      </c>
      <c r="AA2">
        <v>1.3846071999999999E-2</v>
      </c>
      <c r="AB2">
        <v>6.0363239999999996</v>
      </c>
      <c r="AC2">
        <v>1</v>
      </c>
      <c r="AD2">
        <v>1</v>
      </c>
      <c r="AE2">
        <v>0.95499999999999996</v>
      </c>
      <c r="AF2">
        <v>2.1435719999999998E-3</v>
      </c>
      <c r="AG2">
        <v>3.3927867999999999E-3</v>
      </c>
      <c r="AH2">
        <v>2.3170959999999998E-3</v>
      </c>
      <c r="AI2">
        <v>3.6395153E-3</v>
      </c>
      <c r="AJ2" s="21">
        <v>6.6701890000000005E-5</v>
      </c>
      <c r="AK2" s="21">
        <v>1.880823E-4</v>
      </c>
      <c r="AL2" s="21">
        <v>7.2572350000000007E-5</v>
      </c>
      <c r="AM2" s="21">
        <v>2.045375E-4</v>
      </c>
      <c r="AN2">
        <v>0</v>
      </c>
      <c r="AO2">
        <v>0</v>
      </c>
      <c r="AP2">
        <v>0</v>
      </c>
      <c r="AQ2">
        <v>0</v>
      </c>
    </row>
    <row r="3" spans="1:43" x14ac:dyDescent="0.3">
      <c r="A3">
        <v>2</v>
      </c>
      <c r="B3" t="s">
        <v>310</v>
      </c>
      <c r="C3" t="s">
        <v>8</v>
      </c>
      <c r="D3" t="s">
        <v>42</v>
      </c>
      <c r="E3" t="s">
        <v>69</v>
      </c>
      <c r="F3">
        <v>4.88578E-2</v>
      </c>
      <c r="G3">
        <v>3.4681971999999998E-2</v>
      </c>
      <c r="H3">
        <v>4.875521E-2</v>
      </c>
      <c r="I3">
        <v>3.0498887999999998E-2</v>
      </c>
      <c r="J3" s="21">
        <v>6.7637659999999995E-5</v>
      </c>
      <c r="K3" s="21">
        <v>5.6652040000000002E-5</v>
      </c>
      <c r="L3">
        <v>-1.4108192699999999E-2</v>
      </c>
      <c r="M3" s="21">
        <v>1.4119290000000001E-4</v>
      </c>
      <c r="N3">
        <v>-1.4175830299999999E-2</v>
      </c>
      <c r="O3">
        <v>1.791876E-3</v>
      </c>
      <c r="P3">
        <v>1.4797182000000001E-2</v>
      </c>
      <c r="Q3">
        <v>8.2579279999999997</v>
      </c>
      <c r="R3">
        <v>1</v>
      </c>
      <c r="S3">
        <v>1</v>
      </c>
      <c r="T3">
        <v>0.94699999999999995</v>
      </c>
      <c r="U3" s="21">
        <v>-3.4953290000000002E-5</v>
      </c>
      <c r="V3" s="21">
        <v>7.2749020000000006E-5</v>
      </c>
      <c r="W3">
        <v>-1.8291275999999999E-2</v>
      </c>
      <c r="X3" s="21">
        <v>1.178383E-4</v>
      </c>
      <c r="Y3">
        <v>-1.8256323000000001E-2</v>
      </c>
      <c r="Z3">
        <v>2.2996409999999998E-3</v>
      </c>
      <c r="AA3">
        <v>1.8666621000000001E-2</v>
      </c>
      <c r="AB3">
        <v>8.1171889999999998</v>
      </c>
      <c r="AC3">
        <v>1</v>
      </c>
      <c r="AD3">
        <v>1</v>
      </c>
      <c r="AE3">
        <v>0.94799999999999995</v>
      </c>
      <c r="AF3">
        <v>1.79218E-3</v>
      </c>
      <c r="AG3">
        <v>2.8377140999999999E-3</v>
      </c>
      <c r="AH3">
        <v>2.2497509999999999E-3</v>
      </c>
      <c r="AI3">
        <v>2.3267289E-3</v>
      </c>
      <c r="AJ3" s="21">
        <v>5.6652040000000002E-5</v>
      </c>
      <c r="AK3" s="21">
        <v>1.4119290000000001E-4</v>
      </c>
      <c r="AL3" s="21">
        <v>7.2749020000000006E-5</v>
      </c>
      <c r="AM3" s="21">
        <v>1.178383E-4</v>
      </c>
      <c r="AN3">
        <v>0</v>
      </c>
      <c r="AO3">
        <v>0</v>
      </c>
      <c r="AP3">
        <v>0</v>
      </c>
      <c r="AQ3">
        <v>0</v>
      </c>
    </row>
    <row r="4" spans="1:43" x14ac:dyDescent="0.3">
      <c r="A4">
        <v>3</v>
      </c>
      <c r="B4" t="s">
        <v>311</v>
      </c>
      <c r="C4" t="s">
        <v>9</v>
      </c>
      <c r="D4" t="s">
        <v>42</v>
      </c>
      <c r="E4" t="s">
        <v>69</v>
      </c>
      <c r="F4">
        <v>4.888116E-2</v>
      </c>
      <c r="G4">
        <v>3.5885198E-2</v>
      </c>
      <c r="H4">
        <v>4.8687389999999997E-2</v>
      </c>
      <c r="I4">
        <v>3.0204959999999999E-2</v>
      </c>
      <c r="J4" s="21">
        <v>9.0993479999999994E-5</v>
      </c>
      <c r="K4" s="21">
        <v>6.9322680000000005E-5</v>
      </c>
      <c r="L4">
        <v>-1.29049666E-2</v>
      </c>
      <c r="M4" s="21">
        <v>1.688774E-4</v>
      </c>
      <c r="N4">
        <v>-1.29959601E-2</v>
      </c>
      <c r="O4">
        <v>2.192968E-3</v>
      </c>
      <c r="P4">
        <v>1.3965286E-2</v>
      </c>
      <c r="Q4">
        <v>6.3682129999999999</v>
      </c>
      <c r="R4">
        <v>1</v>
      </c>
      <c r="S4">
        <v>1</v>
      </c>
      <c r="T4">
        <v>0.95699999999999996</v>
      </c>
      <c r="U4" s="21">
        <v>-1.027712E-4</v>
      </c>
      <c r="V4" s="21">
        <v>8.0858750000000002E-5</v>
      </c>
      <c r="W4">
        <v>-1.8585205E-2</v>
      </c>
      <c r="X4" s="21">
        <v>1.240003E-4</v>
      </c>
      <c r="Y4">
        <v>-1.8482433E-2</v>
      </c>
      <c r="Z4">
        <v>2.557765E-3</v>
      </c>
      <c r="AA4">
        <v>1.8993960000000001E-2</v>
      </c>
      <c r="AB4">
        <v>7.425999</v>
      </c>
      <c r="AC4">
        <v>1</v>
      </c>
      <c r="AD4">
        <v>1</v>
      </c>
      <c r="AE4">
        <v>0.95499999999999996</v>
      </c>
      <c r="AF4">
        <v>2.286087E-3</v>
      </c>
      <c r="AG4">
        <v>3.2687549999999999E-3</v>
      </c>
      <c r="AH4">
        <v>2.646551E-3</v>
      </c>
      <c r="AI4">
        <v>2.4945148E-3</v>
      </c>
      <c r="AJ4" s="21">
        <v>6.9322680000000005E-5</v>
      </c>
      <c r="AK4" s="21">
        <v>1.688774E-4</v>
      </c>
      <c r="AL4" s="21">
        <v>8.0858750000000002E-5</v>
      </c>
      <c r="AM4" s="21">
        <v>1.240003E-4</v>
      </c>
      <c r="AN4">
        <v>0</v>
      </c>
      <c r="AO4">
        <v>0</v>
      </c>
      <c r="AP4">
        <v>0</v>
      </c>
      <c r="AQ4">
        <v>0</v>
      </c>
    </row>
    <row r="5" spans="1:43" x14ac:dyDescent="0.3">
      <c r="A5">
        <v>4</v>
      </c>
      <c r="B5" t="s">
        <v>312</v>
      </c>
      <c r="C5" t="s">
        <v>10</v>
      </c>
      <c r="D5" t="s">
        <v>43</v>
      </c>
      <c r="E5" t="s">
        <v>69</v>
      </c>
      <c r="F5">
        <v>4.8870980000000001E-2</v>
      </c>
      <c r="G5">
        <v>4.1902161E-2</v>
      </c>
      <c r="H5">
        <v>4.8733209999999999E-2</v>
      </c>
      <c r="I5">
        <v>4.3840575999999999E-2</v>
      </c>
      <c r="J5" s="21">
        <v>8.0818250000000002E-5</v>
      </c>
      <c r="K5" s="21">
        <v>9.92622E-5</v>
      </c>
      <c r="L5">
        <v>-6.8880036000000004E-3</v>
      </c>
      <c r="M5" s="21">
        <v>1.3113029999999999E-4</v>
      </c>
      <c r="N5">
        <v>-6.9688218999999999E-3</v>
      </c>
      <c r="O5">
        <v>3.1384170000000001E-3</v>
      </c>
      <c r="P5">
        <v>8.0388160000000007E-3</v>
      </c>
      <c r="Q5">
        <v>2.5614240000000001</v>
      </c>
      <c r="R5">
        <v>1</v>
      </c>
      <c r="S5">
        <v>1</v>
      </c>
      <c r="T5">
        <v>0.94299999999999995</v>
      </c>
      <c r="U5" s="21">
        <v>-5.6950950000000001E-5</v>
      </c>
      <c r="V5" s="21">
        <v>1.0451049999999999E-4</v>
      </c>
      <c r="W5">
        <v>-4.9495880000000004E-3</v>
      </c>
      <c r="X5" s="21">
        <v>1.379463E-4</v>
      </c>
      <c r="Y5">
        <v>-4.892637E-3</v>
      </c>
      <c r="Z5">
        <v>3.3037489999999999E-3</v>
      </c>
      <c r="AA5">
        <v>6.5961020000000004E-3</v>
      </c>
      <c r="AB5">
        <v>1.99655</v>
      </c>
      <c r="AC5">
        <v>1</v>
      </c>
      <c r="AD5">
        <v>1</v>
      </c>
      <c r="AE5">
        <v>0.94699999999999995</v>
      </c>
      <c r="AF5">
        <v>3.063821E-3</v>
      </c>
      <c r="AG5">
        <v>3.6976129000000002E-3</v>
      </c>
      <c r="AH5">
        <v>3.269068E-3</v>
      </c>
      <c r="AI5">
        <v>3.9217996999999999E-3</v>
      </c>
      <c r="AJ5" s="21">
        <v>9.92622E-5</v>
      </c>
      <c r="AK5" s="21">
        <v>1.3113029999999999E-4</v>
      </c>
      <c r="AL5" s="21">
        <v>1.0451049999999999E-4</v>
      </c>
      <c r="AM5" s="21">
        <v>1.379463E-4</v>
      </c>
      <c r="AN5">
        <v>0</v>
      </c>
      <c r="AO5">
        <v>0</v>
      </c>
      <c r="AP5">
        <v>0</v>
      </c>
      <c r="AQ5">
        <v>0</v>
      </c>
    </row>
    <row r="6" spans="1:43" x14ac:dyDescent="0.3">
      <c r="A6">
        <v>5</v>
      </c>
      <c r="B6" t="s">
        <v>313</v>
      </c>
      <c r="C6" t="s">
        <v>10</v>
      </c>
      <c r="D6" t="s">
        <v>11</v>
      </c>
      <c r="E6" t="s">
        <v>69</v>
      </c>
      <c r="F6">
        <v>4.8716809999999999E-2</v>
      </c>
      <c r="G6">
        <v>4.1818734000000003E-2</v>
      </c>
      <c r="H6">
        <v>4.8887140000000003E-2</v>
      </c>
      <c r="I6">
        <v>4.2083996999999998E-2</v>
      </c>
      <c r="J6" s="21">
        <v>-7.3352630000000002E-5</v>
      </c>
      <c r="K6" s="21">
        <v>7.4711019999999998E-5</v>
      </c>
      <c r="L6">
        <v>-6.9714306999999996E-3</v>
      </c>
      <c r="M6" s="21">
        <v>7.7804250000000006E-5</v>
      </c>
      <c r="N6">
        <v>-6.8980780000000002E-3</v>
      </c>
      <c r="O6">
        <v>2.3625270000000001E-3</v>
      </c>
      <c r="P6">
        <v>7.3924480000000002E-3</v>
      </c>
      <c r="Q6">
        <v>3.1290420000000001</v>
      </c>
      <c r="R6">
        <v>1</v>
      </c>
      <c r="S6">
        <v>1</v>
      </c>
      <c r="T6">
        <v>0.95799999999999996</v>
      </c>
      <c r="U6" s="21">
        <v>9.6979480000000001E-5</v>
      </c>
      <c r="V6" s="21">
        <v>1.413264E-4</v>
      </c>
      <c r="W6">
        <v>-6.7061669999999999E-3</v>
      </c>
      <c r="X6" s="21">
        <v>1.4165200000000001E-4</v>
      </c>
      <c r="Y6">
        <v>-6.8031469999999998E-3</v>
      </c>
      <c r="Z6">
        <v>4.46795E-3</v>
      </c>
      <c r="AA6">
        <v>8.0633670000000001E-3</v>
      </c>
      <c r="AB6">
        <v>1.804713</v>
      </c>
      <c r="AC6">
        <v>1</v>
      </c>
      <c r="AD6">
        <v>1</v>
      </c>
      <c r="AE6">
        <v>0.95399999999999996</v>
      </c>
      <c r="AF6">
        <v>2.4279470000000002E-3</v>
      </c>
      <c r="AG6">
        <v>2.4771487E-3</v>
      </c>
      <c r="AH6">
        <v>4.4029029999999997E-3</v>
      </c>
      <c r="AI6">
        <v>4.4052906000000003E-3</v>
      </c>
      <c r="AJ6" s="21">
        <v>7.4711019999999998E-5</v>
      </c>
      <c r="AK6" s="21">
        <v>7.7804250000000006E-5</v>
      </c>
      <c r="AL6" s="21">
        <v>1.413264E-4</v>
      </c>
      <c r="AM6" s="21">
        <v>1.4165200000000001E-4</v>
      </c>
      <c r="AN6">
        <v>0</v>
      </c>
      <c r="AO6">
        <v>0</v>
      </c>
      <c r="AP6">
        <v>0</v>
      </c>
      <c r="AQ6">
        <v>0</v>
      </c>
    </row>
    <row r="7" spans="1:43" x14ac:dyDescent="0.3">
      <c r="A7">
        <v>6</v>
      </c>
      <c r="B7" t="s">
        <v>314</v>
      </c>
      <c r="C7" t="s">
        <v>43</v>
      </c>
      <c r="D7" t="s">
        <v>11</v>
      </c>
      <c r="E7" t="s">
        <v>69</v>
      </c>
      <c r="F7">
        <v>4.86358E-2</v>
      </c>
      <c r="G7">
        <v>4.3782377999999997E-2</v>
      </c>
      <c r="H7">
        <v>4.8923290000000001E-2</v>
      </c>
      <c r="I7">
        <v>4.2073401000000003E-2</v>
      </c>
      <c r="J7" s="21">
        <v>-1.5436700000000001E-4</v>
      </c>
      <c r="K7" s="21">
        <v>8.8050410000000001E-5</v>
      </c>
      <c r="L7">
        <v>-5.0077864000000003E-3</v>
      </c>
      <c r="M7" s="21">
        <v>9.0418879999999994E-5</v>
      </c>
      <c r="N7">
        <v>-4.8534193999999996E-3</v>
      </c>
      <c r="O7">
        <v>2.7872840000000001E-3</v>
      </c>
      <c r="P7">
        <v>5.7658759999999996E-3</v>
      </c>
      <c r="Q7">
        <v>2.0686360000000001</v>
      </c>
      <c r="R7">
        <v>1</v>
      </c>
      <c r="S7">
        <v>1</v>
      </c>
      <c r="T7">
        <v>0.93500000000000005</v>
      </c>
      <c r="U7" s="21">
        <v>1.3312590000000001E-4</v>
      </c>
      <c r="V7" s="21">
        <v>1.4663130000000001E-4</v>
      </c>
      <c r="W7">
        <v>-6.7167629999999997E-3</v>
      </c>
      <c r="X7" s="21">
        <v>1.5290329999999999E-4</v>
      </c>
      <c r="Y7">
        <v>-6.8498889999999996E-3</v>
      </c>
      <c r="Z7">
        <v>4.6364830000000003E-3</v>
      </c>
      <c r="AA7">
        <v>8.2747159999999997E-3</v>
      </c>
      <c r="AB7">
        <v>1.784697</v>
      </c>
      <c r="AC7">
        <v>1</v>
      </c>
      <c r="AD7">
        <v>1</v>
      </c>
      <c r="AE7">
        <v>0.95399999999999996</v>
      </c>
      <c r="AF7">
        <v>2.687292E-3</v>
      </c>
      <c r="AG7">
        <v>2.7313425000000001E-3</v>
      </c>
      <c r="AH7">
        <v>4.6789800000000001E-3</v>
      </c>
      <c r="AI7">
        <v>4.7301514000000003E-3</v>
      </c>
      <c r="AJ7" s="21">
        <v>8.8050410000000001E-5</v>
      </c>
      <c r="AK7" s="21">
        <v>9.0418879999999994E-5</v>
      </c>
      <c r="AL7" s="21">
        <v>1.4663130000000001E-4</v>
      </c>
      <c r="AM7" s="21">
        <v>1.5290329999999999E-4</v>
      </c>
      <c r="AN7">
        <v>0</v>
      </c>
      <c r="AO7">
        <v>0</v>
      </c>
      <c r="AP7">
        <v>0</v>
      </c>
      <c r="AQ7">
        <v>0</v>
      </c>
    </row>
    <row r="8" spans="1:43" x14ac:dyDescent="0.3">
      <c r="A8">
        <v>7</v>
      </c>
      <c r="B8" t="s">
        <v>315</v>
      </c>
      <c r="C8" t="s">
        <v>8</v>
      </c>
      <c r="D8" t="s">
        <v>9</v>
      </c>
      <c r="E8" t="s">
        <v>70</v>
      </c>
      <c r="F8">
        <v>4.8803449999999998E-2</v>
      </c>
      <c r="G8">
        <v>4.8531093999999997E-2</v>
      </c>
      <c r="H8">
        <v>4.876486E-2</v>
      </c>
      <c r="I8">
        <v>8.2690369999999999E-3</v>
      </c>
      <c r="J8" s="21">
        <v>1.3282310000000001E-5</v>
      </c>
      <c r="K8" s="21">
        <v>6.8636009999999999E-5</v>
      </c>
      <c r="L8">
        <v>-2.590704E-4</v>
      </c>
      <c r="M8" s="21">
        <v>1.220096E-4</v>
      </c>
      <c r="N8">
        <v>-2.7235269999999998E-4</v>
      </c>
      <c r="O8">
        <v>2.169416E-3</v>
      </c>
      <c r="P8">
        <v>3.8650440000000002E-3</v>
      </c>
      <c r="Q8">
        <v>1.7816050000000001</v>
      </c>
      <c r="R8">
        <v>1</v>
      </c>
      <c r="S8">
        <v>1</v>
      </c>
      <c r="T8">
        <v>0.94299999999999995</v>
      </c>
      <c r="U8" s="21">
        <v>-2.5307360000000002E-5</v>
      </c>
      <c r="V8" s="21">
        <v>8.9380240000000005E-5</v>
      </c>
      <c r="W8">
        <v>-4.0521126999999997E-2</v>
      </c>
      <c r="X8" s="21">
        <v>3.1509730000000003E-5</v>
      </c>
      <c r="Y8">
        <v>-4.0495820000000002E-2</v>
      </c>
      <c r="Z8">
        <v>2.8251510000000001E-3</v>
      </c>
      <c r="AA8">
        <v>4.0533364000000002E-2</v>
      </c>
      <c r="AB8">
        <v>14.347326000000001</v>
      </c>
      <c r="AC8">
        <v>1</v>
      </c>
      <c r="AD8">
        <v>1</v>
      </c>
      <c r="AE8">
        <v>0.94499999999999995</v>
      </c>
      <c r="AF8">
        <v>2.146266E-3</v>
      </c>
      <c r="AG8">
        <v>3.8482029000000001E-3</v>
      </c>
      <c r="AH8">
        <v>2.7537159999999998E-3</v>
      </c>
      <c r="AI8">
        <v>9.8789379999999994E-4</v>
      </c>
      <c r="AJ8" s="21">
        <v>6.8636009999999999E-5</v>
      </c>
      <c r="AK8" s="21">
        <v>1.220096E-4</v>
      </c>
      <c r="AL8" s="21">
        <v>8.9380240000000005E-5</v>
      </c>
      <c r="AM8" s="21">
        <v>3.1509730000000003E-5</v>
      </c>
      <c r="AN8">
        <v>0</v>
      </c>
      <c r="AO8">
        <v>0</v>
      </c>
      <c r="AP8">
        <v>0</v>
      </c>
      <c r="AQ8">
        <v>0</v>
      </c>
    </row>
    <row r="9" spans="1:43" x14ac:dyDescent="0.3">
      <c r="A9">
        <v>8</v>
      </c>
      <c r="B9" t="s">
        <v>316</v>
      </c>
      <c r="C9" t="s">
        <v>8</v>
      </c>
      <c r="D9" t="s">
        <v>42</v>
      </c>
      <c r="E9" t="s">
        <v>70</v>
      </c>
      <c r="F9">
        <v>4.7440530000000002E-2</v>
      </c>
      <c r="G9">
        <v>4.6238670000000003E-2</v>
      </c>
      <c r="H9">
        <v>3.7922409999999997E-2</v>
      </c>
      <c r="I9">
        <v>2.6892218999999998E-2</v>
      </c>
      <c r="J9" s="21">
        <v>-1.3496350000000001E-3</v>
      </c>
      <c r="K9" s="21">
        <v>7.9405550000000001E-5</v>
      </c>
      <c r="L9">
        <v>-2.5514937E-3</v>
      </c>
      <c r="M9" s="21">
        <v>7.2353370000000002E-5</v>
      </c>
      <c r="N9">
        <v>-1.2018585E-3</v>
      </c>
      <c r="O9">
        <v>2.849641E-3</v>
      </c>
      <c r="P9">
        <v>3.426353E-3</v>
      </c>
      <c r="Q9">
        <v>1.2023809999999999</v>
      </c>
      <c r="R9">
        <v>1</v>
      </c>
      <c r="S9">
        <v>1</v>
      </c>
      <c r="T9">
        <v>0.877</v>
      </c>
      <c r="U9" s="21">
        <v>-1.0867750000000001E-2</v>
      </c>
      <c r="V9" s="21">
        <v>3.5674449999999999E-4</v>
      </c>
      <c r="W9">
        <v>-2.1897946000000001E-2</v>
      </c>
      <c r="X9" s="21">
        <v>5.728348E-5</v>
      </c>
      <c r="Y9">
        <v>-1.1030193000000001E-2</v>
      </c>
      <c r="Z9">
        <v>1.5660377E-2</v>
      </c>
      <c r="AA9">
        <v>2.1972668000000001E-2</v>
      </c>
      <c r="AB9">
        <v>1.4030739999999999</v>
      </c>
      <c r="AC9">
        <v>1</v>
      </c>
      <c r="AD9">
        <v>1</v>
      </c>
      <c r="AE9">
        <v>0.48099999999999998</v>
      </c>
      <c r="AF9">
        <v>2.2497789999999999E-3</v>
      </c>
      <c r="AG9">
        <v>2.3180231999999999E-3</v>
      </c>
      <c r="AH9">
        <v>2.46809E-3</v>
      </c>
      <c r="AI9">
        <v>1.8404228E-3</v>
      </c>
      <c r="AJ9" s="21">
        <v>7.9405550000000001E-5</v>
      </c>
      <c r="AK9" s="21">
        <v>7.2353370000000002E-5</v>
      </c>
      <c r="AL9" s="21">
        <v>3.5674449999999999E-4</v>
      </c>
      <c r="AM9" s="21">
        <v>5.728348E-5</v>
      </c>
      <c r="AN9">
        <v>0</v>
      </c>
      <c r="AO9">
        <v>0</v>
      </c>
      <c r="AP9">
        <v>0</v>
      </c>
      <c r="AQ9">
        <v>0</v>
      </c>
    </row>
    <row r="10" spans="1:43" x14ac:dyDescent="0.3">
      <c r="A10">
        <v>9</v>
      </c>
      <c r="B10" t="s">
        <v>317</v>
      </c>
      <c r="C10" t="s">
        <v>9</v>
      </c>
      <c r="D10" t="s">
        <v>42</v>
      </c>
      <c r="E10" t="s">
        <v>70</v>
      </c>
      <c r="F10">
        <v>4.868285E-2</v>
      </c>
      <c r="G10">
        <v>6.7727079999999997E-3</v>
      </c>
      <c r="H10">
        <v>4.8909229999999998E-2</v>
      </c>
      <c r="I10">
        <v>3.207492E-2</v>
      </c>
      <c r="J10" s="21">
        <v>-1.073109E-4</v>
      </c>
      <c r="K10" s="21">
        <v>9.0689270000000004E-5</v>
      </c>
      <c r="L10">
        <v>-4.2017455799999999E-2</v>
      </c>
      <c r="M10" s="21">
        <v>2.676027E-5</v>
      </c>
      <c r="N10">
        <v>-4.19101448E-2</v>
      </c>
      <c r="O10">
        <v>2.86842E-3</v>
      </c>
      <c r="P10">
        <v>4.2025967999999997E-2</v>
      </c>
      <c r="Q10">
        <v>14.651259</v>
      </c>
      <c r="R10">
        <v>1</v>
      </c>
      <c r="S10">
        <v>1</v>
      </c>
      <c r="T10">
        <v>0.94299999999999995</v>
      </c>
      <c r="U10" s="21">
        <v>1.190644E-4</v>
      </c>
      <c r="V10" s="21">
        <v>1.013785E-4</v>
      </c>
      <c r="W10">
        <v>-1.6715244000000001E-2</v>
      </c>
      <c r="X10" s="21">
        <v>8.2898279999999997E-5</v>
      </c>
      <c r="Y10">
        <v>-1.6834308999999999E-2</v>
      </c>
      <c r="Z10">
        <v>3.2064789999999999E-3</v>
      </c>
      <c r="AA10">
        <v>1.6919356999999999E-2</v>
      </c>
      <c r="AB10">
        <v>5.2766159999999998</v>
      </c>
      <c r="AC10">
        <v>1</v>
      </c>
      <c r="AD10">
        <v>1</v>
      </c>
      <c r="AE10">
        <v>0.94799999999999995</v>
      </c>
      <c r="AF10">
        <v>2.8871909999999999E-3</v>
      </c>
      <c r="AG10">
        <v>8.1258700000000003E-4</v>
      </c>
      <c r="AH10">
        <v>3.2037369999999999E-3</v>
      </c>
      <c r="AI10">
        <v>2.4928716E-3</v>
      </c>
      <c r="AJ10" s="21">
        <v>9.0689270000000004E-5</v>
      </c>
      <c r="AK10" s="21">
        <v>2.676027E-5</v>
      </c>
      <c r="AL10" s="21">
        <v>1.013785E-4</v>
      </c>
      <c r="AM10" s="21">
        <v>8.2898279999999997E-5</v>
      </c>
      <c r="AN10">
        <v>0</v>
      </c>
      <c r="AO10">
        <v>0</v>
      </c>
      <c r="AP10">
        <v>0</v>
      </c>
      <c r="AQ10">
        <v>0</v>
      </c>
    </row>
    <row r="11" spans="1:43" x14ac:dyDescent="0.3">
      <c r="A11">
        <v>10</v>
      </c>
      <c r="B11" t="s">
        <v>318</v>
      </c>
      <c r="C11" t="s">
        <v>10</v>
      </c>
      <c r="D11" t="s">
        <v>43</v>
      </c>
      <c r="E11" t="s">
        <v>70</v>
      </c>
      <c r="F11">
        <v>4.8852979999999997E-2</v>
      </c>
      <c r="G11">
        <v>1.7501752999999998E-2</v>
      </c>
      <c r="H11">
        <v>4.8681259999999997E-2</v>
      </c>
      <c r="I11">
        <v>2.5267925E-2</v>
      </c>
      <c r="J11" s="21">
        <v>6.2811449999999996E-5</v>
      </c>
      <c r="K11" s="21">
        <v>1.0742E-4</v>
      </c>
      <c r="L11">
        <v>-3.1288410900000001E-2</v>
      </c>
      <c r="M11" s="21">
        <v>4.3536360000000003E-5</v>
      </c>
      <c r="N11">
        <v>-3.1351222400000003E-2</v>
      </c>
      <c r="O11">
        <v>3.3957990000000001E-3</v>
      </c>
      <c r="P11">
        <v>3.1318655000000001E-2</v>
      </c>
      <c r="Q11">
        <v>9.2227639999999997</v>
      </c>
      <c r="R11">
        <v>1</v>
      </c>
      <c r="S11">
        <v>1</v>
      </c>
      <c r="T11">
        <v>0.93400000000000005</v>
      </c>
      <c r="U11" s="21">
        <v>-1.089056E-4</v>
      </c>
      <c r="V11" s="21">
        <v>1.017439E-4</v>
      </c>
      <c r="W11">
        <v>-2.3522239E-2</v>
      </c>
      <c r="X11" s="21">
        <v>5.677688E-5</v>
      </c>
      <c r="Y11">
        <v>-2.3413333000000001E-2</v>
      </c>
      <c r="Z11">
        <v>3.217658E-3</v>
      </c>
      <c r="AA11">
        <v>2.3590593999999999E-2</v>
      </c>
      <c r="AB11">
        <v>7.3316039999999996</v>
      </c>
      <c r="AC11">
        <v>1</v>
      </c>
      <c r="AD11">
        <v>1</v>
      </c>
      <c r="AE11">
        <v>0.95099999999999996</v>
      </c>
      <c r="AF11">
        <v>3.2358310000000002E-3</v>
      </c>
      <c r="AG11">
        <v>1.2642991E-3</v>
      </c>
      <c r="AH11">
        <v>3.2046940000000001E-3</v>
      </c>
      <c r="AI11">
        <v>1.7069081000000001E-3</v>
      </c>
      <c r="AJ11" s="21">
        <v>1.0742E-4</v>
      </c>
      <c r="AK11" s="21">
        <v>4.3536360000000003E-5</v>
      </c>
      <c r="AL11" s="21">
        <v>1.017439E-4</v>
      </c>
      <c r="AM11" s="21">
        <v>5.677688E-5</v>
      </c>
      <c r="AN11">
        <v>0</v>
      </c>
      <c r="AO11">
        <v>0</v>
      </c>
      <c r="AP11">
        <v>0</v>
      </c>
      <c r="AQ11">
        <v>0</v>
      </c>
    </row>
    <row r="12" spans="1:43" x14ac:dyDescent="0.3">
      <c r="A12">
        <v>11</v>
      </c>
      <c r="B12" t="s">
        <v>319</v>
      </c>
      <c r="C12" t="s">
        <v>10</v>
      </c>
      <c r="D12" t="s">
        <v>11</v>
      </c>
      <c r="E12" t="s">
        <v>70</v>
      </c>
      <c r="F12">
        <v>4.8797849999999997E-2</v>
      </c>
      <c r="G12">
        <v>1.7691355999999998E-2</v>
      </c>
      <c r="H12">
        <v>4.8874359999999999E-2</v>
      </c>
      <c r="I12">
        <v>1.3973648E-2</v>
      </c>
      <c r="J12" s="21">
        <v>7.6846249999999993E-6</v>
      </c>
      <c r="K12" s="21">
        <v>7.8620950000000002E-5</v>
      </c>
      <c r="L12">
        <v>-3.1098808200000001E-2</v>
      </c>
      <c r="M12" s="21">
        <v>3.1452129999999999E-5</v>
      </c>
      <c r="N12">
        <v>-3.11064928E-2</v>
      </c>
      <c r="O12">
        <v>2.4849809999999998E-3</v>
      </c>
      <c r="P12">
        <v>3.1114692999999999E-2</v>
      </c>
      <c r="Q12">
        <v>12.521099</v>
      </c>
      <c r="R12">
        <v>1</v>
      </c>
      <c r="S12">
        <v>1</v>
      </c>
      <c r="T12">
        <v>0.94899999999999995</v>
      </c>
      <c r="U12" s="21">
        <v>8.4200489999999994E-5</v>
      </c>
      <c r="V12" s="21">
        <v>1.2847060000000001E-4</v>
      </c>
      <c r="W12">
        <v>-3.4816516999999998E-2</v>
      </c>
      <c r="X12" s="21">
        <v>4.3974039999999999E-5</v>
      </c>
      <c r="Y12">
        <v>-3.4900716999999998E-2</v>
      </c>
      <c r="Z12">
        <v>4.0614400000000004E-3</v>
      </c>
      <c r="AA12">
        <v>3.4844248000000001E-2</v>
      </c>
      <c r="AB12">
        <v>8.5792850000000005</v>
      </c>
      <c r="AC12">
        <v>1</v>
      </c>
      <c r="AD12">
        <v>1</v>
      </c>
      <c r="AE12">
        <v>0.95199999999999996</v>
      </c>
      <c r="AF12">
        <v>2.4701660000000002E-3</v>
      </c>
      <c r="AG12">
        <v>9.6023669999999997E-4</v>
      </c>
      <c r="AH12">
        <v>4.050433E-3</v>
      </c>
      <c r="AI12">
        <v>1.3093993E-3</v>
      </c>
      <c r="AJ12" s="21">
        <v>7.8620950000000002E-5</v>
      </c>
      <c r="AK12" s="21">
        <v>3.1452129999999999E-5</v>
      </c>
      <c r="AL12" s="21">
        <v>1.2847060000000001E-4</v>
      </c>
      <c r="AM12" s="21">
        <v>4.3974039999999999E-5</v>
      </c>
      <c r="AN12">
        <v>0</v>
      </c>
      <c r="AO12">
        <v>0</v>
      </c>
      <c r="AP12">
        <v>0</v>
      </c>
      <c r="AQ12">
        <v>0</v>
      </c>
    </row>
    <row r="13" spans="1:43" x14ac:dyDescent="0.3">
      <c r="A13">
        <v>12</v>
      </c>
      <c r="B13" t="s">
        <v>320</v>
      </c>
      <c r="C13" t="s">
        <v>43</v>
      </c>
      <c r="D13" t="s">
        <v>11</v>
      </c>
      <c r="E13" t="s">
        <v>70</v>
      </c>
      <c r="F13">
        <v>4.8747369999999998E-2</v>
      </c>
      <c r="G13">
        <v>2.5005633999999999E-2</v>
      </c>
      <c r="H13">
        <v>4.8941079999999998E-2</v>
      </c>
      <c r="I13">
        <v>1.3994820999999999E-2</v>
      </c>
      <c r="J13" s="21">
        <v>-4.2790029999999997E-5</v>
      </c>
      <c r="K13" s="21">
        <v>7.9278829999999999E-5</v>
      </c>
      <c r="L13">
        <v>-2.3784530000000002E-2</v>
      </c>
      <c r="M13" s="21">
        <v>4.3755769999999997E-5</v>
      </c>
      <c r="N13">
        <v>-2.3741740000000001E-2</v>
      </c>
      <c r="O13">
        <v>2.5061279999999998E-3</v>
      </c>
      <c r="P13">
        <v>2.3824703999999999E-2</v>
      </c>
      <c r="Q13">
        <v>9.5065779999999993</v>
      </c>
      <c r="R13">
        <v>1</v>
      </c>
      <c r="S13">
        <v>1</v>
      </c>
      <c r="T13">
        <v>0.95299999999999996</v>
      </c>
      <c r="U13" s="21">
        <v>1.5091369999999999E-4</v>
      </c>
      <c r="V13" s="21">
        <v>1.353809E-4</v>
      </c>
      <c r="W13">
        <v>-3.4795342999999999E-2</v>
      </c>
      <c r="X13" s="21">
        <v>4.5165330000000001E-5</v>
      </c>
      <c r="Y13">
        <v>-3.4946257000000001E-2</v>
      </c>
      <c r="Z13">
        <v>4.2816379999999999E-3</v>
      </c>
      <c r="AA13">
        <v>3.4824613999999997E-2</v>
      </c>
      <c r="AB13">
        <v>8.1334789999999995</v>
      </c>
      <c r="AC13">
        <v>1</v>
      </c>
      <c r="AD13">
        <v>1</v>
      </c>
      <c r="AE13">
        <v>0.93899999999999995</v>
      </c>
      <c r="AF13">
        <v>2.5189259999999999E-3</v>
      </c>
      <c r="AG13">
        <v>1.3544035000000001E-3</v>
      </c>
      <c r="AH13">
        <v>4.1790689999999997E-3</v>
      </c>
      <c r="AI13">
        <v>1.3725802E-3</v>
      </c>
      <c r="AJ13" s="21">
        <v>7.9278829999999999E-5</v>
      </c>
      <c r="AK13" s="21">
        <v>4.3755769999999997E-5</v>
      </c>
      <c r="AL13" s="21">
        <v>1.353809E-4</v>
      </c>
      <c r="AM13" s="21">
        <v>4.5165330000000001E-5</v>
      </c>
      <c r="AN13">
        <v>0</v>
      </c>
      <c r="AO13">
        <v>0</v>
      </c>
      <c r="AP13">
        <v>0</v>
      </c>
      <c r="AQ13">
        <v>0</v>
      </c>
    </row>
    <row r="14" spans="1:43" x14ac:dyDescent="0.3">
      <c r="A14">
        <v>13</v>
      </c>
      <c r="B14" t="s">
        <v>321</v>
      </c>
      <c r="C14" t="s">
        <v>8</v>
      </c>
      <c r="D14" t="s">
        <v>9</v>
      </c>
      <c r="E14" t="s">
        <v>71</v>
      </c>
      <c r="F14">
        <v>4.8831800000000002E-2</v>
      </c>
      <c r="G14">
        <v>3.4335261999999998E-2</v>
      </c>
      <c r="H14">
        <v>4.8700159999999999E-2</v>
      </c>
      <c r="I14">
        <v>7.8079539999999998E-3</v>
      </c>
      <c r="J14" s="21">
        <v>4.1640159999999999E-5</v>
      </c>
      <c r="K14" s="21">
        <v>6.011457E-5</v>
      </c>
      <c r="L14">
        <v>-1.44549022E-2</v>
      </c>
      <c r="M14" s="21">
        <v>1.7363099999999999E-4</v>
      </c>
      <c r="N14">
        <v>-1.44965423E-2</v>
      </c>
      <c r="O14">
        <v>1.9004950000000001E-3</v>
      </c>
      <c r="P14">
        <v>1.5461622E-2</v>
      </c>
      <c r="Q14">
        <v>8.1355760000000004</v>
      </c>
      <c r="R14">
        <v>1</v>
      </c>
      <c r="S14">
        <v>1</v>
      </c>
      <c r="T14">
        <v>0.95399999999999996</v>
      </c>
      <c r="U14" s="21">
        <v>-9.0004509999999996E-5</v>
      </c>
      <c r="V14" s="21">
        <v>7.2425549999999996E-5</v>
      </c>
      <c r="W14">
        <v>-4.0982209999999998E-2</v>
      </c>
      <c r="X14" s="21">
        <v>4.5320739999999997E-5</v>
      </c>
      <c r="Y14">
        <v>-4.0892206E-2</v>
      </c>
      <c r="Z14">
        <v>2.2909200000000001E-3</v>
      </c>
      <c r="AA14">
        <v>4.1007237000000002E-2</v>
      </c>
      <c r="AB14">
        <v>17.899895999999998</v>
      </c>
      <c r="AC14">
        <v>1</v>
      </c>
      <c r="AD14">
        <v>1</v>
      </c>
      <c r="AE14">
        <v>0.95499999999999996</v>
      </c>
      <c r="AF14">
        <v>1.8947390000000001E-3</v>
      </c>
      <c r="AG14">
        <v>3.3680907E-3</v>
      </c>
      <c r="AH14">
        <v>2.318606E-3</v>
      </c>
      <c r="AI14">
        <v>8.4100560000000002E-4</v>
      </c>
      <c r="AJ14" s="21">
        <v>6.011457E-5</v>
      </c>
      <c r="AK14" s="21">
        <v>1.7363099999999999E-4</v>
      </c>
      <c r="AL14" s="21">
        <v>7.2425549999999996E-5</v>
      </c>
      <c r="AM14" s="21">
        <v>4.5320739999999997E-5</v>
      </c>
      <c r="AN14">
        <v>0</v>
      </c>
      <c r="AO14">
        <v>0</v>
      </c>
      <c r="AP14">
        <v>0</v>
      </c>
      <c r="AQ14">
        <v>0</v>
      </c>
    </row>
    <row r="15" spans="1:43" x14ac:dyDescent="0.3">
      <c r="A15">
        <v>14</v>
      </c>
      <c r="B15" t="s">
        <v>322</v>
      </c>
      <c r="C15" t="s">
        <v>8</v>
      </c>
      <c r="D15" t="s">
        <v>42</v>
      </c>
      <c r="E15" t="s">
        <v>71</v>
      </c>
      <c r="F15">
        <v>4.8806160000000001E-2</v>
      </c>
      <c r="G15">
        <v>3.4121765999999998E-2</v>
      </c>
      <c r="H15">
        <v>4.8791719999999997E-2</v>
      </c>
      <c r="I15">
        <v>1.5889784000000001E-2</v>
      </c>
      <c r="J15" s="21">
        <v>1.5995370000000001E-5</v>
      </c>
      <c r="K15" s="21">
        <v>5.9125659999999999E-5</v>
      </c>
      <c r="L15">
        <v>-1.46683979E-2</v>
      </c>
      <c r="M15" s="21">
        <v>1.372468E-4</v>
      </c>
      <c r="N15">
        <v>-1.4684393299999999E-2</v>
      </c>
      <c r="O15">
        <v>1.8688509999999999E-3</v>
      </c>
      <c r="P15">
        <v>1.5296396E-2</v>
      </c>
      <c r="Q15">
        <v>8.1849209999999992</v>
      </c>
      <c r="R15">
        <v>1</v>
      </c>
      <c r="S15">
        <v>1</v>
      </c>
      <c r="T15">
        <v>0.94299999999999995</v>
      </c>
      <c r="U15" s="21">
        <v>1.552594E-6</v>
      </c>
      <c r="V15" s="21">
        <v>7.6325470000000004E-5</v>
      </c>
      <c r="W15">
        <v>-3.290038E-2</v>
      </c>
      <c r="X15" s="21">
        <v>7.047163E-5</v>
      </c>
      <c r="Y15">
        <v>-3.2901933000000001E-2</v>
      </c>
      <c r="Z15">
        <v>2.412417E-3</v>
      </c>
      <c r="AA15">
        <v>3.2975693E-2</v>
      </c>
      <c r="AB15">
        <v>13.669153</v>
      </c>
      <c r="AC15">
        <v>1</v>
      </c>
      <c r="AD15">
        <v>1</v>
      </c>
      <c r="AE15">
        <v>0.94399999999999995</v>
      </c>
      <c r="AF15">
        <v>1.81105E-3</v>
      </c>
      <c r="AG15">
        <v>2.8158335E-3</v>
      </c>
      <c r="AH15">
        <v>2.36929E-3</v>
      </c>
      <c r="AI15">
        <v>1.3652823999999999E-3</v>
      </c>
      <c r="AJ15" s="21">
        <v>5.9125659999999999E-5</v>
      </c>
      <c r="AK15" s="21">
        <v>1.372468E-4</v>
      </c>
      <c r="AL15" s="21">
        <v>7.6325470000000004E-5</v>
      </c>
      <c r="AM15" s="21">
        <v>7.047163E-5</v>
      </c>
      <c r="AN15">
        <v>0</v>
      </c>
      <c r="AO15">
        <v>0</v>
      </c>
      <c r="AP15">
        <v>0</v>
      </c>
      <c r="AQ15">
        <v>0</v>
      </c>
    </row>
    <row r="16" spans="1:43" x14ac:dyDescent="0.3">
      <c r="A16">
        <v>15</v>
      </c>
      <c r="B16" t="s">
        <v>323</v>
      </c>
      <c r="C16" t="s">
        <v>9</v>
      </c>
      <c r="D16" t="s">
        <v>42</v>
      </c>
      <c r="E16" t="s">
        <v>71</v>
      </c>
      <c r="F16">
        <v>4.8850339999999999E-2</v>
      </c>
      <c r="G16">
        <v>7.8414179999999993E-3</v>
      </c>
      <c r="H16">
        <v>4.8658359999999998E-2</v>
      </c>
      <c r="I16">
        <v>1.5570397999999999E-2</v>
      </c>
      <c r="J16" s="21">
        <v>6.0177760000000002E-5</v>
      </c>
      <c r="K16" s="21">
        <v>7.714199E-5</v>
      </c>
      <c r="L16">
        <v>-4.0948746500000001E-2</v>
      </c>
      <c r="M16" s="21">
        <v>3.6395059999999997E-5</v>
      </c>
      <c r="N16">
        <v>-4.1008924199999998E-2</v>
      </c>
      <c r="O16">
        <v>2.4389659999999999E-3</v>
      </c>
      <c r="P16">
        <v>4.0964900999999998E-2</v>
      </c>
      <c r="Q16">
        <v>16.796009000000002</v>
      </c>
      <c r="R16">
        <v>1</v>
      </c>
      <c r="S16">
        <v>1</v>
      </c>
      <c r="T16">
        <v>0.95699999999999996</v>
      </c>
      <c r="U16" s="21">
        <v>-1.318081E-4</v>
      </c>
      <c r="V16" s="21">
        <v>8.1872980000000006E-5</v>
      </c>
      <c r="W16">
        <v>-3.3219766999999997E-2</v>
      </c>
      <c r="X16" s="21">
        <v>7.3658089999999998E-5</v>
      </c>
      <c r="Y16">
        <v>-3.3087958000000001E-2</v>
      </c>
      <c r="Z16">
        <v>2.5911110000000001E-3</v>
      </c>
      <c r="AA16">
        <v>3.3301246E-2</v>
      </c>
      <c r="AB16">
        <v>12.852112</v>
      </c>
      <c r="AC16">
        <v>1</v>
      </c>
      <c r="AD16">
        <v>1</v>
      </c>
      <c r="AE16">
        <v>0.95</v>
      </c>
      <c r="AF16">
        <v>2.4312280000000001E-3</v>
      </c>
      <c r="AG16">
        <v>7.5627840000000001E-4</v>
      </c>
      <c r="AH16">
        <v>2.5977029999999998E-3</v>
      </c>
      <c r="AI16">
        <v>1.4654640000000001E-3</v>
      </c>
      <c r="AJ16" s="21">
        <v>7.714199E-5</v>
      </c>
      <c r="AK16" s="21">
        <v>3.6395059999999997E-5</v>
      </c>
      <c r="AL16" s="21">
        <v>8.1872980000000006E-5</v>
      </c>
      <c r="AM16" s="21">
        <v>7.3658089999999998E-5</v>
      </c>
      <c r="AN16">
        <v>0</v>
      </c>
      <c r="AO16">
        <v>0</v>
      </c>
      <c r="AP16">
        <v>0</v>
      </c>
      <c r="AQ16">
        <v>0</v>
      </c>
    </row>
    <row r="17" spans="1:43" x14ac:dyDescent="0.3">
      <c r="A17">
        <v>16</v>
      </c>
      <c r="B17" t="s">
        <v>324</v>
      </c>
      <c r="C17" t="s">
        <v>10</v>
      </c>
      <c r="D17" t="s">
        <v>43</v>
      </c>
      <c r="E17" t="s">
        <v>71</v>
      </c>
      <c r="F17">
        <v>4.8696410000000002E-2</v>
      </c>
      <c r="G17">
        <v>1.540484E-2</v>
      </c>
      <c r="H17">
        <v>4.8832689999999998E-2</v>
      </c>
      <c r="I17">
        <v>2.2478433999999999E-2</v>
      </c>
      <c r="J17" s="21">
        <v>-9.3757269999999996E-5</v>
      </c>
      <c r="K17" s="21">
        <v>9.4518140000000002E-5</v>
      </c>
      <c r="L17">
        <v>-3.3385324100000002E-2</v>
      </c>
      <c r="M17" s="21">
        <v>4.9852139999999999E-5</v>
      </c>
      <c r="N17">
        <v>-3.3291566799999998E-2</v>
      </c>
      <c r="O17">
        <v>2.9889019999999999E-3</v>
      </c>
      <c r="P17">
        <v>3.3422487000000001E-2</v>
      </c>
      <c r="Q17">
        <v>11.182195999999999</v>
      </c>
      <c r="R17">
        <v>1</v>
      </c>
      <c r="S17">
        <v>1</v>
      </c>
      <c r="T17">
        <v>0.95599999999999996</v>
      </c>
      <c r="U17" s="21">
        <v>4.2522019999999998E-5</v>
      </c>
      <c r="V17" s="21">
        <v>9.6156910000000002E-5</v>
      </c>
      <c r="W17">
        <v>-2.6311729999999998E-2</v>
      </c>
      <c r="X17" s="21">
        <v>6.7733349999999994E-5</v>
      </c>
      <c r="Y17">
        <v>-2.6354252000000002E-2</v>
      </c>
      <c r="Z17">
        <v>3.039525E-3</v>
      </c>
      <c r="AA17">
        <v>2.6398681E-2</v>
      </c>
      <c r="AB17">
        <v>8.6851330000000004</v>
      </c>
      <c r="AC17">
        <v>1</v>
      </c>
      <c r="AD17">
        <v>1</v>
      </c>
      <c r="AE17">
        <v>0.95099999999999996</v>
      </c>
      <c r="AF17">
        <v>2.9869129999999999E-3</v>
      </c>
      <c r="AG17">
        <v>1.3972017000000001E-3</v>
      </c>
      <c r="AH17">
        <v>3.0672080000000001E-3</v>
      </c>
      <c r="AI17">
        <v>1.9496186E-3</v>
      </c>
      <c r="AJ17" s="21">
        <v>9.4518140000000002E-5</v>
      </c>
      <c r="AK17" s="21">
        <v>4.9852139999999999E-5</v>
      </c>
      <c r="AL17" s="21">
        <v>9.6156910000000002E-5</v>
      </c>
      <c r="AM17" s="21">
        <v>6.7733349999999994E-5</v>
      </c>
      <c r="AN17">
        <v>0</v>
      </c>
      <c r="AO17">
        <v>0</v>
      </c>
      <c r="AP17">
        <v>0</v>
      </c>
      <c r="AQ17">
        <v>0</v>
      </c>
    </row>
    <row r="18" spans="1:43" x14ac:dyDescent="0.3">
      <c r="A18">
        <v>17</v>
      </c>
      <c r="B18" t="s">
        <v>325</v>
      </c>
      <c r="C18" t="s">
        <v>10</v>
      </c>
      <c r="D18" t="s">
        <v>11</v>
      </c>
      <c r="E18" t="s">
        <v>71</v>
      </c>
      <c r="F18">
        <v>4.8844659999999998E-2</v>
      </c>
      <c r="G18">
        <v>1.5435789E-2</v>
      </c>
      <c r="H18">
        <v>4.8501679999999998E-2</v>
      </c>
      <c r="I18">
        <v>1.2124403000000001E-2</v>
      </c>
      <c r="J18" s="21">
        <v>5.4494830000000001E-5</v>
      </c>
      <c r="K18" s="21">
        <v>7.0674799999999996E-5</v>
      </c>
      <c r="L18">
        <v>-3.3354375399999997E-2</v>
      </c>
      <c r="M18" s="21">
        <v>3.2090289999999999E-5</v>
      </c>
      <c r="N18">
        <v>-3.3408870299999997E-2</v>
      </c>
      <c r="O18">
        <v>2.2344800000000001E-3</v>
      </c>
      <c r="P18">
        <v>3.3369793000000002E-2</v>
      </c>
      <c r="Q18">
        <v>14.934029000000001</v>
      </c>
      <c r="R18">
        <v>1</v>
      </c>
      <c r="S18">
        <v>1</v>
      </c>
      <c r="T18">
        <v>0.96</v>
      </c>
      <c r="U18" s="21">
        <v>-2.8848570000000002E-4</v>
      </c>
      <c r="V18" s="21">
        <v>1.2735909999999999E-4</v>
      </c>
      <c r="W18">
        <v>-3.6665760999999998E-2</v>
      </c>
      <c r="X18" s="21">
        <v>4.4130610000000001E-5</v>
      </c>
      <c r="Y18">
        <v>-3.6377275000000001E-2</v>
      </c>
      <c r="Z18">
        <v>4.0357580000000004E-3</v>
      </c>
      <c r="AA18">
        <v>3.6692282999999999E-2</v>
      </c>
      <c r="AB18">
        <v>9.0917940000000002</v>
      </c>
      <c r="AC18">
        <v>1</v>
      </c>
      <c r="AD18">
        <v>1</v>
      </c>
      <c r="AE18">
        <v>0.95699999999999996</v>
      </c>
      <c r="AF18">
        <v>2.3808570000000001E-3</v>
      </c>
      <c r="AG18">
        <v>9.3752850000000003E-4</v>
      </c>
      <c r="AH18">
        <v>4.1202460000000002E-3</v>
      </c>
      <c r="AI18">
        <v>1.2983523999999999E-3</v>
      </c>
      <c r="AJ18" s="21">
        <v>7.0674799999999996E-5</v>
      </c>
      <c r="AK18" s="21">
        <v>3.2090289999999999E-5</v>
      </c>
      <c r="AL18" s="21">
        <v>1.2735909999999999E-4</v>
      </c>
      <c r="AM18" s="21">
        <v>4.4130610000000001E-5</v>
      </c>
      <c r="AN18">
        <v>0</v>
      </c>
      <c r="AO18">
        <v>0</v>
      </c>
      <c r="AP18">
        <v>0</v>
      </c>
      <c r="AQ18">
        <v>0</v>
      </c>
    </row>
    <row r="19" spans="1:43" x14ac:dyDescent="0.3">
      <c r="A19">
        <v>18</v>
      </c>
      <c r="B19" t="s">
        <v>326</v>
      </c>
      <c r="C19" t="s">
        <v>43</v>
      </c>
      <c r="D19" t="s">
        <v>11</v>
      </c>
      <c r="E19" t="s">
        <v>71</v>
      </c>
      <c r="F19">
        <v>4.8733270000000002E-2</v>
      </c>
      <c r="G19">
        <v>2.2408232E-2</v>
      </c>
      <c r="H19">
        <v>4.8889389999999998E-2</v>
      </c>
      <c r="I19">
        <v>1.2165937999999999E-2</v>
      </c>
      <c r="J19" s="21">
        <v>-5.6896479999999998E-5</v>
      </c>
      <c r="K19" s="21">
        <v>7.9233960000000005E-5</v>
      </c>
      <c r="L19">
        <v>-2.6381932600000001E-2</v>
      </c>
      <c r="M19" s="21">
        <v>4.4729330000000001E-5</v>
      </c>
      <c r="N19">
        <v>-2.6325036100000001E-2</v>
      </c>
      <c r="O19">
        <v>2.5049909999999998E-3</v>
      </c>
      <c r="P19">
        <v>2.6419786000000001E-2</v>
      </c>
      <c r="Q19">
        <v>10.546859</v>
      </c>
      <c r="R19">
        <v>1</v>
      </c>
      <c r="S19">
        <v>1</v>
      </c>
      <c r="T19">
        <v>0.95199999999999996</v>
      </c>
      <c r="U19" s="21">
        <v>9.9227160000000002E-5</v>
      </c>
      <c r="V19" s="21">
        <v>1.3985810000000001E-4</v>
      </c>
      <c r="W19">
        <v>-3.6624226000000003E-2</v>
      </c>
      <c r="X19" s="21">
        <v>4.6497920000000002E-5</v>
      </c>
      <c r="Y19">
        <v>-3.6723453000000003E-2</v>
      </c>
      <c r="Z19">
        <v>4.421604E-3</v>
      </c>
      <c r="AA19">
        <v>3.6653700999999997E-2</v>
      </c>
      <c r="AB19">
        <v>8.2896850000000004</v>
      </c>
      <c r="AC19">
        <v>1</v>
      </c>
      <c r="AD19">
        <v>1</v>
      </c>
      <c r="AE19">
        <v>0.95</v>
      </c>
      <c r="AF19">
        <v>2.5239059999999998E-3</v>
      </c>
      <c r="AG19">
        <v>1.3634915E-3</v>
      </c>
      <c r="AH19">
        <v>4.358303E-3</v>
      </c>
      <c r="AI19">
        <v>1.3975750000000001E-3</v>
      </c>
      <c r="AJ19" s="21">
        <v>7.9233960000000005E-5</v>
      </c>
      <c r="AK19" s="21">
        <v>4.4729330000000001E-5</v>
      </c>
      <c r="AL19" s="21">
        <v>1.3985810000000001E-4</v>
      </c>
      <c r="AM19" s="21">
        <v>4.6497920000000002E-5</v>
      </c>
      <c r="AN19">
        <v>0</v>
      </c>
      <c r="AO19">
        <v>0</v>
      </c>
      <c r="AP19">
        <v>0</v>
      </c>
      <c r="AQ19">
        <v>0</v>
      </c>
    </row>
    <row r="20" spans="1:43" x14ac:dyDescent="0.3">
      <c r="A20">
        <v>19</v>
      </c>
      <c r="B20" t="s">
        <v>347</v>
      </c>
      <c r="C20" t="s">
        <v>8</v>
      </c>
      <c r="D20" t="s">
        <v>10</v>
      </c>
      <c r="E20" t="s">
        <v>69</v>
      </c>
      <c r="F20">
        <v>4.8841019999999999E-2</v>
      </c>
      <c r="G20">
        <v>3.4199188999999998E-2</v>
      </c>
      <c r="H20">
        <v>4.8686590000000002E-2</v>
      </c>
      <c r="I20">
        <v>4.1921509000000003E-2</v>
      </c>
      <c r="J20" s="21">
        <v>5.0859680000000002E-5</v>
      </c>
      <c r="K20" s="21">
        <v>4.2284999999999999E-5</v>
      </c>
      <c r="L20">
        <v>-1.45909747E-2</v>
      </c>
      <c r="M20" s="21">
        <v>9.7700679999999996E-5</v>
      </c>
      <c r="N20">
        <v>-1.46418344E-2</v>
      </c>
      <c r="O20">
        <v>1.3374680000000001E-3</v>
      </c>
      <c r="P20">
        <v>1.4914168E-2</v>
      </c>
      <c r="Q20">
        <v>11.15105</v>
      </c>
      <c r="R20">
        <v>1</v>
      </c>
      <c r="S20">
        <v>1</v>
      </c>
      <c r="T20">
        <v>0.95199999999999996</v>
      </c>
      <c r="U20" s="21">
        <v>-1.035762E-4</v>
      </c>
      <c r="V20" s="21">
        <v>7.9015139999999998E-5</v>
      </c>
      <c r="W20">
        <v>-6.8686559999999999E-3</v>
      </c>
      <c r="X20" s="21">
        <v>1.1727639999999999E-4</v>
      </c>
      <c r="Y20">
        <v>-6.7650790000000002E-3</v>
      </c>
      <c r="Z20">
        <v>2.499575E-3</v>
      </c>
      <c r="AA20">
        <v>7.805027E-3</v>
      </c>
      <c r="AB20">
        <v>3.122541</v>
      </c>
      <c r="AC20">
        <v>1</v>
      </c>
      <c r="AD20">
        <v>1</v>
      </c>
      <c r="AE20">
        <v>0.95399999999999996</v>
      </c>
      <c r="AF20">
        <v>1.3304160000000001E-3</v>
      </c>
      <c r="AG20">
        <v>2.3971093999999998E-3</v>
      </c>
      <c r="AH20">
        <v>2.5676399999999999E-3</v>
      </c>
      <c r="AI20">
        <v>2.8468678000000002E-3</v>
      </c>
      <c r="AJ20" s="21">
        <v>4.2284999999999999E-5</v>
      </c>
      <c r="AK20" s="21">
        <v>9.7700679999999996E-5</v>
      </c>
      <c r="AL20" s="21">
        <v>7.9015139999999998E-5</v>
      </c>
      <c r="AM20" s="21">
        <v>1.1727639999999999E-4</v>
      </c>
      <c r="AN20">
        <v>0</v>
      </c>
      <c r="AO20">
        <v>0</v>
      </c>
      <c r="AP20">
        <v>0</v>
      </c>
      <c r="AQ20">
        <v>0</v>
      </c>
    </row>
    <row r="21" spans="1:43" x14ac:dyDescent="0.3">
      <c r="A21">
        <v>20</v>
      </c>
      <c r="B21" t="s">
        <v>348</v>
      </c>
      <c r="C21" t="s">
        <v>8</v>
      </c>
      <c r="D21" t="s">
        <v>43</v>
      </c>
      <c r="E21" t="s">
        <v>69</v>
      </c>
      <c r="F21">
        <v>4.8805260000000003E-2</v>
      </c>
      <c r="G21">
        <v>3.4122015999999998E-2</v>
      </c>
      <c r="H21">
        <v>4.8821749999999997E-2</v>
      </c>
      <c r="I21">
        <v>4.3973235999999999E-2</v>
      </c>
      <c r="J21" s="21">
        <v>1.509335E-5</v>
      </c>
      <c r="K21" s="21">
        <v>4.1819539999999998E-5</v>
      </c>
      <c r="L21">
        <v>-1.4668148400000001E-2</v>
      </c>
      <c r="M21" s="21">
        <v>9.1189110000000005E-5</v>
      </c>
      <c r="N21">
        <v>-1.46832417E-2</v>
      </c>
      <c r="O21">
        <v>1.3218749999999999E-3</v>
      </c>
      <c r="P21">
        <v>1.4948636E-2</v>
      </c>
      <c r="Q21">
        <v>11.308662999999999</v>
      </c>
      <c r="R21">
        <v>1</v>
      </c>
      <c r="S21">
        <v>1</v>
      </c>
      <c r="T21">
        <v>0.95499999999999996</v>
      </c>
      <c r="U21" s="21">
        <v>3.1583720000000002E-5</v>
      </c>
      <c r="V21" s="21">
        <v>8.3402440000000002E-5</v>
      </c>
      <c r="W21">
        <v>-4.8169279999999998E-3</v>
      </c>
      <c r="X21" s="21">
        <v>1.0427100000000001E-4</v>
      </c>
      <c r="Y21">
        <v>-4.8485120000000001E-3</v>
      </c>
      <c r="Z21">
        <v>2.6362870000000002E-3</v>
      </c>
      <c r="AA21">
        <v>5.8364690000000004E-3</v>
      </c>
      <c r="AB21">
        <v>2.2138969999999998</v>
      </c>
      <c r="AC21">
        <v>1</v>
      </c>
      <c r="AD21">
        <v>1</v>
      </c>
      <c r="AE21">
        <v>0.95699999999999996</v>
      </c>
      <c r="AF21">
        <v>1.323521E-3</v>
      </c>
      <c r="AG21">
        <v>2.1997943999999998E-3</v>
      </c>
      <c r="AH21">
        <v>2.731659E-3</v>
      </c>
      <c r="AI21">
        <v>2.7687456000000002E-3</v>
      </c>
      <c r="AJ21" s="21">
        <v>4.1819539999999998E-5</v>
      </c>
      <c r="AK21" s="21">
        <v>9.1189110000000005E-5</v>
      </c>
      <c r="AL21" s="21">
        <v>8.3402440000000002E-5</v>
      </c>
      <c r="AM21" s="21">
        <v>1.0427100000000001E-4</v>
      </c>
      <c r="AN21">
        <v>0</v>
      </c>
      <c r="AO21">
        <v>0</v>
      </c>
      <c r="AP21">
        <v>0</v>
      </c>
      <c r="AQ21">
        <v>0</v>
      </c>
    </row>
    <row r="22" spans="1:43" x14ac:dyDescent="0.3">
      <c r="A22">
        <v>21</v>
      </c>
      <c r="B22" t="s">
        <v>349</v>
      </c>
      <c r="C22" t="s">
        <v>8</v>
      </c>
      <c r="D22" t="s">
        <v>11</v>
      </c>
      <c r="E22" t="s">
        <v>69</v>
      </c>
      <c r="F22">
        <v>4.8766730000000001E-2</v>
      </c>
      <c r="G22">
        <v>3.4024837000000002E-2</v>
      </c>
      <c r="H22">
        <v>4.8687790000000002E-2</v>
      </c>
      <c r="I22">
        <v>4.1876134000000002E-2</v>
      </c>
      <c r="J22" s="21">
        <v>-2.343158E-5</v>
      </c>
      <c r="K22" s="21">
        <v>4.1876199999999997E-5</v>
      </c>
      <c r="L22">
        <v>-1.47653275E-2</v>
      </c>
      <c r="M22" s="21">
        <v>8.8800220000000005E-5</v>
      </c>
      <c r="N22">
        <v>-1.47418959E-2</v>
      </c>
      <c r="O22">
        <v>1.3237870000000001E-3</v>
      </c>
      <c r="P22">
        <v>1.502972E-2</v>
      </c>
      <c r="Q22">
        <v>11.353579999999999</v>
      </c>
      <c r="R22">
        <v>1</v>
      </c>
      <c r="S22">
        <v>1</v>
      </c>
      <c r="T22">
        <v>0.93899999999999995</v>
      </c>
      <c r="U22" s="21">
        <v>-1.023762E-4</v>
      </c>
      <c r="V22" s="21">
        <v>1.3923780000000001E-4</v>
      </c>
      <c r="W22">
        <v>-6.9140299999999998E-3</v>
      </c>
      <c r="X22" s="21">
        <v>1.727818E-4</v>
      </c>
      <c r="Y22">
        <v>-6.8116540000000003E-3</v>
      </c>
      <c r="Z22">
        <v>4.4020750000000001E-3</v>
      </c>
      <c r="AA22">
        <v>8.8106480000000008E-3</v>
      </c>
      <c r="AB22">
        <v>2.0014759999999998</v>
      </c>
      <c r="AC22">
        <v>1</v>
      </c>
      <c r="AD22">
        <v>1</v>
      </c>
      <c r="AE22">
        <v>0.95</v>
      </c>
      <c r="AF22">
        <v>1.280015E-3</v>
      </c>
      <c r="AG22">
        <v>2.1647986000000001E-3</v>
      </c>
      <c r="AH22">
        <v>4.4853169999999999E-3</v>
      </c>
      <c r="AI22">
        <v>4.4969262999999997E-3</v>
      </c>
      <c r="AJ22" s="21">
        <v>4.1876199999999997E-5</v>
      </c>
      <c r="AK22" s="21">
        <v>8.8800220000000005E-5</v>
      </c>
      <c r="AL22" s="21">
        <v>1.3923780000000001E-4</v>
      </c>
      <c r="AM22" s="21">
        <v>1.727818E-4</v>
      </c>
      <c r="AN22">
        <v>0</v>
      </c>
      <c r="AO22">
        <v>0</v>
      </c>
      <c r="AP22">
        <v>0</v>
      </c>
      <c r="AQ22">
        <v>0</v>
      </c>
    </row>
    <row r="23" spans="1:43" x14ac:dyDescent="0.3">
      <c r="A23">
        <v>22</v>
      </c>
      <c r="B23" t="s">
        <v>350</v>
      </c>
      <c r="C23" t="s">
        <v>9</v>
      </c>
      <c r="D23" t="s">
        <v>10</v>
      </c>
      <c r="E23" t="s">
        <v>69</v>
      </c>
      <c r="F23">
        <v>4.8872550000000001E-2</v>
      </c>
      <c r="G23">
        <v>3.4792404999999998E-2</v>
      </c>
      <c r="H23">
        <v>4.8721809999999997E-2</v>
      </c>
      <c r="I23">
        <v>4.1869470999999998E-2</v>
      </c>
      <c r="J23" s="21">
        <v>8.2382749999999997E-5</v>
      </c>
      <c r="K23" s="21">
        <v>4.8551860000000002E-5</v>
      </c>
      <c r="L23">
        <v>-1.39977594E-2</v>
      </c>
      <c r="M23" s="21">
        <v>1.062015E-4</v>
      </c>
      <c r="N23">
        <v>-1.40801422E-2</v>
      </c>
      <c r="O23">
        <v>1.536787E-3</v>
      </c>
      <c r="P23">
        <v>1.4394608E-2</v>
      </c>
      <c r="Q23">
        <v>9.3666929999999997</v>
      </c>
      <c r="R23">
        <v>1</v>
      </c>
      <c r="S23">
        <v>1</v>
      </c>
      <c r="T23">
        <v>0.94299999999999995</v>
      </c>
      <c r="U23" s="21">
        <v>-6.8355970000000005E-5</v>
      </c>
      <c r="V23" s="21">
        <v>8.2833110000000006E-5</v>
      </c>
      <c r="W23">
        <v>-6.9206930000000003E-3</v>
      </c>
      <c r="X23" s="21">
        <v>1.099521E-4</v>
      </c>
      <c r="Y23">
        <v>-6.852337E-3</v>
      </c>
      <c r="Z23">
        <v>2.6189949999999998E-3</v>
      </c>
      <c r="AA23">
        <v>7.7442470000000001E-3</v>
      </c>
      <c r="AB23">
        <v>2.9569529999999999</v>
      </c>
      <c r="AC23">
        <v>1</v>
      </c>
      <c r="AD23">
        <v>1</v>
      </c>
      <c r="AE23">
        <v>0.94299999999999995</v>
      </c>
      <c r="AF23">
        <v>1.4742290000000001E-3</v>
      </c>
      <c r="AG23">
        <v>2.6493856E-3</v>
      </c>
      <c r="AH23">
        <v>2.5487069999999999E-3</v>
      </c>
      <c r="AI23">
        <v>2.7684751999999999E-3</v>
      </c>
      <c r="AJ23" s="21">
        <v>4.8551860000000002E-5</v>
      </c>
      <c r="AK23" s="21">
        <v>1.062015E-4</v>
      </c>
      <c r="AL23" s="21">
        <v>8.2833110000000006E-5</v>
      </c>
      <c r="AM23" s="21">
        <v>1.099521E-4</v>
      </c>
      <c r="AN23">
        <v>0</v>
      </c>
      <c r="AO23">
        <v>0</v>
      </c>
      <c r="AP23">
        <v>0</v>
      </c>
      <c r="AQ23">
        <v>0</v>
      </c>
    </row>
    <row r="24" spans="1:43" x14ac:dyDescent="0.3">
      <c r="A24">
        <v>23</v>
      </c>
      <c r="B24" t="s">
        <v>351</v>
      </c>
      <c r="C24" t="s">
        <v>9</v>
      </c>
      <c r="D24" t="s">
        <v>43</v>
      </c>
      <c r="E24" t="s">
        <v>69</v>
      </c>
      <c r="F24">
        <v>4.8781100000000001E-2</v>
      </c>
      <c r="G24">
        <v>3.4623148999999999E-2</v>
      </c>
      <c r="H24">
        <v>4.877807E-2</v>
      </c>
      <c r="I24">
        <v>4.4009253999999998E-2</v>
      </c>
      <c r="J24" s="21">
        <v>-9.0608119999999992E-6</v>
      </c>
      <c r="K24" s="21">
        <v>4.488237E-5</v>
      </c>
      <c r="L24">
        <v>-1.4167015200000001E-2</v>
      </c>
      <c r="M24" s="21">
        <v>9.1715379999999998E-5</v>
      </c>
      <c r="N24">
        <v>-1.4157954400000001E-2</v>
      </c>
      <c r="O24">
        <v>1.4186240000000001E-3</v>
      </c>
      <c r="P24">
        <v>1.4460554E-2</v>
      </c>
      <c r="Q24">
        <v>10.193365</v>
      </c>
      <c r="R24">
        <v>1</v>
      </c>
      <c r="S24">
        <v>1</v>
      </c>
      <c r="T24">
        <v>0.94899999999999995</v>
      </c>
      <c r="U24" s="21">
        <v>-1.20989E-5</v>
      </c>
      <c r="V24" s="21">
        <v>8.5319859999999993E-5</v>
      </c>
      <c r="W24">
        <v>-4.7809109999999997E-3</v>
      </c>
      <c r="X24" s="21">
        <v>9.9339469999999998E-5</v>
      </c>
      <c r="Y24">
        <v>-4.7688119999999999E-3</v>
      </c>
      <c r="Z24">
        <v>2.6967290000000001E-3</v>
      </c>
      <c r="AA24">
        <v>5.7197519999999998E-3</v>
      </c>
      <c r="AB24">
        <v>2.120997</v>
      </c>
      <c r="AC24">
        <v>1</v>
      </c>
      <c r="AD24">
        <v>1</v>
      </c>
      <c r="AE24">
        <v>0.94599999999999995</v>
      </c>
      <c r="AF24">
        <v>1.4164799999999999E-3</v>
      </c>
      <c r="AG24">
        <v>2.3612919E-3</v>
      </c>
      <c r="AH24">
        <v>2.6362030000000002E-3</v>
      </c>
      <c r="AI24">
        <v>2.6555613E-3</v>
      </c>
      <c r="AJ24" s="21">
        <v>4.488237E-5</v>
      </c>
      <c r="AK24" s="21">
        <v>9.1715379999999998E-5</v>
      </c>
      <c r="AL24" s="21">
        <v>8.5319859999999993E-5</v>
      </c>
      <c r="AM24" s="21">
        <v>9.9339469999999998E-5</v>
      </c>
      <c r="AN24">
        <v>0</v>
      </c>
      <c r="AO24">
        <v>0</v>
      </c>
      <c r="AP24">
        <v>0</v>
      </c>
      <c r="AQ24">
        <v>0</v>
      </c>
    </row>
    <row r="25" spans="1:43" x14ac:dyDescent="0.3">
      <c r="A25">
        <v>24</v>
      </c>
      <c r="B25" t="s">
        <v>352</v>
      </c>
      <c r="C25" t="s">
        <v>9</v>
      </c>
      <c r="D25" t="s">
        <v>11</v>
      </c>
      <c r="E25" t="s">
        <v>69</v>
      </c>
      <c r="F25">
        <v>4.8785729999999999E-2</v>
      </c>
      <c r="G25">
        <v>3.4502161000000003E-2</v>
      </c>
      <c r="H25">
        <v>4.8821150000000001E-2</v>
      </c>
      <c r="I25">
        <v>4.2177288E-2</v>
      </c>
      <c r="J25" s="21">
        <v>-4.4378820000000002E-6</v>
      </c>
      <c r="K25" s="21">
        <v>4.4256170000000003E-5</v>
      </c>
      <c r="L25">
        <v>-1.42880031E-2</v>
      </c>
      <c r="M25" s="21">
        <v>8.4778150000000004E-5</v>
      </c>
      <c r="N25">
        <v>-1.4283565200000001E-2</v>
      </c>
      <c r="O25">
        <v>1.3988099999999999E-3</v>
      </c>
      <c r="P25">
        <v>1.4537097000000001E-2</v>
      </c>
      <c r="Q25">
        <v>10.392473000000001</v>
      </c>
      <c r="R25">
        <v>1</v>
      </c>
      <c r="S25">
        <v>1</v>
      </c>
      <c r="T25">
        <v>0.93100000000000005</v>
      </c>
      <c r="U25" s="21">
        <v>3.0983489999999998E-5</v>
      </c>
      <c r="V25" s="21">
        <v>1.422246E-4</v>
      </c>
      <c r="W25">
        <v>-6.6128760000000002E-3</v>
      </c>
      <c r="X25" s="21">
        <v>1.643948E-4</v>
      </c>
      <c r="Y25">
        <v>-6.6438599999999997E-3</v>
      </c>
      <c r="Z25">
        <v>4.4953939999999998E-3</v>
      </c>
      <c r="AA25">
        <v>8.4100389999999994E-3</v>
      </c>
      <c r="AB25">
        <v>1.8708119999999999</v>
      </c>
      <c r="AC25">
        <v>1</v>
      </c>
      <c r="AD25">
        <v>1</v>
      </c>
      <c r="AE25">
        <v>0.94499999999999995</v>
      </c>
      <c r="AF25">
        <v>1.358794E-3</v>
      </c>
      <c r="AG25">
        <v>2.2469370000000001E-3</v>
      </c>
      <c r="AH25">
        <v>4.367826E-3</v>
      </c>
      <c r="AI25">
        <v>4.3670921999999996E-3</v>
      </c>
      <c r="AJ25" s="21">
        <v>4.4256170000000003E-5</v>
      </c>
      <c r="AK25" s="21">
        <v>8.4778150000000004E-5</v>
      </c>
      <c r="AL25" s="21">
        <v>1.422246E-4</v>
      </c>
      <c r="AM25" s="21">
        <v>1.643948E-4</v>
      </c>
      <c r="AN25">
        <v>0</v>
      </c>
      <c r="AO25">
        <v>0</v>
      </c>
      <c r="AP25">
        <v>0</v>
      </c>
      <c r="AQ25">
        <v>0</v>
      </c>
    </row>
    <row r="26" spans="1:43" x14ac:dyDescent="0.3">
      <c r="A26">
        <v>25</v>
      </c>
      <c r="B26" t="s">
        <v>353</v>
      </c>
      <c r="C26" t="s">
        <v>42</v>
      </c>
      <c r="D26" t="s">
        <v>10</v>
      </c>
      <c r="E26" t="s">
        <v>69</v>
      </c>
      <c r="F26">
        <v>4.8753049999999999E-2</v>
      </c>
      <c r="G26">
        <v>2.9659953999999999E-2</v>
      </c>
      <c r="H26">
        <v>4.8765419999999997E-2</v>
      </c>
      <c r="I26">
        <v>4.1879342E-2</v>
      </c>
      <c r="J26" s="21">
        <v>-3.7116080000000001E-5</v>
      </c>
      <c r="K26" s="21">
        <v>5.7048420000000002E-5</v>
      </c>
      <c r="L26">
        <v>-1.91302099E-2</v>
      </c>
      <c r="M26" s="21">
        <v>8.4226160000000001E-5</v>
      </c>
      <c r="N26">
        <v>-1.9093093799999999E-2</v>
      </c>
      <c r="O26">
        <v>1.803509E-3</v>
      </c>
      <c r="P26">
        <v>1.9314550999999999E-2</v>
      </c>
      <c r="Q26">
        <v>10.709428000000001</v>
      </c>
      <c r="R26">
        <v>1</v>
      </c>
      <c r="S26">
        <v>1</v>
      </c>
      <c r="T26">
        <v>0.95599999999999996</v>
      </c>
      <c r="U26" s="21">
        <v>-2.474605E-5</v>
      </c>
      <c r="V26" s="21">
        <v>8.5759590000000004E-5</v>
      </c>
      <c r="W26">
        <v>-6.9108219999999996E-3</v>
      </c>
      <c r="X26" s="21">
        <v>1.182126E-4</v>
      </c>
      <c r="Y26">
        <v>-6.8860759999999997E-3</v>
      </c>
      <c r="Z26">
        <v>2.710713E-3</v>
      </c>
      <c r="AA26">
        <v>7.8561889999999995E-3</v>
      </c>
      <c r="AB26">
        <v>2.8982000000000001</v>
      </c>
      <c r="AC26">
        <v>1</v>
      </c>
      <c r="AD26">
        <v>1</v>
      </c>
      <c r="AE26">
        <v>0.95199999999999996</v>
      </c>
      <c r="AF26">
        <v>1.8111030000000001E-3</v>
      </c>
      <c r="AG26">
        <v>2.1678748E-3</v>
      </c>
      <c r="AH26">
        <v>2.7169210000000002E-3</v>
      </c>
      <c r="AI26">
        <v>3.0444568999999999E-3</v>
      </c>
      <c r="AJ26" s="21">
        <v>5.7048420000000002E-5</v>
      </c>
      <c r="AK26" s="21">
        <v>8.4226160000000001E-5</v>
      </c>
      <c r="AL26" s="21">
        <v>8.5759590000000004E-5</v>
      </c>
      <c r="AM26" s="21">
        <v>1.182126E-4</v>
      </c>
      <c r="AN26">
        <v>0</v>
      </c>
      <c r="AO26">
        <v>0</v>
      </c>
      <c r="AP26">
        <v>0</v>
      </c>
      <c r="AQ26">
        <v>0</v>
      </c>
    </row>
    <row r="27" spans="1:43" x14ac:dyDescent="0.3">
      <c r="A27">
        <v>26</v>
      </c>
      <c r="B27" t="s">
        <v>354</v>
      </c>
      <c r="C27" t="s">
        <v>42</v>
      </c>
      <c r="D27" t="s">
        <v>43</v>
      </c>
      <c r="E27" t="s">
        <v>69</v>
      </c>
      <c r="F27">
        <v>4.8825859999999999E-2</v>
      </c>
      <c r="G27">
        <v>2.9554002999999999E-2</v>
      </c>
      <c r="H27">
        <v>4.876925E-2</v>
      </c>
      <c r="I27">
        <v>4.4007178000000001E-2</v>
      </c>
      <c r="J27" s="21">
        <v>3.5693730000000002E-5</v>
      </c>
      <c r="K27" s="21">
        <v>5.4046869999999997E-5</v>
      </c>
      <c r="L27">
        <v>-1.9236161299999999E-2</v>
      </c>
      <c r="M27" s="21">
        <v>7.2012200000000001E-5</v>
      </c>
      <c r="N27">
        <v>-1.9271855000000001E-2</v>
      </c>
      <c r="O27">
        <v>1.70863E-3</v>
      </c>
      <c r="P27">
        <v>1.9370350000000001E-2</v>
      </c>
      <c r="Q27">
        <v>11.336772</v>
      </c>
      <c r="R27">
        <v>1</v>
      </c>
      <c r="S27">
        <v>1</v>
      </c>
      <c r="T27">
        <v>0.93899999999999995</v>
      </c>
      <c r="U27" s="21">
        <v>-2.0911150000000001E-5</v>
      </c>
      <c r="V27" s="21">
        <v>8.0127759999999999E-5</v>
      </c>
      <c r="W27">
        <v>-4.7829860000000004E-3</v>
      </c>
      <c r="X27" s="21">
        <v>9.4917499999999994E-5</v>
      </c>
      <c r="Y27">
        <v>-4.7620750000000002E-3</v>
      </c>
      <c r="Z27">
        <v>2.5326810000000002E-3</v>
      </c>
      <c r="AA27">
        <v>5.6459969999999998E-3</v>
      </c>
      <c r="AB27">
        <v>2.229257</v>
      </c>
      <c r="AC27">
        <v>1</v>
      </c>
      <c r="AD27">
        <v>1</v>
      </c>
      <c r="AE27">
        <v>0.96499999999999997</v>
      </c>
      <c r="AF27">
        <v>1.6915400000000001E-3</v>
      </c>
      <c r="AG27">
        <v>1.9114645E-3</v>
      </c>
      <c r="AH27">
        <v>2.6480639999999999E-3</v>
      </c>
      <c r="AI27">
        <v>2.6975324E-3</v>
      </c>
      <c r="AJ27" s="21">
        <v>5.4046869999999997E-5</v>
      </c>
      <c r="AK27" s="21">
        <v>7.2012200000000001E-5</v>
      </c>
      <c r="AL27" s="21">
        <v>8.0127759999999999E-5</v>
      </c>
      <c r="AM27" s="21">
        <v>9.4917499999999994E-5</v>
      </c>
      <c r="AN27">
        <v>0</v>
      </c>
      <c r="AO27">
        <v>0</v>
      </c>
      <c r="AP27">
        <v>0</v>
      </c>
      <c r="AQ27">
        <v>0</v>
      </c>
    </row>
    <row r="28" spans="1:43" x14ac:dyDescent="0.3">
      <c r="A28">
        <v>27</v>
      </c>
      <c r="B28" t="s">
        <v>355</v>
      </c>
      <c r="C28" t="s">
        <v>42</v>
      </c>
      <c r="D28" t="s">
        <v>11</v>
      </c>
      <c r="E28" t="s">
        <v>69</v>
      </c>
      <c r="F28">
        <v>4.8753320000000003E-2</v>
      </c>
      <c r="G28">
        <v>2.9523911999999999E-2</v>
      </c>
      <c r="H28">
        <v>4.860271E-2</v>
      </c>
      <c r="I28">
        <v>4.1879582999999998E-2</v>
      </c>
      <c r="J28" s="21">
        <v>-3.6842019999999999E-5</v>
      </c>
      <c r="K28" s="21">
        <v>5.1662249999999998E-5</v>
      </c>
      <c r="L28">
        <v>-1.9266252000000001E-2</v>
      </c>
      <c r="M28" s="21">
        <v>6.3693149999999999E-5</v>
      </c>
      <c r="N28">
        <v>-1.9229409999999999E-2</v>
      </c>
      <c r="O28">
        <v>1.6333020000000001E-3</v>
      </c>
      <c r="P28">
        <v>1.9371144E-2</v>
      </c>
      <c r="Q28">
        <v>11.860110000000001</v>
      </c>
      <c r="R28">
        <v>1</v>
      </c>
      <c r="S28">
        <v>1</v>
      </c>
      <c r="T28">
        <v>0.94399999999999995</v>
      </c>
      <c r="U28" s="21">
        <v>-1.8745759999999999E-4</v>
      </c>
      <c r="V28" s="21">
        <v>1.4144560000000001E-4</v>
      </c>
      <c r="W28">
        <v>-6.9105809999999998E-3</v>
      </c>
      <c r="X28" s="21">
        <v>1.536411E-4</v>
      </c>
      <c r="Y28">
        <v>-6.7231230000000001E-3</v>
      </c>
      <c r="Z28">
        <v>4.4745940000000001E-3</v>
      </c>
      <c r="AA28">
        <v>8.4461889999999998E-3</v>
      </c>
      <c r="AB28">
        <v>1.887588</v>
      </c>
      <c r="AC28">
        <v>1</v>
      </c>
      <c r="AD28">
        <v>1</v>
      </c>
      <c r="AE28">
        <v>0.94499999999999995</v>
      </c>
      <c r="AF28">
        <v>1.584811E-3</v>
      </c>
      <c r="AG28">
        <v>1.7135409E-3</v>
      </c>
      <c r="AH28">
        <v>4.3301269999999996E-3</v>
      </c>
      <c r="AI28">
        <v>4.3059387000000003E-3</v>
      </c>
      <c r="AJ28" s="21">
        <v>5.1662249999999998E-5</v>
      </c>
      <c r="AK28" s="21">
        <v>6.3693149999999999E-5</v>
      </c>
      <c r="AL28" s="21">
        <v>1.4144560000000001E-4</v>
      </c>
      <c r="AM28" s="21">
        <v>1.536411E-4</v>
      </c>
      <c r="AN28">
        <v>0</v>
      </c>
      <c r="AO28">
        <v>0</v>
      </c>
      <c r="AP28">
        <v>0</v>
      </c>
      <c r="AQ28">
        <v>0</v>
      </c>
    </row>
    <row r="29" spans="1:43" x14ac:dyDescent="0.3">
      <c r="A29">
        <v>28</v>
      </c>
      <c r="B29" t="s">
        <v>356</v>
      </c>
      <c r="C29" t="s">
        <v>8</v>
      </c>
      <c r="D29" t="s">
        <v>10</v>
      </c>
      <c r="E29" t="s">
        <v>70</v>
      </c>
      <c r="F29">
        <v>4.881431E-2</v>
      </c>
      <c r="G29">
        <v>4.7194120999999999E-2</v>
      </c>
      <c r="H29">
        <v>4.8825250000000001E-2</v>
      </c>
      <c r="I29">
        <v>1.7921817999999999E-2</v>
      </c>
      <c r="J29" s="21">
        <v>2.4143520000000002E-5</v>
      </c>
      <c r="K29" s="21">
        <v>3.9060339999999999E-5</v>
      </c>
      <c r="L29">
        <v>-1.5960429000000001E-3</v>
      </c>
      <c r="M29" s="21">
        <v>3.8750949999999999E-5</v>
      </c>
      <c r="N29">
        <v>-1.6201865E-3</v>
      </c>
      <c r="O29">
        <v>1.234815E-3</v>
      </c>
      <c r="P29">
        <v>2.0118369999999998E-3</v>
      </c>
      <c r="Q29">
        <v>1.629262</v>
      </c>
      <c r="R29">
        <v>1</v>
      </c>
      <c r="S29">
        <v>1</v>
      </c>
      <c r="T29">
        <v>0.94899999999999995</v>
      </c>
      <c r="U29" s="21">
        <v>3.508538E-5</v>
      </c>
      <c r="V29" s="21">
        <v>8.1604450000000004E-5</v>
      </c>
      <c r="W29">
        <v>-3.0868346000000001E-2</v>
      </c>
      <c r="X29" s="21">
        <v>3.253889E-5</v>
      </c>
      <c r="Y29">
        <v>-3.0903430999999999E-2</v>
      </c>
      <c r="Z29">
        <v>2.579507E-3</v>
      </c>
      <c r="AA29">
        <v>3.0885474E-2</v>
      </c>
      <c r="AB29">
        <v>11.9734</v>
      </c>
      <c r="AC29">
        <v>1</v>
      </c>
      <c r="AD29">
        <v>1</v>
      </c>
      <c r="AE29">
        <v>0.95199999999999996</v>
      </c>
      <c r="AF29">
        <v>1.2143430000000001E-3</v>
      </c>
      <c r="AG29">
        <v>1.2114456E-3</v>
      </c>
      <c r="AH29">
        <v>2.5929450000000001E-3</v>
      </c>
      <c r="AI29">
        <v>1.0401974E-3</v>
      </c>
      <c r="AJ29" s="21">
        <v>3.9060339999999999E-5</v>
      </c>
      <c r="AK29" s="21">
        <v>3.8750949999999999E-5</v>
      </c>
      <c r="AL29" s="21">
        <v>8.1604450000000004E-5</v>
      </c>
      <c r="AM29" s="21">
        <v>3.253889E-5</v>
      </c>
      <c r="AN29">
        <v>0</v>
      </c>
      <c r="AO29">
        <v>0</v>
      </c>
      <c r="AP29">
        <v>0</v>
      </c>
      <c r="AQ29">
        <v>0</v>
      </c>
    </row>
    <row r="30" spans="1:43" x14ac:dyDescent="0.3">
      <c r="A30">
        <v>29</v>
      </c>
      <c r="B30" t="s">
        <v>357</v>
      </c>
      <c r="C30" t="s">
        <v>8</v>
      </c>
      <c r="D30" t="s">
        <v>43</v>
      </c>
      <c r="E30" t="s">
        <v>70</v>
      </c>
      <c r="F30">
        <v>4.8816430000000001E-2</v>
      </c>
      <c r="G30">
        <v>4.7541251E-2</v>
      </c>
      <c r="H30">
        <v>4.8649739999999997E-2</v>
      </c>
      <c r="I30">
        <v>2.5018334999999999E-2</v>
      </c>
      <c r="J30" s="21">
        <v>2.6263420000000001E-5</v>
      </c>
      <c r="K30" s="21">
        <v>3.5562660000000001E-5</v>
      </c>
      <c r="L30">
        <v>-1.2489132E-3</v>
      </c>
      <c r="M30" s="21">
        <v>3.5114680000000003E-5</v>
      </c>
      <c r="N30">
        <v>-1.2751766E-3</v>
      </c>
      <c r="O30">
        <v>1.1243340000000001E-3</v>
      </c>
      <c r="P30">
        <v>1.6708059999999999E-3</v>
      </c>
      <c r="Q30">
        <v>1.48604</v>
      </c>
      <c r="R30">
        <v>1</v>
      </c>
      <c r="S30">
        <v>1</v>
      </c>
      <c r="T30">
        <v>0.94699999999999995</v>
      </c>
      <c r="U30" s="21">
        <v>-1.404249E-4</v>
      </c>
      <c r="V30" s="21">
        <v>7.7013919999999999E-5</v>
      </c>
      <c r="W30">
        <v>-2.3771829000000001E-2</v>
      </c>
      <c r="X30" s="21">
        <v>4.1126359999999997E-5</v>
      </c>
      <c r="Y30">
        <v>-2.3631404000000002E-2</v>
      </c>
      <c r="Z30">
        <v>2.4382230000000002E-3</v>
      </c>
      <c r="AA30">
        <v>2.3807341999999999E-2</v>
      </c>
      <c r="AB30">
        <v>9.7642179999999996</v>
      </c>
      <c r="AC30">
        <v>1</v>
      </c>
      <c r="AD30">
        <v>1</v>
      </c>
      <c r="AE30">
        <v>0.94199999999999995</v>
      </c>
      <c r="AF30">
        <v>1.1324569999999999E-3</v>
      </c>
      <c r="AG30">
        <v>1.1041371000000001E-3</v>
      </c>
      <c r="AH30">
        <v>2.409151E-3</v>
      </c>
      <c r="AI30">
        <v>1.2917356E-3</v>
      </c>
      <c r="AJ30" s="21">
        <v>3.5562660000000001E-5</v>
      </c>
      <c r="AK30" s="21">
        <v>3.5114680000000003E-5</v>
      </c>
      <c r="AL30" s="21">
        <v>7.7013919999999999E-5</v>
      </c>
      <c r="AM30" s="21">
        <v>4.1126359999999997E-5</v>
      </c>
      <c r="AN30">
        <v>0</v>
      </c>
      <c r="AO30">
        <v>0</v>
      </c>
      <c r="AP30">
        <v>0</v>
      </c>
      <c r="AQ30">
        <v>0</v>
      </c>
    </row>
    <row r="31" spans="1:43" x14ac:dyDescent="0.3">
      <c r="A31">
        <v>30</v>
      </c>
      <c r="B31" t="s">
        <v>358</v>
      </c>
      <c r="C31" t="s">
        <v>8</v>
      </c>
      <c r="D31" t="s">
        <v>11</v>
      </c>
      <c r="E31" t="s">
        <v>70</v>
      </c>
      <c r="F31">
        <v>4.8829020000000001E-2</v>
      </c>
      <c r="G31">
        <v>4.7588771000000002E-2</v>
      </c>
      <c r="H31">
        <v>4.8735180000000003E-2</v>
      </c>
      <c r="I31">
        <v>1.3849359E-2</v>
      </c>
      <c r="J31" s="21">
        <v>3.8857609999999999E-5</v>
      </c>
      <c r="K31" s="21">
        <v>3.5968150000000002E-5</v>
      </c>
      <c r="L31">
        <v>-1.2013932000000001E-3</v>
      </c>
      <c r="M31" s="21">
        <v>3.5047640000000002E-5</v>
      </c>
      <c r="N31">
        <v>-1.2402508000000001E-3</v>
      </c>
      <c r="O31">
        <v>1.137508E-3</v>
      </c>
      <c r="P31">
        <v>1.634153E-3</v>
      </c>
      <c r="Q31">
        <v>1.4366080000000001</v>
      </c>
      <c r="R31">
        <v>1</v>
      </c>
      <c r="S31">
        <v>1</v>
      </c>
      <c r="T31">
        <v>0.94399999999999995</v>
      </c>
      <c r="U31" s="21">
        <v>-5.498874E-5</v>
      </c>
      <c r="V31" s="21">
        <v>1.2664260000000001E-4</v>
      </c>
      <c r="W31">
        <v>-3.4940804999999998E-2</v>
      </c>
      <c r="X31" s="21">
        <v>4.0942690000000003E-5</v>
      </c>
      <c r="Y31">
        <v>-3.4885816E-2</v>
      </c>
      <c r="Z31">
        <v>4.0031650000000004E-3</v>
      </c>
      <c r="AA31">
        <v>3.4964760999999997E-2</v>
      </c>
      <c r="AB31">
        <v>8.7342790000000008</v>
      </c>
      <c r="AC31">
        <v>1</v>
      </c>
      <c r="AD31">
        <v>1</v>
      </c>
      <c r="AE31">
        <v>0.93600000000000005</v>
      </c>
      <c r="AF31">
        <v>1.127978E-3</v>
      </c>
      <c r="AG31">
        <v>1.0999578E-3</v>
      </c>
      <c r="AH31">
        <v>3.9189999999999997E-3</v>
      </c>
      <c r="AI31">
        <v>1.2824736000000001E-3</v>
      </c>
      <c r="AJ31" s="21">
        <v>3.5968150000000002E-5</v>
      </c>
      <c r="AK31" s="21">
        <v>3.5047640000000002E-5</v>
      </c>
      <c r="AL31" s="21">
        <v>1.2664260000000001E-4</v>
      </c>
      <c r="AM31" s="21">
        <v>4.0942690000000003E-5</v>
      </c>
      <c r="AN31">
        <v>0</v>
      </c>
      <c r="AO31">
        <v>0</v>
      </c>
      <c r="AP31">
        <v>0</v>
      </c>
      <c r="AQ31">
        <v>0</v>
      </c>
    </row>
    <row r="32" spans="1:43" x14ac:dyDescent="0.3">
      <c r="A32">
        <v>31</v>
      </c>
      <c r="B32" t="s">
        <v>359</v>
      </c>
      <c r="C32" t="s">
        <v>9</v>
      </c>
      <c r="D32" t="s">
        <v>10</v>
      </c>
      <c r="E32" t="s">
        <v>70</v>
      </c>
      <c r="F32">
        <v>4.8745959999999998E-2</v>
      </c>
      <c r="G32">
        <v>8.5608779999999992E-3</v>
      </c>
      <c r="H32">
        <v>4.8828049999999998E-2</v>
      </c>
      <c r="I32">
        <v>1.8630862000000002E-2</v>
      </c>
      <c r="J32" s="21">
        <v>-4.420411E-5</v>
      </c>
      <c r="K32" s="21">
        <v>4.9492729999999997E-5</v>
      </c>
      <c r="L32">
        <v>-4.0229286000000003E-2</v>
      </c>
      <c r="M32" s="21">
        <v>1.0769819999999999E-5</v>
      </c>
      <c r="N32">
        <v>-4.0185081900000003E-2</v>
      </c>
      <c r="O32">
        <v>1.564939E-3</v>
      </c>
      <c r="P32">
        <v>4.0230726000000001E-2</v>
      </c>
      <c r="Q32">
        <v>25.707533000000002</v>
      </c>
      <c r="R32">
        <v>1</v>
      </c>
      <c r="S32">
        <v>1</v>
      </c>
      <c r="T32">
        <v>0.94599999999999995</v>
      </c>
      <c r="U32" s="21">
        <v>3.7885230000000003E-5</v>
      </c>
      <c r="V32" s="21">
        <v>8.0392260000000003E-5</v>
      </c>
      <c r="W32">
        <v>-3.0159301999999999E-2</v>
      </c>
      <c r="X32" s="21">
        <v>3.4232040000000003E-5</v>
      </c>
      <c r="Y32">
        <v>-3.0197187E-2</v>
      </c>
      <c r="Z32">
        <v>2.541237E-3</v>
      </c>
      <c r="AA32">
        <v>3.0178704000000001E-2</v>
      </c>
      <c r="AB32">
        <v>11.875594</v>
      </c>
      <c r="AC32">
        <v>1</v>
      </c>
      <c r="AD32">
        <v>1</v>
      </c>
      <c r="AE32">
        <v>0.96199999999999997</v>
      </c>
      <c r="AF32">
        <v>1.6041499999999999E-3</v>
      </c>
      <c r="AG32">
        <v>3.2240410000000002E-4</v>
      </c>
      <c r="AH32">
        <v>2.6595590000000001E-3</v>
      </c>
      <c r="AI32">
        <v>1.0468158E-3</v>
      </c>
      <c r="AJ32" s="21">
        <v>4.9492729999999997E-5</v>
      </c>
      <c r="AK32" s="21">
        <v>1.0769819999999999E-5</v>
      </c>
      <c r="AL32" s="21">
        <v>8.0392260000000003E-5</v>
      </c>
      <c r="AM32" s="21">
        <v>3.4232040000000003E-5</v>
      </c>
      <c r="AN32">
        <v>0</v>
      </c>
      <c r="AO32">
        <v>0</v>
      </c>
      <c r="AP32">
        <v>0</v>
      </c>
      <c r="AQ32">
        <v>0</v>
      </c>
    </row>
    <row r="33" spans="1:43" x14ac:dyDescent="0.3">
      <c r="A33">
        <v>32</v>
      </c>
      <c r="B33" t="s">
        <v>360</v>
      </c>
      <c r="C33" t="s">
        <v>9</v>
      </c>
      <c r="D33" t="s">
        <v>43</v>
      </c>
      <c r="E33" t="s">
        <v>70</v>
      </c>
      <c r="F33">
        <v>4.8772040000000003E-2</v>
      </c>
      <c r="G33">
        <v>8.7793950000000006E-3</v>
      </c>
      <c r="H33">
        <v>4.8792740000000001E-2</v>
      </c>
      <c r="I33">
        <v>2.5305971E-2</v>
      </c>
      <c r="J33" s="21">
        <v>-1.8119930000000001E-5</v>
      </c>
      <c r="K33" s="21">
        <v>4.6987919999999999E-5</v>
      </c>
      <c r="L33">
        <v>-4.0010768799999999E-2</v>
      </c>
      <c r="M33" s="21">
        <v>1.007981E-5</v>
      </c>
      <c r="N33">
        <v>-3.9992648899999997E-2</v>
      </c>
      <c r="O33">
        <v>1.4852559999999999E-3</v>
      </c>
      <c r="P33">
        <v>4.0012037E-2</v>
      </c>
      <c r="Q33">
        <v>26.939488000000001</v>
      </c>
      <c r="R33">
        <v>1</v>
      </c>
      <c r="S33">
        <v>1</v>
      </c>
      <c r="T33">
        <v>0.94699999999999995</v>
      </c>
      <c r="U33" s="21">
        <v>2.5746350000000002E-6</v>
      </c>
      <c r="V33" s="21">
        <v>7.4642880000000002E-5</v>
      </c>
      <c r="W33">
        <v>-2.3484193E-2</v>
      </c>
      <c r="X33" s="21">
        <v>4.2410809999999998E-5</v>
      </c>
      <c r="Y33">
        <v>-2.3486768000000002E-2</v>
      </c>
      <c r="Z33">
        <v>2.3592359999999998E-3</v>
      </c>
      <c r="AA33">
        <v>2.3522418999999999E-2</v>
      </c>
      <c r="AB33">
        <v>9.9703540000000004</v>
      </c>
      <c r="AC33">
        <v>1</v>
      </c>
      <c r="AD33">
        <v>1</v>
      </c>
      <c r="AE33">
        <v>0.96099999999999997</v>
      </c>
      <c r="AF33">
        <v>1.4700970000000001E-3</v>
      </c>
      <c r="AG33">
        <v>2.9530520000000001E-4</v>
      </c>
      <c r="AH33">
        <v>2.4309919999999999E-3</v>
      </c>
      <c r="AI33">
        <v>1.3014510999999999E-3</v>
      </c>
      <c r="AJ33" s="21">
        <v>4.6987919999999999E-5</v>
      </c>
      <c r="AK33" s="21">
        <v>1.007981E-5</v>
      </c>
      <c r="AL33" s="21">
        <v>7.4642880000000002E-5</v>
      </c>
      <c r="AM33" s="21">
        <v>4.2410809999999998E-5</v>
      </c>
      <c r="AN33">
        <v>0</v>
      </c>
      <c r="AO33">
        <v>0</v>
      </c>
      <c r="AP33">
        <v>0</v>
      </c>
      <c r="AQ33">
        <v>0</v>
      </c>
    </row>
    <row r="34" spans="1:43" x14ac:dyDescent="0.3">
      <c r="A34">
        <v>33</v>
      </c>
      <c r="B34" t="s">
        <v>361</v>
      </c>
      <c r="C34" t="s">
        <v>9</v>
      </c>
      <c r="D34" t="s">
        <v>11</v>
      </c>
      <c r="E34" t="s">
        <v>70</v>
      </c>
      <c r="F34">
        <v>4.8796020000000002E-2</v>
      </c>
      <c r="G34">
        <v>8.7871649999999996E-3</v>
      </c>
      <c r="H34">
        <v>4.8889849999999999E-2</v>
      </c>
      <c r="I34">
        <v>1.3696092E-2</v>
      </c>
      <c r="J34" s="21">
        <v>5.8568770000000002E-6</v>
      </c>
      <c r="K34" s="21">
        <v>4.4821099999999997E-5</v>
      </c>
      <c r="L34">
        <v>-4.0002998900000003E-2</v>
      </c>
      <c r="M34" s="21">
        <v>9.5603060000000003E-6</v>
      </c>
      <c r="N34">
        <v>-4.00088558E-2</v>
      </c>
      <c r="O34">
        <v>1.416671E-3</v>
      </c>
      <c r="P34">
        <v>4.0004140000000001E-2</v>
      </c>
      <c r="Q34">
        <v>28.238132</v>
      </c>
      <c r="R34">
        <v>1</v>
      </c>
      <c r="S34">
        <v>1</v>
      </c>
      <c r="T34">
        <v>0.94799999999999995</v>
      </c>
      <c r="U34" s="21">
        <v>9.9682040000000001E-5</v>
      </c>
      <c r="V34" s="21">
        <v>1.281698E-4</v>
      </c>
      <c r="W34">
        <v>-3.5094073000000003E-2</v>
      </c>
      <c r="X34" s="21">
        <v>4.365431E-5</v>
      </c>
      <c r="Y34">
        <v>-3.5193755E-2</v>
      </c>
      <c r="Z34">
        <v>4.0522830000000003E-3</v>
      </c>
      <c r="AA34">
        <v>3.5121185999999999E-2</v>
      </c>
      <c r="AB34">
        <v>8.6670119999999997</v>
      </c>
      <c r="AC34">
        <v>1</v>
      </c>
      <c r="AD34">
        <v>1</v>
      </c>
      <c r="AE34">
        <v>0.94799999999999995</v>
      </c>
      <c r="AF34">
        <v>1.458116E-3</v>
      </c>
      <c r="AG34">
        <v>2.942005E-4</v>
      </c>
      <c r="AH34">
        <v>3.9486060000000003E-3</v>
      </c>
      <c r="AI34">
        <v>1.2934725999999999E-3</v>
      </c>
      <c r="AJ34" s="21">
        <v>4.4821099999999997E-5</v>
      </c>
      <c r="AK34" s="21">
        <v>9.5603060000000003E-6</v>
      </c>
      <c r="AL34" s="21">
        <v>1.281698E-4</v>
      </c>
      <c r="AM34" s="21">
        <v>4.365431E-5</v>
      </c>
      <c r="AN34">
        <v>0</v>
      </c>
      <c r="AO34">
        <v>0</v>
      </c>
      <c r="AP34">
        <v>0</v>
      </c>
      <c r="AQ34">
        <v>0</v>
      </c>
    </row>
    <row r="35" spans="1:43" x14ac:dyDescent="0.3">
      <c r="A35">
        <v>34</v>
      </c>
      <c r="B35" t="s">
        <v>362</v>
      </c>
      <c r="C35" t="s">
        <v>42</v>
      </c>
      <c r="D35" t="s">
        <v>10</v>
      </c>
      <c r="E35" t="s">
        <v>70</v>
      </c>
      <c r="F35">
        <v>4.876279E-2</v>
      </c>
      <c r="G35">
        <v>2.5743869999999999E-2</v>
      </c>
      <c r="H35">
        <v>4.8867460000000001E-2</v>
      </c>
      <c r="I35">
        <v>1.7998110000000001E-2</v>
      </c>
      <c r="J35" s="21">
        <v>-2.7370010000000001E-5</v>
      </c>
      <c r="K35" s="21">
        <v>6.0502750000000003E-5</v>
      </c>
      <c r="L35">
        <v>-2.3046294200000001E-2</v>
      </c>
      <c r="M35" s="21">
        <v>3.5604859999999999E-5</v>
      </c>
      <c r="N35">
        <v>-2.3018924199999999E-2</v>
      </c>
      <c r="O35">
        <v>1.912504E-3</v>
      </c>
      <c r="P35">
        <v>2.3073753999999998E-2</v>
      </c>
      <c r="Q35">
        <v>12.064681999999999</v>
      </c>
      <c r="R35">
        <v>1</v>
      </c>
      <c r="S35">
        <v>1</v>
      </c>
      <c r="T35">
        <v>0.95799999999999996</v>
      </c>
      <c r="U35" s="21">
        <v>7.7293829999999997E-5</v>
      </c>
      <c r="V35" s="21">
        <v>8.7598759999999996E-5</v>
      </c>
      <c r="W35">
        <v>-3.0792053999999999E-2</v>
      </c>
      <c r="X35" s="21">
        <v>3.6735420000000002E-5</v>
      </c>
      <c r="Y35">
        <v>-3.0869348000000001E-2</v>
      </c>
      <c r="Z35">
        <v>2.7698089999999998E-3</v>
      </c>
      <c r="AA35">
        <v>3.0813937E-2</v>
      </c>
      <c r="AB35">
        <v>11.124931</v>
      </c>
      <c r="AC35">
        <v>1</v>
      </c>
      <c r="AD35">
        <v>1</v>
      </c>
      <c r="AE35">
        <v>0.95199999999999996</v>
      </c>
      <c r="AF35">
        <v>1.909511E-3</v>
      </c>
      <c r="AG35">
        <v>1.0597607000000001E-3</v>
      </c>
      <c r="AH35">
        <v>2.8252030000000001E-3</v>
      </c>
      <c r="AI35">
        <v>1.1209072E-3</v>
      </c>
      <c r="AJ35" s="21">
        <v>6.0502750000000003E-5</v>
      </c>
      <c r="AK35" s="21">
        <v>3.5604859999999999E-5</v>
      </c>
      <c r="AL35" s="21">
        <v>8.7598759999999996E-5</v>
      </c>
      <c r="AM35" s="21">
        <v>3.6735420000000002E-5</v>
      </c>
      <c r="AN35">
        <v>0</v>
      </c>
      <c r="AO35">
        <v>0</v>
      </c>
      <c r="AP35">
        <v>0</v>
      </c>
      <c r="AQ35">
        <v>0</v>
      </c>
    </row>
    <row r="36" spans="1:43" x14ac:dyDescent="0.3">
      <c r="A36">
        <v>35</v>
      </c>
      <c r="B36" t="s">
        <v>363</v>
      </c>
      <c r="C36" t="s">
        <v>42</v>
      </c>
      <c r="D36" t="s">
        <v>43</v>
      </c>
      <c r="E36" t="s">
        <v>70</v>
      </c>
      <c r="F36">
        <v>4.8751580000000003E-2</v>
      </c>
      <c r="G36">
        <v>2.6038148000000001E-2</v>
      </c>
      <c r="H36">
        <v>4.8911299999999998E-2</v>
      </c>
      <c r="I36">
        <v>2.5239112000000001E-2</v>
      </c>
      <c r="J36" s="21">
        <v>-3.8579830000000002E-5</v>
      </c>
      <c r="K36" s="21">
        <v>5.557477E-5</v>
      </c>
      <c r="L36">
        <v>-2.2752016E-2</v>
      </c>
      <c r="M36" s="21">
        <v>3.1311610000000001E-5</v>
      </c>
      <c r="N36">
        <v>-2.2713436100000001E-2</v>
      </c>
      <c r="O36">
        <v>1.756973E-3</v>
      </c>
      <c r="P36">
        <v>2.277353E-2</v>
      </c>
      <c r="Q36">
        <v>12.961797000000001</v>
      </c>
      <c r="R36">
        <v>1</v>
      </c>
      <c r="S36">
        <v>1</v>
      </c>
      <c r="T36">
        <v>0.93899999999999995</v>
      </c>
      <c r="U36" s="21">
        <v>1.211377E-4</v>
      </c>
      <c r="V36" s="21">
        <v>7.6998599999999998E-5</v>
      </c>
      <c r="W36">
        <v>-2.3551051999999999E-2</v>
      </c>
      <c r="X36" s="21">
        <v>4.2367609999999998E-5</v>
      </c>
      <c r="Y36">
        <v>-2.3672189999999999E-2</v>
      </c>
      <c r="Z36">
        <v>2.4367049999999999E-3</v>
      </c>
      <c r="AA36">
        <v>2.3589091999999999E-2</v>
      </c>
      <c r="AB36">
        <v>9.6807339999999993</v>
      </c>
      <c r="AC36">
        <v>1</v>
      </c>
      <c r="AD36">
        <v>1</v>
      </c>
      <c r="AE36">
        <v>0.95399999999999996</v>
      </c>
      <c r="AF36">
        <v>1.659099E-3</v>
      </c>
      <c r="AG36">
        <v>9.0653399999999996E-4</v>
      </c>
      <c r="AH36">
        <v>2.4446110000000002E-3</v>
      </c>
      <c r="AI36">
        <v>1.3049409E-3</v>
      </c>
      <c r="AJ36" s="21">
        <v>5.557477E-5</v>
      </c>
      <c r="AK36" s="21">
        <v>3.1311610000000001E-5</v>
      </c>
      <c r="AL36" s="21">
        <v>7.6998599999999998E-5</v>
      </c>
      <c r="AM36" s="21">
        <v>4.2367609999999998E-5</v>
      </c>
      <c r="AN36">
        <v>0</v>
      </c>
      <c r="AO36">
        <v>0</v>
      </c>
      <c r="AP36">
        <v>0</v>
      </c>
      <c r="AQ36">
        <v>0</v>
      </c>
    </row>
    <row r="37" spans="1:43" x14ac:dyDescent="0.3">
      <c r="A37">
        <v>36</v>
      </c>
      <c r="B37" t="s">
        <v>364</v>
      </c>
      <c r="C37" t="s">
        <v>42</v>
      </c>
      <c r="D37" t="s">
        <v>11</v>
      </c>
      <c r="E37" t="s">
        <v>70</v>
      </c>
      <c r="F37">
        <v>4.875699E-2</v>
      </c>
      <c r="G37">
        <v>2.6079921999999998E-2</v>
      </c>
      <c r="H37">
        <v>4.8666599999999997E-2</v>
      </c>
      <c r="I37">
        <v>1.3874239999999999E-2</v>
      </c>
      <c r="J37" s="21">
        <v>-3.3175210000000001E-5</v>
      </c>
      <c r="K37" s="21">
        <v>4.9254120000000001E-5</v>
      </c>
      <c r="L37">
        <v>-2.27102426E-2</v>
      </c>
      <c r="M37" s="21">
        <v>2.7772409999999999E-5</v>
      </c>
      <c r="N37">
        <v>-2.2677067400000001E-2</v>
      </c>
      <c r="O37">
        <v>1.557126E-3</v>
      </c>
      <c r="P37">
        <v>2.2727200999999999E-2</v>
      </c>
      <c r="Q37">
        <v>14.595604</v>
      </c>
      <c r="R37">
        <v>1</v>
      </c>
      <c r="S37">
        <v>1</v>
      </c>
      <c r="T37">
        <v>0.96299999999999997</v>
      </c>
      <c r="U37" s="21">
        <v>-1.2355959999999999E-4</v>
      </c>
      <c r="V37" s="21">
        <v>1.2531909999999999E-4</v>
      </c>
      <c r="W37">
        <v>-3.4915924000000001E-2</v>
      </c>
      <c r="X37" s="21">
        <v>4.0996530000000002E-5</v>
      </c>
      <c r="Y37">
        <v>-3.4792363999999999E-2</v>
      </c>
      <c r="Z37">
        <v>3.962882E-3</v>
      </c>
      <c r="AA37">
        <v>3.4939959E-2</v>
      </c>
      <c r="AB37">
        <v>8.8168050000000004</v>
      </c>
      <c r="AC37">
        <v>1</v>
      </c>
      <c r="AD37">
        <v>1</v>
      </c>
      <c r="AE37">
        <v>0.94399999999999995</v>
      </c>
      <c r="AF37">
        <v>1.6213289999999999E-3</v>
      </c>
      <c r="AG37">
        <v>8.9027469999999995E-4</v>
      </c>
      <c r="AH37">
        <v>3.9229360000000001E-3</v>
      </c>
      <c r="AI37">
        <v>1.2834003E-3</v>
      </c>
      <c r="AJ37" s="21">
        <v>4.9254120000000001E-5</v>
      </c>
      <c r="AK37" s="21">
        <v>2.7772409999999999E-5</v>
      </c>
      <c r="AL37" s="21">
        <v>1.2531909999999999E-4</v>
      </c>
      <c r="AM37" s="21">
        <v>4.0996530000000002E-5</v>
      </c>
      <c r="AN37">
        <v>0</v>
      </c>
      <c r="AO37">
        <v>0</v>
      </c>
      <c r="AP37">
        <v>0</v>
      </c>
      <c r="AQ37">
        <v>0</v>
      </c>
    </row>
    <row r="38" spans="1:43" x14ac:dyDescent="0.3">
      <c r="A38">
        <v>37</v>
      </c>
      <c r="B38" t="s">
        <v>365</v>
      </c>
      <c r="C38" t="s">
        <v>8</v>
      </c>
      <c r="D38" t="s">
        <v>10</v>
      </c>
      <c r="E38" t="s">
        <v>71</v>
      </c>
      <c r="F38">
        <v>4.8787150000000001E-2</v>
      </c>
      <c r="G38">
        <v>3.3736864999999998E-2</v>
      </c>
      <c r="H38">
        <v>4.8811390000000003E-2</v>
      </c>
      <c r="I38">
        <v>1.553262E-2</v>
      </c>
      <c r="J38" s="21">
        <v>-3.011704E-6</v>
      </c>
      <c r="K38" s="21">
        <v>4.1865510000000002E-5</v>
      </c>
      <c r="L38">
        <v>-1.50532997E-2</v>
      </c>
      <c r="M38" s="21">
        <v>1.026202E-4</v>
      </c>
      <c r="N38">
        <v>-1.5050288E-2</v>
      </c>
      <c r="O38">
        <v>1.323245E-3</v>
      </c>
      <c r="P38">
        <v>1.5398772999999999E-2</v>
      </c>
      <c r="Q38">
        <v>11.637129</v>
      </c>
      <c r="R38">
        <v>1</v>
      </c>
      <c r="S38">
        <v>1</v>
      </c>
      <c r="T38">
        <v>0.95</v>
      </c>
      <c r="U38" s="21">
        <v>2.1225409999999999E-5</v>
      </c>
      <c r="V38" s="21">
        <v>7.8102920000000002E-5</v>
      </c>
      <c r="W38">
        <v>-3.3257544E-2</v>
      </c>
      <c r="X38" s="21">
        <v>4.4356569999999999E-5</v>
      </c>
      <c r="Y38">
        <v>-3.3278769E-2</v>
      </c>
      <c r="Z38">
        <v>2.4686869999999998E-3</v>
      </c>
      <c r="AA38">
        <v>3.3287081000000003E-2</v>
      </c>
      <c r="AB38">
        <v>13.483718</v>
      </c>
      <c r="AC38">
        <v>1</v>
      </c>
      <c r="AD38">
        <v>1</v>
      </c>
      <c r="AE38">
        <v>0.95399999999999996</v>
      </c>
      <c r="AF38">
        <v>1.317815E-3</v>
      </c>
      <c r="AG38">
        <v>2.3684422000000002E-3</v>
      </c>
      <c r="AH38">
        <v>2.441492E-3</v>
      </c>
      <c r="AI38">
        <v>1.0768113000000001E-3</v>
      </c>
      <c r="AJ38" s="21">
        <v>4.1865510000000002E-5</v>
      </c>
      <c r="AK38" s="21">
        <v>1.026202E-4</v>
      </c>
      <c r="AL38" s="21">
        <v>7.8102920000000002E-5</v>
      </c>
      <c r="AM38" s="21">
        <v>4.4356569999999999E-5</v>
      </c>
      <c r="AN38">
        <v>0</v>
      </c>
      <c r="AO38">
        <v>0</v>
      </c>
      <c r="AP38">
        <v>0</v>
      </c>
      <c r="AQ38">
        <v>0</v>
      </c>
    </row>
    <row r="39" spans="1:43" x14ac:dyDescent="0.3">
      <c r="A39">
        <v>38</v>
      </c>
      <c r="B39" t="s">
        <v>366</v>
      </c>
      <c r="C39" t="s">
        <v>8</v>
      </c>
      <c r="D39" t="s">
        <v>43</v>
      </c>
      <c r="E39" t="s">
        <v>71</v>
      </c>
      <c r="F39">
        <v>4.8713159999999998E-2</v>
      </c>
      <c r="G39">
        <v>3.3681493E-2</v>
      </c>
      <c r="H39">
        <v>4.8836940000000002E-2</v>
      </c>
      <c r="I39">
        <v>2.2489601000000001E-2</v>
      </c>
      <c r="J39" s="21">
        <v>-7.7009019999999995E-5</v>
      </c>
      <c r="K39" s="21">
        <v>4.260738E-5</v>
      </c>
      <c r="L39">
        <v>-1.51086707E-2</v>
      </c>
      <c r="M39" s="21">
        <v>8.9036740000000004E-5</v>
      </c>
      <c r="N39">
        <v>-1.5031661700000001E-2</v>
      </c>
      <c r="O39">
        <v>1.3488899999999999E-3</v>
      </c>
      <c r="P39">
        <v>1.5368524E-2</v>
      </c>
      <c r="Q39">
        <v>11.393461</v>
      </c>
      <c r="R39">
        <v>1</v>
      </c>
      <c r="S39">
        <v>1</v>
      </c>
      <c r="T39">
        <v>0.94499999999999995</v>
      </c>
      <c r="U39" s="21">
        <v>4.677967E-5</v>
      </c>
      <c r="V39" s="21">
        <v>8.2044620000000005E-5</v>
      </c>
      <c r="W39">
        <v>-2.6300562999999999E-2</v>
      </c>
      <c r="X39" s="21">
        <v>5.466279E-5</v>
      </c>
      <c r="Y39">
        <v>-2.6347342999999999E-2</v>
      </c>
      <c r="Z39">
        <v>2.5936029999999999E-3</v>
      </c>
      <c r="AA39">
        <v>2.6357251000000002E-2</v>
      </c>
      <c r="AB39">
        <v>10.162407999999999</v>
      </c>
      <c r="AC39">
        <v>1</v>
      </c>
      <c r="AD39">
        <v>1</v>
      </c>
      <c r="AE39">
        <v>0.94699999999999995</v>
      </c>
      <c r="AF39">
        <v>1.339535E-3</v>
      </c>
      <c r="AG39">
        <v>2.1788578E-3</v>
      </c>
      <c r="AH39">
        <v>2.5551580000000001E-3</v>
      </c>
      <c r="AI39">
        <v>1.3807697E-3</v>
      </c>
      <c r="AJ39" s="21">
        <v>4.260738E-5</v>
      </c>
      <c r="AK39" s="21">
        <v>8.9036740000000004E-5</v>
      </c>
      <c r="AL39" s="21">
        <v>8.2044620000000005E-5</v>
      </c>
      <c r="AM39" s="21">
        <v>5.466279E-5</v>
      </c>
      <c r="AN39">
        <v>0</v>
      </c>
      <c r="AO39">
        <v>0</v>
      </c>
      <c r="AP39">
        <v>0</v>
      </c>
      <c r="AQ39">
        <v>0</v>
      </c>
    </row>
    <row r="40" spans="1:43" x14ac:dyDescent="0.3">
      <c r="A40">
        <v>39</v>
      </c>
      <c r="B40" t="s">
        <v>367</v>
      </c>
      <c r="C40" t="s">
        <v>8</v>
      </c>
      <c r="D40" t="s">
        <v>11</v>
      </c>
      <c r="E40" t="s">
        <v>71</v>
      </c>
      <c r="F40">
        <v>4.8826559999999998E-2</v>
      </c>
      <c r="G40">
        <v>3.3670070000000003E-2</v>
      </c>
      <c r="H40">
        <v>4.8764670000000003E-2</v>
      </c>
      <c r="I40">
        <v>1.2122702000000001E-2</v>
      </c>
      <c r="J40" s="21">
        <v>3.6394450000000002E-5</v>
      </c>
      <c r="K40" s="21">
        <v>4.211472E-5</v>
      </c>
      <c r="L40">
        <v>-1.51200938E-2</v>
      </c>
      <c r="M40" s="21">
        <v>9.0056950000000005E-5</v>
      </c>
      <c r="N40">
        <v>-1.51564883E-2</v>
      </c>
      <c r="O40">
        <v>1.3316160000000001E-3</v>
      </c>
      <c r="P40">
        <v>1.5385688E-2</v>
      </c>
      <c r="Q40">
        <v>11.554149000000001</v>
      </c>
      <c r="R40">
        <v>1</v>
      </c>
      <c r="S40">
        <v>1</v>
      </c>
      <c r="T40">
        <v>0.93899999999999995</v>
      </c>
      <c r="U40" s="21">
        <v>-2.5494300000000001E-5</v>
      </c>
      <c r="V40" s="21">
        <v>1.2994029999999999E-4</v>
      </c>
      <c r="W40">
        <v>-3.6667461999999998E-2</v>
      </c>
      <c r="X40" s="21">
        <v>5.1063729999999999E-5</v>
      </c>
      <c r="Y40">
        <v>-3.6641967999999997E-2</v>
      </c>
      <c r="Z40">
        <v>4.107098E-3</v>
      </c>
      <c r="AA40">
        <v>3.6702965999999997E-2</v>
      </c>
      <c r="AB40">
        <v>8.9364709999999992</v>
      </c>
      <c r="AC40">
        <v>1</v>
      </c>
      <c r="AD40">
        <v>1</v>
      </c>
      <c r="AE40">
        <v>0.95199999999999996</v>
      </c>
      <c r="AF40">
        <v>1.3024460000000001E-3</v>
      </c>
      <c r="AG40">
        <v>2.1478173999999999E-3</v>
      </c>
      <c r="AH40">
        <v>4.1824119999999999E-3</v>
      </c>
      <c r="AI40">
        <v>1.3303338E-3</v>
      </c>
      <c r="AJ40" s="21">
        <v>4.211472E-5</v>
      </c>
      <c r="AK40" s="21">
        <v>9.0056950000000005E-5</v>
      </c>
      <c r="AL40" s="21">
        <v>1.2994029999999999E-4</v>
      </c>
      <c r="AM40" s="21">
        <v>5.1063729999999999E-5</v>
      </c>
      <c r="AN40">
        <v>0</v>
      </c>
      <c r="AO40">
        <v>0</v>
      </c>
      <c r="AP40">
        <v>0</v>
      </c>
      <c r="AQ40">
        <v>0</v>
      </c>
    </row>
    <row r="41" spans="1:43" x14ac:dyDescent="0.3">
      <c r="A41">
        <v>40</v>
      </c>
      <c r="B41" t="s">
        <v>368</v>
      </c>
      <c r="C41" t="s">
        <v>9</v>
      </c>
      <c r="D41" t="s">
        <v>10</v>
      </c>
      <c r="E41" t="s">
        <v>71</v>
      </c>
      <c r="F41">
        <v>4.8859979999999997E-2</v>
      </c>
      <c r="G41">
        <v>7.5999500000000003E-3</v>
      </c>
      <c r="H41">
        <v>4.8736359999999999E-2</v>
      </c>
      <c r="I41">
        <v>1.5432313E-2</v>
      </c>
      <c r="J41" s="21">
        <v>6.9820360000000004E-5</v>
      </c>
      <c r="K41" s="21">
        <v>5.3462579999999997E-5</v>
      </c>
      <c r="L41">
        <v>-4.1190214000000003E-2</v>
      </c>
      <c r="M41" s="21">
        <v>2.492457E-5</v>
      </c>
      <c r="N41">
        <v>-4.1260034399999999E-2</v>
      </c>
      <c r="O41">
        <v>1.691232E-3</v>
      </c>
      <c r="P41">
        <v>4.1197747E-2</v>
      </c>
      <c r="Q41">
        <v>24.359613</v>
      </c>
      <c r="R41">
        <v>1</v>
      </c>
      <c r="S41">
        <v>1</v>
      </c>
      <c r="T41">
        <v>0.94499999999999995</v>
      </c>
      <c r="U41" s="21">
        <v>-5.3808280000000003E-5</v>
      </c>
      <c r="V41" s="21">
        <v>7.6001310000000001E-5</v>
      </c>
      <c r="W41">
        <v>-3.3357852E-2</v>
      </c>
      <c r="X41" s="21">
        <v>4.1628739999999999E-5</v>
      </c>
      <c r="Y41">
        <v>-3.3304042999999998E-2</v>
      </c>
      <c r="Z41">
        <v>2.402773E-3</v>
      </c>
      <c r="AA41">
        <v>3.3383791000000003E-2</v>
      </c>
      <c r="AB41">
        <v>13.893859000000001</v>
      </c>
      <c r="AC41">
        <v>1</v>
      </c>
      <c r="AD41">
        <v>1</v>
      </c>
      <c r="AE41">
        <v>0.94599999999999995</v>
      </c>
      <c r="AF41">
        <v>1.660365E-3</v>
      </c>
      <c r="AG41">
        <v>6.0952119999999998E-4</v>
      </c>
      <c r="AH41">
        <v>2.4555029999999999E-3</v>
      </c>
      <c r="AI41">
        <v>1.0476000999999999E-3</v>
      </c>
      <c r="AJ41" s="21">
        <v>5.3462579999999997E-5</v>
      </c>
      <c r="AK41" s="21">
        <v>2.492457E-5</v>
      </c>
      <c r="AL41" s="21">
        <v>7.6001310000000001E-5</v>
      </c>
      <c r="AM41" s="21">
        <v>4.1628739999999999E-5</v>
      </c>
      <c r="AN41">
        <v>0</v>
      </c>
      <c r="AO41">
        <v>0</v>
      </c>
      <c r="AP41">
        <v>0</v>
      </c>
      <c r="AQ41">
        <v>0</v>
      </c>
    </row>
    <row r="42" spans="1:43" x14ac:dyDescent="0.3">
      <c r="A42">
        <v>41</v>
      </c>
      <c r="B42" t="s">
        <v>369</v>
      </c>
      <c r="C42" t="s">
        <v>9</v>
      </c>
      <c r="D42" t="s">
        <v>43</v>
      </c>
      <c r="E42" t="s">
        <v>71</v>
      </c>
      <c r="F42">
        <v>4.8819330000000001E-2</v>
      </c>
      <c r="G42">
        <v>7.6083430000000001E-3</v>
      </c>
      <c r="H42">
        <v>4.8915470000000003E-2</v>
      </c>
      <c r="I42">
        <v>2.2518783000000001E-2</v>
      </c>
      <c r="J42" s="21">
        <v>2.916608E-5</v>
      </c>
      <c r="K42" s="21">
        <v>5.0943190000000003E-5</v>
      </c>
      <c r="L42">
        <v>-4.1181821E-2</v>
      </c>
      <c r="M42" s="21">
        <v>2.0294990000000001E-5</v>
      </c>
      <c r="N42">
        <v>-4.1210987099999999E-2</v>
      </c>
      <c r="O42">
        <v>1.6104229999999999E-3</v>
      </c>
      <c r="P42">
        <v>4.1186817000000001E-2</v>
      </c>
      <c r="Q42">
        <v>25.575147000000001</v>
      </c>
      <c r="R42">
        <v>1</v>
      </c>
      <c r="S42">
        <v>1</v>
      </c>
      <c r="T42">
        <v>0.94699999999999995</v>
      </c>
      <c r="U42" s="21">
        <v>1.253064E-4</v>
      </c>
      <c r="V42" s="21">
        <v>7.8239229999999997E-5</v>
      </c>
      <c r="W42">
        <v>-2.6271381E-2</v>
      </c>
      <c r="X42" s="21">
        <v>4.9021689999999998E-5</v>
      </c>
      <c r="Y42">
        <v>-2.6396686999999999E-2</v>
      </c>
      <c r="Z42">
        <v>2.4760770000000001E-3</v>
      </c>
      <c r="AA42">
        <v>2.6317032000000001E-2</v>
      </c>
      <c r="AB42">
        <v>10.62852</v>
      </c>
      <c r="AC42">
        <v>1</v>
      </c>
      <c r="AD42">
        <v>1</v>
      </c>
      <c r="AE42">
        <v>0.95699999999999996</v>
      </c>
      <c r="AF42">
        <v>1.62086E-3</v>
      </c>
      <c r="AG42">
        <v>5.4472910000000002E-4</v>
      </c>
      <c r="AH42">
        <v>2.4766200000000001E-3</v>
      </c>
      <c r="AI42">
        <v>1.3245017999999999E-3</v>
      </c>
      <c r="AJ42" s="21">
        <v>5.0943190000000003E-5</v>
      </c>
      <c r="AK42" s="21">
        <v>2.0294990000000001E-5</v>
      </c>
      <c r="AL42" s="21">
        <v>7.8239229999999997E-5</v>
      </c>
      <c r="AM42" s="21">
        <v>4.9021689999999998E-5</v>
      </c>
      <c r="AN42">
        <v>0</v>
      </c>
      <c r="AO42">
        <v>0</v>
      </c>
      <c r="AP42">
        <v>0</v>
      </c>
      <c r="AQ42">
        <v>0</v>
      </c>
    </row>
    <row r="43" spans="1:43" x14ac:dyDescent="0.3">
      <c r="A43">
        <v>42</v>
      </c>
      <c r="B43" t="s">
        <v>370</v>
      </c>
      <c r="C43" t="s">
        <v>9</v>
      </c>
      <c r="D43" t="s">
        <v>11</v>
      </c>
      <c r="E43" t="s">
        <v>71</v>
      </c>
      <c r="F43">
        <v>4.8786250000000003E-2</v>
      </c>
      <c r="G43">
        <v>7.5322200000000001E-3</v>
      </c>
      <c r="H43">
        <v>4.8642570000000003E-2</v>
      </c>
      <c r="I43">
        <v>1.2126369E-2</v>
      </c>
      <c r="J43" s="21">
        <v>-3.9146209999999997E-6</v>
      </c>
      <c r="K43" s="21">
        <v>4.9671169999999998E-5</v>
      </c>
      <c r="L43">
        <v>-4.1257944099999999E-2</v>
      </c>
      <c r="M43" s="21">
        <v>2.0284359999999999E-5</v>
      </c>
      <c r="N43">
        <v>-4.1254029499999997E-2</v>
      </c>
      <c r="O43">
        <v>1.56996E-3</v>
      </c>
      <c r="P43">
        <v>4.1262924999999999E-2</v>
      </c>
      <c r="Q43">
        <v>26.282793999999999</v>
      </c>
      <c r="R43">
        <v>1</v>
      </c>
      <c r="S43">
        <v>1</v>
      </c>
      <c r="T43">
        <v>0.94399999999999995</v>
      </c>
      <c r="U43" s="21">
        <v>-1.475914E-4</v>
      </c>
      <c r="V43" s="21">
        <v>1.339635E-4</v>
      </c>
      <c r="W43">
        <v>-3.6663794999999999E-2</v>
      </c>
      <c r="X43" s="21">
        <v>4.8380639999999998E-5</v>
      </c>
      <c r="Y43">
        <v>-3.6516202999999997E-2</v>
      </c>
      <c r="Z43">
        <v>4.2367510000000004E-3</v>
      </c>
      <c r="AA43">
        <v>3.669567E-2</v>
      </c>
      <c r="AB43">
        <v>8.6612749999999998</v>
      </c>
      <c r="AC43">
        <v>1</v>
      </c>
      <c r="AD43">
        <v>1</v>
      </c>
      <c r="AE43">
        <v>0.94099999999999995</v>
      </c>
      <c r="AF43">
        <v>1.557767E-3</v>
      </c>
      <c r="AG43">
        <v>5.1926610000000003E-4</v>
      </c>
      <c r="AH43">
        <v>4.0718789999999996E-3</v>
      </c>
      <c r="AI43">
        <v>1.2920314E-3</v>
      </c>
      <c r="AJ43" s="21">
        <v>4.9671169999999998E-5</v>
      </c>
      <c r="AK43" s="21">
        <v>2.0284359999999999E-5</v>
      </c>
      <c r="AL43" s="21">
        <v>1.339635E-4</v>
      </c>
      <c r="AM43" s="21">
        <v>4.8380639999999998E-5</v>
      </c>
      <c r="AN43">
        <v>0</v>
      </c>
      <c r="AO43">
        <v>0</v>
      </c>
      <c r="AP43">
        <v>0</v>
      </c>
      <c r="AQ43">
        <v>0</v>
      </c>
    </row>
    <row r="44" spans="1:43" x14ac:dyDescent="0.3">
      <c r="A44">
        <v>43</v>
      </c>
      <c r="B44" t="s">
        <v>371</v>
      </c>
      <c r="C44" t="s">
        <v>42</v>
      </c>
      <c r="D44" t="s">
        <v>10</v>
      </c>
      <c r="E44" t="s">
        <v>71</v>
      </c>
      <c r="F44">
        <v>4.8779879999999998E-2</v>
      </c>
      <c r="G44">
        <v>1.5499967999999999E-2</v>
      </c>
      <c r="H44">
        <v>4.8710629999999998E-2</v>
      </c>
      <c r="I44">
        <v>1.545676E-2</v>
      </c>
      <c r="J44" s="21">
        <v>-1.027978E-5</v>
      </c>
      <c r="K44" s="21">
        <v>5.9022230000000001E-5</v>
      </c>
      <c r="L44">
        <v>-3.3290195799999998E-2</v>
      </c>
      <c r="M44" s="21">
        <v>4.9750809999999999E-5</v>
      </c>
      <c r="N44">
        <v>-3.3279916100000001E-2</v>
      </c>
      <c r="O44">
        <v>1.865542E-3</v>
      </c>
      <c r="P44">
        <v>3.3327312999999997E-2</v>
      </c>
      <c r="Q44">
        <v>17.864684</v>
      </c>
      <c r="R44">
        <v>1</v>
      </c>
      <c r="S44">
        <v>1</v>
      </c>
      <c r="T44">
        <v>0.94899999999999995</v>
      </c>
      <c r="U44" s="21">
        <v>-7.9539129999999994E-5</v>
      </c>
      <c r="V44" s="21">
        <v>8.0798110000000002E-5</v>
      </c>
      <c r="W44">
        <v>-3.3333403999999997E-2</v>
      </c>
      <c r="X44" s="21">
        <v>4.3439200000000002E-5</v>
      </c>
      <c r="Y44">
        <v>-3.3253865000000001E-2</v>
      </c>
      <c r="Z44">
        <v>2.5550210000000002E-3</v>
      </c>
      <c r="AA44">
        <v>3.3361667999999997E-2</v>
      </c>
      <c r="AB44">
        <v>13.057297</v>
      </c>
      <c r="AC44">
        <v>1</v>
      </c>
      <c r="AD44">
        <v>1</v>
      </c>
      <c r="AE44">
        <v>0.94599999999999995</v>
      </c>
      <c r="AF44">
        <v>1.8408070000000001E-3</v>
      </c>
      <c r="AG44">
        <v>1.2663327E-3</v>
      </c>
      <c r="AH44">
        <v>2.5563830000000002E-3</v>
      </c>
      <c r="AI44">
        <v>1.1512797000000001E-3</v>
      </c>
      <c r="AJ44" s="21">
        <v>5.9022230000000001E-5</v>
      </c>
      <c r="AK44" s="21">
        <v>4.9750809999999999E-5</v>
      </c>
      <c r="AL44" s="21">
        <v>8.0798110000000002E-5</v>
      </c>
      <c r="AM44" s="21">
        <v>4.3439200000000002E-5</v>
      </c>
      <c r="AN44">
        <v>0</v>
      </c>
      <c r="AO44">
        <v>0</v>
      </c>
      <c r="AP44">
        <v>0</v>
      </c>
      <c r="AQ44">
        <v>0</v>
      </c>
    </row>
    <row r="45" spans="1:43" x14ac:dyDescent="0.3">
      <c r="A45">
        <v>44</v>
      </c>
      <c r="B45" t="s">
        <v>372</v>
      </c>
      <c r="C45" t="s">
        <v>42</v>
      </c>
      <c r="D45" t="s">
        <v>43</v>
      </c>
      <c r="E45" t="s">
        <v>71</v>
      </c>
      <c r="F45">
        <v>4.8776989999999999E-2</v>
      </c>
      <c r="G45">
        <v>1.5437325999999999E-2</v>
      </c>
      <c r="H45">
        <v>4.8729590000000003E-2</v>
      </c>
      <c r="I45">
        <v>2.2445092999999999E-2</v>
      </c>
      <c r="J45" s="21">
        <v>-1.3179059999999999E-5</v>
      </c>
      <c r="K45" s="21">
        <v>5.3402980000000002E-5</v>
      </c>
      <c r="L45">
        <v>-3.3352838599999997E-2</v>
      </c>
      <c r="M45" s="21">
        <v>4.193484E-5</v>
      </c>
      <c r="N45">
        <v>-3.3339659600000002E-2</v>
      </c>
      <c r="O45">
        <v>1.6879569999999999E-3</v>
      </c>
      <c r="P45">
        <v>3.3379164000000003E-2</v>
      </c>
      <c r="Q45">
        <v>19.774888000000001</v>
      </c>
      <c r="R45">
        <v>1</v>
      </c>
      <c r="S45">
        <v>1</v>
      </c>
      <c r="T45">
        <v>0.95399999999999996</v>
      </c>
      <c r="U45" s="21">
        <v>-6.0576570000000003E-5</v>
      </c>
      <c r="V45" s="21">
        <v>7.7018539999999997E-5</v>
      </c>
      <c r="W45">
        <v>-2.6345071000000001E-2</v>
      </c>
      <c r="X45" s="21">
        <v>4.8477209999999998E-5</v>
      </c>
      <c r="Y45">
        <v>-2.6284493999999999E-2</v>
      </c>
      <c r="Z45">
        <v>2.4350750000000001E-3</v>
      </c>
      <c r="AA45">
        <v>2.6389590000000001E-2</v>
      </c>
      <c r="AB45">
        <v>10.837278</v>
      </c>
      <c r="AC45">
        <v>1</v>
      </c>
      <c r="AD45">
        <v>1</v>
      </c>
      <c r="AE45">
        <v>0.94599999999999995</v>
      </c>
      <c r="AF45">
        <v>1.768059E-3</v>
      </c>
      <c r="AG45">
        <v>1.1190675E-3</v>
      </c>
      <c r="AH45">
        <v>2.475522E-3</v>
      </c>
      <c r="AI45">
        <v>1.344226E-3</v>
      </c>
      <c r="AJ45" s="21">
        <v>5.3402980000000002E-5</v>
      </c>
      <c r="AK45" s="21">
        <v>4.193484E-5</v>
      </c>
      <c r="AL45" s="21">
        <v>7.7018539999999997E-5</v>
      </c>
      <c r="AM45" s="21">
        <v>4.8477209999999998E-5</v>
      </c>
      <c r="AN45">
        <v>0</v>
      </c>
      <c r="AO45">
        <v>0</v>
      </c>
      <c r="AP45">
        <v>0</v>
      </c>
      <c r="AQ45">
        <v>0</v>
      </c>
    </row>
    <row r="46" spans="1:43" x14ac:dyDescent="0.3">
      <c r="A46">
        <v>45</v>
      </c>
      <c r="B46" t="s">
        <v>373</v>
      </c>
      <c r="C46" t="s">
        <v>42</v>
      </c>
      <c r="D46" t="s">
        <v>11</v>
      </c>
      <c r="E46" t="s">
        <v>71</v>
      </c>
      <c r="F46">
        <v>4.8746600000000001E-2</v>
      </c>
      <c r="G46">
        <v>1.5500327E-2</v>
      </c>
      <c r="H46">
        <v>4.8776800000000002E-2</v>
      </c>
      <c r="I46">
        <v>1.2134756999999999E-2</v>
      </c>
      <c r="J46" s="21">
        <v>-4.3565610000000002E-5</v>
      </c>
      <c r="K46" s="21">
        <v>5.2480240000000002E-5</v>
      </c>
      <c r="L46">
        <v>-3.32898373E-2</v>
      </c>
      <c r="M46" s="21">
        <v>3.8385920000000003E-5</v>
      </c>
      <c r="N46">
        <v>-3.3246271600000002E-2</v>
      </c>
      <c r="O46">
        <v>1.6593129999999999E-3</v>
      </c>
      <c r="P46">
        <v>3.3311938999999999E-2</v>
      </c>
      <c r="Q46">
        <v>20.075741000000001</v>
      </c>
      <c r="R46">
        <v>1</v>
      </c>
      <c r="S46">
        <v>1</v>
      </c>
      <c r="T46">
        <v>0.94899999999999995</v>
      </c>
      <c r="U46" s="21">
        <v>-1.3360750000000001E-5</v>
      </c>
      <c r="V46" s="21">
        <v>1.2460499999999999E-4</v>
      </c>
      <c r="W46">
        <v>-3.6655407000000001E-2</v>
      </c>
      <c r="X46" s="21">
        <v>4.305878E-5</v>
      </c>
      <c r="Y46">
        <v>-3.6642045999999998E-2</v>
      </c>
      <c r="Z46">
        <v>3.9384069999999997E-3</v>
      </c>
      <c r="AA46">
        <v>3.6680664000000002E-2</v>
      </c>
      <c r="AB46">
        <v>9.3135790000000007</v>
      </c>
      <c r="AC46">
        <v>1</v>
      </c>
      <c r="AD46">
        <v>1</v>
      </c>
      <c r="AE46">
        <v>0.95499999999999996</v>
      </c>
      <c r="AF46">
        <v>1.6717419999999999E-3</v>
      </c>
      <c r="AG46">
        <v>1.0055015E-3</v>
      </c>
      <c r="AH46">
        <v>4.0436309999999998E-3</v>
      </c>
      <c r="AI46">
        <v>1.2727085E-3</v>
      </c>
      <c r="AJ46" s="21">
        <v>5.2480240000000002E-5</v>
      </c>
      <c r="AK46" s="21">
        <v>3.8385920000000003E-5</v>
      </c>
      <c r="AL46" s="21">
        <v>1.2460499999999999E-4</v>
      </c>
      <c r="AM46" s="21">
        <v>4.305878E-5</v>
      </c>
      <c r="AN46">
        <v>0</v>
      </c>
      <c r="AO46">
        <v>0</v>
      </c>
      <c r="AP46">
        <v>0</v>
      </c>
      <c r="AQ46">
        <v>0</v>
      </c>
    </row>
    <row r="52" spans="30:30" x14ac:dyDescent="0.3">
      <c r="AD52" t="s">
        <v>448</v>
      </c>
    </row>
    <row r="53" spans="30:30" x14ac:dyDescent="0.3">
      <c r="AD53">
        <v>1</v>
      </c>
    </row>
    <row r="54" spans="30:30" x14ac:dyDescent="0.3">
      <c r="AD54">
        <v>2</v>
      </c>
    </row>
    <row r="55" spans="30:30" x14ac:dyDescent="0.3">
      <c r="AD55">
        <v>3</v>
      </c>
    </row>
    <row r="56" spans="30:30" x14ac:dyDescent="0.3">
      <c r="AD56">
        <v>4</v>
      </c>
    </row>
    <row r="57" spans="30:30" x14ac:dyDescent="0.3">
      <c r="AD57">
        <v>5</v>
      </c>
    </row>
    <row r="58" spans="30:30" x14ac:dyDescent="0.3">
      <c r="AD58">
        <v>6</v>
      </c>
    </row>
    <row r="59" spans="30:30" x14ac:dyDescent="0.3">
      <c r="AD59">
        <v>7</v>
      </c>
    </row>
    <row r="60" spans="30:30" x14ac:dyDescent="0.3">
      <c r="AD60">
        <v>8</v>
      </c>
    </row>
    <row r="61" spans="30:30" x14ac:dyDescent="0.3">
      <c r="AD61">
        <v>9</v>
      </c>
    </row>
    <row r="62" spans="30:30" x14ac:dyDescent="0.3">
      <c r="AD62">
        <v>10</v>
      </c>
    </row>
    <row r="63" spans="30:30" x14ac:dyDescent="0.3">
      <c r="AD63">
        <v>11</v>
      </c>
    </row>
    <row r="64" spans="30:30" x14ac:dyDescent="0.3">
      <c r="AD64">
        <v>12</v>
      </c>
    </row>
    <row r="65" spans="30:30" x14ac:dyDescent="0.3">
      <c r="AD65">
        <v>13</v>
      </c>
    </row>
    <row r="66" spans="30:30" x14ac:dyDescent="0.3">
      <c r="AD66">
        <v>14</v>
      </c>
    </row>
    <row r="67" spans="30:30" x14ac:dyDescent="0.3">
      <c r="AD67">
        <v>15</v>
      </c>
    </row>
    <row r="68" spans="30:30" x14ac:dyDescent="0.3">
      <c r="AD68">
        <v>16</v>
      </c>
    </row>
    <row r="69" spans="30:30" x14ac:dyDescent="0.3">
      <c r="AD69">
        <v>17</v>
      </c>
    </row>
    <row r="70" spans="30:30" x14ac:dyDescent="0.3">
      <c r="AD70">
        <v>18</v>
      </c>
    </row>
    <row r="71" spans="30:30" x14ac:dyDescent="0.3">
      <c r="AD71">
        <v>19</v>
      </c>
    </row>
    <row r="72" spans="30:30" x14ac:dyDescent="0.3">
      <c r="AD72">
        <v>20</v>
      </c>
    </row>
    <row r="73" spans="30:30" x14ac:dyDescent="0.3">
      <c r="AD73">
        <v>21</v>
      </c>
    </row>
    <row r="74" spans="30:30" x14ac:dyDescent="0.3">
      <c r="AD74">
        <v>22</v>
      </c>
    </row>
    <row r="75" spans="30:30" x14ac:dyDescent="0.3">
      <c r="AD75">
        <v>23</v>
      </c>
    </row>
    <row r="76" spans="30:30" x14ac:dyDescent="0.3">
      <c r="AD76">
        <v>24</v>
      </c>
    </row>
    <row r="77" spans="30:30" x14ac:dyDescent="0.3">
      <c r="AD77">
        <v>25</v>
      </c>
    </row>
    <row r="78" spans="30:30" x14ac:dyDescent="0.3">
      <c r="AD78">
        <v>26</v>
      </c>
    </row>
    <row r="79" spans="30:30" x14ac:dyDescent="0.3">
      <c r="AD79">
        <v>27</v>
      </c>
    </row>
    <row r="80" spans="30:30" x14ac:dyDescent="0.3">
      <c r="AD80">
        <v>28</v>
      </c>
    </row>
    <row r="81" spans="30:30" x14ac:dyDescent="0.3">
      <c r="AD81">
        <v>29</v>
      </c>
    </row>
    <row r="82" spans="30:30" x14ac:dyDescent="0.3">
      <c r="AD82">
        <v>30</v>
      </c>
    </row>
    <row r="83" spans="30:30" x14ac:dyDescent="0.3">
      <c r="AD83">
        <v>31</v>
      </c>
    </row>
    <row r="84" spans="30:30" x14ac:dyDescent="0.3">
      <c r="AD84">
        <v>32</v>
      </c>
    </row>
    <row r="85" spans="30:30" x14ac:dyDescent="0.3">
      <c r="AD85">
        <v>33</v>
      </c>
    </row>
    <row r="86" spans="30:30" x14ac:dyDescent="0.3">
      <c r="AD86">
        <v>34</v>
      </c>
    </row>
    <row r="87" spans="30:30" x14ac:dyDescent="0.3">
      <c r="AD87">
        <v>35</v>
      </c>
    </row>
    <row r="88" spans="30:30" x14ac:dyDescent="0.3">
      <c r="AD88">
        <v>36</v>
      </c>
    </row>
    <row r="89" spans="30:30" x14ac:dyDescent="0.3">
      <c r="AD89">
        <v>37</v>
      </c>
    </row>
    <row r="90" spans="30:30" x14ac:dyDescent="0.3">
      <c r="AD90">
        <v>38</v>
      </c>
    </row>
    <row r="91" spans="30:30" x14ac:dyDescent="0.3">
      <c r="AD91">
        <v>39</v>
      </c>
    </row>
    <row r="92" spans="30:30" x14ac:dyDescent="0.3">
      <c r="AD92">
        <v>40</v>
      </c>
    </row>
    <row r="93" spans="30:30" x14ac:dyDescent="0.3">
      <c r="AD93">
        <v>41</v>
      </c>
    </row>
    <row r="94" spans="30:30" x14ac:dyDescent="0.3">
      <c r="AD94">
        <v>42</v>
      </c>
    </row>
    <row r="95" spans="30:30" x14ac:dyDescent="0.3">
      <c r="AD95">
        <v>43</v>
      </c>
    </row>
    <row r="96" spans="30:30" x14ac:dyDescent="0.3">
      <c r="AD96">
        <v>44</v>
      </c>
    </row>
    <row r="97" spans="30:30" x14ac:dyDescent="0.3">
      <c r="AD97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9"/>
  <sheetViews>
    <sheetView topLeftCell="A6" workbookViewId="0">
      <pane xSplit="6" topLeftCell="AD1" activePane="topRight" state="frozen"/>
      <selection pane="topRight" activeCell="M4" sqref="M4"/>
    </sheetView>
  </sheetViews>
  <sheetFormatPr defaultRowHeight="14.4" x14ac:dyDescent="0.3"/>
  <cols>
    <col min="7" max="7" width="5.5546875" customWidth="1"/>
    <col min="8" max="9" width="8.33203125" style="22" customWidth="1"/>
    <col min="10" max="10" width="8.33203125" style="5" customWidth="1"/>
    <col min="11" max="12" width="8.5546875" style="22" customWidth="1"/>
    <col min="13" max="13" width="8.5546875" style="5" customWidth="1"/>
    <col min="14" max="16" width="9" style="5" customWidth="1"/>
    <col min="17" max="19" width="8.88671875" style="5" customWidth="1"/>
    <col min="20" max="20" width="11" style="5" customWidth="1"/>
    <col min="21" max="21" width="7.5546875" style="5" customWidth="1"/>
    <col min="22" max="22" width="8.109375" style="22" customWidth="1"/>
    <col min="23" max="23" width="8.5546875" style="5" customWidth="1"/>
    <col min="24" max="24" width="7.6640625" style="22" customWidth="1"/>
    <col min="25" max="25" width="8.88671875" style="22" customWidth="1"/>
    <col min="26" max="26" width="7.109375" style="22" customWidth="1"/>
    <col min="27" max="27" width="9.33203125" style="45" customWidth="1"/>
    <col min="28" max="29" width="6.6640625" style="37" customWidth="1"/>
    <col min="30" max="30" width="6.33203125" style="11" customWidth="1"/>
    <col min="31" max="31" width="8.44140625" style="5" customWidth="1"/>
    <col min="32" max="33" width="12.109375" style="5" customWidth="1"/>
    <col min="34" max="35" width="9.109375" style="5"/>
    <col min="36" max="37" width="9.109375" style="22"/>
    <col min="38" max="38" width="9.109375" style="45"/>
    <col min="39" max="41" width="9.109375" style="22"/>
    <col min="42" max="43" width="9.109375" style="11"/>
    <col min="44" max="47" width="9.109375" style="22"/>
    <col min="48" max="48" width="9.109375" style="5"/>
    <col min="49" max="51" width="9.109375" style="22"/>
    <col min="52" max="52" width="9.109375" style="5"/>
    <col min="53" max="55" width="9.109375" style="22"/>
    <col min="56" max="56" width="9.109375" style="5"/>
    <col min="57" max="57" width="9.109375" style="22"/>
    <col min="58" max="60" width="9.109375" style="11"/>
    <col min="61" max="61" width="9.109375" style="50"/>
    <col min="62" max="62" width="9.109375" style="11"/>
  </cols>
  <sheetData>
    <row r="1" spans="1:67" x14ac:dyDescent="0.3">
      <c r="D1" s="1" t="s">
        <v>91</v>
      </c>
      <c r="E1" s="1"/>
      <c r="F1" s="1"/>
      <c r="K1" s="22">
        <f>0.05/4*3</f>
        <v>3.7500000000000006E-2</v>
      </c>
      <c r="M1" s="5">
        <f>0.035/0.049</f>
        <v>0.7142857142857143</v>
      </c>
      <c r="N1" s="5">
        <f>(1-(0.035/0.049))*100</f>
        <v>28.571428571428569</v>
      </c>
      <c r="O1" s="5">
        <f>EXP(0.0001)</f>
        <v>1.0001000050001667</v>
      </c>
      <c r="P1" s="5">
        <f>EXP(1.96*0.0002)</f>
        <v>1.0003920768420405</v>
      </c>
      <c r="T1" s="15" t="s">
        <v>92</v>
      </c>
      <c r="U1" s="15"/>
      <c r="V1" s="26"/>
      <c r="X1" s="30" t="s">
        <v>431</v>
      </c>
      <c r="Y1" s="30"/>
    </row>
    <row r="2" spans="1:67" s="18" customFormat="1" ht="253.8" x14ac:dyDescent="0.3">
      <c r="A2" s="18" t="s">
        <v>517</v>
      </c>
      <c r="B2" s="18" t="s">
        <v>516</v>
      </c>
      <c r="C2" s="18" t="s">
        <v>176</v>
      </c>
      <c r="D2" s="18" t="s">
        <v>62</v>
      </c>
      <c r="E2" s="18" t="s">
        <v>63</v>
      </c>
      <c r="F2" s="18" t="s">
        <v>64</v>
      </c>
      <c r="G2" s="18" t="s">
        <v>65</v>
      </c>
      <c r="H2" s="23" t="s">
        <v>166</v>
      </c>
      <c r="I2" s="23" t="s">
        <v>440</v>
      </c>
      <c r="J2" s="19" t="s">
        <v>459</v>
      </c>
      <c r="K2" s="23" t="s">
        <v>167</v>
      </c>
      <c r="L2" s="23" t="s">
        <v>441</v>
      </c>
      <c r="M2" s="19" t="s">
        <v>460</v>
      </c>
      <c r="N2" s="19" t="s">
        <v>168</v>
      </c>
      <c r="O2" s="19" t="s">
        <v>442</v>
      </c>
      <c r="P2" s="19" t="s">
        <v>461</v>
      </c>
      <c r="Q2" s="19" t="s">
        <v>169</v>
      </c>
      <c r="R2" s="19" t="s">
        <v>443</v>
      </c>
      <c r="S2" s="19" t="s">
        <v>462</v>
      </c>
      <c r="T2" s="19" t="s">
        <v>72</v>
      </c>
      <c r="U2" s="19" t="s">
        <v>73</v>
      </c>
      <c r="V2" s="23" t="s">
        <v>74</v>
      </c>
      <c r="W2" s="19" t="s">
        <v>75</v>
      </c>
      <c r="X2" s="23" t="s">
        <v>76</v>
      </c>
      <c r="Y2" s="23" t="s">
        <v>77</v>
      </c>
      <c r="Z2" s="23" t="s">
        <v>78</v>
      </c>
      <c r="AA2" s="38" t="s">
        <v>79</v>
      </c>
      <c r="AB2" s="38" t="s">
        <v>177</v>
      </c>
      <c r="AC2" s="38" t="s">
        <v>179</v>
      </c>
      <c r="AD2" s="20" t="s">
        <v>66</v>
      </c>
      <c r="AE2" s="19" t="s">
        <v>80</v>
      </c>
      <c r="AF2" s="19" t="s">
        <v>81</v>
      </c>
      <c r="AG2" s="19" t="s">
        <v>82</v>
      </c>
      <c r="AH2" s="19" t="s">
        <v>83</v>
      </c>
      <c r="AI2" s="19" t="s">
        <v>84</v>
      </c>
      <c r="AJ2" s="23" t="s">
        <v>85</v>
      </c>
      <c r="AK2" s="23" t="s">
        <v>86</v>
      </c>
      <c r="AL2" s="38" t="s">
        <v>87</v>
      </c>
      <c r="AM2" s="23" t="s">
        <v>67</v>
      </c>
      <c r="AN2" s="23" t="s">
        <v>464</v>
      </c>
      <c r="AO2" s="23" t="s">
        <v>180</v>
      </c>
      <c r="AP2" s="20" t="s">
        <v>465</v>
      </c>
      <c r="AQ2" s="20" t="s">
        <v>68</v>
      </c>
      <c r="AR2" s="23" t="s">
        <v>170</v>
      </c>
      <c r="AS2" s="23" t="s">
        <v>171</v>
      </c>
      <c r="AT2" s="23" t="s">
        <v>172</v>
      </c>
      <c r="AU2" s="23" t="s">
        <v>173</v>
      </c>
      <c r="AV2" s="89" t="s">
        <v>449</v>
      </c>
      <c r="AW2" s="90"/>
      <c r="AX2" s="89" t="s">
        <v>450</v>
      </c>
      <c r="AY2" s="90"/>
      <c r="AZ2" s="91" t="s">
        <v>451</v>
      </c>
      <c r="BA2" s="92"/>
      <c r="BB2" s="91" t="s">
        <v>452</v>
      </c>
      <c r="BC2" s="92"/>
      <c r="BD2" s="19" t="s">
        <v>457</v>
      </c>
      <c r="BE2" s="93" t="s">
        <v>466</v>
      </c>
      <c r="BF2" s="94"/>
      <c r="BG2" s="87" t="s">
        <v>467</v>
      </c>
      <c r="BH2" s="88"/>
      <c r="BI2" s="51" t="s">
        <v>468</v>
      </c>
      <c r="BJ2" s="20" t="s">
        <v>474</v>
      </c>
    </row>
    <row r="3" spans="1:67" s="8" customFormat="1" x14ac:dyDescent="0.3">
      <c r="D3" s="8" t="s">
        <v>88</v>
      </c>
      <c r="H3" s="24"/>
      <c r="I3" s="24"/>
      <c r="J3" s="9"/>
      <c r="K3" s="24"/>
      <c r="L3" s="24"/>
      <c r="M3" s="9"/>
      <c r="N3" s="9"/>
      <c r="O3" s="9"/>
      <c r="P3" s="9"/>
      <c r="Q3" s="9"/>
      <c r="R3" s="9"/>
      <c r="S3" s="9"/>
      <c r="T3" s="9"/>
      <c r="U3" s="9"/>
      <c r="V3" s="24"/>
      <c r="W3" s="9"/>
      <c r="X3" s="24"/>
      <c r="Y3" s="24"/>
      <c r="Z3" s="24"/>
      <c r="AA3" s="39"/>
      <c r="AB3" s="39"/>
      <c r="AC3" s="39"/>
      <c r="AD3" s="12"/>
      <c r="AE3" s="9"/>
      <c r="AF3" s="9"/>
      <c r="AG3" s="9"/>
      <c r="AH3" s="9"/>
      <c r="AI3" s="9"/>
      <c r="AJ3" s="24"/>
      <c r="AK3" s="24"/>
      <c r="AL3" s="39"/>
      <c r="AM3" s="24"/>
      <c r="AN3" s="24"/>
      <c r="AO3" s="24"/>
      <c r="AP3" s="12"/>
      <c r="AQ3" s="12"/>
      <c r="AR3" s="24"/>
      <c r="AS3" s="24"/>
      <c r="AT3" s="24"/>
      <c r="AU3" s="24"/>
      <c r="AV3" s="9"/>
      <c r="AW3" s="24"/>
      <c r="AX3" s="24"/>
      <c r="AY3" s="24"/>
      <c r="AZ3" s="9"/>
      <c r="BA3" s="24"/>
      <c r="BB3" s="24"/>
      <c r="BC3" s="24"/>
      <c r="BD3" s="9"/>
      <c r="BE3" s="24"/>
      <c r="BF3" s="12"/>
      <c r="BG3" s="12"/>
      <c r="BH3" s="12"/>
      <c r="BI3" s="52"/>
      <c r="BJ3" s="12"/>
      <c r="BK3" s="8" t="s">
        <v>515</v>
      </c>
    </row>
    <row r="4" spans="1:67" s="1" customFormat="1" x14ac:dyDescent="0.3">
      <c r="A4" s="1">
        <v>1</v>
      </c>
      <c r="B4" s="1">
        <v>1</v>
      </c>
      <c r="C4" s="1">
        <v>1</v>
      </c>
      <c r="D4" s="1" t="s">
        <v>16</v>
      </c>
      <c r="E4" s="1" t="s">
        <v>8</v>
      </c>
      <c r="F4" s="1" t="s">
        <v>9</v>
      </c>
      <c r="G4" s="1" t="s">
        <v>69</v>
      </c>
      <c r="H4" s="25">
        <f>'results-unformat'!F2</f>
        <v>4.8859180000000002E-2</v>
      </c>
      <c r="I4" s="25">
        <f>'results-unformat'!AF2</f>
        <v>2.2843189999999999E-3</v>
      </c>
      <c r="J4" s="10">
        <f>'results-unformat'!AJ2</f>
        <v>7.2967049999999998E-5</v>
      </c>
      <c r="K4" s="25">
        <f>'results-unformat'!G2</f>
        <v>3.4172382000000001E-2</v>
      </c>
      <c r="L4" s="25">
        <f>'results-unformat'!AG2</f>
        <v>3.5319912E-3</v>
      </c>
      <c r="M4" s="10">
        <f>'results-unformat'!AK2</f>
        <v>1.442239E-4</v>
      </c>
      <c r="N4" s="10">
        <f>'results-unformat'!H2</f>
        <v>-9.2465780000000004E-5</v>
      </c>
      <c r="O4" s="10">
        <f>'results-unformat'!AH2</f>
        <v>2.5024919999999998E-3</v>
      </c>
      <c r="P4" s="10">
        <f>'results-unformat'!AL2</f>
        <v>7.8032939999999999E-5</v>
      </c>
      <c r="Q4" s="10">
        <f>'results-unformat'!I2</f>
        <v>-1.224384E-4</v>
      </c>
      <c r="R4" s="10">
        <f>'results-unformat'!AI2</f>
        <v>3.8325977999999999E-3</v>
      </c>
      <c r="S4" s="10">
        <f>'results-unformat'!AM2</f>
        <v>1.4965200000000001E-4</v>
      </c>
      <c r="T4" s="10">
        <f>'results-unformat'!J2</f>
        <v>6.901438E-5</v>
      </c>
      <c r="U4" s="10">
        <f>'results-unformat'!K2</f>
        <v>7.2967049999999998E-5</v>
      </c>
      <c r="V4" s="25">
        <f>'results-unformat'!L2</f>
        <v>-1.4617781999999999E-2</v>
      </c>
      <c r="W4" s="10">
        <f>'results-unformat'!M2</f>
        <v>1.442239E-4</v>
      </c>
      <c r="X4" s="25">
        <f>'results-unformat'!N2</f>
        <v>-1.4686797E-2</v>
      </c>
      <c r="Y4" s="25">
        <f>'results-unformat'!O2</f>
        <v>2.3072990000000001E-3</v>
      </c>
      <c r="Z4" s="25">
        <f>'results-unformat'!P2</f>
        <v>1.5312063000000001E-2</v>
      </c>
      <c r="AA4" s="46">
        <f>'results-unformat'!Q2</f>
        <v>6.6363589999999997</v>
      </c>
      <c r="AB4" s="40">
        <f>'results-unformat'!R2</f>
        <v>1</v>
      </c>
      <c r="AC4" s="40">
        <f>'results-unformat'!AD2</f>
        <v>1</v>
      </c>
      <c r="AD4" s="13">
        <f>'results-unformat'!S2</f>
        <v>0.95</v>
      </c>
      <c r="AE4" s="10">
        <f>'results-unformat'!T2</f>
        <v>-9.2465780000000004E-5</v>
      </c>
      <c r="AF4" s="10">
        <f>'results-unformat'!U2</f>
        <v>7.8032939999999999E-5</v>
      </c>
      <c r="AG4" s="10">
        <f>'results-unformat'!V2</f>
        <v>-1.224384E-4</v>
      </c>
      <c r="AH4" s="10">
        <f>'results-unformat'!W2</f>
        <v>1.4965200000000001E-4</v>
      </c>
      <c r="AI4" s="10">
        <f>'results-unformat'!X2</f>
        <v>-2.9972600000000002E-5</v>
      </c>
      <c r="AJ4" s="25">
        <f>'results-unformat'!Y2</f>
        <v>2.4681170000000001E-3</v>
      </c>
      <c r="AK4" s="25">
        <f>'results-unformat'!Z2</f>
        <v>4.7316283000000004E-3</v>
      </c>
      <c r="AL4" s="46">
        <f>'results-unformat'!AA2</f>
        <v>1.9171007</v>
      </c>
      <c r="AM4" s="25">
        <f>'results-unformat'!AB2</f>
        <v>4.2999999999999997E-2</v>
      </c>
      <c r="AN4" s="25">
        <f>'results-unformat'!AP2</f>
        <v>6.4149050000000003E-3</v>
      </c>
      <c r="AO4" s="25">
        <f>'results-unformat'!AE2</f>
        <v>0.11600000000000001</v>
      </c>
      <c r="AP4" s="13">
        <f>'results-unformat'!AQ2</f>
        <v>1.0126401E-2</v>
      </c>
      <c r="AQ4" s="13">
        <f>'results-unformat'!AC2</f>
        <v>0.95699999999999996</v>
      </c>
      <c r="AR4" s="25">
        <f>EXP(H4)</f>
        <v>1.050072469122826</v>
      </c>
      <c r="AS4" s="25">
        <f>EXP(K4)</f>
        <v>1.0347629658643056</v>
      </c>
      <c r="AT4" s="25">
        <f>EXP(N4)</f>
        <v>0.9999075384948285</v>
      </c>
      <c r="AU4" s="25">
        <f>EXP(Q4)</f>
        <v>0.99987756909527503</v>
      </c>
      <c r="AV4" s="10">
        <f t="shared" ref="AV4:AV15" si="0">AR4-EXP(H4-1.96*J4)</f>
        <v>1.501658148326257E-4</v>
      </c>
      <c r="AW4" s="25">
        <f t="shared" ref="AW4:AW15" si="1">EXP(H4+1.96*J4)-AR4</f>
        <v>1.5018729239502093E-4</v>
      </c>
      <c r="AX4" s="10">
        <f t="shared" ref="AX4:AX15" si="2">AS4-EXP(K4-1.96*M4)</f>
        <v>2.9246426032769612E-4</v>
      </c>
      <c r="AY4" s="10">
        <f t="shared" ref="AY4:AY15" si="3">EXP(K4+1.96*M4)-AS4</f>
        <v>2.9254694547264926E-4</v>
      </c>
      <c r="AZ4" s="10">
        <f t="shared" ref="AZ4:AZ15" si="4">AT4-EXP(N4-1.96*P4)</f>
        <v>1.5291872657363648E-4</v>
      </c>
      <c r="BA4" s="25">
        <f t="shared" ref="BA4:BA15" si="5">EXP(N4+1.96*P4)-AT4</f>
        <v>1.5294211645000555E-4</v>
      </c>
      <c r="BB4" s="25">
        <f t="shared" ref="BB4:BB15" si="6">AU4-EXP(Q4-1.96*S4)</f>
        <v>2.932390005924157E-4</v>
      </c>
      <c r="BC4" s="25">
        <f t="shared" ref="BC4:BC15" si="7">EXP(Q4+1.96*S4)-AU4</f>
        <v>2.9332502546175476E-4</v>
      </c>
      <c r="BD4" s="10">
        <f>L4-I4</f>
        <v>1.2476722000000001E-3</v>
      </c>
      <c r="BE4" s="25">
        <f>(1.96*AN4)</f>
        <v>1.25732138E-2</v>
      </c>
      <c r="BF4" s="13">
        <f>(1.96*AN4)</f>
        <v>1.25732138E-2</v>
      </c>
      <c r="BG4" s="13">
        <f>(1.96*AP4)</f>
        <v>1.984774596E-2</v>
      </c>
      <c r="BH4" s="13">
        <f>(1.96*AP4)</f>
        <v>1.984774596E-2</v>
      </c>
      <c r="BI4" s="53">
        <f>(1-(K4/LN(1.05)))*100</f>
        <v>29.960510316524747</v>
      </c>
      <c r="BJ4" s="13">
        <f>ABS((EXP(K4)-EXP(H4))/EXP(K4))*100</f>
        <v>1.4795178957465756</v>
      </c>
      <c r="BK4" s="53">
        <f>(1.05-EXP(K4))/0.05*100</f>
        <v>30.474068271388877</v>
      </c>
    </row>
    <row r="5" spans="1:67" s="1" customFormat="1" x14ac:dyDescent="0.3">
      <c r="A5" s="1">
        <v>2</v>
      </c>
      <c r="B5" s="1">
        <v>2</v>
      </c>
      <c r="C5" s="1">
        <v>2</v>
      </c>
      <c r="D5" s="1" t="s">
        <v>18</v>
      </c>
      <c r="E5" s="1" t="s">
        <v>8</v>
      </c>
      <c r="F5" s="1" t="s">
        <v>42</v>
      </c>
      <c r="G5" s="1" t="s">
        <v>69</v>
      </c>
      <c r="H5" s="25">
        <f>'results-unformat'!F4</f>
        <v>4.8800419999999997E-2</v>
      </c>
      <c r="I5" s="25">
        <f>'results-unformat'!AF4</f>
        <v>1.901135E-3</v>
      </c>
      <c r="J5" s="10">
        <f>'results-unformat'!AJ4</f>
        <v>5.977641E-5</v>
      </c>
      <c r="K5" s="25">
        <f>'results-unformat'!G4</f>
        <v>3.3817708000000002E-2</v>
      </c>
      <c r="L5" s="25">
        <f>'results-unformat'!AG4</f>
        <v>2.9788407999999998E-3</v>
      </c>
      <c r="M5" s="10">
        <f>'results-unformat'!AK4</f>
        <v>1.1952190000000001E-4</v>
      </c>
      <c r="N5" s="10">
        <f>'results-unformat'!H4</f>
        <v>-3.077699E-5</v>
      </c>
      <c r="O5" s="10">
        <f>'results-unformat'!AH4</f>
        <v>2.4129749999999999E-3</v>
      </c>
      <c r="P5" s="10">
        <f>'results-unformat'!AL4</f>
        <v>7.5706920000000007E-5</v>
      </c>
      <c r="Q5" s="10">
        <f>'results-unformat'!I4</f>
        <v>1.547668E-4</v>
      </c>
      <c r="R5" s="10">
        <f>'results-unformat'!AI4</f>
        <v>2.4872314E-3</v>
      </c>
      <c r="S5" s="10">
        <f>'results-unformat'!AM4</f>
        <v>1.013275E-4</v>
      </c>
      <c r="T5" s="10">
        <f>'results-unformat'!J4</f>
        <v>1.0252189999999999E-5</v>
      </c>
      <c r="U5" s="10">
        <f>'results-unformat'!K4</f>
        <v>5.977641E-5</v>
      </c>
      <c r="V5" s="25">
        <f>'results-unformat'!L4</f>
        <v>-1.4972456E-2</v>
      </c>
      <c r="W5" s="10">
        <f>'results-unformat'!M4</f>
        <v>1.1952190000000001E-4</v>
      </c>
      <c r="X5" s="25">
        <f>'results-unformat'!N4</f>
        <v>-1.4982708000000001E-2</v>
      </c>
      <c r="Y5" s="25">
        <f>'results-unformat'!O4</f>
        <v>1.8893779999999999E-3</v>
      </c>
      <c r="Z5" s="25">
        <f>'results-unformat'!P4</f>
        <v>1.5441685E-2</v>
      </c>
      <c r="AA5" s="46">
        <f>'results-unformat'!Q4</f>
        <v>8.1728919999999992</v>
      </c>
      <c r="AB5" s="40">
        <f>'results-unformat'!R4</f>
        <v>1</v>
      </c>
      <c r="AC5" s="40">
        <f>'results-unformat'!AD4</f>
        <v>1</v>
      </c>
      <c r="AD5" s="13">
        <f>'results-unformat'!S4</f>
        <v>0.94399999999999995</v>
      </c>
      <c r="AE5" s="10">
        <f>'results-unformat'!T4</f>
        <v>-3.077699E-5</v>
      </c>
      <c r="AF5" s="10">
        <f>'results-unformat'!U4</f>
        <v>7.5706920000000007E-5</v>
      </c>
      <c r="AG5" s="10">
        <f>'results-unformat'!V4</f>
        <v>1.547668E-4</v>
      </c>
      <c r="AH5" s="10">
        <f>'results-unformat'!W4</f>
        <v>1.013275E-4</v>
      </c>
      <c r="AI5" s="10">
        <f>'results-unformat'!X4</f>
        <v>1.8554380000000001E-4</v>
      </c>
      <c r="AJ5" s="25">
        <f>'results-unformat'!Y4</f>
        <v>2.3930639999999999E-3</v>
      </c>
      <c r="AK5" s="25">
        <f>'results-unformat'!Z4</f>
        <v>3.2063927E-3</v>
      </c>
      <c r="AL5" s="46">
        <f>'results-unformat'!AA4</f>
        <v>1.3398694</v>
      </c>
      <c r="AM5" s="25">
        <f>'results-unformat'!AB4</f>
        <v>5.5E-2</v>
      </c>
      <c r="AN5" s="25">
        <f>'results-unformat'!AP4</f>
        <v>7.2093690000000002E-3</v>
      </c>
      <c r="AO5" s="25">
        <f>'results-unformat'!AE4</f>
        <v>0.13300000000000001</v>
      </c>
      <c r="AP5" s="13">
        <f>'results-unformat'!AQ4</f>
        <v>1.0738296E-2</v>
      </c>
      <c r="AQ5" s="13">
        <f>'results-unformat'!AC4</f>
        <v>0.94499999999999995</v>
      </c>
      <c r="AR5" s="25">
        <f>EXP(H5)</f>
        <v>1.0500107686773172</v>
      </c>
      <c r="AS5" s="25">
        <f t="shared" ref="AS5:AS15" si="8">EXP(K5)</f>
        <v>1.0343960274197601</v>
      </c>
      <c r="AT5" s="25">
        <f t="shared" ref="AT5:AT15" si="9">EXP(N5)</f>
        <v>0.99996922348360673</v>
      </c>
      <c r="AU5" s="25">
        <f t="shared" ref="AU5:AU15" si="10">EXP(Q5)</f>
        <v>1.0001547787769991</v>
      </c>
      <c r="AV5" s="10">
        <f t="shared" si="0"/>
        <v>1.23013907053382E-4</v>
      </c>
      <c r="AW5" s="25">
        <f t="shared" si="1"/>
        <v>1.2302832042387912E-4</v>
      </c>
      <c r="AX5" s="10">
        <f t="shared" si="2"/>
        <v>2.4229225680305611E-4</v>
      </c>
      <c r="AY5" s="10">
        <f t="shared" si="3"/>
        <v>2.4234902354436372E-4</v>
      </c>
      <c r="AZ5" s="10">
        <f t="shared" si="4"/>
        <v>1.483699881549283E-4</v>
      </c>
      <c r="BA5" s="25">
        <f t="shared" si="5"/>
        <v>1.4839200575267331E-4</v>
      </c>
      <c r="BB5" s="25">
        <f t="shared" si="6"/>
        <v>1.9861291625511424E-4</v>
      </c>
      <c r="BC5" s="25">
        <f t="shared" si="7"/>
        <v>1.9865236507476958E-4</v>
      </c>
      <c r="BD5" s="10">
        <f t="shared" ref="BD5:BD15" si="11">L5-I5</f>
        <v>1.0777057999999998E-3</v>
      </c>
      <c r="BE5" s="25">
        <f t="shared" ref="BE5:BE15" si="12">(1.96*AN5)</f>
        <v>1.4130363240000001E-2</v>
      </c>
      <c r="BF5" s="13">
        <f t="shared" ref="BF5:BF15" si="13">(1.96*AN5)</f>
        <v>1.4130363240000001E-2</v>
      </c>
      <c r="BG5" s="13">
        <f t="shared" ref="BG5:BG15" si="14">(1.96*AP5)</f>
        <v>2.1047060159999999E-2</v>
      </c>
      <c r="BH5" s="13">
        <f t="shared" ref="BH5:BH15" si="15">(1.96*AP5)</f>
        <v>2.1047060159999999E-2</v>
      </c>
      <c r="BI5" s="53">
        <f t="shared" ref="BI5:BI15" si="16">(1-(K5/LN(1.05)))*100</f>
        <v>30.687447817223312</v>
      </c>
      <c r="BJ5" s="13">
        <f t="shared" ref="BJ5:BJ15" si="17">ABS((EXP(K5)-EXP(H5))/EXP(K5))*100</f>
        <v>1.5095515492752984</v>
      </c>
      <c r="BK5" s="53">
        <f t="shared" ref="BK5:BK15" si="18">(1.05-EXP(K5))/0.05*100</f>
        <v>31.207945160479866</v>
      </c>
    </row>
    <row r="6" spans="1:67" s="1" customFormat="1" x14ac:dyDescent="0.3">
      <c r="A6" s="1">
        <v>7</v>
      </c>
      <c r="B6" s="1">
        <v>8</v>
      </c>
      <c r="C6" s="1">
        <v>3</v>
      </c>
      <c r="D6" s="1" t="s">
        <v>17</v>
      </c>
      <c r="E6" s="1" t="s">
        <v>9</v>
      </c>
      <c r="F6" s="1" t="s">
        <v>8</v>
      </c>
      <c r="G6" s="1" t="s">
        <v>69</v>
      </c>
      <c r="H6" s="25">
        <f>'results-unformat'!F3</f>
        <v>4.88624E-2</v>
      </c>
      <c r="I6" s="25">
        <f>'results-unformat'!AF3</f>
        <v>2.506636E-3</v>
      </c>
      <c r="J6" s="10">
        <f>'results-unformat'!AJ3</f>
        <v>7.9540980000000002E-5</v>
      </c>
      <c r="K6" s="25">
        <f>'results-unformat'!G3</f>
        <v>3.4483735000000001E-2</v>
      </c>
      <c r="L6" s="25">
        <f>'results-unformat'!AG3</f>
        <v>3.8577273000000001E-3</v>
      </c>
      <c r="M6" s="10">
        <f>'results-unformat'!AK3</f>
        <v>1.4348449999999999E-4</v>
      </c>
      <c r="N6" s="10">
        <f>'results-unformat'!H3</f>
        <v>-2.155424E-5</v>
      </c>
      <c r="O6" s="10">
        <f>'results-unformat'!AH3</f>
        <v>2.3031190000000002E-3</v>
      </c>
      <c r="P6" s="10">
        <f>'results-unformat'!AL3</f>
        <v>7.4594110000000005E-5</v>
      </c>
      <c r="Q6" s="10">
        <f>'results-unformat'!I3</f>
        <v>9.4343309999999996E-5</v>
      </c>
      <c r="R6" s="10">
        <f>'results-unformat'!AI3</f>
        <v>3.5841415000000001E-3</v>
      </c>
      <c r="S6" s="10">
        <f>'results-unformat'!AM3</f>
        <v>1.351856E-4</v>
      </c>
      <c r="T6" s="10">
        <f>'results-unformat'!J3</f>
        <v>7.2239339999999994E-5</v>
      </c>
      <c r="U6" s="10">
        <f>'results-unformat'!K3</f>
        <v>7.9540980000000002E-5</v>
      </c>
      <c r="V6" s="25">
        <f>'results-unformat'!L3</f>
        <v>-1.4306429000000001E-2</v>
      </c>
      <c r="W6" s="10">
        <f>'results-unformat'!M3</f>
        <v>1.4348449999999999E-4</v>
      </c>
      <c r="X6" s="25">
        <f>'results-unformat'!N3</f>
        <v>-1.4378669E-2</v>
      </c>
      <c r="Y6" s="25">
        <f>'results-unformat'!O3</f>
        <v>2.5150860000000001E-3</v>
      </c>
      <c r="Z6" s="25">
        <f>'results-unformat'!P3</f>
        <v>1.5008036000000001E-2</v>
      </c>
      <c r="AA6" s="46">
        <f>'results-unformat'!Q3</f>
        <v>5.9672049999999999</v>
      </c>
      <c r="AB6" s="40">
        <f>'results-unformat'!R3</f>
        <v>1</v>
      </c>
      <c r="AC6" s="40">
        <f>'results-unformat'!AD3</f>
        <v>1</v>
      </c>
      <c r="AD6" s="13">
        <f>'results-unformat'!S3</f>
        <v>0.94499999999999995</v>
      </c>
      <c r="AE6" s="10">
        <f>'results-unformat'!T3</f>
        <v>-2.155424E-5</v>
      </c>
      <c r="AF6" s="10">
        <f>'results-unformat'!U3</f>
        <v>7.4594110000000005E-5</v>
      </c>
      <c r="AG6" s="10">
        <f>'results-unformat'!V3</f>
        <v>9.4343309999999996E-5</v>
      </c>
      <c r="AH6" s="10">
        <f>'results-unformat'!W3</f>
        <v>1.351856E-4</v>
      </c>
      <c r="AI6" s="10">
        <f>'results-unformat'!X3</f>
        <v>1.158975E-4</v>
      </c>
      <c r="AJ6" s="25">
        <f>'results-unformat'!Y3</f>
        <v>2.357792E-3</v>
      </c>
      <c r="AK6" s="25">
        <f>'results-unformat'!Z3</f>
        <v>4.2738474E-3</v>
      </c>
      <c r="AL6" s="46">
        <f>'results-unformat'!AA3</f>
        <v>1.8126484</v>
      </c>
      <c r="AM6" s="25">
        <f>'results-unformat'!AB3</f>
        <v>5.7000000000000002E-2</v>
      </c>
      <c r="AN6" s="25">
        <f>'results-unformat'!AP3</f>
        <v>7.3315070000000001E-3</v>
      </c>
      <c r="AO6" s="25">
        <f>'results-unformat'!AE3</f>
        <v>9.9000000000000005E-2</v>
      </c>
      <c r="AP6" s="13">
        <f>'results-unformat'!AQ3</f>
        <v>9.4445220000000003E-3</v>
      </c>
      <c r="AQ6" s="13">
        <f>'results-unformat'!AC3</f>
        <v>0.94299999999999995</v>
      </c>
      <c r="AR6" s="25">
        <f t="shared" ref="AR6:AR15" si="19">EXP(H6)</f>
        <v>1.0500758503616203</v>
      </c>
      <c r="AS6" s="25">
        <f t="shared" si="8"/>
        <v>1.0350851925785403</v>
      </c>
      <c r="AT6" s="25">
        <f t="shared" si="9"/>
        <v>0.99997844599229091</v>
      </c>
      <c r="AU6" s="25">
        <f t="shared" si="10"/>
        <v>1.00009434776047</v>
      </c>
      <c r="AV6" s="10">
        <f t="shared" si="0"/>
        <v>1.6369440159924586E-4</v>
      </c>
      <c r="AW6" s="25">
        <f t="shared" si="1"/>
        <v>1.6371992359842658E-4</v>
      </c>
      <c r="AX6" s="10">
        <f t="shared" si="2"/>
        <v>2.9105568671816684E-4</v>
      </c>
      <c r="AY6" s="10">
        <f t="shared" si="3"/>
        <v>2.9113755170917521E-4</v>
      </c>
      <c r="AZ6" s="10">
        <f t="shared" si="4"/>
        <v>1.4619061718779136E-4</v>
      </c>
      <c r="BA6" s="25">
        <f t="shared" si="5"/>
        <v>1.4621199247000227E-4</v>
      </c>
      <c r="BB6" s="25">
        <f t="shared" si="6"/>
        <v>2.649536716261558E-4</v>
      </c>
      <c r="BC6" s="25">
        <f t="shared" si="7"/>
        <v>2.6502388405291732E-4</v>
      </c>
      <c r="BD6" s="10">
        <f t="shared" si="11"/>
        <v>1.3510913000000001E-3</v>
      </c>
      <c r="BE6" s="25">
        <f t="shared" si="12"/>
        <v>1.436975372E-2</v>
      </c>
      <c r="BF6" s="13">
        <f t="shared" si="13"/>
        <v>1.436975372E-2</v>
      </c>
      <c r="BG6" s="13">
        <f t="shared" si="14"/>
        <v>1.851126312E-2</v>
      </c>
      <c r="BH6" s="13">
        <f t="shared" si="15"/>
        <v>1.851126312E-2</v>
      </c>
      <c r="BI6" s="53">
        <f t="shared" si="16"/>
        <v>29.322363252869099</v>
      </c>
      <c r="BJ6" s="13">
        <f t="shared" si="17"/>
        <v>1.4482535244984294</v>
      </c>
      <c r="BK6" s="53">
        <f t="shared" si="18"/>
        <v>29.829614842919572</v>
      </c>
    </row>
    <row r="7" spans="1:67" s="1" customFormat="1" x14ac:dyDescent="0.3">
      <c r="A7" s="1">
        <v>8</v>
      </c>
      <c r="B7" s="1">
        <v>9</v>
      </c>
      <c r="C7" s="1">
        <v>4</v>
      </c>
      <c r="D7" s="1" t="s">
        <v>20</v>
      </c>
      <c r="E7" s="1" t="s">
        <v>9</v>
      </c>
      <c r="F7" s="1" t="s">
        <v>42</v>
      </c>
      <c r="G7" s="1" t="s">
        <v>69</v>
      </c>
      <c r="H7" s="25">
        <f>'results-unformat'!F6</f>
        <v>4.8741979999999997E-2</v>
      </c>
      <c r="I7" s="25">
        <f>'results-unformat'!AF6</f>
        <v>2.4456460000000001E-3</v>
      </c>
      <c r="J7" s="10">
        <f>'results-unformat'!AJ6</f>
        <v>7.6108759999999996E-5</v>
      </c>
      <c r="K7" s="25">
        <f>'results-unformat'!G6</f>
        <v>3.4667977000000003E-2</v>
      </c>
      <c r="L7" s="25">
        <f>'results-unformat'!AG6</f>
        <v>3.4590736999999998E-3</v>
      </c>
      <c r="M7" s="10">
        <f>'results-unformat'!AK6</f>
        <v>1.2758140000000001E-4</v>
      </c>
      <c r="N7" s="10">
        <f>'results-unformat'!H6</f>
        <v>-9.9614960000000001E-6</v>
      </c>
      <c r="O7" s="10">
        <f>'results-unformat'!AH6</f>
        <v>2.8360199999999999E-3</v>
      </c>
      <c r="P7" s="10">
        <f>'results-unformat'!AL6</f>
        <v>8.805021E-5</v>
      </c>
      <c r="Q7" s="10">
        <f>'results-unformat'!I6</f>
        <v>-1.2516400000000001E-4</v>
      </c>
      <c r="R7" s="10">
        <f>'results-unformat'!AI6</f>
        <v>2.665214E-3</v>
      </c>
      <c r="S7" s="10">
        <f>'results-unformat'!AM6</f>
        <v>9.5229360000000004E-5</v>
      </c>
      <c r="T7" s="10">
        <f>'results-unformat'!J6</f>
        <v>-4.8181740000000003E-5</v>
      </c>
      <c r="U7" s="10">
        <f>'results-unformat'!K6</f>
        <v>7.6108759999999996E-5</v>
      </c>
      <c r="V7" s="25">
        <f>'results-unformat'!L6</f>
        <v>-1.4122187E-2</v>
      </c>
      <c r="W7" s="10">
        <f>'results-unformat'!M6</f>
        <v>1.2758140000000001E-4</v>
      </c>
      <c r="X7" s="25">
        <f>'results-unformat'!N6</f>
        <v>-1.4074006E-2</v>
      </c>
      <c r="Y7" s="25">
        <f>'results-unformat'!O6</f>
        <v>2.4060489999999999E-3</v>
      </c>
      <c r="Z7" s="25">
        <f>'results-unformat'!P6</f>
        <v>1.4686622999999999E-2</v>
      </c>
      <c r="AA7" s="46">
        <f>'results-unformat'!Q6</f>
        <v>6.1040419999999997</v>
      </c>
      <c r="AB7" s="40">
        <f>'results-unformat'!R6</f>
        <v>1</v>
      </c>
      <c r="AC7" s="40">
        <f>'results-unformat'!AD6</f>
        <v>1</v>
      </c>
      <c r="AD7" s="13">
        <f>'results-unformat'!S6</f>
        <v>0.95399999999999996</v>
      </c>
      <c r="AE7" s="10">
        <f>'results-unformat'!T6</f>
        <v>-9.9614960000000001E-6</v>
      </c>
      <c r="AF7" s="10">
        <f>'results-unformat'!U6</f>
        <v>8.805021E-5</v>
      </c>
      <c r="AG7" s="10">
        <f>'results-unformat'!V6</f>
        <v>-1.2516400000000001E-4</v>
      </c>
      <c r="AH7" s="10">
        <f>'results-unformat'!W6</f>
        <v>9.5229360000000004E-5</v>
      </c>
      <c r="AI7" s="10">
        <f>'results-unformat'!X6</f>
        <v>-1.1520249999999999E-4</v>
      </c>
      <c r="AJ7" s="25">
        <f>'results-unformat'!Y6</f>
        <v>2.783017E-3</v>
      </c>
      <c r="AK7" s="25">
        <f>'results-unformat'!Z6</f>
        <v>3.0125121000000002E-3</v>
      </c>
      <c r="AL7" s="46">
        <f>'results-unformat'!AA6</f>
        <v>1.0824625999999999</v>
      </c>
      <c r="AM7" s="25">
        <f>'results-unformat'!AB6</f>
        <v>4.5999999999999999E-2</v>
      </c>
      <c r="AN7" s="25">
        <f>'results-unformat'!AP6</f>
        <v>6.6245000000000002E-3</v>
      </c>
      <c r="AO7" s="25">
        <f>'results-unformat'!AE6</f>
        <v>7.9000000000000001E-2</v>
      </c>
      <c r="AP7" s="13">
        <f>'results-unformat'!AQ6</f>
        <v>8.5298890000000006E-3</v>
      </c>
      <c r="AQ7" s="13">
        <f>'results-unformat'!AC6</f>
        <v>0.95399999999999996</v>
      </c>
      <c r="AR7" s="25">
        <f>EXP(H7)</f>
        <v>1.0499494078409768</v>
      </c>
      <c r="AS7" s="25">
        <f t="shared" si="8"/>
        <v>1.0352759163137131</v>
      </c>
      <c r="AT7" s="25">
        <f t="shared" si="9"/>
        <v>0.99999003855361557</v>
      </c>
      <c r="AU7" s="25">
        <f t="shared" si="10"/>
        <v>0.99987484383268665</v>
      </c>
      <c r="AV7" s="10">
        <f t="shared" si="0"/>
        <v>1.5661259959798279E-4</v>
      </c>
      <c r="AW7" s="25">
        <f t="shared" si="1"/>
        <v>1.5663596373838296E-4</v>
      </c>
      <c r="AX7" s="10">
        <f t="shared" si="2"/>
        <v>2.5884825846000936E-4</v>
      </c>
      <c r="AY7" s="10">
        <f t="shared" si="3"/>
        <v>2.5891299403113521E-4</v>
      </c>
      <c r="AZ7" s="10">
        <f t="shared" si="4"/>
        <v>1.7256180182034786E-4</v>
      </c>
      <c r="BA7" s="25">
        <f t="shared" si="5"/>
        <v>1.7259158483184933E-4</v>
      </c>
      <c r="BB7" s="25">
        <f t="shared" si="6"/>
        <v>1.8660876949549987E-4</v>
      </c>
      <c r="BC7" s="25">
        <f t="shared" si="7"/>
        <v>1.8664360318820794E-4</v>
      </c>
      <c r="BD7" s="10">
        <f t="shared" si="11"/>
        <v>1.0134276999999997E-3</v>
      </c>
      <c r="BE7" s="25">
        <f t="shared" si="12"/>
        <v>1.2984020000000001E-2</v>
      </c>
      <c r="BF7" s="13">
        <f t="shared" si="13"/>
        <v>1.2984020000000001E-2</v>
      </c>
      <c r="BG7" s="13">
        <f t="shared" si="14"/>
        <v>1.6718582440000001E-2</v>
      </c>
      <c r="BH7" s="13">
        <f t="shared" si="15"/>
        <v>1.6718582440000001E-2</v>
      </c>
      <c r="BI7" s="53">
        <f t="shared" si="16"/>
        <v>28.944742059875793</v>
      </c>
      <c r="BJ7" s="13">
        <f t="shared" si="17"/>
        <v>1.4173508043644378</v>
      </c>
      <c r="BK7" s="53">
        <f t="shared" si="18"/>
        <v>29.448167372573941</v>
      </c>
    </row>
    <row r="8" spans="1:67" s="1" customFormat="1" x14ac:dyDescent="0.3">
      <c r="A8" s="1">
        <v>13</v>
      </c>
      <c r="B8" s="1">
        <v>15</v>
      </c>
      <c r="C8" s="1">
        <v>5</v>
      </c>
      <c r="D8" s="1" t="s">
        <v>19</v>
      </c>
      <c r="E8" s="1" t="s">
        <v>42</v>
      </c>
      <c r="F8" s="1" t="s">
        <v>8</v>
      </c>
      <c r="G8" s="1" t="s">
        <v>69</v>
      </c>
      <c r="H8" s="25">
        <f>'results-unformat'!F5</f>
        <v>4.8833759999999997E-2</v>
      </c>
      <c r="I8" s="25">
        <f>'results-unformat'!AF5</f>
        <v>2.4092340000000001E-3</v>
      </c>
      <c r="J8" s="10">
        <f>'results-unformat'!AJ5</f>
        <v>7.6783699999999995E-5</v>
      </c>
      <c r="K8" s="25">
        <f>'results-unformat'!G5</f>
        <v>2.9771609000000001E-2</v>
      </c>
      <c r="L8" s="25">
        <f>'results-unformat'!AG5</f>
        <v>2.4619006000000001E-3</v>
      </c>
      <c r="M8" s="10">
        <f>'results-unformat'!AK5</f>
        <v>8.787702E-5</v>
      </c>
      <c r="N8" s="10">
        <f>'results-unformat'!H5</f>
        <v>-6.035209E-5</v>
      </c>
      <c r="O8" s="10">
        <f>'results-unformat'!AH5</f>
        <v>1.922401E-3</v>
      </c>
      <c r="P8" s="10">
        <f>'results-unformat'!AL5</f>
        <v>5.9011580000000001E-5</v>
      </c>
      <c r="Q8" s="10">
        <f>'results-unformat'!I5</f>
        <v>-1.6573280000000001E-4</v>
      </c>
      <c r="R8" s="10">
        <f>'results-unformat'!AI5</f>
        <v>2.9965561000000001E-3</v>
      </c>
      <c r="S8" s="10">
        <f>'results-unformat'!AM5</f>
        <v>1.055556E-4</v>
      </c>
      <c r="T8" s="10">
        <f>'results-unformat'!J5</f>
        <v>4.3596120000000002E-5</v>
      </c>
      <c r="U8" s="10">
        <f>'results-unformat'!K5</f>
        <v>7.6783699999999995E-5</v>
      </c>
      <c r="V8" s="25">
        <f>'results-unformat'!L5</f>
        <v>-1.9018554999999999E-2</v>
      </c>
      <c r="W8" s="10">
        <f>'results-unformat'!M5</f>
        <v>8.787702E-5</v>
      </c>
      <c r="X8" s="25">
        <f>'results-unformat'!N5</f>
        <v>-1.9062150999999999E-2</v>
      </c>
      <c r="Y8" s="25">
        <f>'results-unformat'!O5</f>
        <v>2.4272909999999998E-3</v>
      </c>
      <c r="Z8" s="25">
        <f>'results-unformat'!P5</f>
        <v>1.9220304000000001E-2</v>
      </c>
      <c r="AA8" s="46">
        <f>'results-unformat'!Q5</f>
        <v>7.918418</v>
      </c>
      <c r="AB8" s="40">
        <f>'results-unformat'!R5</f>
        <v>1</v>
      </c>
      <c r="AC8" s="40">
        <f>'results-unformat'!AD5</f>
        <v>1</v>
      </c>
      <c r="AD8" s="13">
        <f>'results-unformat'!S5</f>
        <v>0.95299999999999996</v>
      </c>
      <c r="AE8" s="10">
        <f>'results-unformat'!T5</f>
        <v>-6.035209E-5</v>
      </c>
      <c r="AF8" s="10">
        <f>'results-unformat'!U5</f>
        <v>5.9011580000000001E-5</v>
      </c>
      <c r="AG8" s="10">
        <f>'results-unformat'!V5</f>
        <v>-1.6573280000000001E-4</v>
      </c>
      <c r="AH8" s="10">
        <f>'results-unformat'!W5</f>
        <v>1.055556E-4</v>
      </c>
      <c r="AI8" s="10">
        <f>'results-unformat'!X5</f>
        <v>-1.0538070000000001E-4</v>
      </c>
      <c r="AJ8" s="25">
        <f>'results-unformat'!Y5</f>
        <v>1.866153E-3</v>
      </c>
      <c r="AK8" s="25">
        <f>'results-unformat'!Z5</f>
        <v>3.3404049999999999E-3</v>
      </c>
      <c r="AL8" s="46">
        <f>'results-unformat'!AA5</f>
        <v>1.7899955000000001</v>
      </c>
      <c r="AM8" s="25">
        <f>'results-unformat'!AB5</f>
        <v>3.7999999999999999E-2</v>
      </c>
      <c r="AN8" s="25">
        <f>'results-unformat'!AP5</f>
        <v>6.0461559999999996E-3</v>
      </c>
      <c r="AO8" s="25">
        <f>'results-unformat'!AE5</f>
        <v>8.4000000000000005E-2</v>
      </c>
      <c r="AP8" s="13">
        <f>'results-unformat'!AQ5</f>
        <v>8.7717730000000001E-3</v>
      </c>
      <c r="AQ8" s="13">
        <f>'results-unformat'!AC5</f>
        <v>0.96199999999999997</v>
      </c>
      <c r="AR8" s="25">
        <f t="shared" si="19"/>
        <v>1.050045776619924</v>
      </c>
      <c r="AS8" s="25">
        <f t="shared" si="8"/>
        <v>1.0302192142855227</v>
      </c>
      <c r="AT8" s="25">
        <f t="shared" si="9"/>
        <v>0.99993964973115079</v>
      </c>
      <c r="AU8" s="25">
        <f t="shared" si="10"/>
        <v>0.99983428093292182</v>
      </c>
      <c r="AV8" s="10">
        <f t="shared" si="0"/>
        <v>1.5801585312136268E-4</v>
      </c>
      <c r="AW8" s="25">
        <f t="shared" si="1"/>
        <v>1.580396356728464E-4</v>
      </c>
      <c r="AX8" s="10">
        <f t="shared" si="2"/>
        <v>1.7742860471847699E-4</v>
      </c>
      <c r="AY8" s="10">
        <f t="shared" si="3"/>
        <v>1.7745916746880752E-4</v>
      </c>
      <c r="AZ8" s="10">
        <f t="shared" si="4"/>
        <v>1.1564902825700329E-4</v>
      </c>
      <c r="BA8" s="25">
        <f t="shared" si="5"/>
        <v>1.1566240530891392E-4</v>
      </c>
      <c r="BB8" s="25">
        <f t="shared" si="6"/>
        <v>2.0683329404991291E-4</v>
      </c>
      <c r="BC8" s="25">
        <f t="shared" si="7"/>
        <v>2.0687609000524798E-4</v>
      </c>
      <c r="BD8" s="10">
        <f t="shared" si="11"/>
        <v>5.2666600000000029E-5</v>
      </c>
      <c r="BE8" s="25">
        <f t="shared" si="12"/>
        <v>1.185046576E-2</v>
      </c>
      <c r="BF8" s="13">
        <f t="shared" si="13"/>
        <v>1.185046576E-2</v>
      </c>
      <c r="BG8" s="13">
        <f t="shared" si="14"/>
        <v>1.7192675080000001E-2</v>
      </c>
      <c r="BH8" s="13">
        <f t="shared" si="15"/>
        <v>1.7192675080000001E-2</v>
      </c>
      <c r="BI8" s="53">
        <f t="shared" si="16"/>
        <v>38.980305750533894</v>
      </c>
      <c r="BJ8" s="13">
        <f t="shared" si="17"/>
        <v>1.9244993744512422</v>
      </c>
      <c r="BK8" s="53">
        <f t="shared" si="18"/>
        <v>39.561571428954778</v>
      </c>
    </row>
    <row r="9" spans="1:67" s="1" customFormat="1" x14ac:dyDescent="0.3">
      <c r="A9" s="1">
        <v>14</v>
      </c>
      <c r="B9" s="1">
        <v>16</v>
      </c>
      <c r="C9" s="1">
        <v>6</v>
      </c>
      <c r="D9" s="1" t="s">
        <v>21</v>
      </c>
      <c r="E9" s="1" t="s">
        <v>42</v>
      </c>
      <c r="F9" s="1" t="s">
        <v>9</v>
      </c>
      <c r="G9" s="1" t="s">
        <v>69</v>
      </c>
      <c r="H9" s="25">
        <f>'results-unformat'!F7</f>
        <v>4.8812590000000003E-2</v>
      </c>
      <c r="I9" s="25">
        <f>'results-unformat'!AF7</f>
        <v>2.8210819999999999E-3</v>
      </c>
      <c r="J9" s="10">
        <f>'results-unformat'!AJ7</f>
        <v>9.2966790000000005E-5</v>
      </c>
      <c r="K9" s="25">
        <f>'results-unformat'!G7</f>
        <v>2.9603833E-2</v>
      </c>
      <c r="L9" s="25">
        <f>'results-unformat'!AG7</f>
        <v>2.6217192999999999E-3</v>
      </c>
      <c r="M9" s="10">
        <f>'results-unformat'!AK7</f>
        <v>9.6212520000000002E-5</v>
      </c>
      <c r="N9" s="10">
        <f>'results-unformat'!H7</f>
        <v>-1.2214929999999999E-4</v>
      </c>
      <c r="O9" s="10">
        <f>'results-unformat'!AH7</f>
        <v>2.46817E-3</v>
      </c>
      <c r="P9" s="10">
        <f>'results-unformat'!AL7</f>
        <v>7.9120889999999996E-5</v>
      </c>
      <c r="Q9" s="10">
        <f>'results-unformat'!I7</f>
        <v>-1.754844E-4</v>
      </c>
      <c r="R9" s="10">
        <f>'results-unformat'!AI7</f>
        <v>3.4589398000000001E-3</v>
      </c>
      <c r="S9" s="10">
        <f>'results-unformat'!AM7</f>
        <v>1.246229E-4</v>
      </c>
      <c r="T9" s="10">
        <f>'results-unformat'!J7</f>
        <v>2.243023E-5</v>
      </c>
      <c r="U9" s="10">
        <f>'results-unformat'!K7</f>
        <v>9.2966790000000005E-5</v>
      </c>
      <c r="V9" s="25">
        <f>'results-unformat'!L7</f>
        <v>-1.9186331000000001E-2</v>
      </c>
      <c r="W9" s="10">
        <f>'results-unformat'!M7</f>
        <v>9.6212520000000002E-5</v>
      </c>
      <c r="X9" s="25">
        <f>'results-unformat'!N7</f>
        <v>-1.9208761000000001E-2</v>
      </c>
      <c r="Y9" s="25">
        <f>'results-unformat'!O7</f>
        <v>2.938483E-3</v>
      </c>
      <c r="Z9" s="25">
        <f>'results-unformat'!P7</f>
        <v>1.9425830000000002E-2</v>
      </c>
      <c r="AA9" s="46">
        <f>'results-unformat'!Q7</f>
        <v>6.6108359999999999</v>
      </c>
      <c r="AB9" s="40">
        <f>'results-unformat'!R7</f>
        <v>1</v>
      </c>
      <c r="AC9" s="40">
        <f>'results-unformat'!AD7</f>
        <v>1</v>
      </c>
      <c r="AD9" s="13">
        <f>'results-unformat'!S7</f>
        <v>0.93200000000000005</v>
      </c>
      <c r="AE9" s="10">
        <f>'results-unformat'!T7</f>
        <v>-1.2214929999999999E-4</v>
      </c>
      <c r="AF9" s="10">
        <f>'results-unformat'!U7</f>
        <v>7.9120889999999996E-5</v>
      </c>
      <c r="AG9" s="10">
        <f>'results-unformat'!V7</f>
        <v>-1.754844E-4</v>
      </c>
      <c r="AH9" s="10">
        <f>'results-unformat'!W7</f>
        <v>1.246229E-4</v>
      </c>
      <c r="AI9" s="10">
        <f>'results-unformat'!X7</f>
        <v>-5.3335080000000002E-5</v>
      </c>
      <c r="AJ9" s="25">
        <f>'results-unformat'!Y7</f>
        <v>2.5037520000000001E-3</v>
      </c>
      <c r="AK9" s="25">
        <f>'results-unformat'!Z7</f>
        <v>3.9428579E-3</v>
      </c>
      <c r="AL9" s="46">
        <f>'results-unformat'!AA7</f>
        <v>1.5747796000000001</v>
      </c>
      <c r="AM9" s="25">
        <f>'results-unformat'!AB7</f>
        <v>5.5E-2</v>
      </c>
      <c r="AN9" s="25">
        <f>'results-unformat'!AP7</f>
        <v>7.2093690000000002E-3</v>
      </c>
      <c r="AO9" s="25">
        <f>'results-unformat'!AE7</f>
        <v>8.2000000000000003E-2</v>
      </c>
      <c r="AP9" s="13">
        <f>'results-unformat'!AQ7</f>
        <v>8.676174E-3</v>
      </c>
      <c r="AQ9" s="13">
        <f>'results-unformat'!AC7</f>
        <v>0.94499999999999995</v>
      </c>
      <c r="AR9" s="25">
        <f t="shared" si="19"/>
        <v>1.0500235473861304</v>
      </c>
      <c r="AS9" s="25">
        <f t="shared" si="8"/>
        <v>1.0300463827255262</v>
      </c>
      <c r="AT9" s="25">
        <f t="shared" si="9"/>
        <v>0.99987785815992203</v>
      </c>
      <c r="AU9" s="25">
        <f t="shared" si="10"/>
        <v>0.99982453099648672</v>
      </c>
      <c r="AV9" s="10">
        <f t="shared" si="0"/>
        <v>1.9131251397941362E-4</v>
      </c>
      <c r="AW9" s="25">
        <f t="shared" si="1"/>
        <v>1.9134737714776584E-4</v>
      </c>
      <c r="AX9" s="10">
        <f t="shared" si="2"/>
        <v>1.942242684243034E-4</v>
      </c>
      <c r="AY9" s="10">
        <f t="shared" si="3"/>
        <v>1.9426089801810598E-4</v>
      </c>
      <c r="AZ9" s="10">
        <f t="shared" si="4"/>
        <v>1.5504598067750397E-4</v>
      </c>
      <c r="BA9" s="25">
        <f t="shared" si="5"/>
        <v>1.5507002659875813E-4</v>
      </c>
      <c r="BB9" s="25">
        <f t="shared" si="6"/>
        <v>2.4418819975924322E-4</v>
      </c>
      <c r="BC9" s="25">
        <f t="shared" si="7"/>
        <v>2.442478526699654E-4</v>
      </c>
      <c r="BD9" s="10">
        <f t="shared" si="11"/>
        <v>-1.9936270000000004E-4</v>
      </c>
      <c r="BE9" s="25">
        <f t="shared" si="12"/>
        <v>1.4130363240000001E-2</v>
      </c>
      <c r="BF9" s="13">
        <f t="shared" si="13"/>
        <v>1.4130363240000001E-2</v>
      </c>
      <c r="BG9" s="13">
        <f t="shared" si="14"/>
        <v>1.700530104E-2</v>
      </c>
      <c r="BH9" s="13">
        <f t="shared" si="15"/>
        <v>1.700530104E-2</v>
      </c>
      <c r="BI9" s="53">
        <f t="shared" si="16"/>
        <v>39.324178338085289</v>
      </c>
      <c r="BJ9" s="13">
        <f t="shared" si="17"/>
        <v>1.9394432130079562</v>
      </c>
      <c r="BK9" s="53">
        <f t="shared" si="18"/>
        <v>39.907234548947734</v>
      </c>
    </row>
    <row r="10" spans="1:67" s="16" customFormat="1" x14ac:dyDescent="0.3">
      <c r="A10" s="16">
        <v>22</v>
      </c>
      <c r="B10" s="16">
        <v>25</v>
      </c>
      <c r="C10" s="16">
        <v>7</v>
      </c>
      <c r="D10" s="16" t="s">
        <v>22</v>
      </c>
      <c r="E10" s="16" t="s">
        <v>10</v>
      </c>
      <c r="F10" s="16" t="s">
        <v>43</v>
      </c>
      <c r="G10" s="16" t="s">
        <v>69</v>
      </c>
      <c r="H10" s="26">
        <f>'results-unformat'!F8</f>
        <v>4.8726110000000003E-2</v>
      </c>
      <c r="I10" s="26">
        <f>'results-unformat'!AF8</f>
        <v>3.1591179999999998E-3</v>
      </c>
      <c r="J10" s="15">
        <f>'results-unformat'!AJ8</f>
        <v>1.013778E-4</v>
      </c>
      <c r="K10" s="26">
        <f>'results-unformat'!G8</f>
        <v>4.1748019999999997E-2</v>
      </c>
      <c r="L10" s="26">
        <f>'results-unformat'!AG8</f>
        <v>3.8188749999999998E-3</v>
      </c>
      <c r="M10" s="15">
        <f>'results-unformat'!AK8</f>
        <v>1.2654579999999999E-4</v>
      </c>
      <c r="N10" s="15">
        <f>'results-unformat'!H8</f>
        <v>-3.9636279999999997E-5</v>
      </c>
      <c r="O10" s="15">
        <f>'results-unformat'!AH8</f>
        <v>3.4066000000000001E-3</v>
      </c>
      <c r="P10" s="15">
        <f>'results-unformat'!AL8</f>
        <v>1.0803969999999999E-4</v>
      </c>
      <c r="Q10" s="15">
        <f>'results-unformat'!I8</f>
        <v>2.3514339999999999E-5</v>
      </c>
      <c r="R10" s="15">
        <f>'results-unformat'!AI8</f>
        <v>4.09729E-3</v>
      </c>
      <c r="S10" s="15">
        <f>'results-unformat'!AM8</f>
        <v>1.3414000000000001E-4</v>
      </c>
      <c r="T10" s="15">
        <f>'results-unformat'!J8</f>
        <v>-6.4049670000000002E-5</v>
      </c>
      <c r="U10" s="15">
        <f>'results-unformat'!K8</f>
        <v>1.013778E-4</v>
      </c>
      <c r="V10" s="26">
        <f>'results-unformat'!L8</f>
        <v>-7.042146E-3</v>
      </c>
      <c r="W10" s="15">
        <f>'results-unformat'!M8</f>
        <v>1.2654579999999999E-4</v>
      </c>
      <c r="X10" s="26">
        <f>'results-unformat'!N8</f>
        <v>-6.9780969999999999E-3</v>
      </c>
      <c r="Y10" s="26">
        <f>'results-unformat'!O8</f>
        <v>3.2048850000000002E-3</v>
      </c>
      <c r="Z10" s="26">
        <f>'results-unformat'!P8</f>
        <v>8.0987439999999997E-3</v>
      </c>
      <c r="AA10" s="47">
        <f>'results-unformat'!Q8</f>
        <v>2.5270000000000001</v>
      </c>
      <c r="AB10" s="41">
        <f>'results-unformat'!R8</f>
        <v>1</v>
      </c>
      <c r="AC10" s="41">
        <f>'results-unformat'!AD8</f>
        <v>1</v>
      </c>
      <c r="AD10" s="17">
        <f>'results-unformat'!S8</f>
        <v>0.95</v>
      </c>
      <c r="AE10" s="15">
        <f>'results-unformat'!T8</f>
        <v>-3.9636279999999997E-5</v>
      </c>
      <c r="AF10" s="15">
        <f>'results-unformat'!U8</f>
        <v>1.0803969999999999E-4</v>
      </c>
      <c r="AG10" s="15">
        <f>'results-unformat'!V8</f>
        <v>2.3514339999999999E-5</v>
      </c>
      <c r="AH10" s="15">
        <f>'results-unformat'!W8</f>
        <v>1.3414000000000001E-4</v>
      </c>
      <c r="AI10" s="15">
        <f>'results-unformat'!X8</f>
        <v>6.3150620000000006E-5</v>
      </c>
      <c r="AJ10" s="26">
        <f>'results-unformat'!Y8</f>
        <v>3.4150360000000002E-3</v>
      </c>
      <c r="AK10" s="26">
        <f>'results-unformat'!Z8</f>
        <v>4.2398239999999997E-3</v>
      </c>
      <c r="AL10" s="47">
        <f>'results-unformat'!AA8</f>
        <v>1.241517</v>
      </c>
      <c r="AM10" s="26">
        <f>'results-unformat'!AB8</f>
        <v>4.1000000000000002E-2</v>
      </c>
      <c r="AN10" s="26">
        <f>'results-unformat'!AP8</f>
        <v>6.2704859999999996E-3</v>
      </c>
      <c r="AO10" s="26">
        <f>'results-unformat'!AE8</f>
        <v>5.5E-2</v>
      </c>
      <c r="AP10" s="17">
        <f>'results-unformat'!AQ8</f>
        <v>7.2093690000000002E-3</v>
      </c>
      <c r="AQ10" s="17">
        <f>'results-unformat'!AC8</f>
        <v>0.95899999999999996</v>
      </c>
      <c r="AR10" s="26">
        <f t="shared" si="19"/>
        <v>1.049932745276092</v>
      </c>
      <c r="AS10" s="26">
        <f t="shared" si="8"/>
        <v>1.0426317233059563</v>
      </c>
      <c r="AT10" s="26">
        <f t="shared" si="9"/>
        <v>0.99996036450550696</v>
      </c>
      <c r="AU10" s="26">
        <f t="shared" si="10"/>
        <v>1.0000235146164642</v>
      </c>
      <c r="AV10" s="15">
        <f t="shared" si="0"/>
        <v>2.0860142356471378E-4</v>
      </c>
      <c r="AW10" s="26">
        <f t="shared" si="1"/>
        <v>2.0864287688793226E-4</v>
      </c>
      <c r="AX10" s="15">
        <f t="shared" si="2"/>
        <v>2.5857163638387526E-4</v>
      </c>
      <c r="AY10" s="15">
        <f t="shared" si="3"/>
        <v>2.5863577780116387E-4</v>
      </c>
      <c r="AZ10" s="15">
        <f t="shared" si="4"/>
        <v>2.1172700066007799E-4</v>
      </c>
      <c r="BA10" s="26">
        <f t="shared" si="5"/>
        <v>2.1177184025378271E-4</v>
      </c>
      <c r="BB10" s="26">
        <f t="shared" si="6"/>
        <v>2.6288602255652993E-4</v>
      </c>
      <c r="BC10" s="26">
        <f t="shared" si="7"/>
        <v>2.6295514816410126E-4</v>
      </c>
      <c r="BD10" s="10">
        <f t="shared" si="11"/>
        <v>6.5975699999999997E-4</v>
      </c>
      <c r="BE10" s="25">
        <f t="shared" si="12"/>
        <v>1.2290152559999998E-2</v>
      </c>
      <c r="BF10" s="13">
        <f t="shared" si="13"/>
        <v>1.2290152559999998E-2</v>
      </c>
      <c r="BG10" s="13">
        <f t="shared" si="14"/>
        <v>1.4130363240000001E-2</v>
      </c>
      <c r="BH10" s="13">
        <f t="shared" si="15"/>
        <v>1.4130363240000001E-2</v>
      </c>
      <c r="BI10" s="53">
        <f t="shared" si="16"/>
        <v>14.433532432842455</v>
      </c>
      <c r="BJ10" s="13">
        <f t="shared" si="17"/>
        <v>0.70024936005071614</v>
      </c>
      <c r="BK10" s="53">
        <f t="shared" si="18"/>
        <v>14.736553388087437</v>
      </c>
      <c r="BN10" s="1"/>
      <c r="BO10" s="1"/>
    </row>
    <row r="11" spans="1:67" s="16" customFormat="1" x14ac:dyDescent="0.3">
      <c r="A11" s="16">
        <v>23</v>
      </c>
      <c r="B11" s="16">
        <v>26</v>
      </c>
      <c r="C11" s="16">
        <v>8</v>
      </c>
      <c r="D11" s="16" t="s">
        <v>24</v>
      </c>
      <c r="E11" s="16" t="s">
        <v>10</v>
      </c>
      <c r="F11" s="16" t="s">
        <v>11</v>
      </c>
      <c r="G11" s="16" t="s">
        <v>69</v>
      </c>
      <c r="H11" s="26">
        <f>'results-unformat'!F10</f>
        <v>4.8729330000000001E-2</v>
      </c>
      <c r="I11" s="26">
        <f>'results-unformat'!AF10</f>
        <v>2.5105050000000001E-3</v>
      </c>
      <c r="J11" s="15">
        <f>'results-unformat'!AJ10</f>
        <v>8.3378400000000001E-5</v>
      </c>
      <c r="K11" s="26">
        <f>'results-unformat'!G10</f>
        <v>4.1730576999999998E-2</v>
      </c>
      <c r="L11" s="26">
        <f>'results-unformat'!AG10</f>
        <v>2.5567928999999999E-3</v>
      </c>
      <c r="M11" s="15">
        <f>'results-unformat'!AK10</f>
        <v>8.5350489999999995E-5</v>
      </c>
      <c r="N11" s="15">
        <f>'results-unformat'!H10</f>
        <v>-8.7419599999999999E-5</v>
      </c>
      <c r="O11" s="15">
        <f>'results-unformat'!AH10</f>
        <v>4.5733650000000002E-3</v>
      </c>
      <c r="P11" s="15">
        <f>'results-unformat'!AL10</f>
        <v>1.4395879999999999E-4</v>
      </c>
      <c r="Q11" s="15">
        <f>'results-unformat'!I10</f>
        <v>2.211814E-5</v>
      </c>
      <c r="R11" s="15">
        <f>'results-unformat'!AI10</f>
        <v>4.5802780000000001E-3</v>
      </c>
      <c r="S11" s="15">
        <f>'results-unformat'!AM10</f>
        <v>1.5076940000000001E-4</v>
      </c>
      <c r="T11" s="15">
        <f>'results-unformat'!J10</f>
        <v>-6.0836099999999998E-5</v>
      </c>
      <c r="U11" s="15">
        <f>'results-unformat'!K10</f>
        <v>8.3378400000000001E-5</v>
      </c>
      <c r="V11" s="26">
        <f>'results-unformat'!L10</f>
        <v>-7.059587E-3</v>
      </c>
      <c r="W11" s="15">
        <f>'results-unformat'!M10</f>
        <v>8.5350489999999995E-5</v>
      </c>
      <c r="X11" s="26">
        <f>'results-unformat'!N10</f>
        <v>-6.9987510000000001E-3</v>
      </c>
      <c r="Y11" s="26">
        <f>'results-unformat'!O10</f>
        <v>2.6360400000000001E-3</v>
      </c>
      <c r="Z11" s="26">
        <f>'results-unformat'!P10</f>
        <v>7.5574589999999999E-3</v>
      </c>
      <c r="AA11" s="47">
        <f>'results-unformat'!Q10</f>
        <v>2.8669750000000001</v>
      </c>
      <c r="AB11" s="41">
        <f>'results-unformat'!R10</f>
        <v>1</v>
      </c>
      <c r="AC11" s="41">
        <f>'results-unformat'!AD10</f>
        <v>1</v>
      </c>
      <c r="AD11" s="17">
        <f>'results-unformat'!S10</f>
        <v>0.93200000000000005</v>
      </c>
      <c r="AE11" s="15">
        <f>'results-unformat'!T10</f>
        <v>-8.7419599999999999E-5</v>
      </c>
      <c r="AF11" s="15">
        <f>'results-unformat'!U10</f>
        <v>1.4395879999999999E-4</v>
      </c>
      <c r="AG11" s="15">
        <f>'results-unformat'!V10</f>
        <v>2.211814E-5</v>
      </c>
      <c r="AH11" s="15">
        <f>'results-unformat'!W10</f>
        <v>1.5076940000000001E-4</v>
      </c>
      <c r="AI11" s="15">
        <f>'results-unformat'!X10</f>
        <v>1.095377E-4</v>
      </c>
      <c r="AJ11" s="26">
        <f>'results-unformat'!Y10</f>
        <v>4.5509390000000004E-3</v>
      </c>
      <c r="AK11" s="26">
        <f>'results-unformat'!Z10</f>
        <v>4.7654139000000003E-3</v>
      </c>
      <c r="AL11" s="47">
        <f>'results-unformat'!AA10</f>
        <v>1.0471276</v>
      </c>
      <c r="AM11" s="26">
        <f>'results-unformat'!AB10</f>
        <v>4.5999999999999999E-2</v>
      </c>
      <c r="AN11" s="26">
        <f>'results-unformat'!AP10</f>
        <v>6.6245000000000002E-3</v>
      </c>
      <c r="AO11" s="26">
        <f>'results-unformat'!AE10</f>
        <v>6.0999999999999999E-2</v>
      </c>
      <c r="AP11" s="17">
        <f>'results-unformat'!AQ10</f>
        <v>7.5682889999999997E-3</v>
      </c>
      <c r="AQ11" s="17">
        <f>'results-unformat'!AC10</f>
        <v>0.95399999999999996</v>
      </c>
      <c r="AR11" s="26">
        <f t="shared" si="19"/>
        <v>1.0499361260649749</v>
      </c>
      <c r="AS11" s="26">
        <f t="shared" si="8"/>
        <v>1.0426135368394205</v>
      </c>
      <c r="AT11" s="26">
        <f t="shared" si="9"/>
        <v>0.99991258422098184</v>
      </c>
      <c r="AU11" s="26">
        <f t="shared" si="10"/>
        <v>1.0000221183846079</v>
      </c>
      <c r="AV11" s="15">
        <f t="shared" si="0"/>
        <v>1.7156828944564495E-4</v>
      </c>
      <c r="AW11" s="26">
        <f t="shared" si="1"/>
        <v>1.7159632971242011E-4</v>
      </c>
      <c r="AX11" s="15">
        <f t="shared" si="2"/>
        <v>1.7440106153121526E-4</v>
      </c>
      <c r="AY11" s="15">
        <f t="shared" si="3"/>
        <v>1.744302389952157E-4</v>
      </c>
      <c r="AZ11" s="15">
        <f t="shared" si="4"/>
        <v>2.8209478313201419E-4</v>
      </c>
      <c r="BA11" s="26">
        <f t="shared" si="5"/>
        <v>2.8217439001443356E-4</v>
      </c>
      <c r="BB11" s="26">
        <f t="shared" si="6"/>
        <v>2.9547090099890649E-4</v>
      </c>
      <c r="BC11" s="26">
        <f t="shared" si="7"/>
        <v>2.9555822792337594E-4</v>
      </c>
      <c r="BD11" s="10">
        <f t="shared" si="11"/>
        <v>4.6287899999999764E-5</v>
      </c>
      <c r="BE11" s="25">
        <f t="shared" si="12"/>
        <v>1.2984020000000001E-2</v>
      </c>
      <c r="BF11" s="13">
        <f t="shared" si="13"/>
        <v>1.2984020000000001E-2</v>
      </c>
      <c r="BG11" s="13">
        <f t="shared" si="14"/>
        <v>1.4833846439999999E-2</v>
      </c>
      <c r="BH11" s="13">
        <f t="shared" si="15"/>
        <v>1.4833846439999999E-2</v>
      </c>
      <c r="BI11" s="53">
        <f t="shared" si="16"/>
        <v>14.469283491066864</v>
      </c>
      <c r="BJ11" s="13">
        <f t="shared" si="17"/>
        <v>0.70233015080085204</v>
      </c>
      <c r="BK11" s="53">
        <f t="shared" si="18"/>
        <v>14.772926321159119</v>
      </c>
      <c r="BN11" s="1"/>
      <c r="BO11" s="1"/>
    </row>
    <row r="12" spans="1:67" s="16" customFormat="1" x14ac:dyDescent="0.3">
      <c r="A12" s="16">
        <v>28</v>
      </c>
      <c r="B12" s="16">
        <v>32</v>
      </c>
      <c r="C12" s="16">
        <v>9</v>
      </c>
      <c r="D12" s="16" t="s">
        <v>23</v>
      </c>
      <c r="E12" s="16" t="s">
        <v>43</v>
      </c>
      <c r="F12" s="16" t="s">
        <v>10</v>
      </c>
      <c r="G12" s="16" t="s">
        <v>69</v>
      </c>
      <c r="H12" s="26">
        <f>'results-unformat'!F9</f>
        <v>4.8804569999999999E-2</v>
      </c>
      <c r="I12" s="26">
        <f>'results-unformat'!AF9</f>
        <v>3.417327E-3</v>
      </c>
      <c r="J12" s="15">
        <f>'results-unformat'!AJ9</f>
        <v>1.0907710000000001E-4</v>
      </c>
      <c r="K12" s="26">
        <f>'results-unformat'!G9</f>
        <v>4.3960887999999997E-2</v>
      </c>
      <c r="L12" s="26">
        <f>'results-unformat'!AG9</f>
        <v>4.1350841999999999E-3</v>
      </c>
      <c r="M12" s="15">
        <f>'results-unformat'!AK9</f>
        <v>1.329182E-4</v>
      </c>
      <c r="N12" s="15">
        <f>'results-unformat'!H9</f>
        <v>1.3242769999999999E-5</v>
      </c>
      <c r="O12" s="15">
        <f>'results-unformat'!AH9</f>
        <v>3.216989E-3</v>
      </c>
      <c r="P12" s="15">
        <f>'results-unformat'!AL9</f>
        <v>1.026102E-4</v>
      </c>
      <c r="Q12" s="15">
        <f>'results-unformat'!I9</f>
        <v>-4.9760599999999996E-7</v>
      </c>
      <c r="R12" s="15">
        <f>'results-unformat'!AI9</f>
        <v>3.9275593999999999E-3</v>
      </c>
      <c r="S12" s="15">
        <f>'results-unformat'!AM9</f>
        <v>1.2590799999999999E-4</v>
      </c>
      <c r="T12" s="15">
        <f>'results-unformat'!J9</f>
        <v>1.440607E-5</v>
      </c>
      <c r="U12" s="15">
        <f>'results-unformat'!K9</f>
        <v>1.0907710000000001E-4</v>
      </c>
      <c r="V12" s="26">
        <f>'results-unformat'!L9</f>
        <v>-4.8292760000000004E-3</v>
      </c>
      <c r="W12" s="15">
        <f>'results-unformat'!M9</f>
        <v>1.329182E-4</v>
      </c>
      <c r="X12" s="26">
        <f>'results-unformat'!N9</f>
        <v>-4.8436829999999997E-3</v>
      </c>
      <c r="Y12" s="26">
        <f>'results-unformat'!O9</f>
        <v>3.4476260000000001E-3</v>
      </c>
      <c r="Z12" s="26">
        <f>'results-unformat'!P9</f>
        <v>6.4008980000000004E-3</v>
      </c>
      <c r="AA12" s="47">
        <f>'results-unformat'!Q9</f>
        <v>1.8566100000000001</v>
      </c>
      <c r="AB12" s="41">
        <f>'results-unformat'!R9</f>
        <v>1</v>
      </c>
      <c r="AC12" s="41">
        <f>'results-unformat'!AD9</f>
        <v>1</v>
      </c>
      <c r="AD12" s="17">
        <f>'results-unformat'!S9</f>
        <v>0.94499999999999995</v>
      </c>
      <c r="AE12" s="15">
        <f>'results-unformat'!T9</f>
        <v>1.3242769999999999E-5</v>
      </c>
      <c r="AF12" s="15">
        <f>'results-unformat'!U9</f>
        <v>1.026102E-4</v>
      </c>
      <c r="AG12" s="15">
        <f>'results-unformat'!V9</f>
        <v>-4.9760599999999996E-7</v>
      </c>
      <c r="AH12" s="15">
        <f>'results-unformat'!W9</f>
        <v>1.2590799999999999E-4</v>
      </c>
      <c r="AI12" s="15">
        <f>'results-unformat'!X9</f>
        <v>-1.3740369999999999E-5</v>
      </c>
      <c r="AJ12" s="26">
        <f>'results-unformat'!Y9</f>
        <v>3.2432239999999998E-3</v>
      </c>
      <c r="AK12" s="26">
        <f>'results-unformat'!Z9</f>
        <v>3.9795682999999998E-3</v>
      </c>
      <c r="AL12" s="47">
        <f>'results-unformat'!AA9</f>
        <v>1.227041</v>
      </c>
      <c r="AM12" s="26">
        <f>'results-unformat'!AB9</f>
        <v>5.2999999999999999E-2</v>
      </c>
      <c r="AN12" s="26">
        <f>'results-unformat'!AP9</f>
        <v>7.0845609999999996E-3</v>
      </c>
      <c r="AO12" s="26">
        <f>'results-unformat'!AE9</f>
        <v>5.2999999999999999E-2</v>
      </c>
      <c r="AP12" s="17">
        <f>'results-unformat'!AQ9</f>
        <v>7.0845609999999996E-3</v>
      </c>
      <c r="AQ12" s="17">
        <f>'results-unformat'!AC9</f>
        <v>0.94699999999999995</v>
      </c>
      <c r="AR12" s="26">
        <f>EXP(H12)</f>
        <v>1.0500151262310491</v>
      </c>
      <c r="AS12" s="26">
        <f t="shared" si="8"/>
        <v>1.0449414843378491</v>
      </c>
      <c r="AT12" s="26">
        <f t="shared" si="9"/>
        <v>1.0000132428576858</v>
      </c>
      <c r="AU12" s="26">
        <f t="shared" si="10"/>
        <v>0.99999950239412383</v>
      </c>
      <c r="AV12" s="15">
        <f t="shared" si="0"/>
        <v>2.2445991103148266E-4</v>
      </c>
      <c r="AW12" s="26">
        <f t="shared" si="1"/>
        <v>2.2450790369643592E-4</v>
      </c>
      <c r="AX12" s="15">
        <f t="shared" si="2"/>
        <v>2.7219235548781029E-4</v>
      </c>
      <c r="AY12" s="15">
        <f t="shared" si="3"/>
        <v>2.7226327618867785E-4</v>
      </c>
      <c r="AZ12" s="15">
        <f t="shared" si="4"/>
        <v>2.0109843261717497E-4</v>
      </c>
      <c r="BA12" s="26">
        <f t="shared" si="5"/>
        <v>2.0113888079542619E-4</v>
      </c>
      <c r="BB12" s="26">
        <f t="shared" si="6"/>
        <v>2.4674910961564045E-4</v>
      </c>
      <c r="BC12" s="26">
        <f t="shared" si="7"/>
        <v>2.4681000979598355E-4</v>
      </c>
      <c r="BD12" s="10">
        <f t="shared" si="11"/>
        <v>7.1775719999999993E-4</v>
      </c>
      <c r="BE12" s="25">
        <f t="shared" si="12"/>
        <v>1.3885739559999999E-2</v>
      </c>
      <c r="BF12" s="13">
        <f t="shared" si="13"/>
        <v>1.3885739559999999E-2</v>
      </c>
      <c r="BG12" s="13">
        <f t="shared" si="14"/>
        <v>1.3885739559999999E-2</v>
      </c>
      <c r="BH12" s="13">
        <f t="shared" si="15"/>
        <v>1.3885739559999999E-2</v>
      </c>
      <c r="BI12" s="53">
        <f t="shared" si="16"/>
        <v>9.8980527154234998</v>
      </c>
      <c r="BJ12" s="13">
        <f t="shared" si="17"/>
        <v>0.48554315904254292</v>
      </c>
      <c r="BK12" s="53">
        <f t="shared" si="18"/>
        <v>10.117031324301973</v>
      </c>
      <c r="BN12" s="1"/>
      <c r="BO12" s="1"/>
    </row>
    <row r="13" spans="1:67" s="16" customFormat="1" x14ac:dyDescent="0.3">
      <c r="A13" s="16">
        <v>29</v>
      </c>
      <c r="B13" s="16">
        <v>33</v>
      </c>
      <c r="C13" s="16">
        <v>10</v>
      </c>
      <c r="D13" s="16" t="s">
        <v>26</v>
      </c>
      <c r="E13" s="16" t="s">
        <v>43</v>
      </c>
      <c r="F13" s="16" t="s">
        <v>11</v>
      </c>
      <c r="G13" s="16" t="s">
        <v>69</v>
      </c>
      <c r="H13" s="26">
        <f>'results-unformat'!F12</f>
        <v>4.8909910000000001E-2</v>
      </c>
      <c r="I13" s="26">
        <f>'results-unformat'!AF12</f>
        <v>2.7990749999999998E-3</v>
      </c>
      <c r="J13" s="15">
        <f>'results-unformat'!AJ12</f>
        <v>8.6484170000000006E-5</v>
      </c>
      <c r="K13" s="26">
        <f>'results-unformat'!G12</f>
        <v>4.4087666999999997E-2</v>
      </c>
      <c r="L13" s="26">
        <f>'results-unformat'!AG12</f>
        <v>2.8473488999999999E-3</v>
      </c>
      <c r="M13" s="15">
        <f>'results-unformat'!AK12</f>
        <v>9.0707450000000002E-5</v>
      </c>
      <c r="N13" s="15">
        <f>'results-unformat'!H12</f>
        <v>6.1730029999999996E-5</v>
      </c>
      <c r="O13" s="15">
        <f>'results-unformat'!AH12</f>
        <v>4.8675180000000004E-3</v>
      </c>
      <c r="P13" s="15">
        <f>'results-unformat'!AL12</f>
        <v>1.4714759999999999E-4</v>
      </c>
      <c r="Q13" s="15">
        <f>'results-unformat'!I12</f>
        <v>4.5360559999999998E-5</v>
      </c>
      <c r="R13" s="15">
        <f>'results-unformat'!AI12</f>
        <v>4.9236777000000002E-3</v>
      </c>
      <c r="S13" s="15">
        <f>'results-unformat'!AM12</f>
        <v>1.5387849999999999E-4</v>
      </c>
      <c r="T13" s="15">
        <f>'results-unformat'!J12</f>
        <v>1.197489E-4</v>
      </c>
      <c r="U13" s="15">
        <f>'results-unformat'!K12</f>
        <v>8.6484170000000006E-5</v>
      </c>
      <c r="V13" s="26">
        <f>'results-unformat'!L12</f>
        <v>-4.7024980000000003E-3</v>
      </c>
      <c r="W13" s="15">
        <f>'results-unformat'!M12</f>
        <v>9.0707450000000002E-5</v>
      </c>
      <c r="X13" s="26">
        <f>'results-unformat'!N12</f>
        <v>-4.822247E-3</v>
      </c>
      <c r="Y13" s="26">
        <f>'results-unformat'!O12</f>
        <v>2.736123E-3</v>
      </c>
      <c r="Z13" s="26">
        <f>'results-unformat'!P12</f>
        <v>5.5075489999999996E-3</v>
      </c>
      <c r="AA13" s="47">
        <f>'results-unformat'!Q12</f>
        <v>2.012902</v>
      </c>
      <c r="AB13" s="41">
        <f>'results-unformat'!R12</f>
        <v>1</v>
      </c>
      <c r="AC13" s="41">
        <f>'results-unformat'!AD12</f>
        <v>1</v>
      </c>
      <c r="AD13" s="17">
        <f>'results-unformat'!S12</f>
        <v>0.95199999999999996</v>
      </c>
      <c r="AE13" s="15">
        <f>'results-unformat'!T12</f>
        <v>6.1730029999999996E-5</v>
      </c>
      <c r="AF13" s="15">
        <f>'results-unformat'!U12</f>
        <v>1.4714759999999999E-4</v>
      </c>
      <c r="AG13" s="15">
        <f>'results-unformat'!V12</f>
        <v>4.5360559999999998E-5</v>
      </c>
      <c r="AH13" s="15">
        <f>'results-unformat'!W12</f>
        <v>1.5387849999999999E-4</v>
      </c>
      <c r="AI13" s="15">
        <f>'results-unformat'!X12</f>
        <v>-1.6369470000000001E-5</v>
      </c>
      <c r="AJ13" s="26">
        <f>'results-unformat'!Y12</f>
        <v>4.6512979999999999E-3</v>
      </c>
      <c r="AK13" s="26">
        <f>'results-unformat'!Z12</f>
        <v>4.8638446000000002E-3</v>
      </c>
      <c r="AL13" s="47">
        <f>'results-unformat'!AA12</f>
        <v>1.0456962000000001</v>
      </c>
      <c r="AM13" s="26">
        <f>'results-unformat'!AB12</f>
        <v>4.2000000000000003E-2</v>
      </c>
      <c r="AN13" s="26">
        <f>'results-unformat'!AP12</f>
        <v>6.3431850000000003E-3</v>
      </c>
      <c r="AO13" s="26">
        <f>'results-unformat'!AE12</f>
        <v>5.1999999999999998E-2</v>
      </c>
      <c r="AP13" s="17">
        <f>'results-unformat'!AQ12</f>
        <v>7.021111E-3</v>
      </c>
      <c r="AQ13" s="17">
        <f>'results-unformat'!AC12</f>
        <v>0.95799999999999996</v>
      </c>
      <c r="AR13" s="26">
        <f t="shared" si="19"/>
        <v>1.0501257406504054</v>
      </c>
      <c r="AS13" s="26">
        <f t="shared" si="8"/>
        <v>1.0450739693722746</v>
      </c>
      <c r="AT13" s="26">
        <f t="shared" si="9"/>
        <v>1.0000617319353375</v>
      </c>
      <c r="AU13" s="26">
        <f t="shared" si="10"/>
        <v>1.0000453615888059</v>
      </c>
      <c r="AV13" s="15">
        <f t="shared" si="0"/>
        <v>1.7799065009604931E-4</v>
      </c>
      <c r="AW13" s="26">
        <f t="shared" si="1"/>
        <v>1.7802082366591421E-4</v>
      </c>
      <c r="AX13" s="15">
        <f t="shared" si="2"/>
        <v>1.8578363444343715E-4</v>
      </c>
      <c r="AY13" s="15">
        <f t="shared" si="3"/>
        <v>1.8581666722083945E-4</v>
      </c>
      <c r="AZ13" s="15">
        <f t="shared" si="4"/>
        <v>2.8838551153387293E-4</v>
      </c>
      <c r="BA13" s="26">
        <f t="shared" si="5"/>
        <v>2.8846869659115981E-4</v>
      </c>
      <c r="BB13" s="26">
        <f t="shared" si="6"/>
        <v>3.0157006180786539E-4</v>
      </c>
      <c r="BC13" s="26">
        <f t="shared" si="7"/>
        <v>3.0166102961648456E-4</v>
      </c>
      <c r="BD13" s="10">
        <f t="shared" si="11"/>
        <v>4.8273900000000026E-5</v>
      </c>
      <c r="BE13" s="25">
        <f t="shared" si="12"/>
        <v>1.24326426E-2</v>
      </c>
      <c r="BF13" s="13">
        <f t="shared" si="13"/>
        <v>1.24326426E-2</v>
      </c>
      <c r="BG13" s="13">
        <f t="shared" si="14"/>
        <v>1.3761377559999999E-2</v>
      </c>
      <c r="BH13" s="13">
        <f t="shared" si="15"/>
        <v>1.3761377559999999E-2</v>
      </c>
      <c r="BI13" s="53">
        <f t="shared" si="16"/>
        <v>9.6382073097803893</v>
      </c>
      <c r="BJ13" s="13">
        <f t="shared" si="17"/>
        <v>0.48338887257570767</v>
      </c>
      <c r="BK13" s="53">
        <f t="shared" si="18"/>
        <v>9.8520612554509057</v>
      </c>
      <c r="BN13" s="1"/>
      <c r="BO13" s="1"/>
    </row>
    <row r="14" spans="1:67" s="16" customFormat="1" x14ac:dyDescent="0.3">
      <c r="A14" s="16">
        <v>34</v>
      </c>
      <c r="B14" s="16">
        <v>39</v>
      </c>
      <c r="C14" s="16">
        <v>11</v>
      </c>
      <c r="D14" s="16" t="s">
        <v>25</v>
      </c>
      <c r="E14" s="16" t="s">
        <v>11</v>
      </c>
      <c r="F14" s="16" t="s">
        <v>10</v>
      </c>
      <c r="G14" s="16" t="s">
        <v>69</v>
      </c>
      <c r="H14" s="26">
        <f>'results-unformat'!F11</f>
        <v>4.9039260000000001E-2</v>
      </c>
      <c r="I14" s="26">
        <f>'results-unformat'!AF11</f>
        <v>4.5806309999999999E-3</v>
      </c>
      <c r="J14" s="15">
        <f>'results-unformat'!AJ11</f>
        <v>1.434722E-4</v>
      </c>
      <c r="K14" s="26">
        <f>'results-unformat'!G11</f>
        <v>4.2194137E-2</v>
      </c>
      <c r="L14" s="26">
        <f>'results-unformat'!AG11</f>
        <v>4.5900973999999997E-3</v>
      </c>
      <c r="M14" s="15">
        <f>'results-unformat'!AK11</f>
        <v>1.442344E-4</v>
      </c>
      <c r="N14" s="15">
        <f>'results-unformat'!H11</f>
        <v>2.3518799999999999E-5</v>
      </c>
      <c r="O14" s="15">
        <f>'results-unformat'!AH11</f>
        <v>2.5506980000000001E-3</v>
      </c>
      <c r="P14" s="15">
        <f>'results-unformat'!AL11</f>
        <v>7.8422990000000004E-5</v>
      </c>
      <c r="Q14" s="15">
        <f>'results-unformat'!I11</f>
        <v>6.6648669999999996E-5</v>
      </c>
      <c r="R14" s="15">
        <f>'results-unformat'!AI11</f>
        <v>2.6146462000000001E-3</v>
      </c>
      <c r="S14" s="15">
        <f>'results-unformat'!AM11</f>
        <v>8.2585870000000003E-5</v>
      </c>
      <c r="T14" s="15">
        <f>'results-unformat'!J11</f>
        <v>2.4909150000000001E-4</v>
      </c>
      <c r="U14" s="15">
        <f>'results-unformat'!K11</f>
        <v>1.434722E-4</v>
      </c>
      <c r="V14" s="26">
        <f>'results-unformat'!L11</f>
        <v>-6.596027E-3</v>
      </c>
      <c r="W14" s="15">
        <f>'results-unformat'!M11</f>
        <v>1.442344E-4</v>
      </c>
      <c r="X14" s="26">
        <f>'results-unformat'!N11</f>
        <v>-6.8451179999999999E-3</v>
      </c>
      <c r="Y14" s="26">
        <f>'results-unformat'!O11</f>
        <v>4.5415550000000001E-3</v>
      </c>
      <c r="Z14" s="26">
        <f>'results-unformat'!P11</f>
        <v>8.0181260000000004E-3</v>
      </c>
      <c r="AA14" s="47">
        <f>'results-unformat'!Q11</f>
        <v>1.7655019999999999</v>
      </c>
      <c r="AB14" s="41">
        <f>'results-unformat'!R11</f>
        <v>1</v>
      </c>
      <c r="AC14" s="41">
        <f>'results-unformat'!AD11</f>
        <v>1</v>
      </c>
      <c r="AD14" s="17">
        <f>'results-unformat'!S11</f>
        <v>0.95</v>
      </c>
      <c r="AE14" s="15">
        <f>'results-unformat'!T11</f>
        <v>2.3518799999999999E-5</v>
      </c>
      <c r="AF14" s="15">
        <f>'results-unformat'!U11</f>
        <v>7.8422990000000004E-5</v>
      </c>
      <c r="AG14" s="15">
        <f>'results-unformat'!V11</f>
        <v>6.6648669999999996E-5</v>
      </c>
      <c r="AH14" s="15">
        <f>'results-unformat'!W11</f>
        <v>8.2585870000000003E-5</v>
      </c>
      <c r="AI14" s="15">
        <f>'results-unformat'!X11</f>
        <v>4.312987E-5</v>
      </c>
      <c r="AJ14" s="26">
        <f>'results-unformat'!Y11</f>
        <v>2.4788240000000001E-3</v>
      </c>
      <c r="AK14" s="26">
        <f>'results-unformat'!Z11</f>
        <v>2.6111390000000002E-3</v>
      </c>
      <c r="AL14" s="47">
        <f>'results-unformat'!AA11</f>
        <v>1.0533781</v>
      </c>
      <c r="AM14" s="26">
        <f>'results-unformat'!AB11</f>
        <v>4.3999999999999997E-2</v>
      </c>
      <c r="AN14" s="26">
        <f>'results-unformat'!AP11</f>
        <v>6.4856769999999996E-3</v>
      </c>
      <c r="AO14" s="26">
        <f>'results-unformat'!AE11</f>
        <v>4.9000000000000002E-2</v>
      </c>
      <c r="AP14" s="17">
        <f>'results-unformat'!AQ11</f>
        <v>6.8263459999999996E-3</v>
      </c>
      <c r="AQ14" s="17">
        <f>'results-unformat'!AC11</f>
        <v>0.95599999999999996</v>
      </c>
      <c r="AR14" s="26">
        <f t="shared" si="19"/>
        <v>1.0502615832003861</v>
      </c>
      <c r="AS14" s="26">
        <f t="shared" si="8"/>
        <v>1.0430969628103726</v>
      </c>
      <c r="AT14" s="26">
        <f t="shared" si="9"/>
        <v>1.0000235190765692</v>
      </c>
      <c r="AU14" s="26">
        <f t="shared" si="10"/>
        <v>1.0000666508910721</v>
      </c>
      <c r="AV14" s="15">
        <f t="shared" si="0"/>
        <v>2.9529782460380183E-4</v>
      </c>
      <c r="AW14" s="26">
        <f t="shared" si="1"/>
        <v>2.9538087565650351E-4</v>
      </c>
      <c r="AX14" s="15">
        <f t="shared" si="2"/>
        <v>2.9484123287581987E-4</v>
      </c>
      <c r="AY14" s="15">
        <f t="shared" si="3"/>
        <v>2.9492459610502841E-4</v>
      </c>
      <c r="AZ14" s="15">
        <f t="shared" si="4"/>
        <v>1.5370086258492677E-4</v>
      </c>
      <c r="BA14" s="26">
        <f t="shared" si="5"/>
        <v>1.5372448961592511E-4</v>
      </c>
      <c r="BB14" s="26">
        <f t="shared" si="6"/>
        <v>1.6186599302647764E-4</v>
      </c>
      <c r="BC14" s="26">
        <f t="shared" si="7"/>
        <v>1.6189219612083861E-4</v>
      </c>
      <c r="BD14" s="10">
        <f t="shared" si="11"/>
        <v>9.4663999999997778E-6</v>
      </c>
      <c r="BE14" s="25">
        <f t="shared" si="12"/>
        <v>1.2711926919999998E-2</v>
      </c>
      <c r="BF14" s="13">
        <f t="shared" si="13"/>
        <v>1.2711926919999998E-2</v>
      </c>
      <c r="BG14" s="13">
        <f t="shared" si="14"/>
        <v>1.3379638159999999E-2</v>
      </c>
      <c r="BH14" s="13">
        <f t="shared" si="15"/>
        <v>1.3379638159999999E-2</v>
      </c>
      <c r="BI14" s="53">
        <f t="shared" si="16"/>
        <v>13.519173959993736</v>
      </c>
      <c r="BJ14" s="13">
        <f t="shared" si="17"/>
        <v>0.68686044015603254</v>
      </c>
      <c r="BK14" s="53">
        <f t="shared" si="18"/>
        <v>13.806074379254962</v>
      </c>
      <c r="BN14" s="1"/>
      <c r="BO14" s="1"/>
    </row>
    <row r="15" spans="1:67" s="16" customFormat="1" x14ac:dyDescent="0.3">
      <c r="A15" s="16">
        <v>35</v>
      </c>
      <c r="B15" s="16">
        <v>40</v>
      </c>
      <c r="C15" s="16">
        <v>12</v>
      </c>
      <c r="D15" s="16" t="s">
        <v>27</v>
      </c>
      <c r="E15" s="16" t="s">
        <v>11</v>
      </c>
      <c r="F15" s="16" t="s">
        <v>43</v>
      </c>
      <c r="G15" s="16" t="s">
        <v>69</v>
      </c>
      <c r="H15" s="26">
        <f>'results-unformat'!F13</f>
        <v>4.8558150000000001E-2</v>
      </c>
      <c r="I15" s="26">
        <f>'results-unformat'!AF13</f>
        <v>4.8452740000000001E-3</v>
      </c>
      <c r="J15" s="15">
        <f>'results-unformat'!AJ13</f>
        <v>1.525536E-4</v>
      </c>
      <c r="K15" s="26">
        <f>'results-unformat'!G13</f>
        <v>4.1704683999999999E-2</v>
      </c>
      <c r="L15" s="26">
        <f>'results-unformat'!AG13</f>
        <v>4.9026432E-3</v>
      </c>
      <c r="M15" s="15">
        <f>'results-unformat'!AK13</f>
        <v>1.5312139999999999E-4</v>
      </c>
      <c r="N15" s="15">
        <f>'results-unformat'!H13</f>
        <v>7.5070450000000002E-5</v>
      </c>
      <c r="O15" s="15">
        <f>'results-unformat'!AH13</f>
        <v>2.8110740000000002E-3</v>
      </c>
      <c r="P15" s="15">
        <f>'results-unformat'!AL13</f>
        <v>8.8996810000000002E-5</v>
      </c>
      <c r="Q15" s="15">
        <f>'results-unformat'!I13</f>
        <v>5.1706309999999997E-5</v>
      </c>
      <c r="R15" s="15">
        <f>'results-unformat'!AI13</f>
        <v>2.8659809E-3</v>
      </c>
      <c r="S15" s="15">
        <f>'results-unformat'!AM13</f>
        <v>9.1457010000000003E-5</v>
      </c>
      <c r="T15" s="15">
        <f>'results-unformat'!J13</f>
        <v>-2.32014E-4</v>
      </c>
      <c r="U15" s="15">
        <f>'results-unformat'!K13</f>
        <v>1.525536E-4</v>
      </c>
      <c r="V15" s="26">
        <f>'results-unformat'!L13</f>
        <v>-7.0854810000000002E-3</v>
      </c>
      <c r="W15" s="15">
        <f>'results-unformat'!M13</f>
        <v>1.5312139999999999E-4</v>
      </c>
      <c r="X15" s="26">
        <f>'results-unformat'!N13</f>
        <v>-6.8534670000000002E-3</v>
      </c>
      <c r="Y15" s="26">
        <f>'results-unformat'!O13</f>
        <v>4.8273329999999996E-3</v>
      </c>
      <c r="Z15" s="26">
        <f>'results-unformat'!P13</f>
        <v>8.5806029999999991E-3</v>
      </c>
      <c r="AA15" s="47">
        <f>'results-unformat'!Q13</f>
        <v>1.777504</v>
      </c>
      <c r="AB15" s="41">
        <f>'results-unformat'!R13</f>
        <v>1</v>
      </c>
      <c r="AC15" s="41">
        <f>'results-unformat'!AD13</f>
        <v>1</v>
      </c>
      <c r="AD15" s="17">
        <f>'results-unformat'!S13</f>
        <v>0.94799999999999995</v>
      </c>
      <c r="AE15" s="15">
        <f>'results-unformat'!T13</f>
        <v>7.5070450000000002E-5</v>
      </c>
      <c r="AF15" s="15">
        <f>'results-unformat'!U13</f>
        <v>8.8996810000000002E-5</v>
      </c>
      <c r="AG15" s="15">
        <f>'results-unformat'!V13</f>
        <v>5.1706309999999997E-5</v>
      </c>
      <c r="AH15" s="15">
        <f>'results-unformat'!W13</f>
        <v>9.1457010000000003E-5</v>
      </c>
      <c r="AI15" s="15">
        <f>'results-unformat'!X13</f>
        <v>-2.3364140000000002E-5</v>
      </c>
      <c r="AJ15" s="26">
        <f>'results-unformat'!Y13</f>
        <v>2.8139200000000001E-3</v>
      </c>
      <c r="AK15" s="26">
        <f>'results-unformat'!Z13</f>
        <v>2.8911405000000001E-3</v>
      </c>
      <c r="AL15" s="47">
        <f>'results-unformat'!AA13</f>
        <v>1.0274422000000001</v>
      </c>
      <c r="AM15" s="26">
        <f>'results-unformat'!AB13</f>
        <v>4.9000000000000002E-2</v>
      </c>
      <c r="AN15" s="26">
        <f>'results-unformat'!AP13</f>
        <v>6.8263459999999996E-3</v>
      </c>
      <c r="AO15" s="26">
        <f>'results-unformat'!AE13</f>
        <v>5.1999999999999998E-2</v>
      </c>
      <c r="AP15" s="17">
        <f>'results-unformat'!AQ13</f>
        <v>7.021111E-3</v>
      </c>
      <c r="AQ15" s="17">
        <f>'results-unformat'!AC13</f>
        <v>0.95099999999999996</v>
      </c>
      <c r="AR15" s="26">
        <f t="shared" si="19"/>
        <v>1.0497564133809627</v>
      </c>
      <c r="AS15" s="26">
        <f t="shared" si="8"/>
        <v>1.0425865407966168</v>
      </c>
      <c r="AT15" s="26">
        <f t="shared" si="9"/>
        <v>1.0000750732678567</v>
      </c>
      <c r="AU15" s="26">
        <f t="shared" si="10"/>
        <v>1.0000517076467943</v>
      </c>
      <c r="AV15" s="15">
        <f t="shared" si="0"/>
        <v>3.1383555362252125E-4</v>
      </c>
      <c r="AW15" s="26">
        <f t="shared" si="1"/>
        <v>3.1392940607011255E-4</v>
      </c>
      <c r="AX15" s="15">
        <f t="shared" si="2"/>
        <v>3.1285198047115159E-4</v>
      </c>
      <c r="AY15" s="15">
        <f t="shared" si="3"/>
        <v>3.1294588705521598E-4</v>
      </c>
      <c r="AZ15" s="15">
        <f t="shared" si="4"/>
        <v>1.7443162908781229E-4</v>
      </c>
      <c r="BA15" s="26">
        <f t="shared" si="5"/>
        <v>1.7446205850446539E-4</v>
      </c>
      <c r="BB15" s="26">
        <f t="shared" si="6"/>
        <v>1.7924894231158284E-4</v>
      </c>
      <c r="BC15" s="26">
        <f t="shared" si="7"/>
        <v>1.7928107659348491E-4</v>
      </c>
      <c r="BD15" s="10">
        <f t="shared" si="11"/>
        <v>5.7369199999999891E-5</v>
      </c>
      <c r="BE15" s="25">
        <f t="shared" si="12"/>
        <v>1.3379638159999999E-2</v>
      </c>
      <c r="BF15" s="13">
        <f t="shared" si="13"/>
        <v>1.3379638159999999E-2</v>
      </c>
      <c r="BG15" s="13">
        <f t="shared" si="14"/>
        <v>1.3761377559999999E-2</v>
      </c>
      <c r="BH15" s="13">
        <f t="shared" si="15"/>
        <v>1.3761377559999999E-2</v>
      </c>
      <c r="BI15" s="53">
        <f t="shared" si="16"/>
        <v>14.522353613786843</v>
      </c>
      <c r="BJ15" s="13">
        <f t="shared" si="17"/>
        <v>0.68770047413690316</v>
      </c>
      <c r="BK15" s="53">
        <f t="shared" si="18"/>
        <v>14.826918406766421</v>
      </c>
      <c r="BN15" s="1"/>
      <c r="BO15" s="1"/>
    </row>
    <row r="16" spans="1:67" s="6" customFormat="1" x14ac:dyDescent="0.3">
      <c r="D16" s="8" t="s">
        <v>89</v>
      </c>
      <c r="H16" s="27"/>
      <c r="I16" s="27"/>
      <c r="J16" s="7"/>
      <c r="K16" s="27"/>
      <c r="L16" s="27"/>
      <c r="M16" s="7"/>
      <c r="N16" s="7"/>
      <c r="O16" s="7"/>
      <c r="P16" s="7"/>
      <c r="Q16" s="7"/>
      <c r="R16" s="7"/>
      <c r="S16" s="7"/>
      <c r="T16" s="7"/>
      <c r="U16" s="7"/>
      <c r="V16" s="27"/>
      <c r="W16" s="7"/>
      <c r="X16" s="27"/>
      <c r="Y16" s="27"/>
      <c r="Z16" s="27"/>
      <c r="AA16" s="39"/>
      <c r="AB16" s="42"/>
      <c r="AC16" s="42"/>
      <c r="AD16" s="14"/>
      <c r="AE16" s="7"/>
      <c r="AF16" s="7"/>
      <c r="AG16" s="7"/>
      <c r="AH16" s="7"/>
      <c r="AI16" s="7"/>
      <c r="AJ16" s="27"/>
      <c r="AK16" s="27"/>
      <c r="AL16" s="39"/>
      <c r="AM16" s="27"/>
      <c r="AN16" s="27"/>
      <c r="AO16" s="27"/>
      <c r="AP16" s="14"/>
      <c r="AQ16" s="14"/>
      <c r="AR16" s="27"/>
      <c r="AS16" s="27"/>
      <c r="AT16" s="27"/>
      <c r="AU16" s="27"/>
      <c r="AV16" s="7"/>
      <c r="AW16" s="27"/>
      <c r="AX16" s="27"/>
      <c r="AY16" s="27"/>
      <c r="AZ16" s="7"/>
      <c r="BA16" s="27"/>
      <c r="BB16" s="27"/>
      <c r="BC16" s="27"/>
      <c r="BD16" s="7"/>
      <c r="BE16" s="27"/>
      <c r="BF16" s="14"/>
      <c r="BG16" s="14"/>
      <c r="BH16" s="14"/>
      <c r="BI16" s="54"/>
      <c r="BJ16" s="14"/>
    </row>
    <row r="17" spans="1:67" s="1" customFormat="1" x14ac:dyDescent="0.3">
      <c r="A17" s="1">
        <v>1</v>
      </c>
      <c r="B17" s="1">
        <v>1</v>
      </c>
      <c r="C17" s="1">
        <v>1</v>
      </c>
      <c r="D17" s="1" t="s">
        <v>28</v>
      </c>
      <c r="E17" s="1" t="s">
        <v>8</v>
      </c>
      <c r="F17" s="1" t="s">
        <v>9</v>
      </c>
      <c r="G17" s="1" t="s">
        <v>70</v>
      </c>
      <c r="H17" s="25">
        <f>'results-unformat'!F14</f>
        <v>4.8767530000000003E-2</v>
      </c>
      <c r="I17" s="25">
        <f>'results-unformat'!AF14</f>
        <v>2.3221689999999998E-3</v>
      </c>
      <c r="J17" s="10">
        <f>'results-unformat'!AJ14</f>
        <v>7.4307219999999994E-5</v>
      </c>
      <c r="K17" s="25">
        <f>'results-unformat'!G14</f>
        <v>4.7555732000000003E-2</v>
      </c>
      <c r="L17" s="25">
        <f>'results-unformat'!AG14</f>
        <v>4.2326587000000001E-3</v>
      </c>
      <c r="M17" s="10">
        <f>'results-unformat'!AK14</f>
        <v>1.3386830000000001E-4</v>
      </c>
      <c r="N17" s="10">
        <f>'results-unformat'!H14</f>
        <v>9.5835079999999999E-5</v>
      </c>
      <c r="O17" s="10">
        <f>'results-unformat'!AH14</f>
        <v>2.9292340000000002E-3</v>
      </c>
      <c r="P17" s="10">
        <f>'results-unformat'!AL14</f>
        <v>9.5083290000000004E-5</v>
      </c>
      <c r="Q17" s="10">
        <f>'results-unformat'!I14</f>
        <v>5.3252939999999999E-6</v>
      </c>
      <c r="R17" s="10">
        <f>'results-unformat'!AI14</f>
        <v>1.0900746999999999E-3</v>
      </c>
      <c r="S17" s="10">
        <f>'results-unformat'!AM14</f>
        <v>3.4202080000000001E-5</v>
      </c>
      <c r="T17" s="10">
        <f>'results-unformat'!J14</f>
        <v>-2.2634110000000001E-5</v>
      </c>
      <c r="U17" s="10">
        <f>'results-unformat'!K14</f>
        <v>7.4307219999999994E-5</v>
      </c>
      <c r="V17" s="25">
        <f>'results-unformat'!L14</f>
        <v>-1.2344319999999999E-3</v>
      </c>
      <c r="W17" s="10">
        <f>'results-unformat'!M14</f>
        <v>1.3386830000000001E-4</v>
      </c>
      <c r="X17" s="25">
        <f>'results-unformat'!N14</f>
        <v>-1.211798E-3</v>
      </c>
      <c r="Y17" s="25">
        <f>'results-unformat'!O14</f>
        <v>2.3487339999999999E-3</v>
      </c>
      <c r="Z17" s="25">
        <f>'results-unformat'!P14</f>
        <v>4.4075629999999998E-3</v>
      </c>
      <c r="AA17" s="46">
        <f>'results-unformat'!Q14</f>
        <v>1.8765689999999999</v>
      </c>
      <c r="AB17" s="40">
        <f>'results-unformat'!R14</f>
        <v>1</v>
      </c>
      <c r="AC17" s="40">
        <f>'results-unformat'!AD14</f>
        <v>1</v>
      </c>
      <c r="AD17" s="13">
        <f>'results-unformat'!S14</f>
        <v>0.94599999999999995</v>
      </c>
      <c r="AE17" s="10">
        <f>'results-unformat'!T14</f>
        <v>9.5835079999999999E-5</v>
      </c>
      <c r="AF17" s="10">
        <f>'results-unformat'!U14</f>
        <v>9.5083290000000004E-5</v>
      </c>
      <c r="AG17" s="10">
        <f>'results-unformat'!V14</f>
        <v>5.3252939999999999E-6</v>
      </c>
      <c r="AH17" s="10">
        <f>'results-unformat'!W14</f>
        <v>3.4202080000000001E-5</v>
      </c>
      <c r="AI17" s="10">
        <f>'results-unformat'!X14</f>
        <v>-9.0509779999999997E-5</v>
      </c>
      <c r="AJ17" s="25">
        <f>'results-unformat'!Y14</f>
        <v>3.0068209999999998E-3</v>
      </c>
      <c r="AK17" s="25">
        <f>'results-unformat'!Z14</f>
        <v>1.0810368999999999E-3</v>
      </c>
      <c r="AL17" s="46">
        <f>'results-unformat'!AA14</f>
        <v>0.35952810000000002</v>
      </c>
      <c r="AM17" s="25">
        <f>'results-unformat'!AB14</f>
        <v>5.8999999999999997E-2</v>
      </c>
      <c r="AN17" s="25">
        <f>'results-unformat'!AP14</f>
        <v>7.4511070000000002E-3</v>
      </c>
      <c r="AO17" s="25">
        <f>'results-unformat'!AE14</f>
        <v>5.0999999999999997E-2</v>
      </c>
      <c r="AP17" s="13">
        <f>'results-unformat'!AQ14</f>
        <v>6.9569389999999997E-3</v>
      </c>
      <c r="AQ17" s="13">
        <f>'results-unformat'!AC14</f>
        <v>0.94099999999999995</v>
      </c>
      <c r="AR17" s="25">
        <f t="shared" ref="AR17:AR28" si="20">EXP(H17)</f>
        <v>1.0499762343910548</v>
      </c>
      <c r="AS17" s="25">
        <f t="shared" ref="AS17:AS28" si="21">EXP(K17)</f>
        <v>1.0487046458999731</v>
      </c>
      <c r="AT17" s="25">
        <f t="shared" ref="AT17:AT28" si="22">EXP(N17)</f>
        <v>1.0000958396723281</v>
      </c>
      <c r="AU17" s="25">
        <f t="shared" ref="AU17:AU24" si="23">EXP(Q17)</f>
        <v>1.0000053253081793</v>
      </c>
      <c r="AV17" s="10">
        <f t="shared" ref="AV17:AV28" si="24">AR17-EXP(H17-1.96*J17)</f>
        <v>1.5290966216929824E-4</v>
      </c>
      <c r="AW17" s="25">
        <f t="shared" ref="AW17:AW28" si="25">EXP(H17+1.96*J17)-AR17</f>
        <v>1.5293193388310478E-4</v>
      </c>
      <c r="AX17" s="10">
        <f t="shared" ref="AX17:AX28" si="26">AS17-EXP(K17-1.96*M17)</f>
        <v>2.7512498848891731E-4</v>
      </c>
      <c r="AY17" s="10">
        <f t="shared" ref="AY17:AY28" si="27">EXP(K17+1.96*M17)-AS17</f>
        <v>2.7519718576862751E-4</v>
      </c>
      <c r="AZ17" s="10">
        <f t="shared" ref="AZ17:AZ28" si="28">AT17-EXP(N17-1.96*P17)</f>
        <v>1.8636374317704263E-4</v>
      </c>
      <c r="BA17" s="25">
        <f t="shared" ref="BA17:BA28" si="29">EXP(N17+1.96*P17)-AT17</f>
        <v>1.8639847776591445E-4</v>
      </c>
      <c r="BB17" s="25">
        <f t="shared" ref="BB17:BB28" si="30">AU17-EXP(Q17-1.96*S17)</f>
        <v>6.7034186908121463E-5</v>
      </c>
      <c r="BC17" s="25">
        <f t="shared" ref="BC17:BC28" si="31">EXP(Q17+1.96*S17)-AU17</f>
        <v>6.7038680767739223E-5</v>
      </c>
      <c r="BD17" s="10">
        <f t="shared" ref="BD17:BD28" si="32">L17-I17</f>
        <v>1.9104897000000003E-3</v>
      </c>
      <c r="BE17" s="25">
        <f t="shared" ref="BE17:BE28" si="33">(1.96*AN17)</f>
        <v>1.4604169720000001E-2</v>
      </c>
      <c r="BF17" s="13">
        <f t="shared" ref="BF17:BF28" si="34">(1.96*AN17)</f>
        <v>1.4604169720000001E-2</v>
      </c>
      <c r="BG17" s="13">
        <f t="shared" ref="BG17:BG28" si="35">(1.96*AP17)</f>
        <v>1.3635600439999999E-2</v>
      </c>
      <c r="BH17" s="13">
        <f t="shared" ref="BH17:BH28" si="36">(1.96*AP17)</f>
        <v>1.3635600439999999E-2</v>
      </c>
      <c r="BI17" s="53">
        <f t="shared" ref="BI17:BI28" si="37">(1-(K17/LN(1.05)))*100</f>
        <v>2.5300840660123058</v>
      </c>
      <c r="BJ17" s="13">
        <f t="shared" ref="BJ17:BJ28" si="38">ABS((EXP(K17)-EXP(H17))/EXP(K17))*100</f>
        <v>0.12125325238646376</v>
      </c>
      <c r="BK17" s="53">
        <f t="shared" ref="BK17:BK28" si="39">(1.05-EXP(K17))/0.05*100</f>
        <v>2.590708200053804</v>
      </c>
    </row>
    <row r="18" spans="1:67" s="1" customFormat="1" x14ac:dyDescent="0.3">
      <c r="A18" s="1">
        <v>2</v>
      </c>
      <c r="B18" s="1">
        <v>2</v>
      </c>
      <c r="C18" s="1">
        <v>2</v>
      </c>
      <c r="D18" s="1" t="s">
        <v>30</v>
      </c>
      <c r="E18" s="1" t="s">
        <v>8</v>
      </c>
      <c r="F18" s="1" t="s">
        <v>42</v>
      </c>
      <c r="G18" s="1" t="s">
        <v>70</v>
      </c>
      <c r="H18" s="25">
        <f>'results-unformat'!F16</f>
        <v>4.872903E-2</v>
      </c>
      <c r="I18" s="25">
        <f>'results-unformat'!AF16</f>
        <v>2.3670309999999999E-3</v>
      </c>
      <c r="J18" s="10">
        <f>'results-unformat'!AJ16</f>
        <v>7.4235110000000004E-5</v>
      </c>
      <c r="K18" s="25">
        <f>'results-unformat'!G16</f>
        <v>4.6960217999999998E-2</v>
      </c>
      <c r="L18" s="25">
        <f>'results-unformat'!AG16</f>
        <v>2.5205967000000002E-3</v>
      </c>
      <c r="M18" s="10">
        <f>'results-unformat'!AK16</f>
        <v>7.9318820000000005E-5</v>
      </c>
      <c r="N18" s="10">
        <f>'results-unformat'!H16</f>
        <v>-7.207408E-6</v>
      </c>
      <c r="O18" s="10">
        <f>'results-unformat'!AH16</f>
        <v>3.3258950000000002E-3</v>
      </c>
      <c r="P18" s="10">
        <f>'results-unformat'!AL16</f>
        <v>1.060645E-4</v>
      </c>
      <c r="Q18" s="10">
        <f>'results-unformat'!I16</f>
        <v>4.5110149999999998E-4</v>
      </c>
      <c r="R18" s="10">
        <f>'results-unformat'!AI16</f>
        <v>1.9874731000000001E-3</v>
      </c>
      <c r="S18" s="10">
        <f>'results-unformat'!AM16</f>
        <v>6.2701579999999995E-5</v>
      </c>
      <c r="T18" s="10">
        <f>'results-unformat'!J16</f>
        <v>-6.1131409999999996E-5</v>
      </c>
      <c r="U18" s="10">
        <f>'results-unformat'!K16</f>
        <v>7.4235110000000004E-5</v>
      </c>
      <c r="V18" s="25">
        <f>'results-unformat'!L16</f>
        <v>-1.829946E-3</v>
      </c>
      <c r="W18" s="10">
        <f>'results-unformat'!M16</f>
        <v>7.9318820000000005E-5</v>
      </c>
      <c r="X18" s="25">
        <f>'results-unformat'!N16</f>
        <v>-1.768815E-3</v>
      </c>
      <c r="Y18" s="25">
        <f>'results-unformat'!O16</f>
        <v>2.347142E-3</v>
      </c>
      <c r="Z18" s="25">
        <f>'results-unformat'!P16</f>
        <v>3.10385E-3</v>
      </c>
      <c r="AA18" s="46">
        <f>'results-unformat'!Q16</f>
        <v>1.322395</v>
      </c>
      <c r="AB18" s="40">
        <f>'results-unformat'!R16</f>
        <v>1</v>
      </c>
      <c r="AC18" s="40">
        <f>'results-unformat'!AD16</f>
        <v>1</v>
      </c>
      <c r="AD18" s="13">
        <f>'results-unformat'!S16</f>
        <v>0.95099999999999996</v>
      </c>
      <c r="AE18" s="10">
        <f>'results-unformat'!T16</f>
        <v>-7.207408E-6</v>
      </c>
      <c r="AF18" s="10">
        <f>'results-unformat'!U16</f>
        <v>1.060645E-4</v>
      </c>
      <c r="AG18" s="10">
        <f>'results-unformat'!V16</f>
        <v>4.5110149999999998E-4</v>
      </c>
      <c r="AH18" s="10">
        <f>'results-unformat'!W16</f>
        <v>6.2701579999999995E-5</v>
      </c>
      <c r="AI18" s="10">
        <f>'results-unformat'!X16</f>
        <v>4.5830890000000003E-4</v>
      </c>
      <c r="AJ18" s="25">
        <f>'results-unformat'!Y16</f>
        <v>3.3523839999999999E-3</v>
      </c>
      <c r="AK18" s="25">
        <f>'results-unformat'!Z16</f>
        <v>2.0324983999999999E-3</v>
      </c>
      <c r="AL18" s="46">
        <f>'results-unformat'!AA16</f>
        <v>0.6062845</v>
      </c>
      <c r="AM18" s="25">
        <f>'results-unformat'!AB16</f>
        <v>5.7000000000000002E-2</v>
      </c>
      <c r="AN18" s="25">
        <f>'results-unformat'!AP16</f>
        <v>7.3315070000000001E-3</v>
      </c>
      <c r="AO18" s="25">
        <f>'results-unformat'!AE16</f>
        <v>6.2E-2</v>
      </c>
      <c r="AP18" s="13">
        <f>'results-unformat'!AQ16</f>
        <v>7.6260080000000001E-3</v>
      </c>
      <c r="AQ18" s="13">
        <f>'results-unformat'!AC16</f>
        <v>0.94299999999999995</v>
      </c>
      <c r="AR18" s="25">
        <f t="shared" si="20"/>
        <v>1.0499358110841843</v>
      </c>
      <c r="AS18" s="25">
        <f t="shared" si="21"/>
        <v>1.0480803135192622</v>
      </c>
      <c r="AT18" s="25">
        <f t="shared" si="22"/>
        <v>0.99999279261797325</v>
      </c>
      <c r="AU18" s="25">
        <f t="shared" si="23"/>
        <v>1.0004512032615827</v>
      </c>
      <c r="AV18" s="10">
        <f t="shared" si="24"/>
        <v>1.5275540355297323E-4</v>
      </c>
      <c r="AW18" s="25">
        <f t="shared" si="25"/>
        <v>1.5277763120602472E-4</v>
      </c>
      <c r="AX18" s="10">
        <f t="shared" si="26"/>
        <v>1.629270226739532E-4</v>
      </c>
      <c r="AY18" s="10">
        <f t="shared" si="27"/>
        <v>1.6295235407426389E-4</v>
      </c>
      <c r="AZ18" s="10">
        <f t="shared" si="28"/>
        <v>2.0786331495425969E-4</v>
      </c>
      <c r="BA18" s="25">
        <f t="shared" si="29"/>
        <v>2.0790653140667636E-4</v>
      </c>
      <c r="BB18" s="25">
        <f t="shared" si="30"/>
        <v>1.2294299276827125E-4</v>
      </c>
      <c r="BC18" s="25">
        <f t="shared" si="31"/>
        <v>1.2295810278772912E-4</v>
      </c>
      <c r="BD18" s="10">
        <f t="shared" si="32"/>
        <v>1.5356570000000028E-4</v>
      </c>
      <c r="BE18" s="25">
        <f t="shared" si="33"/>
        <v>1.436975372E-2</v>
      </c>
      <c r="BF18" s="13">
        <f t="shared" si="34"/>
        <v>1.436975372E-2</v>
      </c>
      <c r="BG18" s="13">
        <f t="shared" si="35"/>
        <v>1.494697568E-2</v>
      </c>
      <c r="BH18" s="13">
        <f t="shared" si="36"/>
        <v>1.494697568E-2</v>
      </c>
      <c r="BI18" s="53">
        <f t="shared" si="37"/>
        <v>3.750645648736195</v>
      </c>
      <c r="BJ18" s="13">
        <f t="shared" si="38"/>
        <v>0.17703772706994858</v>
      </c>
      <c r="BK18" s="53">
        <f t="shared" si="39"/>
        <v>3.8393729614756289</v>
      </c>
    </row>
    <row r="19" spans="1:67" s="1" customFormat="1" x14ac:dyDescent="0.3">
      <c r="A19" s="1">
        <v>7</v>
      </c>
      <c r="B19" s="1">
        <v>8</v>
      </c>
      <c r="C19" s="1">
        <v>3</v>
      </c>
      <c r="D19" s="1" t="s">
        <v>29</v>
      </c>
      <c r="E19" s="1" t="s">
        <v>9</v>
      </c>
      <c r="F19" s="1" t="s">
        <v>8</v>
      </c>
      <c r="G19" s="1" t="s">
        <v>70</v>
      </c>
      <c r="H19" s="25">
        <f>'results-unformat'!F15</f>
        <v>4.8796880000000001E-2</v>
      </c>
      <c r="I19" s="25">
        <f>'results-unformat'!AF15</f>
        <v>2.9965230000000001E-3</v>
      </c>
      <c r="J19" s="10">
        <f>'results-unformat'!AJ15</f>
        <v>9.2945559999999997E-5</v>
      </c>
      <c r="K19" s="25">
        <f>'results-unformat'!G15</f>
        <v>8.5281119999999992E-3</v>
      </c>
      <c r="L19" s="25">
        <f>'results-unformat'!AG15</f>
        <v>1.1395475E-3</v>
      </c>
      <c r="M19" s="10">
        <f>'results-unformat'!AK15</f>
        <v>3.8409289999999998E-5</v>
      </c>
      <c r="N19" s="10">
        <f>'results-unformat'!H15</f>
        <v>1.282668E-6</v>
      </c>
      <c r="O19" s="10">
        <f>'results-unformat'!AH15</f>
        <v>2.4318830000000001E-3</v>
      </c>
      <c r="P19" s="10">
        <f>'results-unformat'!AL15</f>
        <v>7.6398819999999999E-5</v>
      </c>
      <c r="Q19" s="10">
        <f>'results-unformat'!I15</f>
        <v>1.1037379999999999E-3</v>
      </c>
      <c r="R19" s="10">
        <f>'results-unformat'!AI15</f>
        <v>4.4615096E-3</v>
      </c>
      <c r="S19" s="10">
        <f>'results-unformat'!AM15</f>
        <v>1.5157770000000001E-4</v>
      </c>
      <c r="T19" s="10">
        <f>'results-unformat'!J15</f>
        <v>6.7152170000000004E-6</v>
      </c>
      <c r="U19" s="10">
        <f>'results-unformat'!K15</f>
        <v>9.2945559999999997E-5</v>
      </c>
      <c r="V19" s="25">
        <f>'results-unformat'!L15</f>
        <v>-4.0262052E-2</v>
      </c>
      <c r="W19" s="10">
        <f>'results-unformat'!M15</f>
        <v>3.8409289999999998E-5</v>
      </c>
      <c r="X19" s="25">
        <f>'results-unformat'!N15</f>
        <v>-4.0268766999999997E-2</v>
      </c>
      <c r="Y19" s="25">
        <f>'results-unformat'!O15</f>
        <v>2.937734E-3</v>
      </c>
      <c r="Z19" s="25">
        <f>'results-unformat'!P15</f>
        <v>4.0280349999999999E-2</v>
      </c>
      <c r="AA19" s="46">
        <f>'results-unformat'!Q15</f>
        <v>13.711366</v>
      </c>
      <c r="AB19" s="40">
        <f>'results-unformat'!R15</f>
        <v>1</v>
      </c>
      <c r="AC19" s="40">
        <f>'results-unformat'!AD15</f>
        <v>1</v>
      </c>
      <c r="AD19" s="13">
        <f>'results-unformat'!S15</f>
        <v>0.96099999999999997</v>
      </c>
      <c r="AE19" s="10">
        <f>'results-unformat'!T15</f>
        <v>1.282668E-6</v>
      </c>
      <c r="AF19" s="10">
        <f>'results-unformat'!U15</f>
        <v>7.6398819999999999E-5</v>
      </c>
      <c r="AG19" s="10">
        <f>'results-unformat'!V15</f>
        <v>1.1037379999999999E-3</v>
      </c>
      <c r="AH19" s="10">
        <f>'results-unformat'!W15</f>
        <v>1.5157770000000001E-4</v>
      </c>
      <c r="AI19" s="10">
        <f>'results-unformat'!X15</f>
        <v>1.102455E-3</v>
      </c>
      <c r="AJ19" s="25">
        <f>'results-unformat'!Y15</f>
        <v>2.4147349999999999E-3</v>
      </c>
      <c r="AK19" s="25">
        <f>'results-unformat'!Z15</f>
        <v>4.9164066000000001E-3</v>
      </c>
      <c r="AL19" s="46">
        <f>'results-unformat'!AA15</f>
        <v>2.0360026000000002</v>
      </c>
      <c r="AM19" s="25">
        <f>'results-unformat'!AB15</f>
        <v>4.3999999999999997E-2</v>
      </c>
      <c r="AN19" s="25">
        <f>'results-unformat'!AP15</f>
        <v>6.4856769999999996E-3</v>
      </c>
      <c r="AO19" s="25">
        <f>'results-unformat'!AE15</f>
        <v>8.3000000000000004E-2</v>
      </c>
      <c r="AP19" s="13">
        <f>'results-unformat'!AQ15</f>
        <v>8.7241620000000006E-3</v>
      </c>
      <c r="AQ19" s="13">
        <f>'results-unformat'!AC15</f>
        <v>0.95599999999999996</v>
      </c>
      <c r="AR19" s="25">
        <f t="shared" si="20"/>
        <v>1.0500070516457751</v>
      </c>
      <c r="AS19" s="25">
        <f t="shared" si="21"/>
        <v>1.0085645799409881</v>
      </c>
      <c r="AT19" s="25">
        <f t="shared" si="22"/>
        <v>1.0000012826688227</v>
      </c>
      <c r="AU19" s="25">
        <f t="shared" si="23"/>
        <v>1.0011043473429506</v>
      </c>
      <c r="AV19" s="10">
        <f t="shared" si="24"/>
        <v>1.9126582480955001E-4</v>
      </c>
      <c r="AW19" s="25">
        <f t="shared" si="25"/>
        <v>1.9130067150974206E-4</v>
      </c>
      <c r="AX19" s="10">
        <f t="shared" si="26"/>
        <v>7.5924110988889737E-5</v>
      </c>
      <c r="AY19" s="10">
        <f t="shared" si="27"/>
        <v>7.5929826938603284E-5</v>
      </c>
      <c r="AZ19" s="10">
        <f t="shared" si="28"/>
        <v>1.4973066852785877E-4</v>
      </c>
      <c r="BA19" s="25">
        <f t="shared" si="29"/>
        <v>1.4975309112941204E-4</v>
      </c>
      <c r="BB19" s="25">
        <f t="shared" si="30"/>
        <v>2.9737620880609938E-4</v>
      </c>
      <c r="BC19" s="25">
        <f t="shared" si="31"/>
        <v>2.9746457011081695E-4</v>
      </c>
      <c r="BD19" s="10">
        <f t="shared" si="32"/>
        <v>-1.8569755E-3</v>
      </c>
      <c r="BE19" s="25">
        <f t="shared" si="33"/>
        <v>1.2711926919999998E-2</v>
      </c>
      <c r="BF19" s="13">
        <f t="shared" si="34"/>
        <v>1.2711926919999998E-2</v>
      </c>
      <c r="BG19" s="13">
        <f t="shared" si="35"/>
        <v>1.709935752E-2</v>
      </c>
      <c r="BH19" s="13">
        <f t="shared" si="36"/>
        <v>1.709935752E-2</v>
      </c>
      <c r="BI19" s="53">
        <f t="shared" si="37"/>
        <v>82.520837662310996</v>
      </c>
      <c r="BJ19" s="13">
        <f t="shared" si="38"/>
        <v>4.1090548418041628</v>
      </c>
      <c r="BK19" s="53">
        <f t="shared" si="39"/>
        <v>82.870840118023807</v>
      </c>
    </row>
    <row r="20" spans="1:67" s="1" customFormat="1" x14ac:dyDescent="0.3">
      <c r="A20" s="1">
        <v>8</v>
      </c>
      <c r="B20" s="1">
        <v>9</v>
      </c>
      <c r="C20" s="1">
        <v>4</v>
      </c>
      <c r="D20" s="1" t="s">
        <v>32</v>
      </c>
      <c r="E20" s="1" t="s">
        <v>9</v>
      </c>
      <c r="F20" s="1" t="s">
        <v>42</v>
      </c>
      <c r="G20" s="1" t="s">
        <v>70</v>
      </c>
      <c r="H20" s="25">
        <f>'results-unformat'!F18</f>
        <v>4.8876040000000003E-2</v>
      </c>
      <c r="I20" s="25">
        <f>'results-unformat'!AF18</f>
        <v>3.050194E-3</v>
      </c>
      <c r="J20" s="10">
        <f>'results-unformat'!AJ18</f>
        <v>9.8514749999999997E-5</v>
      </c>
      <c r="K20" s="25">
        <f>'results-unformat'!G18</f>
        <v>7.3059500000000003E-3</v>
      </c>
      <c r="L20" s="25">
        <f>'results-unformat'!AG18</f>
        <v>8.8338369999999998E-4</v>
      </c>
      <c r="M20" s="10">
        <f>'results-unformat'!AK18</f>
        <v>2.9114990000000001E-5</v>
      </c>
      <c r="N20" s="10">
        <f>'results-unformat'!H18</f>
        <v>-8.2338189999999996E-5</v>
      </c>
      <c r="O20" s="10">
        <f>'results-unformat'!AH18</f>
        <v>3.4043559999999999E-3</v>
      </c>
      <c r="P20" s="10">
        <f>'results-unformat'!AL18</f>
        <v>1.101978E-4</v>
      </c>
      <c r="Q20" s="10">
        <f>'results-unformat'!I18</f>
        <v>4.7905860000000003E-3</v>
      </c>
      <c r="R20" s="10">
        <f>'results-unformat'!AI18</f>
        <v>2.6794697000000001E-3</v>
      </c>
      <c r="S20" s="10">
        <f>'results-unformat'!AM18</f>
        <v>8.8888300000000001E-5</v>
      </c>
      <c r="T20" s="10">
        <f>'results-unformat'!J18</f>
        <v>8.5876220000000004E-5</v>
      </c>
      <c r="U20" s="10">
        <f>'results-unformat'!K18</f>
        <v>9.8514749999999997E-5</v>
      </c>
      <c r="V20" s="25">
        <f>'results-unformat'!L18</f>
        <v>-4.1484213999999998E-2</v>
      </c>
      <c r="W20" s="10">
        <f>'results-unformat'!M18</f>
        <v>2.9114990000000001E-5</v>
      </c>
      <c r="X20" s="25">
        <f>'results-unformat'!N18</f>
        <v>-4.1570089999999997E-2</v>
      </c>
      <c r="Y20" s="25">
        <f>'results-unformat'!O18</f>
        <v>3.114936E-3</v>
      </c>
      <c r="Z20" s="25">
        <f>'results-unformat'!P18</f>
        <v>4.1494418999999998E-2</v>
      </c>
      <c r="AA20" s="46">
        <f>'results-unformat'!Q18</f>
        <v>13.321115000000001</v>
      </c>
      <c r="AB20" s="40">
        <f>'results-unformat'!R18</f>
        <v>1</v>
      </c>
      <c r="AC20" s="40">
        <f>'results-unformat'!AD18</f>
        <v>1</v>
      </c>
      <c r="AD20" s="13">
        <f>'results-unformat'!S18</f>
        <v>0.95299999999999996</v>
      </c>
      <c r="AE20" s="10">
        <f>'results-unformat'!T18</f>
        <v>-8.2338189999999996E-5</v>
      </c>
      <c r="AF20" s="10">
        <f>'results-unformat'!U18</f>
        <v>1.101978E-4</v>
      </c>
      <c r="AG20" s="10">
        <f>'results-unformat'!V18</f>
        <v>4.7905860000000003E-3</v>
      </c>
      <c r="AH20" s="10">
        <f>'results-unformat'!W18</f>
        <v>8.8888300000000001E-5</v>
      </c>
      <c r="AI20" s="10">
        <f>'results-unformat'!X18</f>
        <v>4.8729239999999998E-3</v>
      </c>
      <c r="AJ20" s="25">
        <f>'results-unformat'!Y18</f>
        <v>3.4839900000000002E-3</v>
      </c>
      <c r="AK20" s="25">
        <f>'results-unformat'!Z18</f>
        <v>5.5536420999999997E-3</v>
      </c>
      <c r="AL20" s="46">
        <f>'results-unformat'!AA18</f>
        <v>1.5940464000000001</v>
      </c>
      <c r="AM20" s="25">
        <f>'results-unformat'!AB18</f>
        <v>5.6000000000000001E-2</v>
      </c>
      <c r="AN20" s="25">
        <f>'results-unformat'!AP18</f>
        <v>7.2707630000000004E-3</v>
      </c>
      <c r="AO20" s="25">
        <f>'results-unformat'!AE18</f>
        <v>0.42399999999999999</v>
      </c>
      <c r="AP20" s="13">
        <f>'results-unformat'!AQ18</f>
        <v>1.5627668000000001E-2</v>
      </c>
      <c r="AQ20" s="13">
        <f>'results-unformat'!AC18</f>
        <v>0.94399999999999995</v>
      </c>
      <c r="AR20" s="25">
        <f t="shared" si="20"/>
        <v>1.0500901734939028</v>
      </c>
      <c r="AS20" s="25">
        <f t="shared" si="21"/>
        <v>1.0073327035664208</v>
      </c>
      <c r="AT20" s="25">
        <f t="shared" si="22"/>
        <v>0.99991766519969572</v>
      </c>
      <c r="AU20" s="25">
        <f t="shared" si="23"/>
        <v>1.0048020792028414</v>
      </c>
      <c r="AV20" s="10">
        <f t="shared" si="24"/>
        <v>2.0274119283381076E-4</v>
      </c>
      <c r="AW20" s="25">
        <f t="shared" si="25"/>
        <v>2.0278034368947928E-4</v>
      </c>
      <c r="AX20" s="10">
        <f t="shared" si="26"/>
        <v>5.7482183781321083E-5</v>
      </c>
      <c r="AY20" s="10">
        <f t="shared" si="27"/>
        <v>5.7485464117768004E-5</v>
      </c>
      <c r="AZ20" s="10">
        <f t="shared" si="28"/>
        <v>2.1594658295576163E-4</v>
      </c>
      <c r="BA20" s="25">
        <f t="shared" si="29"/>
        <v>2.1599322979626301E-4</v>
      </c>
      <c r="BB20" s="25">
        <f t="shared" si="30"/>
        <v>1.7504244288391035E-4</v>
      </c>
      <c r="BC20" s="25">
        <f t="shared" si="31"/>
        <v>1.7507294162188991E-4</v>
      </c>
      <c r="BD20" s="10">
        <f t="shared" si="32"/>
        <v>-2.1668103E-3</v>
      </c>
      <c r="BE20" s="25">
        <f t="shared" si="33"/>
        <v>1.4250695480000001E-2</v>
      </c>
      <c r="BF20" s="13">
        <f t="shared" si="34"/>
        <v>1.4250695480000001E-2</v>
      </c>
      <c r="BG20" s="13">
        <f t="shared" si="35"/>
        <v>3.0630229280000001E-2</v>
      </c>
      <c r="BH20" s="13">
        <f t="shared" si="36"/>
        <v>3.0630229280000001E-2</v>
      </c>
      <c r="BI20" s="53">
        <f t="shared" si="37"/>
        <v>85.025772869652869</v>
      </c>
      <c r="BJ20" s="13">
        <f t="shared" si="38"/>
        <v>4.2446224346832855</v>
      </c>
      <c r="BK20" s="53">
        <f t="shared" si="39"/>
        <v>85.334592867158506</v>
      </c>
    </row>
    <row r="21" spans="1:67" s="1" customFormat="1" x14ac:dyDescent="0.3">
      <c r="A21" s="1">
        <v>13</v>
      </c>
      <c r="B21" s="1">
        <v>15</v>
      </c>
      <c r="C21" s="1">
        <v>5</v>
      </c>
      <c r="D21" s="1" t="s">
        <v>31</v>
      </c>
      <c r="E21" s="1" t="s">
        <v>42</v>
      </c>
      <c r="F21" s="1" t="s">
        <v>8</v>
      </c>
      <c r="G21" s="1" t="s">
        <v>70</v>
      </c>
      <c r="H21" s="25">
        <f>'results-unformat'!F17</f>
        <v>4.880255E-2</v>
      </c>
      <c r="I21" s="25">
        <f>'results-unformat'!AF17</f>
        <v>3.4203440000000001E-3</v>
      </c>
      <c r="J21" s="10">
        <f>'results-unformat'!AJ17</f>
        <v>1.075948E-4</v>
      </c>
      <c r="K21" s="25">
        <f>'results-unformat'!G17</f>
        <v>2.641197E-2</v>
      </c>
      <c r="L21" s="25">
        <f>'results-unformat'!AG17</f>
        <v>2.0587234999999999E-3</v>
      </c>
      <c r="M21" s="10">
        <f>'results-unformat'!AK17</f>
        <v>6.5872359999999994E-5</v>
      </c>
      <c r="N21" s="10">
        <f>'results-unformat'!H17</f>
        <v>6.8957450000000002E-5</v>
      </c>
      <c r="O21" s="10">
        <f>'results-unformat'!AH17</f>
        <v>2.5004699999999999E-3</v>
      </c>
      <c r="P21" s="10">
        <f>'results-unformat'!AL17</f>
        <v>7.9136350000000007E-5</v>
      </c>
      <c r="Q21" s="10">
        <f>'results-unformat'!I17</f>
        <v>-3.9861550000000001E-4</v>
      </c>
      <c r="R21" s="10">
        <f>'results-unformat'!AI17</f>
        <v>2.6794891999999998E-3</v>
      </c>
      <c r="S21" s="10">
        <f>'results-unformat'!AM17</f>
        <v>8.5968119999999996E-5</v>
      </c>
      <c r="T21" s="10">
        <f>'results-unformat'!J17</f>
        <v>1.239017E-5</v>
      </c>
      <c r="U21" s="10">
        <f>'results-unformat'!K17</f>
        <v>1.075948E-4</v>
      </c>
      <c r="V21" s="25">
        <f>'results-unformat'!L17</f>
        <v>-2.2378194000000001E-2</v>
      </c>
      <c r="W21" s="10">
        <f>'results-unformat'!M17</f>
        <v>6.5872359999999994E-5</v>
      </c>
      <c r="X21" s="25">
        <f>'results-unformat'!N17</f>
        <v>-2.2390584000000002E-2</v>
      </c>
      <c r="Y21" s="25">
        <f>'results-unformat'!O17</f>
        <v>3.4007680000000002E-3</v>
      </c>
      <c r="Z21" s="25">
        <f>'results-unformat'!P17</f>
        <v>2.2474839E-2</v>
      </c>
      <c r="AA21" s="46">
        <f>'results-unformat'!Q17</f>
        <v>6.6087540000000002</v>
      </c>
      <c r="AB21" s="40">
        <f>'results-unformat'!R17</f>
        <v>1</v>
      </c>
      <c r="AC21" s="40">
        <f>'results-unformat'!AD17</f>
        <v>1</v>
      </c>
      <c r="AD21" s="13">
        <f>'results-unformat'!S17</f>
        <v>0.94799999999999995</v>
      </c>
      <c r="AE21" s="10">
        <f>'results-unformat'!T17</f>
        <v>6.8957450000000002E-5</v>
      </c>
      <c r="AF21" s="10">
        <f>'results-unformat'!U17</f>
        <v>7.9136350000000007E-5</v>
      </c>
      <c r="AG21" s="10">
        <f>'results-unformat'!V17</f>
        <v>-3.9861550000000001E-4</v>
      </c>
      <c r="AH21" s="10">
        <f>'results-unformat'!W17</f>
        <v>8.5968119999999996E-5</v>
      </c>
      <c r="AI21" s="10">
        <f>'results-unformat'!X17</f>
        <v>-4.6757299999999999E-4</v>
      </c>
      <c r="AJ21" s="25">
        <f>'results-unformat'!Y17</f>
        <v>2.5022099999999999E-3</v>
      </c>
      <c r="AK21" s="25">
        <f>'results-unformat'!Z17</f>
        <v>2.7462742E-3</v>
      </c>
      <c r="AL21" s="46">
        <f>'results-unformat'!AA17</f>
        <v>1.0975394000000001</v>
      </c>
      <c r="AM21" s="25">
        <f>'results-unformat'!AB17</f>
        <v>5.8999999999999997E-2</v>
      </c>
      <c r="AN21" s="25">
        <f>'results-unformat'!AP17</f>
        <v>7.4511070000000002E-3</v>
      </c>
      <c r="AO21" s="25">
        <f>'results-unformat'!AE17</f>
        <v>5.8000000000000003E-2</v>
      </c>
      <c r="AP21" s="13">
        <f>'results-unformat'!AQ17</f>
        <v>7.3916169999999996E-3</v>
      </c>
      <c r="AQ21" s="13">
        <f>'results-unformat'!AC17</f>
        <v>0.94099999999999995</v>
      </c>
      <c r="AR21" s="25">
        <f t="shared" si="20"/>
        <v>1.0500130052026364</v>
      </c>
      <c r="AS21" s="25">
        <f t="shared" si="21"/>
        <v>1.0267638572608699</v>
      </c>
      <c r="AT21" s="25">
        <f t="shared" si="22"/>
        <v>1.0000689598276196</v>
      </c>
      <c r="AU21" s="25">
        <f t="shared" si="23"/>
        <v>0.99960146393660321</v>
      </c>
      <c r="AV21" s="10">
        <f t="shared" si="24"/>
        <v>2.2140949413218536E-4</v>
      </c>
      <c r="AW21" s="25">
        <f t="shared" si="25"/>
        <v>2.2145619117575066E-4</v>
      </c>
      <c r="AX21" s="10">
        <f t="shared" si="26"/>
        <v>1.3255674516998717E-4</v>
      </c>
      <c r="AY21" s="10">
        <f t="shared" si="27"/>
        <v>1.3257386065324006E-4</v>
      </c>
      <c r="AZ21" s="10">
        <f t="shared" si="28"/>
        <v>1.5510591283240949E-4</v>
      </c>
      <c r="BA21" s="25">
        <f t="shared" si="29"/>
        <v>1.5512997274935714E-4</v>
      </c>
      <c r="BB21" s="25">
        <f t="shared" si="30"/>
        <v>1.6841617361174066E-4</v>
      </c>
      <c r="BC21" s="25">
        <f t="shared" si="31"/>
        <v>1.6844455370945699E-4</v>
      </c>
      <c r="BD21" s="10">
        <f t="shared" si="32"/>
        <v>-1.3616205000000002E-3</v>
      </c>
      <c r="BE21" s="25">
        <f t="shared" si="33"/>
        <v>1.4604169720000001E-2</v>
      </c>
      <c r="BF21" s="13">
        <f t="shared" si="34"/>
        <v>1.4604169720000001E-2</v>
      </c>
      <c r="BG21" s="13">
        <f t="shared" si="35"/>
        <v>1.4487569319999999E-2</v>
      </c>
      <c r="BH21" s="13">
        <f t="shared" si="36"/>
        <v>1.4487569319999999E-2</v>
      </c>
      <c r="BI21" s="53">
        <f t="shared" si="37"/>
        <v>45.866199776905873</v>
      </c>
      <c r="BJ21" s="13">
        <f t="shared" si="38"/>
        <v>2.2643130430972653</v>
      </c>
      <c r="BK21" s="53">
        <f t="shared" si="39"/>
        <v>46.472285478260211</v>
      </c>
    </row>
    <row r="22" spans="1:67" s="1" customFormat="1" x14ac:dyDescent="0.3">
      <c r="A22" s="1">
        <v>14</v>
      </c>
      <c r="B22" s="1">
        <v>16</v>
      </c>
      <c r="C22" s="1">
        <v>6</v>
      </c>
      <c r="D22" s="1" t="s">
        <v>33</v>
      </c>
      <c r="E22" s="1" t="s">
        <v>42</v>
      </c>
      <c r="F22" s="1" t="s">
        <v>9</v>
      </c>
      <c r="G22" s="1" t="s">
        <v>70</v>
      </c>
      <c r="H22" s="25">
        <f>'results-unformat'!F19</f>
        <v>4.8879840000000001E-2</v>
      </c>
      <c r="I22" s="25">
        <f>'results-unformat'!AF19</f>
        <v>3.3698389999999999E-3</v>
      </c>
      <c r="J22" s="10">
        <f>'results-unformat'!AJ19</f>
        <v>1.056437E-4</v>
      </c>
      <c r="K22" s="25">
        <f>'results-unformat'!G19</f>
        <v>2.6816941E-2</v>
      </c>
      <c r="L22" s="25">
        <f>'results-unformat'!AG19</f>
        <v>2.6531006E-3</v>
      </c>
      <c r="M22" s="10">
        <f>'results-unformat'!AK19</f>
        <v>8.5149700000000002E-5</v>
      </c>
      <c r="N22" s="10">
        <f>'results-unformat'!H19</f>
        <v>-1.2914649999999999E-4</v>
      </c>
      <c r="O22" s="10">
        <f>'results-unformat'!AH19</f>
        <v>3.0318749999999998E-3</v>
      </c>
      <c r="P22" s="10">
        <f>'results-unformat'!AL19</f>
        <v>9.4955079999999993E-5</v>
      </c>
      <c r="Q22" s="10">
        <f>'results-unformat'!I19</f>
        <v>-2.6504700000000003E-4</v>
      </c>
      <c r="R22" s="10">
        <f>'results-unformat'!AI19</f>
        <v>8.8052279999999996E-4</v>
      </c>
      <c r="S22" s="10">
        <f>'results-unformat'!AM19</f>
        <v>2.8156869999999999E-5</v>
      </c>
      <c r="T22" s="10">
        <f>'results-unformat'!J19</f>
        <v>8.96729E-5</v>
      </c>
      <c r="U22" s="10">
        <f>'results-unformat'!K19</f>
        <v>1.056437E-4</v>
      </c>
      <c r="V22" s="25">
        <f>'results-unformat'!L19</f>
        <v>-2.1973223E-2</v>
      </c>
      <c r="W22" s="10">
        <f>'results-unformat'!M19</f>
        <v>8.5149700000000002E-5</v>
      </c>
      <c r="X22" s="25">
        <f>'results-unformat'!N19</f>
        <v>-2.2062895999999999E-2</v>
      </c>
      <c r="Y22" s="25">
        <f>'results-unformat'!O19</f>
        <v>3.3402789999999998E-3</v>
      </c>
      <c r="Z22" s="25">
        <f>'results-unformat'!P19</f>
        <v>2.2137429E-2</v>
      </c>
      <c r="AA22" s="46">
        <f>'results-unformat'!Q19</f>
        <v>6.6274179999999996</v>
      </c>
      <c r="AB22" s="40">
        <f>'results-unformat'!R19</f>
        <v>1</v>
      </c>
      <c r="AC22" s="40">
        <f>'results-unformat'!AD19</f>
        <v>1</v>
      </c>
      <c r="AD22" s="13">
        <f>'results-unformat'!S19</f>
        <v>0.95599999999999996</v>
      </c>
      <c r="AE22" s="10">
        <f>'results-unformat'!T19</f>
        <v>-1.2914649999999999E-4</v>
      </c>
      <c r="AF22" s="10">
        <f>'results-unformat'!U19</f>
        <v>9.4955079999999993E-5</v>
      </c>
      <c r="AG22" s="10">
        <f>'results-unformat'!V19</f>
        <v>-2.6504700000000003E-4</v>
      </c>
      <c r="AH22" s="10">
        <f>'results-unformat'!W19</f>
        <v>2.8156869999999999E-5</v>
      </c>
      <c r="AI22" s="10">
        <f>'results-unformat'!X19</f>
        <v>-1.359005E-4</v>
      </c>
      <c r="AJ22" s="25">
        <f>'results-unformat'!Y19</f>
        <v>3.0040190000000001E-3</v>
      </c>
      <c r="AK22" s="25">
        <f>'results-unformat'!Z19</f>
        <v>9.2858290000000004E-4</v>
      </c>
      <c r="AL22" s="46">
        <f>'results-unformat'!AA19</f>
        <v>0.30911349999999999</v>
      </c>
      <c r="AM22" s="25">
        <f>'results-unformat'!AB19</f>
        <v>4.9000000000000002E-2</v>
      </c>
      <c r="AN22" s="25">
        <f>'results-unformat'!AP19</f>
        <v>6.8263459999999996E-3</v>
      </c>
      <c r="AO22" s="25">
        <f>'results-unformat'!AE19</f>
        <v>5.8999999999999997E-2</v>
      </c>
      <c r="AP22" s="13">
        <f>'results-unformat'!AQ19</f>
        <v>7.4511070000000002E-3</v>
      </c>
      <c r="AQ22" s="13">
        <f>'results-unformat'!AC19</f>
        <v>0.95099999999999996</v>
      </c>
      <c r="AR22" s="25">
        <f t="shared" si="20"/>
        <v>1.0500941638441437</v>
      </c>
      <c r="AS22" s="25">
        <f t="shared" si="21"/>
        <v>1.0271797510536875</v>
      </c>
      <c r="AT22" s="25">
        <f t="shared" si="22"/>
        <v>0.99987086183905027</v>
      </c>
      <c r="AU22" s="25">
        <f t="shared" si="23"/>
        <v>0.99973498812185302</v>
      </c>
      <c r="AV22" s="10">
        <f t="shared" si="24"/>
        <v>2.1741172272893294E-4</v>
      </c>
      <c r="AW22" s="25">
        <f t="shared" si="25"/>
        <v>2.1745674502060552E-4</v>
      </c>
      <c r="AX22" s="10">
        <f t="shared" si="26"/>
        <v>1.7141522895669503E-4</v>
      </c>
      <c r="AY22" s="10">
        <f t="shared" si="27"/>
        <v>1.7144383941625208E-4</v>
      </c>
      <c r="AZ22" s="10">
        <f t="shared" si="28"/>
        <v>1.8607060712472201E-4</v>
      </c>
      <c r="BA22" s="25">
        <f t="shared" si="29"/>
        <v>1.8610524031215103E-4</v>
      </c>
      <c r="BB22" s="25">
        <f t="shared" si="30"/>
        <v>5.5171317469571157E-5</v>
      </c>
      <c r="BC22" s="25">
        <f t="shared" si="31"/>
        <v>5.517436231883277E-5</v>
      </c>
      <c r="BD22" s="10">
        <f t="shared" si="32"/>
        <v>-7.1673839999999989E-4</v>
      </c>
      <c r="BE22" s="25">
        <f t="shared" si="33"/>
        <v>1.3379638159999999E-2</v>
      </c>
      <c r="BF22" s="13">
        <f t="shared" si="34"/>
        <v>1.3379638159999999E-2</v>
      </c>
      <c r="BG22" s="13">
        <f t="shared" si="35"/>
        <v>1.4604169720000001E-2</v>
      </c>
      <c r="BH22" s="13">
        <f t="shared" si="36"/>
        <v>1.4604169720000001E-2</v>
      </c>
      <c r="BI22" s="53">
        <f t="shared" si="37"/>
        <v>45.036173875386723</v>
      </c>
      <c r="BJ22" s="13">
        <f t="shared" si="38"/>
        <v>2.2308084604423315</v>
      </c>
      <c r="BK22" s="53">
        <f t="shared" si="39"/>
        <v>45.640497892625035</v>
      </c>
    </row>
    <row r="23" spans="1:67" s="16" customFormat="1" x14ac:dyDescent="0.3">
      <c r="A23" s="16">
        <v>22</v>
      </c>
      <c r="B23" s="16">
        <v>25</v>
      </c>
      <c r="C23" s="16">
        <v>7</v>
      </c>
      <c r="D23" s="16" t="s">
        <v>34</v>
      </c>
      <c r="E23" s="16" t="s">
        <v>10</v>
      </c>
      <c r="F23" s="16" t="s">
        <v>43</v>
      </c>
      <c r="G23" s="16" t="s">
        <v>70</v>
      </c>
      <c r="H23" s="26">
        <f>'results-unformat'!F20</f>
        <v>4.8784399999999999E-2</v>
      </c>
      <c r="I23" s="26">
        <f>'results-unformat'!AF20</f>
        <v>3.3515889999999999E-3</v>
      </c>
      <c r="J23" s="15">
        <f>'results-unformat'!AJ20</f>
        <v>1.052748E-4</v>
      </c>
      <c r="K23" s="26">
        <f>'results-unformat'!G20</f>
        <v>1.7575924999999999E-2</v>
      </c>
      <c r="L23" s="26">
        <f>'results-unformat'!AG20</f>
        <v>1.3095476000000001E-3</v>
      </c>
      <c r="M23" s="15">
        <f>'results-unformat'!AK20</f>
        <v>4.1893759999999999E-5</v>
      </c>
      <c r="N23" s="15">
        <f>'results-unformat'!H20</f>
        <v>1.890742E-4</v>
      </c>
      <c r="O23" s="15">
        <f>'results-unformat'!AH20</f>
        <v>3.3639429999999999E-3</v>
      </c>
      <c r="P23" s="15">
        <f>'results-unformat'!AL20</f>
        <v>1.069441E-4</v>
      </c>
      <c r="Q23" s="15">
        <f>'results-unformat'!I20</f>
        <v>2.4649459999999998E-4</v>
      </c>
      <c r="R23" s="15">
        <f>'results-unformat'!AI20</f>
        <v>1.7915186E-3</v>
      </c>
      <c r="S23" s="15">
        <f>'results-unformat'!AM20</f>
        <v>5.717828E-5</v>
      </c>
      <c r="T23" s="15">
        <f>'results-unformat'!J20</f>
        <v>-5.7641490000000003E-6</v>
      </c>
      <c r="U23" s="15">
        <f>'results-unformat'!K20</f>
        <v>1.052748E-4</v>
      </c>
      <c r="V23" s="26">
        <f>'results-unformat'!L20</f>
        <v>-3.1214239000000001E-2</v>
      </c>
      <c r="W23" s="15">
        <f>'results-unformat'!M20</f>
        <v>4.1893759999999999E-5</v>
      </c>
      <c r="X23" s="26">
        <f>'results-unformat'!N20</f>
        <v>-3.1208474999999999E-2</v>
      </c>
      <c r="Y23" s="26">
        <f>'results-unformat'!O20</f>
        <v>3.327422E-3</v>
      </c>
      <c r="Z23" s="26">
        <f>'results-unformat'!P20</f>
        <v>3.1242312000000001E-2</v>
      </c>
      <c r="AA23" s="47">
        <f>'results-unformat'!Q20</f>
        <v>9.3893450000000005</v>
      </c>
      <c r="AB23" s="41">
        <f>'results-unformat'!R20</f>
        <v>1</v>
      </c>
      <c r="AC23" s="41">
        <f>'results-unformat'!AD20</f>
        <v>1</v>
      </c>
      <c r="AD23" s="17">
        <f>'results-unformat'!S20</f>
        <v>0.95</v>
      </c>
      <c r="AE23" s="15">
        <f>'results-unformat'!T20</f>
        <v>1.890742E-4</v>
      </c>
      <c r="AF23" s="15">
        <f>'results-unformat'!U20</f>
        <v>1.069441E-4</v>
      </c>
      <c r="AG23" s="15">
        <f>'results-unformat'!V20</f>
        <v>2.4649459999999998E-4</v>
      </c>
      <c r="AH23" s="15">
        <f>'results-unformat'!W20</f>
        <v>5.717828E-5</v>
      </c>
      <c r="AI23" s="15">
        <f>'results-unformat'!X20</f>
        <v>5.7420370000000001E-5</v>
      </c>
      <c r="AJ23" s="26">
        <f>'results-unformat'!Y20</f>
        <v>3.3854620000000001E-3</v>
      </c>
      <c r="AK23" s="26">
        <f>'results-unformat'!Z20</f>
        <v>1.8239642E-3</v>
      </c>
      <c r="AL23" s="47">
        <f>'results-unformat'!AA20</f>
        <v>0.53876369999999996</v>
      </c>
      <c r="AM23" s="26">
        <f>'results-unformat'!AB20</f>
        <v>6.0999999999999999E-2</v>
      </c>
      <c r="AN23" s="26">
        <f>'results-unformat'!AP20</f>
        <v>7.5682889999999997E-3</v>
      </c>
      <c r="AO23" s="26">
        <f>'results-unformat'!AE20</f>
        <v>5.8999999999999997E-2</v>
      </c>
      <c r="AP23" s="17">
        <f>'results-unformat'!AQ20</f>
        <v>7.4511070000000002E-3</v>
      </c>
      <c r="AQ23" s="17">
        <f>'results-unformat'!AC20</f>
        <v>0.93899999999999995</v>
      </c>
      <c r="AR23" s="26">
        <f t="shared" si="20"/>
        <v>1.0499939476395399</v>
      </c>
      <c r="AS23" s="26">
        <f t="shared" si="21"/>
        <v>1.017731290465655</v>
      </c>
      <c r="AT23" s="26">
        <f t="shared" si="22"/>
        <v>1.0001890920756531</v>
      </c>
      <c r="AU23" s="26">
        <f t="shared" si="23"/>
        <v>1.0002465249822903</v>
      </c>
      <c r="AV23" s="15">
        <f t="shared" si="24"/>
        <v>2.1663193902954347E-4</v>
      </c>
      <c r="AW23" s="26">
        <f t="shared" si="25"/>
        <v>2.1667664317392976E-4</v>
      </c>
      <c r="AX23" s="15">
        <f t="shared" si="26"/>
        <v>8.3564286384785191E-5</v>
      </c>
      <c r="AY23" s="15">
        <f t="shared" si="27"/>
        <v>8.3571148277838958E-5</v>
      </c>
      <c r="AZ23" s="15">
        <f t="shared" si="28"/>
        <v>2.0962810078606342E-4</v>
      </c>
      <c r="BA23" s="26">
        <f t="shared" si="29"/>
        <v>2.0967204562927222E-4</v>
      </c>
      <c r="BB23" s="26">
        <f t="shared" si="30"/>
        <v>1.1209077562202019E-4</v>
      </c>
      <c r="BC23" s="26">
        <f t="shared" si="31"/>
        <v>1.1210333827516017E-4</v>
      </c>
      <c r="BD23" s="10">
        <f t="shared" si="32"/>
        <v>-2.0420413999999998E-3</v>
      </c>
      <c r="BE23" s="25">
        <f t="shared" si="33"/>
        <v>1.4833846439999999E-2</v>
      </c>
      <c r="BF23" s="13">
        <f t="shared" si="34"/>
        <v>1.4833846439999999E-2</v>
      </c>
      <c r="BG23" s="13">
        <f t="shared" si="35"/>
        <v>1.4604169720000001E-2</v>
      </c>
      <c r="BH23" s="13">
        <f t="shared" si="36"/>
        <v>1.4604169720000001E-2</v>
      </c>
      <c r="BI23" s="53">
        <f t="shared" si="37"/>
        <v>63.976499568715028</v>
      </c>
      <c r="BJ23" s="13">
        <f t="shared" si="38"/>
        <v>3.1700565243624719</v>
      </c>
      <c r="BK23" s="53">
        <f t="shared" si="39"/>
        <v>64.537419068690042</v>
      </c>
      <c r="BO23" s="1"/>
    </row>
    <row r="24" spans="1:67" s="16" customFormat="1" x14ac:dyDescent="0.3">
      <c r="A24" s="16">
        <v>23</v>
      </c>
      <c r="B24" s="16">
        <v>26</v>
      </c>
      <c r="C24" s="16">
        <v>8</v>
      </c>
      <c r="D24" s="16" t="s">
        <v>36</v>
      </c>
      <c r="E24" s="16" t="s">
        <v>10</v>
      </c>
      <c r="F24" s="16" t="s">
        <v>11</v>
      </c>
      <c r="G24" s="16" t="s">
        <v>70</v>
      </c>
      <c r="H24" s="26">
        <f>'results-unformat'!F22</f>
        <v>4.8696860000000002E-2</v>
      </c>
      <c r="I24" s="26">
        <f>'results-unformat'!AF22</f>
        <v>2.5520999999999999E-3</v>
      </c>
      <c r="J24" s="15">
        <f>'results-unformat'!AJ22</f>
        <v>8.176092E-5</v>
      </c>
      <c r="K24" s="26">
        <f>'results-unformat'!G22</f>
        <v>1.7636701000000001E-2</v>
      </c>
      <c r="L24" s="26">
        <f>'results-unformat'!AG22</f>
        <v>9.920285E-4</v>
      </c>
      <c r="M24" s="15">
        <f>'results-unformat'!AK22</f>
        <v>3.2314039999999999E-5</v>
      </c>
      <c r="N24" s="15">
        <f>'results-unformat'!H22</f>
        <v>-8.616423E-5</v>
      </c>
      <c r="O24" s="15">
        <f>'results-unformat'!AH22</f>
        <v>4.194873E-3</v>
      </c>
      <c r="P24" s="15">
        <f>'results-unformat'!AL22</f>
        <v>1.3328149999999999E-4</v>
      </c>
      <c r="Q24" s="15">
        <f>'results-unformat'!I22</f>
        <v>-1.266764E-5</v>
      </c>
      <c r="R24" s="15">
        <f>'results-unformat'!AI22</f>
        <v>1.3577899E-3</v>
      </c>
      <c r="S24" s="15">
        <f>'results-unformat'!AM22</f>
        <v>4.4710509999999999E-5</v>
      </c>
      <c r="T24" s="15">
        <f>'results-unformat'!J22</f>
        <v>-9.3301570000000006E-5</v>
      </c>
      <c r="U24" s="15">
        <f>'results-unformat'!K22</f>
        <v>8.176092E-5</v>
      </c>
      <c r="V24" s="26">
        <f>'results-unformat'!L22</f>
        <v>-3.1153462999999999E-2</v>
      </c>
      <c r="W24" s="15">
        <f>'results-unformat'!M22</f>
        <v>3.2314039999999999E-5</v>
      </c>
      <c r="X24" s="26">
        <f>'results-unformat'!N22</f>
        <v>-3.1060161999999999E-2</v>
      </c>
      <c r="Y24" s="26">
        <f>'results-unformat'!O22</f>
        <v>2.5858980000000001E-3</v>
      </c>
      <c r="Z24" s="26">
        <f>'results-unformat'!P22</f>
        <v>3.1170201000000002E-2</v>
      </c>
      <c r="AA24" s="47">
        <f>'results-unformat'!Q22</f>
        <v>12.053917999999999</v>
      </c>
      <c r="AB24" s="41">
        <f>'results-unformat'!R22</f>
        <v>1</v>
      </c>
      <c r="AC24" s="41">
        <f>'results-unformat'!AD22</f>
        <v>1</v>
      </c>
      <c r="AD24" s="17">
        <f>'results-unformat'!S22</f>
        <v>0.94799999999999995</v>
      </c>
      <c r="AE24" s="15">
        <f>'results-unformat'!T22</f>
        <v>-8.616423E-5</v>
      </c>
      <c r="AF24" s="15">
        <f>'results-unformat'!U22</f>
        <v>1.3328149999999999E-4</v>
      </c>
      <c r="AG24" s="15">
        <f>'results-unformat'!V22</f>
        <v>-1.266764E-5</v>
      </c>
      <c r="AH24" s="15">
        <f>'results-unformat'!W22</f>
        <v>4.4710509999999999E-5</v>
      </c>
      <c r="AI24" s="15">
        <f>'results-unformat'!X22</f>
        <v>7.3496590000000003E-5</v>
      </c>
      <c r="AJ24" s="26">
        <f>'results-unformat'!Y22</f>
        <v>4.2135059999999997E-3</v>
      </c>
      <c r="AK24" s="26">
        <f>'results-unformat'!Z22</f>
        <v>1.4132203000000001E-3</v>
      </c>
      <c r="AL24" s="47">
        <f>'results-unformat'!AA22</f>
        <v>0.33540249999999999</v>
      </c>
      <c r="AM24" s="26">
        <f>'results-unformat'!AB22</f>
        <v>5.1999999999999998E-2</v>
      </c>
      <c r="AN24" s="26">
        <f>'results-unformat'!AP22</f>
        <v>7.021111E-3</v>
      </c>
      <c r="AO24" s="26">
        <f>'results-unformat'!AE22</f>
        <v>5.1999999999999998E-2</v>
      </c>
      <c r="AP24" s="17">
        <f>'results-unformat'!AQ22</f>
        <v>7.021111E-3</v>
      </c>
      <c r="AQ24" s="17">
        <f>'results-unformat'!AC22</f>
        <v>0.94799999999999995</v>
      </c>
      <c r="AR24" s="26">
        <f t="shared" si="20"/>
        <v>1.04990203519243</v>
      </c>
      <c r="AS24" s="26">
        <f t="shared" si="21"/>
        <v>1.0177931459822107</v>
      </c>
      <c r="AT24" s="26">
        <f t="shared" si="22"/>
        <v>0.99991383948203061</v>
      </c>
      <c r="AU24" s="26">
        <f t="shared" si="23"/>
        <v>0.99998733244023419</v>
      </c>
      <c r="AV24" s="15">
        <f t="shared" si="24"/>
        <v>1.6823479407124253E-4</v>
      </c>
      <c r="AW24" s="26">
        <f t="shared" si="25"/>
        <v>1.6826175609319094E-4</v>
      </c>
      <c r="AX24" s="15">
        <f t="shared" si="26"/>
        <v>6.4460415186262665E-5</v>
      </c>
      <c r="AY24" s="15">
        <f t="shared" si="27"/>
        <v>6.446449794927922E-5</v>
      </c>
      <c r="AZ24" s="15">
        <f t="shared" si="28"/>
        <v>2.6117511703749319E-4</v>
      </c>
      <c r="BA24" s="26">
        <f t="shared" si="29"/>
        <v>2.6124335318011838E-4</v>
      </c>
      <c r="BB24" s="26">
        <f t="shared" si="30"/>
        <v>8.7627649933308405E-5</v>
      </c>
      <c r="BC24" s="26">
        <f t="shared" si="31"/>
        <v>8.7635329308666243E-5</v>
      </c>
      <c r="BD24" s="10">
        <f t="shared" si="32"/>
        <v>-1.5600714999999999E-3</v>
      </c>
      <c r="BE24" s="25">
        <f t="shared" si="33"/>
        <v>1.3761377559999999E-2</v>
      </c>
      <c r="BF24" s="13">
        <f t="shared" si="34"/>
        <v>1.3761377559999999E-2</v>
      </c>
      <c r="BG24" s="13">
        <f t="shared" si="35"/>
        <v>1.3761377559999999E-2</v>
      </c>
      <c r="BH24" s="13">
        <f t="shared" si="36"/>
        <v>1.3761377559999999E-2</v>
      </c>
      <c r="BI24" s="53">
        <f t="shared" si="37"/>
        <v>63.851933478326515</v>
      </c>
      <c r="BJ24" s="13">
        <f t="shared" si="38"/>
        <v>3.1547558889515717</v>
      </c>
      <c r="BK24" s="53">
        <f t="shared" si="39"/>
        <v>64.413708035578665</v>
      </c>
      <c r="BO24" s="1"/>
    </row>
    <row r="25" spans="1:67" s="16" customFormat="1" x14ac:dyDescent="0.3">
      <c r="A25" s="16">
        <v>28</v>
      </c>
      <c r="B25" s="16">
        <v>32</v>
      </c>
      <c r="C25" s="16">
        <v>9</v>
      </c>
      <c r="D25" s="16" t="s">
        <v>35</v>
      </c>
      <c r="E25" s="16" t="s">
        <v>43</v>
      </c>
      <c r="F25" s="16" t="s">
        <v>10</v>
      </c>
      <c r="G25" s="16" t="s">
        <v>70</v>
      </c>
      <c r="H25" s="26">
        <f>'results-unformat'!F21</f>
        <v>4.8740459999999999E-2</v>
      </c>
      <c r="I25" s="26">
        <f>'results-unformat'!AF21</f>
        <v>3.3876140000000002E-3</v>
      </c>
      <c r="J25" s="15">
        <f>'results-unformat'!AJ21</f>
        <v>1.1123100000000001E-4</v>
      </c>
      <c r="K25" s="26">
        <f>'results-unformat'!G21</f>
        <v>2.5115859000000001E-2</v>
      </c>
      <c r="L25" s="26">
        <f>'results-unformat'!AG21</f>
        <v>1.8065817000000001E-3</v>
      </c>
      <c r="M25" s="15">
        <f>'results-unformat'!AK21</f>
        <v>5.9708750000000003E-5</v>
      </c>
      <c r="N25" s="15">
        <f>'results-unformat'!H21</f>
        <v>7.7756679999999999E-5</v>
      </c>
      <c r="O25" s="15">
        <f>'results-unformat'!AH21</f>
        <v>3.442194E-3</v>
      </c>
      <c r="P25" s="15">
        <f>'results-unformat'!AL21</f>
        <v>1.089912E-4</v>
      </c>
      <c r="Q25" s="15">
        <f>'results-unformat'!I21</f>
        <v>-6.3346379999999999E-5</v>
      </c>
      <c r="R25" s="15">
        <f>'results-unformat'!AI21</f>
        <v>1.349926E-3</v>
      </c>
      <c r="S25" s="15">
        <f>'results-unformat'!AM21</f>
        <v>4.239805E-5</v>
      </c>
      <c r="T25" s="15">
        <f>'results-unformat'!J21</f>
        <v>-4.9702720000000002E-5</v>
      </c>
      <c r="U25" s="15">
        <f>'results-unformat'!K21</f>
        <v>1.1123100000000001E-4</v>
      </c>
      <c r="V25" s="26">
        <f>'results-unformat'!L21</f>
        <v>-2.3674305E-2</v>
      </c>
      <c r="W25" s="15">
        <f>'results-unformat'!M21</f>
        <v>5.9708750000000003E-5</v>
      </c>
      <c r="X25" s="26">
        <f>'results-unformat'!N21</f>
        <v>-2.3624602000000001E-2</v>
      </c>
      <c r="Y25" s="26">
        <f>'results-unformat'!O21</f>
        <v>3.5160259999999998E-3</v>
      </c>
      <c r="Z25" s="26">
        <f>'results-unformat'!P21</f>
        <v>2.3749406000000001E-2</v>
      </c>
      <c r="AA25" s="47">
        <f>'results-unformat'!Q21</f>
        <v>6.7546160000000004</v>
      </c>
      <c r="AB25" s="41">
        <f>'results-unformat'!R21</f>
        <v>1</v>
      </c>
      <c r="AC25" s="41">
        <f>'results-unformat'!AD21</f>
        <v>1</v>
      </c>
      <c r="AD25" s="17">
        <f>'results-unformat'!S21</f>
        <v>0.93200000000000005</v>
      </c>
      <c r="AE25" s="15">
        <f>'results-unformat'!T21</f>
        <v>7.7756679999999999E-5</v>
      </c>
      <c r="AF25" s="15">
        <f>'results-unformat'!U21</f>
        <v>1.089912E-4</v>
      </c>
      <c r="AG25" s="15">
        <f>'results-unformat'!V21</f>
        <v>-6.3346379999999999E-5</v>
      </c>
      <c r="AH25" s="15">
        <f>'results-unformat'!W21</f>
        <v>4.239805E-5</v>
      </c>
      <c r="AI25" s="15">
        <f>'results-unformat'!X21</f>
        <v>-1.4110309999999999E-4</v>
      </c>
      <c r="AJ25" s="26">
        <f>'results-unformat'!Y21</f>
        <v>3.4457590000000001E-3</v>
      </c>
      <c r="AK25" s="26">
        <f>'results-unformat'!Z21</f>
        <v>1.34157E-3</v>
      </c>
      <c r="AL25" s="47">
        <f>'results-unformat'!AA21</f>
        <v>0.38933950000000001</v>
      </c>
      <c r="AM25" s="26">
        <f>'results-unformat'!AB21</f>
        <v>5.3999999999999999E-2</v>
      </c>
      <c r="AN25" s="26">
        <f>'results-unformat'!AP21</f>
        <v>7.1473070000000003E-3</v>
      </c>
      <c r="AO25" s="26">
        <f>'results-unformat'!AE21</f>
        <v>4.5999999999999999E-2</v>
      </c>
      <c r="AP25" s="17">
        <f>'results-unformat'!AQ21</f>
        <v>6.6245000000000002E-3</v>
      </c>
      <c r="AQ25" s="17">
        <f>'results-unformat'!AC21</f>
        <v>0.94599999999999995</v>
      </c>
      <c r="AR25" s="26">
        <f t="shared" si="20"/>
        <v>1.0499478119190897</v>
      </c>
      <c r="AS25" s="26">
        <f t="shared" si="21"/>
        <v>1.0254339193908037</v>
      </c>
      <c r="AT25" s="26">
        <f t="shared" si="22"/>
        <v>1.000077759703129</v>
      </c>
      <c r="AU25" s="26">
        <f>EXP(Q25)</f>
        <v>0.9999366556263396</v>
      </c>
      <c r="AV25" s="15">
        <f t="shared" si="24"/>
        <v>2.288770703648968E-4</v>
      </c>
      <c r="AW25" s="26">
        <f t="shared" si="25"/>
        <v>2.2892697392640216E-4</v>
      </c>
      <c r="AX25" s="15">
        <f t="shared" si="26"/>
        <v>1.1999863816125611E-4</v>
      </c>
      <c r="AY25" s="15">
        <f t="shared" si="27"/>
        <v>1.2001268232153528E-4</v>
      </c>
      <c r="AZ25" s="15">
        <f t="shared" si="28"/>
        <v>2.1361654575213773E-4</v>
      </c>
      <c r="BA25" s="26">
        <f t="shared" si="29"/>
        <v>2.136621839812225E-4</v>
      </c>
      <c r="BB25" s="26">
        <f t="shared" si="30"/>
        <v>8.3091461565820701E-5</v>
      </c>
      <c r="BC25" s="26">
        <f t="shared" si="31"/>
        <v>8.3098366767897502E-5</v>
      </c>
      <c r="BD25" s="10">
        <f t="shared" si="32"/>
        <v>-1.5810323000000001E-3</v>
      </c>
      <c r="BE25" s="25">
        <f t="shared" si="33"/>
        <v>1.4008721720000001E-2</v>
      </c>
      <c r="BF25" s="13">
        <f t="shared" si="34"/>
        <v>1.4008721720000001E-2</v>
      </c>
      <c r="BG25" s="13">
        <f t="shared" si="35"/>
        <v>1.2984020000000001E-2</v>
      </c>
      <c r="BH25" s="13">
        <f t="shared" si="36"/>
        <v>1.2984020000000001E-2</v>
      </c>
      <c r="BI25" s="53">
        <f t="shared" si="37"/>
        <v>48.522700368908453</v>
      </c>
      <c r="BJ25" s="13">
        <f t="shared" si="38"/>
        <v>2.3905872494299119</v>
      </c>
      <c r="BK25" s="53">
        <f t="shared" si="39"/>
        <v>49.132161218392589</v>
      </c>
      <c r="BO25" s="1"/>
    </row>
    <row r="26" spans="1:67" s="16" customFormat="1" x14ac:dyDescent="0.3">
      <c r="A26" s="16">
        <v>29</v>
      </c>
      <c r="B26" s="16">
        <v>33</v>
      </c>
      <c r="C26" s="16">
        <v>10</v>
      </c>
      <c r="D26" s="16" t="s">
        <v>38</v>
      </c>
      <c r="E26" s="16" t="s">
        <v>43</v>
      </c>
      <c r="F26" s="16" t="s">
        <v>11</v>
      </c>
      <c r="G26" s="16" t="s">
        <v>70</v>
      </c>
      <c r="H26" s="26">
        <f>'results-unformat'!F24</f>
        <v>4.8911379999999997E-2</v>
      </c>
      <c r="I26" s="26">
        <f>'results-unformat'!AF24</f>
        <v>2.6210819999999998E-3</v>
      </c>
      <c r="J26" s="15">
        <f>'results-unformat'!AJ24</f>
        <v>8.3032420000000003E-5</v>
      </c>
      <c r="K26" s="26">
        <f>'results-unformat'!G24</f>
        <v>2.5071573999999999E-2</v>
      </c>
      <c r="L26" s="26">
        <f>'results-unformat'!AG24</f>
        <v>1.4095051E-3</v>
      </c>
      <c r="M26" s="15">
        <f>'results-unformat'!AK24</f>
        <v>4.5448029999999998E-5</v>
      </c>
      <c r="N26" s="15">
        <f>'results-unformat'!H24</f>
        <v>1.9085630000000001E-5</v>
      </c>
      <c r="O26" s="15">
        <f>'results-unformat'!AH24</f>
        <v>4.3264059999999997E-3</v>
      </c>
      <c r="P26" s="15">
        <f>'results-unformat'!AL24</f>
        <v>1.3255649999999999E-4</v>
      </c>
      <c r="Q26" s="15">
        <f>'results-unformat'!I24</f>
        <v>6.5666950000000003E-5</v>
      </c>
      <c r="R26" s="15">
        <f>'results-unformat'!AI24</f>
        <v>1.4237716000000001E-3</v>
      </c>
      <c r="S26" s="15">
        <f>'results-unformat'!AM24</f>
        <v>4.5420280000000001E-5</v>
      </c>
      <c r="T26" s="15">
        <f>'results-unformat'!J24</f>
        <v>1.212145E-4</v>
      </c>
      <c r="U26" s="15">
        <f>'results-unformat'!K24</f>
        <v>8.3032420000000003E-5</v>
      </c>
      <c r="V26" s="26">
        <f>'results-unformat'!L24</f>
        <v>-2.3718590000000001E-2</v>
      </c>
      <c r="W26" s="15">
        <f>'results-unformat'!M24</f>
        <v>4.5448029999999998E-5</v>
      </c>
      <c r="X26" s="26">
        <f>'results-unformat'!N24</f>
        <v>-2.3839804999999999E-2</v>
      </c>
      <c r="Y26" s="26">
        <f>'results-unformat'!O24</f>
        <v>2.6272000000000001E-3</v>
      </c>
      <c r="Z26" s="26">
        <f>'results-unformat'!P24</f>
        <v>2.3762049E-2</v>
      </c>
      <c r="AA26" s="47">
        <f>'results-unformat'!Q24</f>
        <v>9.0446279999999994</v>
      </c>
      <c r="AB26" s="41">
        <f>'results-unformat'!R24</f>
        <v>1</v>
      </c>
      <c r="AC26" s="41">
        <f>'results-unformat'!AD24</f>
        <v>1</v>
      </c>
      <c r="AD26" s="17">
        <f>'results-unformat'!S24</f>
        <v>0.95699999999999996</v>
      </c>
      <c r="AE26" s="15">
        <f>'results-unformat'!T24</f>
        <v>1.9085630000000001E-5</v>
      </c>
      <c r="AF26" s="15">
        <f>'results-unformat'!U24</f>
        <v>1.3255649999999999E-4</v>
      </c>
      <c r="AG26" s="15">
        <f>'results-unformat'!V24</f>
        <v>6.5666950000000003E-5</v>
      </c>
      <c r="AH26" s="15">
        <f>'results-unformat'!W24</f>
        <v>4.5420280000000001E-5</v>
      </c>
      <c r="AI26" s="15">
        <f>'results-unformat'!X24</f>
        <v>4.6581320000000002E-5</v>
      </c>
      <c r="AJ26" s="26">
        <f>'results-unformat'!Y24</f>
        <v>4.1897510000000002E-3</v>
      </c>
      <c r="AK26" s="26">
        <f>'results-unformat'!Z24</f>
        <v>1.4370982E-3</v>
      </c>
      <c r="AL26" s="47">
        <f>'results-unformat'!AA24</f>
        <v>0.34300330000000001</v>
      </c>
      <c r="AM26" s="26">
        <f>'results-unformat'!AB24</f>
        <v>4.4999999999999998E-2</v>
      </c>
      <c r="AN26" s="26">
        <f>'results-unformat'!AP24</f>
        <v>6.5555320000000002E-3</v>
      </c>
      <c r="AO26" s="26">
        <f>'results-unformat'!AE24</f>
        <v>0.05</v>
      </c>
      <c r="AP26" s="17">
        <f>'results-unformat'!AQ24</f>
        <v>6.8920240000000001E-3</v>
      </c>
      <c r="AQ26" s="17">
        <f>'results-unformat'!AC24</f>
        <v>0.95499999999999996</v>
      </c>
      <c r="AR26" s="26">
        <f t="shared" si="20"/>
        <v>1.0501272843363789</v>
      </c>
      <c r="AS26" s="26">
        <f t="shared" si="21"/>
        <v>1.0253885090551893</v>
      </c>
      <c r="AT26" s="26">
        <f t="shared" si="22"/>
        <v>1.0000190858121318</v>
      </c>
      <c r="AU26" s="26">
        <f t="shared" ref="AU26:AU28" si="40">EXP(Q26)</f>
        <v>1.0000656691061214</v>
      </c>
      <c r="AV26" s="15">
        <f t="shared" si="24"/>
        <v>1.7088752926586182E-4</v>
      </c>
      <c r="AW26" s="26">
        <f t="shared" si="25"/>
        <v>1.7091534237079209E-4</v>
      </c>
      <c r="AX26" s="15">
        <f t="shared" si="26"/>
        <v>9.1335631869027267E-5</v>
      </c>
      <c r="AY26" s="15">
        <f t="shared" si="27"/>
        <v>9.1343768239493528E-5</v>
      </c>
      <c r="AZ26" s="15">
        <f t="shared" si="28"/>
        <v>2.5978195016740369E-4</v>
      </c>
      <c r="BA26" s="26">
        <f t="shared" si="29"/>
        <v>2.5984945307655494E-4</v>
      </c>
      <c r="BB26" s="26">
        <f t="shared" si="30"/>
        <v>8.9025632153516554E-5</v>
      </c>
      <c r="BC26" s="26">
        <f t="shared" si="31"/>
        <v>8.9033557901796456E-5</v>
      </c>
      <c r="BD26" s="10">
        <f t="shared" si="32"/>
        <v>-1.2115768999999999E-3</v>
      </c>
      <c r="BE26" s="25">
        <f t="shared" si="33"/>
        <v>1.284884272E-2</v>
      </c>
      <c r="BF26" s="13">
        <f t="shared" si="34"/>
        <v>1.284884272E-2</v>
      </c>
      <c r="BG26" s="13">
        <f t="shared" si="35"/>
        <v>1.350836704E-2</v>
      </c>
      <c r="BH26" s="13">
        <f t="shared" si="36"/>
        <v>1.350836704E-2</v>
      </c>
      <c r="BI26" s="53">
        <f t="shared" si="37"/>
        <v>48.613466614019288</v>
      </c>
      <c r="BJ26" s="13">
        <f t="shared" si="38"/>
        <v>2.4126245869464982</v>
      </c>
      <c r="BK26" s="53">
        <f t="shared" si="39"/>
        <v>49.222981889621487</v>
      </c>
      <c r="BO26" s="1"/>
    </row>
    <row r="27" spans="1:67" s="16" customFormat="1" x14ac:dyDescent="0.3">
      <c r="A27" s="16">
        <v>34</v>
      </c>
      <c r="B27" s="16">
        <v>39</v>
      </c>
      <c r="C27" s="16">
        <v>11</v>
      </c>
      <c r="D27" s="16" t="s">
        <v>37</v>
      </c>
      <c r="E27" s="16" t="s">
        <v>11</v>
      </c>
      <c r="F27" s="16" t="s">
        <v>10</v>
      </c>
      <c r="G27" s="16" t="s">
        <v>70</v>
      </c>
      <c r="H27" s="26">
        <f>'results-unformat'!F23</f>
        <v>4.8742109999999998E-2</v>
      </c>
      <c r="I27" s="26">
        <f>'results-unformat'!AF23</f>
        <v>4.2341130000000003E-3</v>
      </c>
      <c r="J27" s="15">
        <f>'results-unformat'!AJ23</f>
        <v>1.3647029999999999E-4</v>
      </c>
      <c r="K27" s="26">
        <f>'results-unformat'!G23</f>
        <v>1.3864895E-2</v>
      </c>
      <c r="L27" s="26">
        <f>'results-unformat'!AG23</f>
        <v>1.3700233E-3</v>
      </c>
      <c r="M27" s="15">
        <f>'results-unformat'!AK23</f>
        <v>4.3044789999999998E-5</v>
      </c>
      <c r="N27" s="15">
        <f>'results-unformat'!H23</f>
        <v>1.160822E-4</v>
      </c>
      <c r="O27" s="15">
        <f>'results-unformat'!AH23</f>
        <v>2.6193000000000002E-3</v>
      </c>
      <c r="P27" s="15">
        <f>'results-unformat'!AL23</f>
        <v>8.0038569999999994E-5</v>
      </c>
      <c r="Q27" s="15">
        <f>'results-unformat'!I23</f>
        <v>5.4305950000000001E-5</v>
      </c>
      <c r="R27" s="15">
        <f>'results-unformat'!AI23</f>
        <v>1.0198838999999999E-3</v>
      </c>
      <c r="S27" s="15">
        <f>'results-unformat'!AM23</f>
        <v>3.1282899999999998E-5</v>
      </c>
      <c r="T27" s="15">
        <f>'results-unformat'!J23</f>
        <v>-4.805287E-5</v>
      </c>
      <c r="U27" s="15">
        <f>'results-unformat'!K23</f>
        <v>1.3647029999999999E-4</v>
      </c>
      <c r="V27" s="26">
        <f>'results-unformat'!L23</f>
        <v>-3.4925270000000001E-2</v>
      </c>
      <c r="W27" s="15">
        <f>'results-unformat'!M23</f>
        <v>4.3044789999999998E-5</v>
      </c>
      <c r="X27" s="26">
        <f>'results-unformat'!N23</f>
        <v>-3.4877217000000002E-2</v>
      </c>
      <c r="Y27" s="26">
        <f>'results-unformat'!O23</f>
        <v>4.3136800000000003E-3</v>
      </c>
      <c r="Z27" s="26">
        <f>'results-unformat'!P23</f>
        <v>3.4951758999999999E-2</v>
      </c>
      <c r="AA27" s="47">
        <f>'results-unformat'!Q23</f>
        <v>8.1025390000000002</v>
      </c>
      <c r="AB27" s="41">
        <f>'results-unformat'!R23</f>
        <v>1</v>
      </c>
      <c r="AC27" s="41">
        <f>'results-unformat'!AD23</f>
        <v>1</v>
      </c>
      <c r="AD27" s="17">
        <f>'results-unformat'!S23</f>
        <v>0.93700000000000006</v>
      </c>
      <c r="AE27" s="15">
        <f>'results-unformat'!T23</f>
        <v>1.160822E-4</v>
      </c>
      <c r="AF27" s="15">
        <f>'results-unformat'!U23</f>
        <v>8.0038569999999994E-5</v>
      </c>
      <c r="AG27" s="15">
        <f>'results-unformat'!V23</f>
        <v>5.4305950000000001E-5</v>
      </c>
      <c r="AH27" s="15">
        <f>'results-unformat'!W23</f>
        <v>3.1282899999999998E-5</v>
      </c>
      <c r="AI27" s="15">
        <f>'results-unformat'!X23</f>
        <v>-6.1776290000000006E-5</v>
      </c>
      <c r="AJ27" s="26">
        <f>'results-unformat'!Y23</f>
        <v>2.5324380000000001E-3</v>
      </c>
      <c r="AK27" s="26">
        <f>'results-unformat'!Z23</f>
        <v>9.9024769999999989E-4</v>
      </c>
      <c r="AL27" s="47">
        <f>'results-unformat'!AA23</f>
        <v>0.39102550000000003</v>
      </c>
      <c r="AM27" s="26">
        <f>'results-unformat'!AB23</f>
        <v>4.5999999999999999E-2</v>
      </c>
      <c r="AN27" s="26">
        <f>'results-unformat'!AP23</f>
        <v>6.6245000000000002E-3</v>
      </c>
      <c r="AO27" s="26">
        <f>'results-unformat'!AE23</f>
        <v>4.4999999999999998E-2</v>
      </c>
      <c r="AP27" s="17">
        <f>'results-unformat'!AQ23</f>
        <v>6.5555320000000002E-3</v>
      </c>
      <c r="AQ27" s="17">
        <f>'results-unformat'!AC23</f>
        <v>0.95399999999999996</v>
      </c>
      <c r="AR27" s="26">
        <f t="shared" si="20"/>
        <v>1.0499495443344087</v>
      </c>
      <c r="AS27" s="26">
        <f t="shared" si="21"/>
        <v>1.0139614584211334</v>
      </c>
      <c r="AT27" s="26">
        <f t="shared" si="22"/>
        <v>1.0001160889377994</v>
      </c>
      <c r="AU27" s="26">
        <f t="shared" si="40"/>
        <v>1.0000543074245949</v>
      </c>
      <c r="AV27" s="15">
        <f t="shared" si="24"/>
        <v>2.8080482466585899E-4</v>
      </c>
      <c r="AW27" s="26">
        <f t="shared" si="25"/>
        <v>2.8087994488856793E-4</v>
      </c>
      <c r="AX27" s="15">
        <f t="shared" si="26"/>
        <v>8.5542077221223423E-5</v>
      </c>
      <c r="AY27" s="15">
        <f t="shared" si="27"/>
        <v>8.5549294521314323E-5</v>
      </c>
      <c r="AZ27" s="15">
        <f t="shared" si="28"/>
        <v>1.5688150296000458E-4</v>
      </c>
      <c r="BA27" s="26">
        <f t="shared" si="29"/>
        <v>1.5690611576979485E-4</v>
      </c>
      <c r="BB27" s="26">
        <f t="shared" si="30"/>
        <v>6.1315934035133246E-5</v>
      </c>
      <c r="BC27" s="26">
        <f t="shared" si="31"/>
        <v>6.1319693705153E-5</v>
      </c>
      <c r="BD27" s="10">
        <f t="shared" si="32"/>
        <v>-2.8640897E-3</v>
      </c>
      <c r="BE27" s="25">
        <f t="shared" si="33"/>
        <v>1.2984020000000001E-2</v>
      </c>
      <c r="BF27" s="13">
        <f t="shared" si="34"/>
        <v>1.2984020000000001E-2</v>
      </c>
      <c r="BG27" s="13">
        <f t="shared" si="35"/>
        <v>1.284884272E-2</v>
      </c>
      <c r="BH27" s="13">
        <f t="shared" si="36"/>
        <v>1.284884272E-2</v>
      </c>
      <c r="BI27" s="53">
        <f t="shared" si="37"/>
        <v>71.582602280550191</v>
      </c>
      <c r="BJ27" s="13">
        <f t="shared" si="38"/>
        <v>3.5492558039940993</v>
      </c>
      <c r="BK27" s="53">
        <f t="shared" si="39"/>
        <v>72.077083157733313</v>
      </c>
      <c r="BO27" s="1"/>
    </row>
    <row r="28" spans="1:67" s="16" customFormat="1" x14ac:dyDescent="0.3">
      <c r="A28" s="16">
        <v>35</v>
      </c>
      <c r="B28" s="16">
        <v>40</v>
      </c>
      <c r="C28" s="16">
        <v>12</v>
      </c>
      <c r="D28" s="16" t="s">
        <v>39</v>
      </c>
      <c r="E28" s="16" t="s">
        <v>11</v>
      </c>
      <c r="F28" s="16" t="s">
        <v>43</v>
      </c>
      <c r="G28" s="16" t="s">
        <v>70</v>
      </c>
      <c r="H28" s="26">
        <f>'results-unformat'!F25</f>
        <v>4.8712819999999997E-2</v>
      </c>
      <c r="I28" s="26">
        <f>'results-unformat'!AF25</f>
        <v>4.3289299999999999E-3</v>
      </c>
      <c r="J28" s="15">
        <f>'results-unformat'!AJ25</f>
        <v>1.423195E-4</v>
      </c>
      <c r="K28" s="26">
        <f>'results-unformat'!G25</f>
        <v>1.3869218000000001E-2</v>
      </c>
      <c r="L28" s="26">
        <f>'results-unformat'!AG25</f>
        <v>1.4240227000000001E-3</v>
      </c>
      <c r="M28" s="15">
        <f>'results-unformat'!AK25</f>
        <v>4.6537620000000001E-5</v>
      </c>
      <c r="N28" s="15">
        <f>'results-unformat'!H25</f>
        <v>3.9350410000000001E-6</v>
      </c>
      <c r="O28" s="15">
        <f>'results-unformat'!AH25</f>
        <v>2.6489899999999999E-3</v>
      </c>
      <c r="P28" s="15">
        <f>'results-unformat'!AL25</f>
        <v>8.1830740000000005E-5</v>
      </c>
      <c r="Q28" s="15">
        <f>'results-unformat'!I25</f>
        <v>3.0802880000000001E-5</v>
      </c>
      <c r="R28" s="15">
        <f>'results-unformat'!AI25</f>
        <v>1.4251533000000001E-3</v>
      </c>
      <c r="S28" s="15">
        <f>'results-unformat'!AM25</f>
        <v>4.5187050000000003E-5</v>
      </c>
      <c r="T28" s="15">
        <f>'results-unformat'!J25</f>
        <v>-7.7349039999999997E-5</v>
      </c>
      <c r="U28" s="15">
        <f>'results-unformat'!K25</f>
        <v>1.423195E-4</v>
      </c>
      <c r="V28" s="26">
        <f>'results-unformat'!L25</f>
        <v>-3.4920946000000001E-2</v>
      </c>
      <c r="W28" s="15">
        <f>'results-unformat'!M25</f>
        <v>4.6537620000000001E-5</v>
      </c>
      <c r="X28" s="26">
        <f>'results-unformat'!N25</f>
        <v>-3.4843596999999997E-2</v>
      </c>
      <c r="Y28" s="26">
        <f>'results-unformat'!O25</f>
        <v>4.4989510000000002E-3</v>
      </c>
      <c r="Z28" s="26">
        <f>'results-unformat'!P25</f>
        <v>3.4951910000000003E-2</v>
      </c>
      <c r="AA28" s="47">
        <f>'results-unformat'!Q25</f>
        <v>7.7689019999999998</v>
      </c>
      <c r="AB28" s="41">
        <f>'results-unformat'!R25</f>
        <v>1</v>
      </c>
      <c r="AC28" s="41">
        <f>'results-unformat'!AD25</f>
        <v>1</v>
      </c>
      <c r="AD28" s="17">
        <f>'results-unformat'!S25</f>
        <v>0.94499999999999995</v>
      </c>
      <c r="AE28" s="15">
        <f>'results-unformat'!T25</f>
        <v>3.9350410000000001E-6</v>
      </c>
      <c r="AF28" s="15">
        <f>'results-unformat'!U25</f>
        <v>8.1830740000000005E-5</v>
      </c>
      <c r="AG28" s="15">
        <f>'results-unformat'!V25</f>
        <v>3.0802880000000001E-5</v>
      </c>
      <c r="AH28" s="15">
        <f>'results-unformat'!W25</f>
        <v>4.5187050000000003E-5</v>
      </c>
      <c r="AI28" s="15">
        <f>'results-unformat'!X25</f>
        <v>2.686784E-5</v>
      </c>
      <c r="AJ28" s="26">
        <f>'results-unformat'!Y25</f>
        <v>2.5864239999999999E-3</v>
      </c>
      <c r="AK28" s="26">
        <f>'results-unformat'!Z25</f>
        <v>1.4285573999999999E-3</v>
      </c>
      <c r="AL28" s="47">
        <f>'results-unformat'!AA25</f>
        <v>0.55232910000000002</v>
      </c>
      <c r="AM28" s="26">
        <f>'results-unformat'!AB25</f>
        <v>4.5999999999999999E-2</v>
      </c>
      <c r="AN28" s="26">
        <f>'results-unformat'!AP25</f>
        <v>6.6245000000000002E-3</v>
      </c>
      <c r="AO28" s="26">
        <f>'results-unformat'!AE25</f>
        <v>4.3999999999999997E-2</v>
      </c>
      <c r="AP28" s="17">
        <f>'results-unformat'!AQ25</f>
        <v>6.4856769999999996E-3</v>
      </c>
      <c r="AQ28" s="17">
        <f>'results-unformat'!AC25</f>
        <v>0.95399999999999996</v>
      </c>
      <c r="AR28" s="26">
        <f t="shared" si="20"/>
        <v>1.0499187917626287</v>
      </c>
      <c r="AS28" s="26">
        <f t="shared" si="21"/>
        <v>1.0139658417859927</v>
      </c>
      <c r="AT28" s="26">
        <f t="shared" si="22"/>
        <v>1.0000039350487422</v>
      </c>
      <c r="AU28" s="26">
        <f t="shared" si="40"/>
        <v>1.0000308033544136</v>
      </c>
      <c r="AV28" s="15">
        <f t="shared" si="24"/>
        <v>2.9283003445468303E-4</v>
      </c>
      <c r="AW28" s="26">
        <f t="shared" si="25"/>
        <v>2.9291172967971235E-4</v>
      </c>
      <c r="AX28" s="15">
        <f t="shared" si="26"/>
        <v>9.248339385248272E-5</v>
      </c>
      <c r="AY28" s="15">
        <f t="shared" si="27"/>
        <v>9.2491829992935592E-5</v>
      </c>
      <c r="AZ28" s="15">
        <f t="shared" si="28"/>
        <v>1.6037601997709316E-4</v>
      </c>
      <c r="BA28" s="26">
        <f t="shared" si="29"/>
        <v>1.6040174446940725E-4</v>
      </c>
      <c r="BB28" s="26">
        <f t="shared" si="30"/>
        <v>8.8565424121056502E-5</v>
      </c>
      <c r="BC28" s="26">
        <f t="shared" si="31"/>
        <v>8.8573268408387307E-5</v>
      </c>
      <c r="BD28" s="10">
        <f t="shared" si="32"/>
        <v>-2.9049072999999996E-3</v>
      </c>
      <c r="BE28" s="25">
        <f t="shared" si="33"/>
        <v>1.2984020000000001E-2</v>
      </c>
      <c r="BF28" s="13">
        <f t="shared" si="34"/>
        <v>1.2984020000000001E-2</v>
      </c>
      <c r="BG28" s="13">
        <f t="shared" si="35"/>
        <v>1.2711926919999998E-2</v>
      </c>
      <c r="BH28" s="13">
        <f t="shared" si="36"/>
        <v>1.2711926919999998E-2</v>
      </c>
      <c r="BI28" s="53">
        <f t="shared" si="37"/>
        <v>71.573741888146131</v>
      </c>
      <c r="BJ28" s="13">
        <f t="shared" si="38"/>
        <v>3.5457752613548319</v>
      </c>
      <c r="BK28" s="53">
        <f t="shared" si="39"/>
        <v>72.068316428014697</v>
      </c>
      <c r="BO28" s="1"/>
    </row>
    <row r="29" spans="1:67" s="6" customFormat="1" x14ac:dyDescent="0.3">
      <c r="D29" s="8" t="s">
        <v>90</v>
      </c>
      <c r="H29" s="27"/>
      <c r="I29" s="27"/>
      <c r="J29" s="7"/>
      <c r="K29" s="27"/>
      <c r="L29" s="27"/>
      <c r="M29" s="7"/>
      <c r="N29" s="7"/>
      <c r="O29" s="7"/>
      <c r="P29" s="7"/>
      <c r="Q29" s="7"/>
      <c r="R29" s="7"/>
      <c r="S29" s="7"/>
      <c r="T29" s="7"/>
      <c r="U29" s="7"/>
      <c r="V29" s="27"/>
      <c r="W29" s="7"/>
      <c r="X29" s="27"/>
      <c r="Y29" s="27"/>
      <c r="Z29" s="27"/>
      <c r="AA29" s="39"/>
      <c r="AB29" s="42"/>
      <c r="AC29" s="42"/>
      <c r="AD29" s="14"/>
      <c r="AE29" s="7"/>
      <c r="AF29" s="7"/>
      <c r="AG29" s="7"/>
      <c r="AH29" s="7"/>
      <c r="AI29" s="7"/>
      <c r="AJ29" s="27"/>
      <c r="AK29" s="27"/>
      <c r="AL29" s="39"/>
      <c r="AM29" s="27"/>
      <c r="AN29" s="27"/>
      <c r="AO29" s="27"/>
      <c r="AP29" s="14"/>
      <c r="AQ29" s="14"/>
      <c r="AR29" s="27"/>
      <c r="AS29" s="27"/>
      <c r="AT29" s="27"/>
      <c r="AU29" s="27"/>
      <c r="AV29" s="7"/>
      <c r="AW29" s="27"/>
      <c r="AX29" s="27"/>
      <c r="AY29" s="27"/>
      <c r="AZ29" s="7"/>
      <c r="BA29" s="27"/>
      <c r="BB29" s="27"/>
      <c r="BC29" s="27"/>
      <c r="BD29" s="7"/>
      <c r="BE29" s="27"/>
      <c r="BF29" s="14"/>
      <c r="BG29" s="14"/>
      <c r="BH29" s="14"/>
      <c r="BI29" s="54"/>
      <c r="BJ29" s="14"/>
    </row>
    <row r="30" spans="1:67" s="1" customFormat="1" x14ac:dyDescent="0.3">
      <c r="A30" s="1">
        <v>1</v>
      </c>
      <c r="B30" s="1">
        <v>1</v>
      </c>
      <c r="C30" s="1">
        <v>1</v>
      </c>
      <c r="D30" s="1" t="s">
        <v>40</v>
      </c>
      <c r="E30" s="1" t="s">
        <v>8</v>
      </c>
      <c r="F30" s="1" t="s">
        <v>9</v>
      </c>
      <c r="G30" s="1" t="s">
        <v>71</v>
      </c>
      <c r="H30" s="25">
        <f>'results-unformat'!F26</f>
        <v>4.8754829999999999E-2</v>
      </c>
      <c r="I30" s="25">
        <f>'results-unformat'!AF26</f>
        <v>1.9921579999999999E-3</v>
      </c>
      <c r="J30" s="10">
        <f>'results-unformat'!AJ26</f>
        <v>6.1839620000000005E-5</v>
      </c>
      <c r="K30" s="25">
        <f>'results-unformat'!G26</f>
        <v>3.3730757E-2</v>
      </c>
      <c r="L30" s="25">
        <f>'results-unformat'!AG26</f>
        <v>3.5023385E-3</v>
      </c>
      <c r="M30" s="10">
        <f>'results-unformat'!AK26</f>
        <v>1.36728E-4</v>
      </c>
      <c r="N30" s="10">
        <f>'results-unformat'!H26</f>
        <v>5.8662480000000001E-5</v>
      </c>
      <c r="O30" s="10">
        <f>'results-unformat'!AH26</f>
        <v>2.442367E-3</v>
      </c>
      <c r="P30" s="10">
        <f>'results-unformat'!AL26</f>
        <v>7.5942470000000005E-5</v>
      </c>
      <c r="Q30" s="10">
        <f>'results-unformat'!I26</f>
        <v>2.4776620000000001E-5</v>
      </c>
      <c r="R30" s="25">
        <f>'results-unformat'!AI26</f>
        <v>8.8385299999999998E-4</v>
      </c>
      <c r="S30" s="10">
        <f>'results-unformat'!AM26</f>
        <v>3.5444200000000002E-5</v>
      </c>
      <c r="T30" s="10">
        <f>'results-unformat'!J26</f>
        <v>-3.5331350000000002E-5</v>
      </c>
      <c r="U30" s="10">
        <f>'results-unformat'!K26</f>
        <v>6.1839620000000005E-5</v>
      </c>
      <c r="V30" s="25">
        <f>'results-unformat'!L26</f>
        <v>-1.5059407E-2</v>
      </c>
      <c r="W30" s="10">
        <f>'results-unformat'!M26</f>
        <v>1.36728E-4</v>
      </c>
      <c r="X30" s="25">
        <f>'results-unformat'!N26</f>
        <v>-1.5024075E-2</v>
      </c>
      <c r="Y30" s="25">
        <f>'results-unformat'!O26</f>
        <v>1.9548819999999998E-3</v>
      </c>
      <c r="Z30" s="25">
        <f>'results-unformat'!P26</f>
        <v>1.5667213999999999E-2</v>
      </c>
      <c r="AA30" s="46">
        <f>'results-unformat'!Q26</f>
        <v>8.014405</v>
      </c>
      <c r="AB30" s="40">
        <f>'results-unformat'!R26</f>
        <v>1</v>
      </c>
      <c r="AC30" s="40">
        <f>'results-unformat'!AD26</f>
        <v>1</v>
      </c>
      <c r="AD30" s="13">
        <f>'results-unformat'!S26</f>
        <v>0.96</v>
      </c>
      <c r="AE30" s="10">
        <f>'results-unformat'!T26</f>
        <v>5.8662480000000001E-5</v>
      </c>
      <c r="AF30" s="10">
        <f>'results-unformat'!U26</f>
        <v>7.5942470000000005E-5</v>
      </c>
      <c r="AG30" s="10">
        <f>'results-unformat'!V26</f>
        <v>2.4776620000000001E-5</v>
      </c>
      <c r="AH30" s="10">
        <f>'results-unformat'!W26</f>
        <v>3.5444200000000002E-5</v>
      </c>
      <c r="AI30" s="10">
        <f>'results-unformat'!X26</f>
        <v>-3.3885859999999997E-5</v>
      </c>
      <c r="AJ30" s="25">
        <f>'results-unformat'!Y26</f>
        <v>2.4010279999999999E-3</v>
      </c>
      <c r="AK30" s="25">
        <f>'results-unformat'!Z26</f>
        <v>1.1205575000000001E-3</v>
      </c>
      <c r="AL30" s="46">
        <f>'results-unformat'!AA26</f>
        <v>0.46669909999999998</v>
      </c>
      <c r="AM30" s="25">
        <f>'results-unformat'!AB26</f>
        <v>4.4999999999999998E-2</v>
      </c>
      <c r="AN30" s="25">
        <f>'results-unformat'!AP26</f>
        <v>6.5555320000000002E-3</v>
      </c>
      <c r="AO30" s="25">
        <f>'results-unformat'!AE26</f>
        <v>0.123</v>
      </c>
      <c r="AP30" s="13">
        <f>'results-unformat'!AQ26</f>
        <v>1.0386095999999999E-2</v>
      </c>
      <c r="AQ30" s="13">
        <f>'results-unformat'!AC26</f>
        <v>0.95499999999999996</v>
      </c>
      <c r="AR30" s="25">
        <f t="shared" ref="AR30:AR41" si="41">EXP(H30)</f>
        <v>1.049962899777553</v>
      </c>
      <c r="AS30" s="25">
        <f t="shared" ref="AS30:AS41" si="42">EXP(K30)</f>
        <v>1.03430608956093</v>
      </c>
      <c r="AT30" s="25">
        <f t="shared" ref="AT30:AT41" si="43">EXP(N30)</f>
        <v>1.000058664200677</v>
      </c>
      <c r="AU30" s="25">
        <f t="shared" ref="AU30:AU41" si="44">EXP(Q30)</f>
        <v>1.000024776926943</v>
      </c>
      <c r="AV30" s="10">
        <f t="shared" ref="AV30:AV41" si="45">AR30-EXP(H30-1.96*J30)</f>
        <v>1.2725372911148725E-4</v>
      </c>
      <c r="AW30" s="25">
        <f t="shared" ref="AW30:AW41" si="46">EXP(H30+1.96*J30)-AR30</f>
        <v>1.272691539180304E-4</v>
      </c>
      <c r="AX30" s="10">
        <f t="shared" ref="AX30:AX41" si="47">AS30-EXP(K30-1.96*M30)</f>
        <v>2.7714332486028503E-4</v>
      </c>
      <c r="AY30" s="10">
        <f t="shared" ref="AY30:AY41" si="48">EXP(K30+1.96*M30)-AS30</f>
        <v>2.7721760558785391E-4</v>
      </c>
      <c r="AZ30" s="10">
        <f t="shared" ref="AZ30:AZ41" si="49">AT30-EXP(N30-1.96*P30)</f>
        <v>1.4884489535371692E-4</v>
      </c>
      <c r="BA30" s="25">
        <f t="shared" ref="BA30:BA41" si="50">EXP(N30+1.96*P30)-AT30</f>
        <v>1.4886705215455542E-4</v>
      </c>
      <c r="BB30" s="25">
        <f t="shared" ref="BB30:BB41" si="51">AU30-EXP(Q30-1.96*S30)</f>
        <v>6.9469940180533207E-5</v>
      </c>
      <c r="BC30" s="25">
        <f t="shared" ref="BC30:BC41" si="52">EXP(Q30+1.96*S30)-AU30</f>
        <v>6.9474766468680116E-5</v>
      </c>
      <c r="BD30" s="10">
        <f t="shared" ref="BD30:BD41" si="53">L30-I30</f>
        <v>1.5101805E-3</v>
      </c>
      <c r="BE30" s="25">
        <f t="shared" ref="BE30:BE41" si="54">(1.96*AN30)</f>
        <v>1.284884272E-2</v>
      </c>
      <c r="BF30" s="13">
        <f t="shared" ref="BF30:BF41" si="55">(1.96*AN30)</f>
        <v>1.284884272E-2</v>
      </c>
      <c r="BG30" s="13">
        <f t="shared" ref="BG30:BG40" si="56">(1.96*AP30)</f>
        <v>2.0356748159999997E-2</v>
      </c>
      <c r="BH30" s="13">
        <f t="shared" ref="BH30:BH40" si="57">(1.96*AP30)</f>
        <v>2.0356748159999997E-2</v>
      </c>
      <c r="BI30" s="53">
        <f t="shared" ref="BI30:BI41" si="58">(1-(K30/LN(1.05)))*100</f>
        <v>30.865662015679483</v>
      </c>
      <c r="BJ30" s="13">
        <f t="shared" ref="BJ30:BJ41" si="59">ABS((EXP(K30)-EXP(H30))/EXP(K30))*100</f>
        <v>1.5137501726659506</v>
      </c>
      <c r="BK30" s="53">
        <f t="shared" ref="BK30:BK41" si="60">(1.05-EXP(K30))/0.05*100</f>
        <v>31.387820878140182</v>
      </c>
    </row>
    <row r="31" spans="1:67" s="1" customFormat="1" x14ac:dyDescent="0.3">
      <c r="A31" s="1">
        <v>2</v>
      </c>
      <c r="B31" s="1">
        <v>2</v>
      </c>
      <c r="C31" s="1">
        <v>2</v>
      </c>
      <c r="D31" s="1" t="s">
        <v>46</v>
      </c>
      <c r="E31" s="1" t="s">
        <v>8</v>
      </c>
      <c r="F31" s="1" t="s">
        <v>42</v>
      </c>
      <c r="G31" s="1" t="s">
        <v>71</v>
      </c>
      <c r="H31" s="25">
        <f>'results-unformat'!F28</f>
        <v>4.8833479999999999E-2</v>
      </c>
      <c r="I31" s="25">
        <f>'results-unformat'!AF28</f>
        <v>1.9188790000000001E-3</v>
      </c>
      <c r="J31" s="10">
        <f>'results-unformat'!AJ28</f>
        <v>6.0059019999999997E-5</v>
      </c>
      <c r="K31" s="25">
        <f>'results-unformat'!G28</f>
        <v>3.3855697999999997E-2</v>
      </c>
      <c r="L31" s="25">
        <f>'results-unformat'!AG28</f>
        <v>2.9536252000000002E-3</v>
      </c>
      <c r="M31" s="10">
        <f>'results-unformat'!AK28</f>
        <v>1.157334E-4</v>
      </c>
      <c r="N31" s="10">
        <f>'results-unformat'!H28</f>
        <v>-4.087542E-5</v>
      </c>
      <c r="O31" s="10">
        <f>'results-unformat'!AH28</f>
        <v>2.5245979999999999E-3</v>
      </c>
      <c r="P31" s="10">
        <f>'results-unformat'!AL28</f>
        <v>7.9637700000000005E-5</v>
      </c>
      <c r="Q31" s="10">
        <f>'results-unformat'!I28</f>
        <v>-1.000854E-4</v>
      </c>
      <c r="R31" s="25">
        <f>'results-unformat'!AI28</f>
        <v>1.4554423E-3</v>
      </c>
      <c r="S31" s="10">
        <f>'results-unformat'!AM28</f>
        <v>5.7836639999999997E-5</v>
      </c>
      <c r="T31" s="10">
        <f>'results-unformat'!J28</f>
        <v>4.3319680000000003E-5</v>
      </c>
      <c r="U31" s="10">
        <f>'results-unformat'!K28</f>
        <v>6.0059019999999997E-5</v>
      </c>
      <c r="V31" s="25">
        <f>'results-unformat'!L28</f>
        <v>-1.4934466E-2</v>
      </c>
      <c r="W31" s="10">
        <f>'results-unformat'!M28</f>
        <v>1.157334E-4</v>
      </c>
      <c r="X31" s="25">
        <f>'results-unformat'!N28</f>
        <v>-1.4977786E-2</v>
      </c>
      <c r="Y31" s="25">
        <f>'results-unformat'!O28</f>
        <v>1.8987769999999999E-3</v>
      </c>
      <c r="Z31" s="25">
        <f>'results-unformat'!P28</f>
        <v>1.5375926E-2</v>
      </c>
      <c r="AA31" s="46">
        <f>'results-unformat'!Q28</f>
        <v>8.0978030000000008</v>
      </c>
      <c r="AB31" s="40">
        <f>'results-unformat'!R28</f>
        <v>1</v>
      </c>
      <c r="AC31" s="40">
        <f>'results-unformat'!AD28</f>
        <v>1</v>
      </c>
      <c r="AD31" s="13">
        <f>'results-unformat'!S28</f>
        <v>0.95099999999999996</v>
      </c>
      <c r="AE31" s="10">
        <f>'results-unformat'!T28</f>
        <v>-4.087542E-5</v>
      </c>
      <c r="AF31" s="10">
        <f>'results-unformat'!U28</f>
        <v>7.9637700000000005E-5</v>
      </c>
      <c r="AG31" s="10">
        <f>'results-unformat'!V28</f>
        <v>-1.000854E-4</v>
      </c>
      <c r="AH31" s="10">
        <f>'results-unformat'!W28</f>
        <v>5.7836639999999997E-5</v>
      </c>
      <c r="AI31" s="10">
        <f>'results-unformat'!X28</f>
        <v>-5.9209950000000001E-5</v>
      </c>
      <c r="AJ31" s="25">
        <f>'results-unformat'!Y28</f>
        <v>2.5174379999999999E-3</v>
      </c>
      <c r="AK31" s="25">
        <f>'results-unformat'!Z28</f>
        <v>1.8307782E-3</v>
      </c>
      <c r="AL31" s="46">
        <f>'results-unformat'!AA28</f>
        <v>0.72723879999999996</v>
      </c>
      <c r="AM31" s="25">
        <f>'results-unformat'!AB28</f>
        <v>4.4999999999999998E-2</v>
      </c>
      <c r="AN31" s="25">
        <f>'results-unformat'!AP28</f>
        <v>6.5555320000000002E-3</v>
      </c>
      <c r="AO31" s="25">
        <f>'results-unformat'!AE28</f>
        <v>0.11899999999999999</v>
      </c>
      <c r="AP31" s="13">
        <f>'results-unformat'!AQ28</f>
        <v>1.0239092E-2</v>
      </c>
      <c r="AQ31" s="13">
        <f>'results-unformat'!AC28</f>
        <v>0.95499999999999996</v>
      </c>
      <c r="AR31" s="25">
        <f t="shared" si="41"/>
        <v>1.0500454826071477</v>
      </c>
      <c r="AS31" s="25">
        <f t="shared" si="42"/>
        <v>1.0344353248712921</v>
      </c>
      <c r="AT31" s="25">
        <f t="shared" si="43"/>
        <v>0.99995912541538856</v>
      </c>
      <c r="AU31" s="25">
        <f t="shared" si="44"/>
        <v>0.99989991960837654</v>
      </c>
      <c r="AV31" s="10">
        <f t="shared" si="45"/>
        <v>1.2359954223128966E-4</v>
      </c>
      <c r="AW31" s="25">
        <f t="shared" si="46"/>
        <v>1.2361409269168178E-4</v>
      </c>
      <c r="AX31" s="10">
        <f t="shared" si="47"/>
        <v>2.3462207422153547E-4</v>
      </c>
      <c r="AY31" s="10">
        <f t="shared" si="48"/>
        <v>2.3467530133469694E-4</v>
      </c>
      <c r="AZ31" s="10">
        <f t="shared" si="49"/>
        <v>1.5607133099493353E-4</v>
      </c>
      <c r="BA31" s="25">
        <f t="shared" si="50"/>
        <v>1.5609569405361512E-4</v>
      </c>
      <c r="BB31" s="25">
        <f t="shared" si="51"/>
        <v>1.1334204496737943E-4</v>
      </c>
      <c r="BC31" s="25">
        <f t="shared" si="52"/>
        <v>1.1335489412889199E-4</v>
      </c>
      <c r="BD31" s="10">
        <f t="shared" si="53"/>
        <v>1.0347462000000001E-3</v>
      </c>
      <c r="BE31" s="25">
        <f t="shared" si="54"/>
        <v>1.284884272E-2</v>
      </c>
      <c r="BF31" s="13">
        <f t="shared" si="55"/>
        <v>1.284884272E-2</v>
      </c>
      <c r="BG31" s="13">
        <f t="shared" si="56"/>
        <v>2.0068620320000001E-2</v>
      </c>
      <c r="BH31" s="13">
        <f t="shared" si="57"/>
        <v>2.0068620320000001E-2</v>
      </c>
      <c r="BI31" s="53">
        <f t="shared" si="58"/>
        <v>30.60958376276335</v>
      </c>
      <c r="BJ31" s="13">
        <f t="shared" si="59"/>
        <v>1.509051108419744</v>
      </c>
      <c r="BK31" s="53">
        <f t="shared" si="60"/>
        <v>31.129350257415922</v>
      </c>
    </row>
    <row r="32" spans="1:67" s="1" customFormat="1" x14ac:dyDescent="0.3">
      <c r="A32" s="1">
        <v>7</v>
      </c>
      <c r="B32" s="1">
        <v>8</v>
      </c>
      <c r="C32" s="1">
        <v>3</v>
      </c>
      <c r="D32" s="1" t="s">
        <v>41</v>
      </c>
      <c r="E32" s="1" t="s">
        <v>9</v>
      </c>
      <c r="F32" s="1" t="s">
        <v>8</v>
      </c>
      <c r="G32" s="1" t="s">
        <v>71</v>
      </c>
      <c r="H32" s="25">
        <f>'results-unformat'!F27</f>
        <v>4.8828169999999997E-2</v>
      </c>
      <c r="I32" s="25">
        <f>'results-unformat'!AF27</f>
        <v>2.4629859999999999E-3</v>
      </c>
      <c r="J32" s="10">
        <f>'results-unformat'!AJ27</f>
        <v>7.7118170000000001E-5</v>
      </c>
      <c r="K32" s="25">
        <f>'results-unformat'!G27</f>
        <v>7.5984210000000002E-3</v>
      </c>
      <c r="L32" s="25">
        <f>'results-unformat'!AG27</f>
        <v>8.9059109999999996E-4</v>
      </c>
      <c r="M32" s="10">
        <f>'results-unformat'!AK27</f>
        <v>3.248551E-5</v>
      </c>
      <c r="N32" s="10">
        <f>'results-unformat'!H27</f>
        <v>-5.6912549999999998E-5</v>
      </c>
      <c r="O32" s="10">
        <f>'results-unformat'!AH27</f>
        <v>2.025116E-3</v>
      </c>
      <c r="P32" s="10">
        <f>'results-unformat'!AL27</f>
        <v>6.4567439999999997E-5</v>
      </c>
      <c r="Q32" s="10">
        <f>'results-unformat'!I27</f>
        <v>-1.861818E-4</v>
      </c>
      <c r="R32" s="25">
        <f>'results-unformat'!AI27</f>
        <v>3.5558428999999999E-3</v>
      </c>
      <c r="S32" s="10">
        <f>'results-unformat'!AM27</f>
        <v>1.316023E-4</v>
      </c>
      <c r="T32" s="10">
        <f>'results-unformat'!J27</f>
        <v>3.801014E-5</v>
      </c>
      <c r="U32" s="10">
        <f>'results-unformat'!K27</f>
        <v>7.7118170000000001E-5</v>
      </c>
      <c r="V32" s="25">
        <f>'results-unformat'!L27</f>
        <v>-4.1191743000000003E-2</v>
      </c>
      <c r="W32" s="10">
        <f>'results-unformat'!M27</f>
        <v>3.248551E-5</v>
      </c>
      <c r="X32" s="25">
        <f>'results-unformat'!N27</f>
        <v>-4.1229753000000001E-2</v>
      </c>
      <c r="Y32" s="25">
        <f>'results-unformat'!O27</f>
        <v>2.437767E-3</v>
      </c>
      <c r="Z32" s="25">
        <f>'results-unformat'!P27</f>
        <v>4.1204537999999999E-2</v>
      </c>
      <c r="AA32" s="46">
        <f>'results-unformat'!Q27</f>
        <v>16.902571999999999</v>
      </c>
      <c r="AB32" s="40">
        <f>'results-unformat'!R27</f>
        <v>1</v>
      </c>
      <c r="AC32" s="40">
        <f>'results-unformat'!AD27</f>
        <v>1</v>
      </c>
      <c r="AD32" s="13">
        <f>'results-unformat'!S27</f>
        <v>0.95199999999999996</v>
      </c>
      <c r="AE32" s="10">
        <f>'results-unformat'!T27</f>
        <v>-5.6912549999999998E-5</v>
      </c>
      <c r="AF32" s="10">
        <f>'results-unformat'!U27</f>
        <v>6.4567439999999997E-5</v>
      </c>
      <c r="AG32" s="10">
        <f>'results-unformat'!V27</f>
        <v>-1.861818E-4</v>
      </c>
      <c r="AH32" s="10">
        <f>'results-unformat'!W27</f>
        <v>1.316023E-4</v>
      </c>
      <c r="AI32" s="10">
        <f>'results-unformat'!X27</f>
        <v>-1.2926929999999999E-4</v>
      </c>
      <c r="AJ32" s="25">
        <f>'results-unformat'!Y27</f>
        <v>2.041574E-3</v>
      </c>
      <c r="AK32" s="25">
        <f>'results-unformat'!Z27</f>
        <v>4.1637124999999997E-3</v>
      </c>
      <c r="AL32" s="46">
        <f>'results-unformat'!AA27</f>
        <v>2.0394621000000002</v>
      </c>
      <c r="AM32" s="25">
        <f>'results-unformat'!AB27</f>
        <v>5.1999999999999998E-2</v>
      </c>
      <c r="AN32" s="25">
        <f>'results-unformat'!AP27</f>
        <v>7.021111E-3</v>
      </c>
      <c r="AO32" s="25">
        <f>'results-unformat'!AE27</f>
        <v>9.0999999999999998E-2</v>
      </c>
      <c r="AP32" s="13">
        <f>'results-unformat'!AQ27</f>
        <v>9.0949989999999994E-3</v>
      </c>
      <c r="AQ32" s="13">
        <f>'results-unformat'!AC27</f>
        <v>0.94799999999999995</v>
      </c>
      <c r="AR32" s="25">
        <f t="shared" si="41"/>
        <v>1.0500399068804387</v>
      </c>
      <c r="AS32" s="25">
        <f t="shared" si="42"/>
        <v>1.0076273622570262</v>
      </c>
      <c r="AT32" s="25">
        <f t="shared" si="43"/>
        <v>0.99994308906948848</v>
      </c>
      <c r="AU32" s="25">
        <f t="shared" si="44"/>
        <v>0.99981383553075576</v>
      </c>
      <c r="AV32" s="10">
        <f t="shared" si="45"/>
        <v>1.5870323142253007E-4</v>
      </c>
      <c r="AW32" s="25">
        <f t="shared" si="46"/>
        <v>1.5872722148491114E-4</v>
      </c>
      <c r="AX32" s="10">
        <f t="shared" si="47"/>
        <v>6.4155203501892188E-5</v>
      </c>
      <c r="AY32" s="10">
        <f t="shared" si="48"/>
        <v>6.4159288496234979E-5</v>
      </c>
      <c r="AZ32" s="10">
        <f t="shared" si="49"/>
        <v>1.2653697326359126E-4</v>
      </c>
      <c r="BA32" s="25">
        <f t="shared" si="50"/>
        <v>1.2655298780694935E-4</v>
      </c>
      <c r="BB32" s="25">
        <f t="shared" si="51"/>
        <v>2.5785923104204578E-4</v>
      </c>
      <c r="BC32" s="25">
        <f t="shared" si="52"/>
        <v>2.5792575196192935E-4</v>
      </c>
      <c r="BD32" s="10">
        <f t="shared" si="53"/>
        <v>-1.5723948999999998E-3</v>
      </c>
      <c r="BE32" s="25">
        <f t="shared" si="54"/>
        <v>1.3761377559999999E-2</v>
      </c>
      <c r="BF32" s="13">
        <f t="shared" si="55"/>
        <v>1.3761377559999999E-2</v>
      </c>
      <c r="BG32" s="13">
        <f t="shared" si="56"/>
        <v>1.7826198039999998E-2</v>
      </c>
      <c r="BH32" s="13">
        <f t="shared" si="57"/>
        <v>1.7826198039999998E-2</v>
      </c>
      <c r="BI32" s="53">
        <f t="shared" si="58"/>
        <v>84.426326229169462</v>
      </c>
      <c r="BJ32" s="13">
        <f t="shared" si="59"/>
        <v>4.2091497523857306</v>
      </c>
      <c r="BK32" s="53">
        <f t="shared" si="60"/>
        <v>84.745275485947673</v>
      </c>
    </row>
    <row r="33" spans="1:63" s="1" customFormat="1" x14ac:dyDescent="0.3">
      <c r="A33" s="1">
        <v>8</v>
      </c>
      <c r="B33" s="1">
        <v>9</v>
      </c>
      <c r="C33" s="1">
        <v>4</v>
      </c>
      <c r="D33" s="1" t="s">
        <v>48</v>
      </c>
      <c r="E33" s="1" t="s">
        <v>9</v>
      </c>
      <c r="F33" s="1" t="s">
        <v>42</v>
      </c>
      <c r="G33" s="1" t="s">
        <v>71</v>
      </c>
      <c r="H33" s="25">
        <f>'results-unformat'!F30</f>
        <v>4.8894010000000002E-2</v>
      </c>
      <c r="I33" s="25">
        <f>'results-unformat'!AF30</f>
        <v>2.5661490000000002E-3</v>
      </c>
      <c r="J33" s="10">
        <f>'results-unformat'!AJ30</f>
        <v>8.1164070000000002E-5</v>
      </c>
      <c r="K33" s="25">
        <f>'results-unformat'!G30</f>
        <v>7.5867089999999996E-3</v>
      </c>
      <c r="L33" s="25">
        <f>'results-unformat'!AG30</f>
        <v>7.9869369999999997E-4</v>
      </c>
      <c r="M33" s="10">
        <f>'results-unformat'!AK30</f>
        <v>3.0260090000000001E-5</v>
      </c>
      <c r="N33" s="10">
        <f>'results-unformat'!H30</f>
        <v>-8.078413E-5</v>
      </c>
      <c r="O33" s="10">
        <f>'results-unformat'!AH30</f>
        <v>2.7574409999999998E-3</v>
      </c>
      <c r="P33" s="10">
        <f>'results-unformat'!AL30</f>
        <v>8.9584970000000002E-5</v>
      </c>
      <c r="Q33" s="10">
        <f>'results-unformat'!I30</f>
        <v>-4.0964560000000001E-5</v>
      </c>
      <c r="R33" s="25">
        <f>'results-unformat'!AI30</f>
        <v>1.5607284000000001E-3</v>
      </c>
      <c r="S33" s="10">
        <f>'results-unformat'!AM30</f>
        <v>5.795388E-5</v>
      </c>
      <c r="T33" s="10">
        <f>'results-unformat'!J30</f>
        <v>1.0384539999999999E-4</v>
      </c>
      <c r="U33" s="10">
        <f>'results-unformat'!K30</f>
        <v>8.1164070000000002E-5</v>
      </c>
      <c r="V33" s="25">
        <f>'results-unformat'!L30</f>
        <v>-4.1203455E-2</v>
      </c>
      <c r="W33" s="10">
        <f>'results-unformat'!M30</f>
        <v>3.0260090000000001E-5</v>
      </c>
      <c r="X33" s="25">
        <f>'results-unformat'!N30</f>
        <v>-4.1307299999999998E-2</v>
      </c>
      <c r="Y33" s="25">
        <f>'results-unformat'!O30</f>
        <v>2.5674510000000001E-3</v>
      </c>
      <c r="Z33" s="25">
        <f>'results-unformat'!P30</f>
        <v>4.1214554E-2</v>
      </c>
      <c r="AA33" s="46">
        <f>'results-unformat'!Q30</f>
        <v>16.052714999999999</v>
      </c>
      <c r="AB33" s="40">
        <f>'results-unformat'!R30</f>
        <v>1</v>
      </c>
      <c r="AC33" s="40">
        <f>'results-unformat'!AD30</f>
        <v>1</v>
      </c>
      <c r="AD33" s="13">
        <f>'results-unformat'!S30</f>
        <v>0.95799999999999996</v>
      </c>
      <c r="AE33" s="10">
        <f>'results-unformat'!T30</f>
        <v>-8.078413E-5</v>
      </c>
      <c r="AF33" s="10">
        <f>'results-unformat'!U30</f>
        <v>8.9584970000000002E-5</v>
      </c>
      <c r="AG33" s="10">
        <f>'results-unformat'!V30</f>
        <v>-4.0964560000000001E-5</v>
      </c>
      <c r="AH33" s="10">
        <f>'results-unformat'!W30</f>
        <v>5.795388E-5</v>
      </c>
      <c r="AI33" s="10">
        <f>'results-unformat'!X30</f>
        <v>3.9819569999999999E-5</v>
      </c>
      <c r="AJ33" s="25">
        <f>'results-unformat'!Y30</f>
        <v>2.8326610000000002E-3</v>
      </c>
      <c r="AK33" s="25">
        <f>'results-unformat'!Z30</f>
        <v>1.8322039E-3</v>
      </c>
      <c r="AL33" s="46">
        <f>'results-unformat'!AA30</f>
        <v>0.64681370000000005</v>
      </c>
      <c r="AM33" s="25">
        <f>'results-unformat'!AB30</f>
        <v>0.05</v>
      </c>
      <c r="AN33" s="25">
        <f>'results-unformat'!AP30</f>
        <v>6.8920240000000001E-3</v>
      </c>
      <c r="AO33" s="25">
        <f>'results-unformat'!AE30</f>
        <v>9.1999999999999998E-2</v>
      </c>
      <c r="AP33" s="13">
        <f>'results-unformat'!AQ30</f>
        <v>9.1398030000000002E-3</v>
      </c>
      <c r="AQ33" s="13">
        <f>'results-unformat'!AC30</f>
        <v>0.95</v>
      </c>
      <c r="AR33" s="25">
        <f t="shared" si="41"/>
        <v>1.0501090437838696</v>
      </c>
      <c r="AS33" s="25">
        <f t="shared" si="42"/>
        <v>1.0076155609944677</v>
      </c>
      <c r="AT33" s="25">
        <f t="shared" si="43"/>
        <v>0.99991921913295001</v>
      </c>
      <c r="AU33" s="25">
        <f t="shared" si="44"/>
        <v>0.99995903627903615</v>
      </c>
      <c r="AV33" s="10">
        <f t="shared" si="45"/>
        <v>1.6703971609421941E-4</v>
      </c>
      <c r="AW33" s="25">
        <f t="shared" si="46"/>
        <v>1.6706629114926486E-4</v>
      </c>
      <c r="AX33" s="10">
        <f t="shared" si="47"/>
        <v>5.9759681435567202E-5</v>
      </c>
      <c r="AY33" s="10">
        <f t="shared" si="48"/>
        <v>5.9763225874087667E-5</v>
      </c>
      <c r="AZ33" s="10">
        <f t="shared" si="49"/>
        <v>1.7555694399762345E-4</v>
      </c>
      <c r="BA33" s="25">
        <f t="shared" si="50"/>
        <v>1.7558777214055077E-4</v>
      </c>
      <c r="BB33" s="25">
        <f t="shared" si="51"/>
        <v>1.1357850095650157E-4</v>
      </c>
      <c r="BC33" s="25">
        <f t="shared" si="52"/>
        <v>1.1359140302624748E-4</v>
      </c>
      <c r="BD33" s="10">
        <f t="shared" si="53"/>
        <v>-1.7674553000000003E-3</v>
      </c>
      <c r="BE33" s="25">
        <f t="shared" si="54"/>
        <v>1.350836704E-2</v>
      </c>
      <c r="BF33" s="13">
        <f t="shared" si="55"/>
        <v>1.350836704E-2</v>
      </c>
      <c r="BG33" s="13">
        <f t="shared" si="56"/>
        <v>1.7914013879999999E-2</v>
      </c>
      <c r="BH33" s="13">
        <f t="shared" si="57"/>
        <v>1.7914013879999999E-2</v>
      </c>
      <c r="BI33" s="53">
        <f t="shared" si="58"/>
        <v>84.450331067438356</v>
      </c>
      <c r="BJ33" s="13">
        <f t="shared" si="59"/>
        <v>4.2172316937486451</v>
      </c>
      <c r="BK33" s="53">
        <f t="shared" si="60"/>
        <v>84.7688780110647</v>
      </c>
    </row>
    <row r="34" spans="1:63" s="1" customFormat="1" x14ac:dyDescent="0.3">
      <c r="A34" s="1">
        <v>13</v>
      </c>
      <c r="B34" s="1">
        <v>15</v>
      </c>
      <c r="C34" s="1">
        <v>5</v>
      </c>
      <c r="D34" s="1" t="s">
        <v>47</v>
      </c>
      <c r="E34" s="1" t="s">
        <v>42</v>
      </c>
      <c r="F34" s="1" t="s">
        <v>8</v>
      </c>
      <c r="G34" s="1" t="s">
        <v>71</v>
      </c>
      <c r="H34" s="25">
        <f>'results-unformat'!F29</f>
        <v>4.8989680000000001E-2</v>
      </c>
      <c r="I34" s="25">
        <f>'results-unformat'!AF29</f>
        <v>2.5293099999999999E-3</v>
      </c>
      <c r="J34" s="10">
        <f>'results-unformat'!AJ29</f>
        <v>7.8827979999999997E-5</v>
      </c>
      <c r="K34" s="25">
        <f>'results-unformat'!G29</f>
        <v>1.5585432999999999E-2</v>
      </c>
      <c r="L34" s="25">
        <f>'results-unformat'!AG29</f>
        <v>1.4437854000000001E-3</v>
      </c>
      <c r="M34" s="10">
        <f>'results-unformat'!AK29</f>
        <v>5.117824E-5</v>
      </c>
      <c r="N34" s="10">
        <f>'results-unformat'!H29</f>
        <v>-1.0176530000000001E-4</v>
      </c>
      <c r="O34" s="10">
        <f>'results-unformat'!AH29</f>
        <v>1.9423929999999999E-3</v>
      </c>
      <c r="P34" s="10">
        <f>'results-unformat'!AL29</f>
        <v>6.2530919999999996E-5</v>
      </c>
      <c r="Q34" s="10">
        <f>'results-unformat'!I29</f>
        <v>-1.3436890000000001E-4</v>
      </c>
      <c r="R34" s="25">
        <f>'results-unformat'!AI29</f>
        <v>2.9724276999999999E-3</v>
      </c>
      <c r="S34" s="10">
        <f>'results-unformat'!AM29</f>
        <v>1.0492640000000001E-4</v>
      </c>
      <c r="T34" s="10">
        <f>'results-unformat'!J29</f>
        <v>1.99519E-4</v>
      </c>
      <c r="U34" s="10">
        <f>'results-unformat'!K29</f>
        <v>7.8827979999999997E-5</v>
      </c>
      <c r="V34" s="25">
        <f>'results-unformat'!L29</f>
        <v>-3.3204732000000001E-2</v>
      </c>
      <c r="W34" s="10">
        <f>'results-unformat'!M29</f>
        <v>5.117824E-5</v>
      </c>
      <c r="X34" s="25">
        <f>'results-unformat'!N29</f>
        <v>-3.3404250000000003E-2</v>
      </c>
      <c r="Y34" s="25">
        <f>'results-unformat'!O29</f>
        <v>2.4994890000000001E-3</v>
      </c>
      <c r="Z34" s="25">
        <f>'results-unformat'!P29</f>
        <v>3.3244109000000001E-2</v>
      </c>
      <c r="AA34" s="46">
        <f>'results-unformat'!Q29</f>
        <v>13.300364</v>
      </c>
      <c r="AB34" s="40">
        <f>'results-unformat'!R29</f>
        <v>1</v>
      </c>
      <c r="AC34" s="40">
        <f>'results-unformat'!AD29</f>
        <v>1</v>
      </c>
      <c r="AD34" s="13">
        <f>'results-unformat'!S29</f>
        <v>0.95099999999999996</v>
      </c>
      <c r="AE34" s="10">
        <f>'results-unformat'!T29</f>
        <v>-1.0176530000000001E-4</v>
      </c>
      <c r="AF34" s="10">
        <f>'results-unformat'!U29</f>
        <v>6.2530919999999996E-5</v>
      </c>
      <c r="AG34" s="10">
        <f>'results-unformat'!V29</f>
        <v>-1.3436890000000001E-4</v>
      </c>
      <c r="AH34" s="10">
        <f>'results-unformat'!W29</f>
        <v>1.0492640000000001E-4</v>
      </c>
      <c r="AI34" s="10">
        <f>'results-unformat'!X29</f>
        <v>-3.2603559999999998E-5</v>
      </c>
      <c r="AJ34" s="25">
        <f>'results-unformat'!Y29</f>
        <v>1.979031E-3</v>
      </c>
      <c r="AK34" s="25">
        <f>'results-unformat'!Z29</f>
        <v>3.3191259999999999E-3</v>
      </c>
      <c r="AL34" s="46">
        <f>'results-unformat'!AA29</f>
        <v>1.6771475</v>
      </c>
      <c r="AM34" s="25">
        <f>'results-unformat'!AB29</f>
        <v>5.2999999999999999E-2</v>
      </c>
      <c r="AN34" s="25">
        <f>'results-unformat'!AP29</f>
        <v>7.0845609999999996E-3</v>
      </c>
      <c r="AO34" s="25">
        <f>'results-unformat'!AE29</f>
        <v>7.8E-2</v>
      </c>
      <c r="AP34" s="13">
        <f>'results-unformat'!AQ29</f>
        <v>8.4803299999999995E-3</v>
      </c>
      <c r="AQ34" s="13">
        <f>'results-unformat'!AC29</f>
        <v>0.94699999999999995</v>
      </c>
      <c r="AR34" s="25">
        <f t="shared" si="41"/>
        <v>1.0502095125219337</v>
      </c>
      <c r="AS34" s="25">
        <f t="shared" si="42"/>
        <v>1.0157075192921903</v>
      </c>
      <c r="AT34" s="25">
        <f t="shared" si="43"/>
        <v>0.99989823987791249</v>
      </c>
      <c r="AU34" s="25">
        <f t="shared" si="44"/>
        <v>0.99986564012709633</v>
      </c>
      <c r="AV34" s="10">
        <f t="shared" si="45"/>
        <v>1.6224781892248963E-4</v>
      </c>
      <c r="AW34" s="25">
        <f t="shared" si="46"/>
        <v>1.6227288860815037E-4</v>
      </c>
      <c r="AX34" s="10">
        <f t="shared" si="47"/>
        <v>1.0187985162035673E-4</v>
      </c>
      <c r="AY34" s="10">
        <f t="shared" si="48"/>
        <v>1.0189007163452501E-4</v>
      </c>
      <c r="AZ34" s="10">
        <f t="shared" si="49"/>
        <v>1.2254062193839399E-4</v>
      </c>
      <c r="BA34" s="25">
        <f t="shared" si="50"/>
        <v>1.2255564151131271E-4</v>
      </c>
      <c r="BB34" s="25">
        <f t="shared" si="51"/>
        <v>2.0560696926863464E-4</v>
      </c>
      <c r="BC34" s="25">
        <f t="shared" si="52"/>
        <v>2.056492578711433E-4</v>
      </c>
      <c r="BD34" s="10">
        <f t="shared" si="53"/>
        <v>-1.0855245999999998E-3</v>
      </c>
      <c r="BE34" s="25">
        <f t="shared" si="54"/>
        <v>1.3885739559999999E-2</v>
      </c>
      <c r="BF34" s="13">
        <f t="shared" si="55"/>
        <v>1.3885739559999999E-2</v>
      </c>
      <c r="BG34" s="13">
        <f t="shared" si="56"/>
        <v>1.6621446799999998E-2</v>
      </c>
      <c r="BH34" s="13">
        <f t="shared" si="57"/>
        <v>1.6621446799999998E-2</v>
      </c>
      <c r="BI34" s="53">
        <f t="shared" si="58"/>
        <v>68.056198897226579</v>
      </c>
      <c r="BJ34" s="13">
        <f t="shared" si="59"/>
        <v>3.3968433406682506</v>
      </c>
      <c r="BK34" s="53">
        <f t="shared" si="60"/>
        <v>68.584961415619546</v>
      </c>
    </row>
    <row r="35" spans="1:63" s="1" customFormat="1" x14ac:dyDescent="0.3">
      <c r="A35" s="1">
        <v>14</v>
      </c>
      <c r="B35" s="1">
        <v>16</v>
      </c>
      <c r="C35" s="1">
        <v>6</v>
      </c>
      <c r="D35" s="1" t="s">
        <v>49</v>
      </c>
      <c r="E35" s="1" t="s">
        <v>42</v>
      </c>
      <c r="F35" s="1" t="s">
        <v>9</v>
      </c>
      <c r="G35" s="1" t="s">
        <v>71</v>
      </c>
      <c r="H35" s="25">
        <f>'results-unformat'!F31</f>
        <v>4.884401E-2</v>
      </c>
      <c r="I35" s="25">
        <f>'results-unformat'!AF31</f>
        <v>2.726713E-3</v>
      </c>
      <c r="J35" s="10">
        <f>'results-unformat'!AJ31</f>
        <v>7.8990580000000001E-5</v>
      </c>
      <c r="K35" s="25">
        <f>'results-unformat'!G31</f>
        <v>1.5554349E-2</v>
      </c>
      <c r="L35" s="25">
        <f>'results-unformat'!AG31</f>
        <v>1.5372887E-3</v>
      </c>
      <c r="M35" s="10">
        <f>'results-unformat'!AK31</f>
        <v>5.3968000000000002E-5</v>
      </c>
      <c r="N35" s="10">
        <f>'results-unformat'!H31</f>
        <v>-1.359235E-6</v>
      </c>
      <c r="O35" s="10">
        <f>'results-unformat'!AH31</f>
        <v>2.5578969999999999E-3</v>
      </c>
      <c r="P35" s="10">
        <f>'results-unformat'!AL31</f>
        <v>7.3097429999999998E-5</v>
      </c>
      <c r="Q35" s="10">
        <f>'results-unformat'!I31</f>
        <v>-4.2104419999999998E-5</v>
      </c>
      <c r="R35" s="25">
        <f>'results-unformat'!AI31</f>
        <v>7.9859709999999999E-4</v>
      </c>
      <c r="S35" s="10">
        <f>'results-unformat'!AM31</f>
        <v>2.7508199999999999E-5</v>
      </c>
      <c r="T35" s="10">
        <f>'results-unformat'!J31</f>
        <v>5.3850519999999997E-5</v>
      </c>
      <c r="U35" s="10">
        <f>'results-unformat'!K31</f>
        <v>7.8990580000000001E-5</v>
      </c>
      <c r="V35" s="25">
        <f>'results-unformat'!L31</f>
        <v>-3.3235815000000002E-2</v>
      </c>
      <c r="W35" s="10">
        <f>'results-unformat'!M31</f>
        <v>5.3968000000000002E-5</v>
      </c>
      <c r="X35" s="25">
        <f>'results-unformat'!N31</f>
        <v>-3.3289665000000003E-2</v>
      </c>
      <c r="Y35" s="25">
        <f>'results-unformat'!O31</f>
        <v>2.4972330000000002E-3</v>
      </c>
      <c r="Z35" s="25">
        <f>'results-unformat'!P31</f>
        <v>3.3279559E-2</v>
      </c>
      <c r="AA35" s="46">
        <f>'results-unformat'!Q31</f>
        <v>13.326574000000001</v>
      </c>
      <c r="AB35" s="40">
        <f>'results-unformat'!R31</f>
        <v>1</v>
      </c>
      <c r="AC35" s="40">
        <f>'results-unformat'!AD31</f>
        <v>1</v>
      </c>
      <c r="AD35" s="13">
        <f>'results-unformat'!S31</f>
        <v>0.96599999999999997</v>
      </c>
      <c r="AE35" s="10">
        <f>'results-unformat'!T31</f>
        <v>-1.359235E-6</v>
      </c>
      <c r="AF35" s="10">
        <f>'results-unformat'!U31</f>
        <v>7.3097429999999998E-5</v>
      </c>
      <c r="AG35" s="10">
        <f>'results-unformat'!V31</f>
        <v>-4.2104419999999998E-5</v>
      </c>
      <c r="AH35" s="10">
        <f>'results-unformat'!W31</f>
        <v>2.7508199999999999E-5</v>
      </c>
      <c r="AI35" s="10">
        <f>'results-unformat'!X31</f>
        <v>-4.0745189999999997E-5</v>
      </c>
      <c r="AJ35" s="25">
        <f>'results-unformat'!Y31</f>
        <v>2.310388E-3</v>
      </c>
      <c r="AK35" s="25">
        <f>'results-unformat'!Z31</f>
        <v>8.704696E-4</v>
      </c>
      <c r="AL35" s="46">
        <f>'results-unformat'!AA31</f>
        <v>0.37676340000000003</v>
      </c>
      <c r="AM35" s="25">
        <f>'results-unformat'!AB31</f>
        <v>2.3E-2</v>
      </c>
      <c r="AN35" s="25">
        <f>'results-unformat'!AP31</f>
        <v>4.7403590000000004E-3</v>
      </c>
      <c r="AO35" s="25">
        <f>'results-unformat'!AE31</f>
        <v>7.6999999999999999E-2</v>
      </c>
      <c r="AP35" s="13">
        <f>'results-unformat'!AQ31</f>
        <v>8.4303620000000003E-3</v>
      </c>
      <c r="AQ35" s="13">
        <f>'results-unformat'!AC31</f>
        <v>0.97699999999999998</v>
      </c>
      <c r="AR35" s="25">
        <f t="shared" si="41"/>
        <v>1.0500565396442947</v>
      </c>
      <c r="AS35" s="25">
        <f t="shared" si="42"/>
        <v>1.0156759475303514</v>
      </c>
      <c r="AT35" s="25">
        <f t="shared" si="43"/>
        <v>0.99999864076592371</v>
      </c>
      <c r="AU35" s="25">
        <f t="shared" si="44"/>
        <v>0.99995789646637867</v>
      </c>
      <c r="AV35" s="10">
        <f t="shared" si="45"/>
        <v>1.6255878306958849E-4</v>
      </c>
      <c r="AW35" s="25">
        <f t="shared" si="46"/>
        <v>1.6258395261870007E-4</v>
      </c>
      <c r="AX35" s="10">
        <f t="shared" si="47"/>
        <v>1.0742975717725756E-4</v>
      </c>
      <c r="AY35" s="10">
        <f t="shared" si="48"/>
        <v>1.0744112140592676E-4</v>
      </c>
      <c r="AZ35" s="10">
        <f t="shared" si="49"/>
        <v>1.4326050528090661E-4</v>
      </c>
      <c r="BA35" s="25">
        <f t="shared" si="50"/>
        <v>1.4328103182192908E-4</v>
      </c>
      <c r="BB35" s="25">
        <f t="shared" si="51"/>
        <v>5.3912348558782242E-5</v>
      </c>
      <c r="BC35" s="25">
        <f t="shared" si="52"/>
        <v>5.3915255379122229E-5</v>
      </c>
      <c r="BD35" s="10">
        <f t="shared" si="53"/>
        <v>-1.1894243E-3</v>
      </c>
      <c r="BE35" s="25">
        <f t="shared" si="54"/>
        <v>9.2911036400000011E-3</v>
      </c>
      <c r="BF35" s="13">
        <f t="shared" si="55"/>
        <v>9.2911036400000011E-3</v>
      </c>
      <c r="BG35" s="13">
        <f t="shared" si="56"/>
        <v>1.652350952E-2</v>
      </c>
      <c r="BH35" s="13">
        <f t="shared" si="57"/>
        <v>1.652350952E-2</v>
      </c>
      <c r="BI35" s="53">
        <f t="shared" si="58"/>
        <v>68.119908459449107</v>
      </c>
      <c r="BJ35" s="13">
        <f t="shared" si="59"/>
        <v>3.3849961887490592</v>
      </c>
      <c r="BK35" s="53">
        <f t="shared" si="60"/>
        <v>68.648104939297298</v>
      </c>
    </row>
    <row r="36" spans="1:63" s="16" customFormat="1" x14ac:dyDescent="0.3">
      <c r="A36" s="16">
        <v>22</v>
      </c>
      <c r="B36" s="16">
        <v>25</v>
      </c>
      <c r="C36" s="16">
        <v>7</v>
      </c>
      <c r="D36" s="16" t="s">
        <v>50</v>
      </c>
      <c r="E36" s="16" t="s">
        <v>10</v>
      </c>
      <c r="F36" s="16" t="s">
        <v>43</v>
      </c>
      <c r="G36" s="16" t="s">
        <v>71</v>
      </c>
      <c r="H36" s="26">
        <f>'results-unformat'!F32</f>
        <v>4.8946629999999998E-2</v>
      </c>
      <c r="I36" s="26">
        <f>'results-unformat'!AF32</f>
        <v>3.0854680000000001E-3</v>
      </c>
      <c r="J36" s="15">
        <f>'results-unformat'!AJ32</f>
        <v>9.8054829999999997E-5</v>
      </c>
      <c r="K36" s="26">
        <f>'results-unformat'!G32</f>
        <v>1.5485112000000001E-2</v>
      </c>
      <c r="L36" s="26">
        <f>'results-unformat'!AG32</f>
        <v>1.4445651999999999E-3</v>
      </c>
      <c r="M36" s="15">
        <f>'results-unformat'!AK32</f>
        <v>4.9007259999999998E-5</v>
      </c>
      <c r="N36" s="15">
        <f>'results-unformat'!H32</f>
        <v>-3.7842159999999999E-5</v>
      </c>
      <c r="O36" s="15">
        <f>'results-unformat'!AH32</f>
        <v>3.2026210000000001E-3</v>
      </c>
      <c r="P36" s="15">
        <f>'results-unformat'!AL32</f>
        <v>1.017307E-4</v>
      </c>
      <c r="Q36" s="15">
        <f>'results-unformat'!I32</f>
        <v>-3.5340670000000003E-5</v>
      </c>
      <c r="R36" s="26">
        <f>'results-unformat'!AI32</f>
        <v>2.0398254E-3</v>
      </c>
      <c r="S36" s="15">
        <f>'results-unformat'!AM32</f>
        <v>6.9251469999999997E-5</v>
      </c>
      <c r="T36" s="15">
        <f>'results-unformat'!J32</f>
        <v>1.564708E-4</v>
      </c>
      <c r="U36" s="15">
        <f>'results-unformat'!K32</f>
        <v>9.8054829999999997E-5</v>
      </c>
      <c r="V36" s="26">
        <f>'results-unformat'!L32</f>
        <v>-3.3305052000000002E-2</v>
      </c>
      <c r="W36" s="15">
        <f>'results-unformat'!M32</f>
        <v>4.9007259999999998E-5</v>
      </c>
      <c r="X36" s="26">
        <f>'results-unformat'!N32</f>
        <v>-3.3461523E-2</v>
      </c>
      <c r="Y36" s="26">
        <f>'results-unformat'!O32</f>
        <v>3.1031629999999999E-3</v>
      </c>
      <c r="Z36" s="26">
        <f>'results-unformat'!P32</f>
        <v>3.3341053000000002E-2</v>
      </c>
      <c r="AA36" s="47">
        <f>'results-unformat'!Q32</f>
        <v>10.744217000000001</v>
      </c>
      <c r="AB36" s="41">
        <f>'results-unformat'!R32</f>
        <v>1</v>
      </c>
      <c r="AC36" s="41">
        <f>'results-unformat'!AD32</f>
        <v>1</v>
      </c>
      <c r="AD36" s="17">
        <f>'results-unformat'!S32</f>
        <v>0.95399999999999996</v>
      </c>
      <c r="AE36" s="15">
        <f>'results-unformat'!T32</f>
        <v>-3.7842159999999999E-5</v>
      </c>
      <c r="AF36" s="15">
        <f>'results-unformat'!U32</f>
        <v>1.017307E-4</v>
      </c>
      <c r="AG36" s="15">
        <f>'results-unformat'!V32</f>
        <v>-3.5340670000000003E-5</v>
      </c>
      <c r="AH36" s="15">
        <f>'results-unformat'!W32</f>
        <v>6.9251469999999997E-5</v>
      </c>
      <c r="AI36" s="15">
        <f>'results-unformat'!X32</f>
        <v>2.5014860000000001E-6</v>
      </c>
      <c r="AJ36" s="26">
        <f>'results-unformat'!Y32</f>
        <v>3.2156189999999999E-3</v>
      </c>
      <c r="AK36" s="26">
        <f>'results-unformat'!Z32</f>
        <v>2.1891137000000001E-3</v>
      </c>
      <c r="AL36" s="47">
        <f>'results-unformat'!AA32</f>
        <v>0.68077509999999997</v>
      </c>
      <c r="AM36" s="26">
        <f>'results-unformat'!AB32</f>
        <v>4.3999999999999997E-2</v>
      </c>
      <c r="AN36" s="26">
        <f>'results-unformat'!AP32</f>
        <v>6.4856769999999996E-3</v>
      </c>
      <c r="AO36" s="26">
        <f>'results-unformat'!AE32</f>
        <v>6.4000000000000001E-2</v>
      </c>
      <c r="AP36" s="17">
        <f>'results-unformat'!AQ32</f>
        <v>7.7397669999999998E-3</v>
      </c>
      <c r="AQ36" s="17">
        <f>'results-unformat'!AC32</f>
        <v>0.95599999999999996</v>
      </c>
      <c r="AR36" s="26">
        <f t="shared" si="41"/>
        <v>1.0501643019755837</v>
      </c>
      <c r="AS36" s="26">
        <f t="shared" si="42"/>
        <v>1.0156056276091705</v>
      </c>
      <c r="AT36" s="26">
        <f t="shared" si="43"/>
        <v>0.99996215855600545</v>
      </c>
      <c r="AU36" s="26">
        <f t="shared" si="44"/>
        <v>0.99996465995447414</v>
      </c>
      <c r="AV36" s="15">
        <f t="shared" si="45"/>
        <v>2.0180902371680354E-4</v>
      </c>
      <c r="AW36" s="26">
        <f t="shared" si="46"/>
        <v>2.0184781260912388E-4</v>
      </c>
      <c r="AX36" s="15">
        <f t="shared" si="47"/>
        <v>9.7548531087898738E-5</v>
      </c>
      <c r="AY36" s="15">
        <f t="shared" si="48"/>
        <v>9.7557901487022036E-5</v>
      </c>
      <c r="AZ36" s="15">
        <f t="shared" si="49"/>
        <v>1.9936475016646416E-4</v>
      </c>
      <c r="BA36" s="26">
        <f t="shared" si="50"/>
        <v>1.9940450590039127E-4</v>
      </c>
      <c r="BB36" s="26">
        <f t="shared" si="51"/>
        <v>1.357188734285586E-4</v>
      </c>
      <c r="BC36" s="26">
        <f t="shared" si="52"/>
        <v>1.3573729619242858E-4</v>
      </c>
      <c r="BD36" s="10">
        <f t="shared" si="53"/>
        <v>-1.6409028000000001E-3</v>
      </c>
      <c r="BE36" s="25">
        <f t="shared" si="54"/>
        <v>1.2711926919999998E-2</v>
      </c>
      <c r="BF36" s="13">
        <f t="shared" si="55"/>
        <v>1.2711926919999998E-2</v>
      </c>
      <c r="BG36" s="13">
        <f t="shared" si="56"/>
        <v>1.5169943319999999E-2</v>
      </c>
      <c r="BH36" s="13">
        <f t="shared" si="57"/>
        <v>1.5169943319999999E-2</v>
      </c>
      <c r="BI36" s="53">
        <f t="shared" si="58"/>
        <v>68.261816159860928</v>
      </c>
      <c r="BJ36" s="13">
        <f t="shared" si="59"/>
        <v>3.4027651508556094</v>
      </c>
      <c r="BK36" s="53">
        <f t="shared" si="60"/>
        <v>68.788744781659091</v>
      </c>
    </row>
    <row r="37" spans="1:63" s="16" customFormat="1" x14ac:dyDescent="0.3">
      <c r="A37" s="16">
        <v>23</v>
      </c>
      <c r="B37" s="16">
        <v>26</v>
      </c>
      <c r="C37" s="16">
        <v>8</v>
      </c>
      <c r="D37" s="16" t="s">
        <v>52</v>
      </c>
      <c r="E37" s="16" t="s">
        <v>10</v>
      </c>
      <c r="F37" s="16" t="s">
        <v>11</v>
      </c>
      <c r="G37" s="16" t="s">
        <v>71</v>
      </c>
      <c r="H37" s="26">
        <f>'results-unformat'!F34</f>
        <v>4.8745749999999997E-2</v>
      </c>
      <c r="I37" s="26">
        <f>'results-unformat'!AF34</f>
        <v>2.4572470000000001E-3</v>
      </c>
      <c r="J37" s="15">
        <f>'results-unformat'!AJ34</f>
        <v>7.7153709999999994E-5</v>
      </c>
      <c r="K37" s="26">
        <f>'results-unformat'!G34</f>
        <v>1.5391391000000001E-2</v>
      </c>
      <c r="L37" s="26">
        <f>'results-unformat'!AG34</f>
        <v>9.6710310000000001E-4</v>
      </c>
      <c r="M37" s="15">
        <f>'results-unformat'!AK34</f>
        <v>3.290698E-5</v>
      </c>
      <c r="N37" s="15">
        <f>'results-unformat'!H34</f>
        <v>1.238577E-4</v>
      </c>
      <c r="O37" s="15">
        <f>'results-unformat'!AH34</f>
        <v>4.2777700000000002E-3</v>
      </c>
      <c r="P37" s="15">
        <f>'results-unformat'!AL34</f>
        <v>1.3308229999999999E-4</v>
      </c>
      <c r="Q37" s="15">
        <f>'results-unformat'!I34</f>
        <v>6.3518050000000001E-5</v>
      </c>
      <c r="R37" s="26">
        <f>'results-unformat'!AI34</f>
        <v>1.3488802000000001E-3</v>
      </c>
      <c r="S37" s="15">
        <f>'results-unformat'!AM34</f>
        <v>4.5277929999999998E-5</v>
      </c>
      <c r="T37" s="15">
        <f>'results-unformat'!J34</f>
        <v>-4.4410360000000001E-5</v>
      </c>
      <c r="U37" s="15">
        <f>'results-unformat'!K34</f>
        <v>7.7153709999999994E-5</v>
      </c>
      <c r="V37" s="26">
        <f>'results-unformat'!L34</f>
        <v>-3.3398773E-2</v>
      </c>
      <c r="W37" s="15">
        <f>'results-unformat'!M34</f>
        <v>3.290698E-5</v>
      </c>
      <c r="X37" s="26">
        <f>'results-unformat'!N34</f>
        <v>-3.3354362999999998E-2</v>
      </c>
      <c r="Y37" s="26">
        <f>'results-unformat'!O34</f>
        <v>2.4389989999999999E-3</v>
      </c>
      <c r="Z37" s="26">
        <f>'results-unformat'!P34</f>
        <v>3.3414963999999998E-2</v>
      </c>
      <c r="AA37" s="47">
        <f>'results-unformat'!Q34</f>
        <v>13.700279999999999</v>
      </c>
      <c r="AB37" s="41">
        <f>'results-unformat'!R34</f>
        <v>1</v>
      </c>
      <c r="AC37" s="41">
        <f>'results-unformat'!AD34</f>
        <v>1</v>
      </c>
      <c r="AD37" s="17">
        <f>'results-unformat'!S34</f>
        <v>0.95799999999999996</v>
      </c>
      <c r="AE37" s="15">
        <f>'results-unformat'!T34</f>
        <v>1.238577E-4</v>
      </c>
      <c r="AF37" s="15">
        <f>'results-unformat'!U34</f>
        <v>1.3308229999999999E-4</v>
      </c>
      <c r="AG37" s="15">
        <f>'results-unformat'!V34</f>
        <v>6.3518050000000001E-5</v>
      </c>
      <c r="AH37" s="15">
        <f>'results-unformat'!W34</f>
        <v>4.5277929999999998E-5</v>
      </c>
      <c r="AI37" s="15">
        <f>'results-unformat'!X34</f>
        <v>-6.0339639999999997E-5</v>
      </c>
      <c r="AJ37" s="26">
        <f>'results-unformat'!Y34</f>
        <v>4.2081510000000003E-3</v>
      </c>
      <c r="AK37" s="26">
        <f>'results-unformat'!Z34</f>
        <v>1.4325067999999999E-3</v>
      </c>
      <c r="AL37" s="47">
        <f>'results-unformat'!AA34</f>
        <v>0.3404124</v>
      </c>
      <c r="AM37" s="26">
        <f>'results-unformat'!AB34</f>
        <v>0.05</v>
      </c>
      <c r="AN37" s="26">
        <f>'results-unformat'!AP34</f>
        <v>6.8920240000000001E-3</v>
      </c>
      <c r="AO37" s="26">
        <f>'results-unformat'!AE34</f>
        <v>7.0999999999999994E-2</v>
      </c>
      <c r="AP37" s="17">
        <f>'results-unformat'!AQ34</f>
        <v>8.1215149999999993E-3</v>
      </c>
      <c r="AQ37" s="17">
        <f>'results-unformat'!AC34</f>
        <v>0.95</v>
      </c>
      <c r="AR37" s="26">
        <f t="shared" si="41"/>
        <v>1.0499533661577058</v>
      </c>
      <c r="AS37" s="26">
        <f t="shared" si="42"/>
        <v>1.015510448494356</v>
      </c>
      <c r="AT37" s="26">
        <f t="shared" si="43"/>
        <v>1.0001238653706817</v>
      </c>
      <c r="AU37" s="26">
        <f t="shared" si="44"/>
        <v>1.000063520067314</v>
      </c>
      <c r="AV37" s="15">
        <f t="shared" si="45"/>
        <v>1.5876327865615991E-4</v>
      </c>
      <c r="AW37" s="26">
        <f t="shared" si="46"/>
        <v>1.587872888562103E-4</v>
      </c>
      <c r="AX37" s="15">
        <f t="shared" si="47"/>
        <v>6.5495956564687319E-5</v>
      </c>
      <c r="AY37" s="15">
        <f t="shared" si="48"/>
        <v>6.5500181038125049E-5</v>
      </c>
      <c r="AZ37" s="15">
        <f t="shared" si="49"/>
        <v>2.6083959685563318E-4</v>
      </c>
      <c r="BA37" s="26">
        <f t="shared" si="50"/>
        <v>2.609076434714197E-4</v>
      </c>
      <c r="BB37" s="26">
        <f t="shared" si="51"/>
        <v>8.8746441923692743E-5</v>
      </c>
      <c r="BC37" s="26">
        <f t="shared" si="52"/>
        <v>8.8754318053441139E-5</v>
      </c>
      <c r="BD37" s="10">
        <f t="shared" si="53"/>
        <v>-1.4901439000000001E-3</v>
      </c>
      <c r="BE37" s="25">
        <f t="shared" si="54"/>
        <v>1.350836704E-2</v>
      </c>
      <c r="BF37" s="13">
        <f t="shared" si="55"/>
        <v>1.350836704E-2</v>
      </c>
      <c r="BG37" s="13">
        <f t="shared" si="56"/>
        <v>1.5918169399999998E-2</v>
      </c>
      <c r="BH37" s="13">
        <f t="shared" si="57"/>
        <v>1.5918169399999998E-2</v>
      </c>
      <c r="BI37" s="53">
        <f t="shared" si="58"/>
        <v>68.453906105847878</v>
      </c>
      <c r="BJ37" s="13">
        <f t="shared" si="59"/>
        <v>3.3916852076132291</v>
      </c>
      <c r="BK37" s="53">
        <f t="shared" si="60"/>
        <v>68.979103011288061</v>
      </c>
    </row>
    <row r="38" spans="1:63" s="16" customFormat="1" x14ac:dyDescent="0.3">
      <c r="A38" s="16">
        <v>28</v>
      </c>
      <c r="B38" s="16">
        <v>32</v>
      </c>
      <c r="C38" s="16">
        <v>9</v>
      </c>
      <c r="D38" s="16" t="s">
        <v>51</v>
      </c>
      <c r="E38" s="16" t="s">
        <v>43</v>
      </c>
      <c r="F38" s="16" t="s">
        <v>10</v>
      </c>
      <c r="G38" s="16" t="s">
        <v>71</v>
      </c>
      <c r="H38" s="26">
        <f>'results-unformat'!F33</f>
        <v>4.8941079999999998E-2</v>
      </c>
      <c r="I38" s="26">
        <f>'results-unformat'!AF33</f>
        <v>3.2231849999999999E-3</v>
      </c>
      <c r="J38" s="15">
        <f>'results-unformat'!AJ33</f>
        <v>9.8967469999999995E-5</v>
      </c>
      <c r="K38" s="26">
        <f>'results-unformat'!G33</f>
        <v>2.2504590000000001E-2</v>
      </c>
      <c r="L38" s="26">
        <f>'results-unformat'!AG33</f>
        <v>2.0627247E-3</v>
      </c>
      <c r="M38" s="15">
        <f>'results-unformat'!AK33</f>
        <v>6.5593930000000004E-5</v>
      </c>
      <c r="N38" s="15">
        <f>'results-unformat'!H33</f>
        <v>-1.2104019999999999E-4</v>
      </c>
      <c r="O38" s="15">
        <f>'results-unformat'!AH33</f>
        <v>3.148082E-3</v>
      </c>
      <c r="P38" s="15">
        <f>'results-unformat'!AL33</f>
        <v>9.6251789999999998E-5</v>
      </c>
      <c r="Q38" s="15">
        <f>'results-unformat'!I33</f>
        <v>-6.0398200000000001E-5</v>
      </c>
      <c r="R38" s="26">
        <f>'results-unformat'!AI33</f>
        <v>1.4888615999999999E-3</v>
      </c>
      <c r="S38" s="15">
        <f>'results-unformat'!AM33</f>
        <v>4.7662949999999997E-5</v>
      </c>
      <c r="T38" s="15">
        <f>'results-unformat'!J33</f>
        <v>1.509166E-4</v>
      </c>
      <c r="U38" s="15">
        <f>'results-unformat'!K33</f>
        <v>9.8967469999999995E-5</v>
      </c>
      <c r="V38" s="26">
        <f>'results-unformat'!L33</f>
        <v>-2.6285574999999999E-2</v>
      </c>
      <c r="W38" s="15">
        <f>'results-unformat'!M33</f>
        <v>6.5593930000000004E-5</v>
      </c>
      <c r="X38" s="26">
        <f>'results-unformat'!N33</f>
        <v>-2.6436490999999999E-2</v>
      </c>
      <c r="Y38" s="26">
        <f>'results-unformat'!O33</f>
        <v>3.1316999999999998E-3</v>
      </c>
      <c r="Z38" s="26">
        <f>'results-unformat'!P33</f>
        <v>2.6367208999999999E-2</v>
      </c>
      <c r="AA38" s="47">
        <f>'results-unformat'!Q33</f>
        <v>8.4194569999999995</v>
      </c>
      <c r="AB38" s="41">
        <f>'results-unformat'!R33</f>
        <v>1</v>
      </c>
      <c r="AC38" s="41">
        <f>'results-unformat'!AD33</f>
        <v>1</v>
      </c>
      <c r="AD38" s="17">
        <f>'results-unformat'!S33</f>
        <v>0.95499999999999996</v>
      </c>
      <c r="AE38" s="15">
        <f>'results-unformat'!T33</f>
        <v>-1.2104019999999999E-4</v>
      </c>
      <c r="AF38" s="15">
        <f>'results-unformat'!U33</f>
        <v>9.6251789999999998E-5</v>
      </c>
      <c r="AG38" s="15">
        <f>'results-unformat'!V33</f>
        <v>-6.0398200000000001E-5</v>
      </c>
      <c r="AH38" s="15">
        <f>'results-unformat'!W33</f>
        <v>4.7662949999999997E-5</v>
      </c>
      <c r="AI38" s="15">
        <f>'results-unformat'!X33</f>
        <v>6.0641989999999999E-5</v>
      </c>
      <c r="AJ38" s="26">
        <f>'results-unformat'!Y33</f>
        <v>3.0446340000000001E-3</v>
      </c>
      <c r="AK38" s="26">
        <f>'results-unformat'!Z33</f>
        <v>1.5076912999999999E-3</v>
      </c>
      <c r="AL38" s="47">
        <f>'results-unformat'!AA33</f>
        <v>0.49519629999999998</v>
      </c>
      <c r="AM38" s="26">
        <f>'results-unformat'!AB33</f>
        <v>5.1999999999999998E-2</v>
      </c>
      <c r="AN38" s="26">
        <f>'results-unformat'!AP33</f>
        <v>7.021111E-3</v>
      </c>
      <c r="AO38" s="26">
        <f>'results-unformat'!AE33</f>
        <v>4.8000000000000001E-2</v>
      </c>
      <c r="AP38" s="17">
        <f>'results-unformat'!AQ33</f>
        <v>6.759882E-3</v>
      </c>
      <c r="AQ38" s="17">
        <f>'results-unformat'!AC33</f>
        <v>0.94799999999999995</v>
      </c>
      <c r="AR38" s="26">
        <f t="shared" si="41"/>
        <v>1.0501584735798817</v>
      </c>
      <c r="AS38" s="26">
        <f t="shared" si="42"/>
        <v>1.0227597286208265</v>
      </c>
      <c r="AT38" s="26">
        <f t="shared" si="43"/>
        <v>0.99987896712506952</v>
      </c>
      <c r="AU38" s="26">
        <f t="shared" si="44"/>
        <v>0.99993960362393453</v>
      </c>
      <c r="AV38" s="15">
        <f t="shared" si="45"/>
        <v>2.0368603760489989E-4</v>
      </c>
      <c r="AW38" s="26">
        <f t="shared" si="46"/>
        <v>2.0372555168890472E-4</v>
      </c>
      <c r="AX38" s="15">
        <f t="shared" si="47"/>
        <v>1.3148173479349268E-4</v>
      </c>
      <c r="AY38" s="15">
        <f t="shared" si="48"/>
        <v>1.3149863971118059E-4</v>
      </c>
      <c r="AZ38" s="15">
        <f t="shared" si="49"/>
        <v>1.8861288332305826E-4</v>
      </c>
      <c r="BA38" s="26">
        <f t="shared" si="50"/>
        <v>1.8864846916166744E-4</v>
      </c>
      <c r="BB38" s="26">
        <f t="shared" si="51"/>
        <v>9.3409376616837569E-5</v>
      </c>
      <c r="BC38" s="26">
        <f t="shared" si="52"/>
        <v>9.3418103270792585E-5</v>
      </c>
      <c r="BD38" s="10">
        <f t="shared" si="53"/>
        <v>-1.1604603E-3</v>
      </c>
      <c r="BE38" s="25">
        <f t="shared" si="54"/>
        <v>1.3761377559999999E-2</v>
      </c>
      <c r="BF38" s="13">
        <f t="shared" si="55"/>
        <v>1.3761377559999999E-2</v>
      </c>
      <c r="BG38" s="13">
        <f t="shared" si="56"/>
        <v>1.324936872E-2</v>
      </c>
      <c r="BH38" s="13">
        <f t="shared" si="57"/>
        <v>1.324936872E-2</v>
      </c>
      <c r="BI38" s="53">
        <f t="shared" si="58"/>
        <v>53.874740159002066</v>
      </c>
      <c r="BJ38" s="13">
        <f t="shared" si="59"/>
        <v>2.6789033819313426</v>
      </c>
      <c r="BK38" s="53">
        <f t="shared" si="60"/>
        <v>54.480542758347013</v>
      </c>
    </row>
    <row r="39" spans="1:63" s="16" customFormat="1" x14ac:dyDescent="0.3">
      <c r="A39" s="16">
        <v>29</v>
      </c>
      <c r="B39" s="16">
        <v>33</v>
      </c>
      <c r="C39" s="16">
        <v>10</v>
      </c>
      <c r="D39" s="16" t="s">
        <v>54</v>
      </c>
      <c r="E39" s="16" t="s">
        <v>43</v>
      </c>
      <c r="F39" s="16" t="s">
        <v>11</v>
      </c>
      <c r="G39" s="16" t="s">
        <v>71</v>
      </c>
      <c r="H39" s="26">
        <f>'results-unformat'!F36</f>
        <v>4.8667130000000003E-2</v>
      </c>
      <c r="I39" s="26">
        <f>'results-unformat'!AF36</f>
        <v>2.6253499999999998E-3</v>
      </c>
      <c r="J39" s="15">
        <f>'results-unformat'!AJ36</f>
        <v>8.3200170000000001E-5</v>
      </c>
      <c r="K39" s="26">
        <f>'results-unformat'!G36</f>
        <v>2.2351105999999999E-2</v>
      </c>
      <c r="L39" s="26">
        <f>'results-unformat'!AG36</f>
        <v>1.4202564000000001E-3</v>
      </c>
      <c r="M39" s="15">
        <f>'results-unformat'!AK36</f>
        <v>4.7229379999999997E-5</v>
      </c>
      <c r="N39" s="15">
        <f>'results-unformat'!H36</f>
        <v>1.071002E-4</v>
      </c>
      <c r="O39" s="15">
        <f>'results-unformat'!AH36</f>
        <v>4.5289099999999997E-3</v>
      </c>
      <c r="P39" s="15">
        <f>'results-unformat'!AL36</f>
        <v>1.426353E-4</v>
      </c>
      <c r="Q39" s="15">
        <f>'results-unformat'!I36</f>
        <v>3.4532459999999999E-5</v>
      </c>
      <c r="R39" s="26">
        <f>'results-unformat'!AI36</f>
        <v>1.4535385E-3</v>
      </c>
      <c r="S39" s="15">
        <f>'results-unformat'!AM36</f>
        <v>4.7029659999999999E-5</v>
      </c>
      <c r="T39" s="15">
        <f>'results-unformat'!J36</f>
        <v>-1.2303260000000001E-4</v>
      </c>
      <c r="U39" s="15">
        <f>'results-unformat'!K36</f>
        <v>8.3200170000000001E-5</v>
      </c>
      <c r="V39" s="26">
        <f>'results-unformat'!L36</f>
        <v>-2.6439058000000001E-2</v>
      </c>
      <c r="W39" s="15">
        <f>'results-unformat'!M36</f>
        <v>4.7229379999999997E-5</v>
      </c>
      <c r="X39" s="26">
        <f>'results-unformat'!N36</f>
        <v>-2.6316025999999999E-2</v>
      </c>
      <c r="Y39" s="26">
        <f>'results-unformat'!O36</f>
        <v>2.6325810000000002E-3</v>
      </c>
      <c r="Z39" s="26">
        <f>'results-unformat'!P36</f>
        <v>2.6481166E-2</v>
      </c>
      <c r="AA39" s="47">
        <f>'results-unformat'!Q36</f>
        <v>10.059013</v>
      </c>
      <c r="AB39" s="41">
        <f>'results-unformat'!R36</f>
        <v>1</v>
      </c>
      <c r="AC39" s="41">
        <f>'results-unformat'!AD36</f>
        <v>1</v>
      </c>
      <c r="AD39" s="17">
        <f>'results-unformat'!S36</f>
        <v>0.95299999999999996</v>
      </c>
      <c r="AE39" s="15">
        <f>'results-unformat'!T36</f>
        <v>1.071002E-4</v>
      </c>
      <c r="AF39" s="15">
        <f>'results-unformat'!U36</f>
        <v>1.426353E-4</v>
      </c>
      <c r="AG39" s="15">
        <f>'results-unformat'!V36</f>
        <v>3.4532459999999999E-5</v>
      </c>
      <c r="AH39" s="15">
        <f>'results-unformat'!W36</f>
        <v>4.7029659999999999E-5</v>
      </c>
      <c r="AI39" s="15">
        <f>'results-unformat'!X36</f>
        <v>-7.2567779999999999E-5</v>
      </c>
      <c r="AJ39" s="26">
        <f>'results-unformat'!Y36</f>
        <v>4.5095400000000002E-3</v>
      </c>
      <c r="AK39" s="26">
        <f>'results-unformat'!Z36</f>
        <v>1.4868656E-3</v>
      </c>
      <c r="AL39" s="47">
        <f>'results-unformat'!AA36</f>
        <v>0.32971549999999999</v>
      </c>
      <c r="AM39" s="26">
        <f>'results-unformat'!AB36</f>
        <v>4.9000000000000002E-2</v>
      </c>
      <c r="AN39" s="26">
        <f>'results-unformat'!AP36</f>
        <v>6.8263459999999996E-3</v>
      </c>
      <c r="AO39" s="26">
        <f>'results-unformat'!AE36</f>
        <v>5.8000000000000003E-2</v>
      </c>
      <c r="AP39" s="17">
        <f>'results-unformat'!AQ36</f>
        <v>7.3916169999999996E-3</v>
      </c>
      <c r="AQ39" s="17">
        <f>'results-unformat'!AC36</f>
        <v>0.95099999999999996</v>
      </c>
      <c r="AR39" s="26">
        <f t="shared" si="41"/>
        <v>1.049870822068909</v>
      </c>
      <c r="AS39" s="26">
        <f t="shared" si="42"/>
        <v>1.022602763412771</v>
      </c>
      <c r="AT39" s="26">
        <f t="shared" si="43"/>
        <v>1.0001071059354312</v>
      </c>
      <c r="AU39" s="26">
        <f t="shared" si="44"/>
        <v>1.0000345330562523</v>
      </c>
      <c r="AV39" s="15">
        <f t="shared" si="45"/>
        <v>1.7119092588213647E-4</v>
      </c>
      <c r="AW39" s="26">
        <f t="shared" si="46"/>
        <v>1.7121884466231307E-4</v>
      </c>
      <c r="AX39" s="15">
        <f t="shared" si="47"/>
        <v>9.4657531952702101E-5</v>
      </c>
      <c r="AY39" s="15">
        <f t="shared" si="48"/>
        <v>9.4666294766732051E-5</v>
      </c>
      <c r="AZ39" s="15">
        <f t="shared" si="49"/>
        <v>2.7955605220009172E-4</v>
      </c>
      <c r="BA39" s="26">
        <f t="shared" si="50"/>
        <v>2.7963421726595605E-4</v>
      </c>
      <c r="BB39" s="26">
        <f t="shared" si="51"/>
        <v>9.2177068372389925E-5</v>
      </c>
      <c r="BC39" s="26">
        <f t="shared" si="52"/>
        <v>9.2185565474078857E-5</v>
      </c>
      <c r="BD39" s="10">
        <f t="shared" si="53"/>
        <v>-1.2050935999999997E-3</v>
      </c>
      <c r="BE39" s="25">
        <f t="shared" si="54"/>
        <v>1.3379638159999999E-2</v>
      </c>
      <c r="BF39" s="13">
        <f t="shared" si="55"/>
        <v>1.3379638159999999E-2</v>
      </c>
      <c r="BG39" s="13">
        <f t="shared" si="56"/>
        <v>1.4487569319999999E-2</v>
      </c>
      <c r="BH39" s="13">
        <f t="shared" si="57"/>
        <v>1.4487569319999999E-2</v>
      </c>
      <c r="BI39" s="53">
        <f t="shared" si="58"/>
        <v>54.189319957231483</v>
      </c>
      <c r="BJ39" s="13">
        <f t="shared" si="59"/>
        <v>2.6665348101676636</v>
      </c>
      <c r="BK39" s="53">
        <f t="shared" si="60"/>
        <v>54.794473174458069</v>
      </c>
    </row>
    <row r="40" spans="1:63" s="16" customFormat="1" x14ac:dyDescent="0.3">
      <c r="A40" s="16">
        <v>34</v>
      </c>
      <c r="B40" s="16">
        <v>39</v>
      </c>
      <c r="C40" s="16">
        <v>11</v>
      </c>
      <c r="D40" s="16" t="s">
        <v>53</v>
      </c>
      <c r="E40" s="16" t="s">
        <v>11</v>
      </c>
      <c r="F40" s="16" t="s">
        <v>10</v>
      </c>
      <c r="G40" s="16" t="s">
        <v>71</v>
      </c>
      <c r="H40" s="26">
        <f>'results-unformat'!F35</f>
        <v>4.9091429999999998E-2</v>
      </c>
      <c r="I40" s="26">
        <f>'results-unformat'!AF35</f>
        <v>4.3024020000000003E-3</v>
      </c>
      <c r="J40" s="15">
        <f>'results-unformat'!AJ35</f>
        <v>1.311331E-4</v>
      </c>
      <c r="K40" s="26">
        <f>'results-unformat'!G35</f>
        <v>1.2183657000000001E-2</v>
      </c>
      <c r="L40" s="26">
        <f>'results-unformat'!AG35</f>
        <v>1.3580027999999999E-3</v>
      </c>
      <c r="M40" s="15">
        <f>'results-unformat'!AK35</f>
        <v>4.2419429999999998E-5</v>
      </c>
      <c r="N40" s="15">
        <f>'results-unformat'!H35</f>
        <v>-1.271084E-5</v>
      </c>
      <c r="O40" s="15">
        <f>'results-unformat'!AH35</f>
        <v>2.5071799999999999E-3</v>
      </c>
      <c r="P40" s="15">
        <f>'results-unformat'!AL35</f>
        <v>8.0916359999999994E-5</v>
      </c>
      <c r="Q40" s="15">
        <f>'results-unformat'!I35</f>
        <v>-5.653306E-5</v>
      </c>
      <c r="R40" s="26">
        <f>'results-unformat'!AI35</f>
        <v>9.9309890000000007E-4</v>
      </c>
      <c r="S40" s="15">
        <f>'results-unformat'!AM35</f>
        <v>3.2066719999999997E-5</v>
      </c>
      <c r="T40" s="15">
        <f>'results-unformat'!J35</f>
        <v>3.012639E-4</v>
      </c>
      <c r="U40" s="15">
        <f>'results-unformat'!K35</f>
        <v>1.311331E-4</v>
      </c>
      <c r="V40" s="26">
        <f>'results-unformat'!L35</f>
        <v>-3.6606507000000003E-2</v>
      </c>
      <c r="W40" s="15">
        <f>'results-unformat'!M35</f>
        <v>4.2419429999999998E-5</v>
      </c>
      <c r="X40" s="26">
        <f>'results-unformat'!N35</f>
        <v>-3.6907770999999999E-2</v>
      </c>
      <c r="Y40" s="26">
        <f>'results-unformat'!O35</f>
        <v>4.1556539999999999E-3</v>
      </c>
      <c r="Z40" s="26">
        <f>'results-unformat'!P35</f>
        <v>3.6631051999999997E-2</v>
      </c>
      <c r="AA40" s="47">
        <f>'results-unformat'!Q35</f>
        <v>8.8147490000000008</v>
      </c>
      <c r="AB40" s="41">
        <f>'results-unformat'!R35</f>
        <v>1</v>
      </c>
      <c r="AC40" s="41">
        <f>'results-unformat'!AD35</f>
        <v>1</v>
      </c>
      <c r="AD40" s="17">
        <f>'results-unformat'!S35</f>
        <v>0.96399999999999997</v>
      </c>
      <c r="AE40" s="15">
        <f>'results-unformat'!T35</f>
        <v>-1.271084E-5</v>
      </c>
      <c r="AF40" s="15">
        <f>'results-unformat'!U35</f>
        <v>8.0916359999999994E-5</v>
      </c>
      <c r="AG40" s="15">
        <f>'results-unformat'!V35</f>
        <v>-5.653306E-5</v>
      </c>
      <c r="AH40" s="15">
        <f>'results-unformat'!W35</f>
        <v>3.2066719999999997E-5</v>
      </c>
      <c r="AI40" s="15">
        <f>'results-unformat'!X35</f>
        <v>-4.3822219999999997E-5</v>
      </c>
      <c r="AJ40" s="26">
        <f>'results-unformat'!Y35</f>
        <v>2.5575519999999998E-3</v>
      </c>
      <c r="AK40" s="26">
        <f>'results-unformat'!Z35</f>
        <v>1.0151072E-3</v>
      </c>
      <c r="AL40" s="47">
        <f>'results-unformat'!AA35</f>
        <v>0.39690579999999998</v>
      </c>
      <c r="AM40" s="26">
        <f>'results-unformat'!AB35</f>
        <v>4.9000000000000002E-2</v>
      </c>
      <c r="AN40" s="26">
        <f>'results-unformat'!AP35</f>
        <v>6.8263459999999996E-3</v>
      </c>
      <c r="AO40" s="26">
        <f>'results-unformat'!AE35</f>
        <v>5.3999999999999999E-2</v>
      </c>
      <c r="AP40" s="17">
        <f>'results-unformat'!AQ35</f>
        <v>7.1473070000000003E-3</v>
      </c>
      <c r="AQ40" s="17">
        <f>'results-unformat'!AC35</f>
        <v>0.95099999999999996</v>
      </c>
      <c r="AR40" s="26">
        <f t="shared" si="41"/>
        <v>1.0503163767764596</v>
      </c>
      <c r="AS40" s="26">
        <f t="shared" si="42"/>
        <v>1.0122581800960244</v>
      </c>
      <c r="AT40" s="26">
        <f t="shared" si="43"/>
        <v>0.9999872892407824</v>
      </c>
      <c r="AU40" s="26">
        <f t="shared" si="44"/>
        <v>0.99994346853796334</v>
      </c>
      <c r="AV40" s="15">
        <f t="shared" si="45"/>
        <v>2.6991854639968338E-4</v>
      </c>
      <c r="AW40" s="26">
        <f t="shared" si="46"/>
        <v>2.6998793001720145E-4</v>
      </c>
      <c r="AX40" s="15">
        <f t="shared" si="47"/>
        <v>8.4157754850711086E-5</v>
      </c>
      <c r="AY40" s="15">
        <f t="shared" si="48"/>
        <v>8.4164752192306125E-5</v>
      </c>
      <c r="AZ40" s="15">
        <f t="shared" si="49"/>
        <v>1.5858147419223201E-4</v>
      </c>
      <c r="BA40" s="26">
        <f t="shared" si="50"/>
        <v>1.586066265846231E-4</v>
      </c>
      <c r="BB40" s="26">
        <f t="shared" si="51"/>
        <v>6.2845243197329204E-5</v>
      </c>
      <c r="BC40" s="26">
        <f t="shared" si="52"/>
        <v>6.2849193193326158E-5</v>
      </c>
      <c r="BD40" s="10">
        <f t="shared" si="53"/>
        <v>-2.9443992000000004E-3</v>
      </c>
      <c r="BE40" s="25">
        <f t="shared" si="54"/>
        <v>1.3379638159999999E-2</v>
      </c>
      <c r="BF40" s="13">
        <f t="shared" si="55"/>
        <v>1.3379638159999999E-2</v>
      </c>
      <c r="BG40" s="13">
        <f t="shared" si="56"/>
        <v>1.4008721720000001E-2</v>
      </c>
      <c r="BH40" s="13">
        <f t="shared" si="57"/>
        <v>1.4008721720000001E-2</v>
      </c>
      <c r="BI40" s="53">
        <f t="shared" si="58"/>
        <v>75.028456642018654</v>
      </c>
      <c r="BJ40" s="13">
        <f t="shared" si="59"/>
        <v>3.7597321937003199</v>
      </c>
      <c r="BK40" s="53">
        <f t="shared" si="60"/>
        <v>75.483639807951249</v>
      </c>
    </row>
    <row r="41" spans="1:63" s="16" customFormat="1" x14ac:dyDescent="0.3">
      <c r="A41" s="16">
        <v>35</v>
      </c>
      <c r="B41" s="16">
        <v>40</v>
      </c>
      <c r="C41" s="16">
        <v>12</v>
      </c>
      <c r="D41" s="16" t="s">
        <v>55</v>
      </c>
      <c r="E41" s="16" t="s">
        <v>11</v>
      </c>
      <c r="F41" s="16" t="s">
        <v>43</v>
      </c>
      <c r="G41" s="16" t="s">
        <v>71</v>
      </c>
      <c r="H41" s="26">
        <f>'results-unformat'!F37</f>
        <v>4.8755729999999997E-2</v>
      </c>
      <c r="I41" s="26">
        <f>'results-unformat'!AF37</f>
        <v>4.5169900000000002E-3</v>
      </c>
      <c r="J41" s="15">
        <f>'results-unformat'!AJ37</f>
        <v>1.4509470000000001E-4</v>
      </c>
      <c r="K41" s="26">
        <f>'results-unformat'!G37</f>
        <v>1.2082313000000001E-2</v>
      </c>
      <c r="L41" s="26">
        <f>'results-unformat'!AG37</f>
        <v>1.4504237E-3</v>
      </c>
      <c r="M41" s="15">
        <f>'results-unformat'!AK37</f>
        <v>4.4993210000000002E-5</v>
      </c>
      <c r="N41" s="15">
        <f>'results-unformat'!H37</f>
        <v>-3.6338870000000003E-5</v>
      </c>
      <c r="O41" s="15">
        <f>'results-unformat'!AH37</f>
        <v>2.6461800000000001E-3</v>
      </c>
      <c r="P41" s="15">
        <f>'results-unformat'!AL37</f>
        <v>8.7600119999999996E-5</v>
      </c>
      <c r="Q41" s="15">
        <f>'results-unformat'!I37</f>
        <v>-5.6968469999999996E-6</v>
      </c>
      <c r="R41" s="26">
        <f>'results-unformat'!AI37</f>
        <v>1.4330326999999999E-3</v>
      </c>
      <c r="S41" s="15">
        <f>'results-unformat'!AM37</f>
        <v>4.7140349999999997E-5</v>
      </c>
      <c r="T41" s="15">
        <f>'results-unformat'!J37</f>
        <v>-3.4434499999999997E-5</v>
      </c>
      <c r="U41" s="15">
        <f>'results-unformat'!K37</f>
        <v>1.4509470000000001E-4</v>
      </c>
      <c r="V41" s="26">
        <f>'results-unformat'!L37</f>
        <v>-3.6707851E-2</v>
      </c>
      <c r="W41" s="15">
        <f>'results-unformat'!M37</f>
        <v>4.4993210000000002E-5</v>
      </c>
      <c r="X41" s="26">
        <f>'results-unformat'!N37</f>
        <v>-3.6673417E-2</v>
      </c>
      <c r="Y41" s="26">
        <f>'results-unformat'!O37</f>
        <v>4.586133E-3</v>
      </c>
      <c r="Z41" s="26">
        <f>'results-unformat'!P37</f>
        <v>3.6735388000000001E-2</v>
      </c>
      <c r="AA41" s="47">
        <f>'results-unformat'!Q37</f>
        <v>8.0101010000000006</v>
      </c>
      <c r="AB41" s="41">
        <f>'results-unformat'!R37</f>
        <v>1</v>
      </c>
      <c r="AC41" s="41">
        <f>'results-unformat'!AD37</f>
        <v>1</v>
      </c>
      <c r="AD41" s="17">
        <f>'results-unformat'!S37</f>
        <v>0.94499999999999995</v>
      </c>
      <c r="AE41" s="15">
        <f>'results-unformat'!T37</f>
        <v>-3.6338870000000003E-5</v>
      </c>
      <c r="AF41" s="15">
        <f>'results-unformat'!U37</f>
        <v>8.7600119999999996E-5</v>
      </c>
      <c r="AG41" s="15">
        <f>'results-unformat'!V37</f>
        <v>-5.6968469999999996E-6</v>
      </c>
      <c r="AH41" s="15">
        <f>'results-unformat'!W37</f>
        <v>4.7140349999999997E-5</v>
      </c>
      <c r="AI41" s="15">
        <f>'results-unformat'!X37</f>
        <v>3.0642029999999998E-5</v>
      </c>
      <c r="AJ41" s="26">
        <f>'results-unformat'!Y37</f>
        <v>2.7690119999999999E-3</v>
      </c>
      <c r="AK41" s="26">
        <f>'results-unformat'!Z37</f>
        <v>1.489974E-3</v>
      </c>
      <c r="AL41" s="47">
        <f>'results-unformat'!AA37</f>
        <v>0.53808869999999998</v>
      </c>
      <c r="AM41" s="26">
        <f>'results-unformat'!AB37</f>
        <v>6.0999999999999999E-2</v>
      </c>
      <c r="AN41" s="26">
        <f>'results-unformat'!AP37</f>
        <v>7.5682889999999997E-3</v>
      </c>
      <c r="AO41" s="26">
        <f>'results-unformat'!AE37</f>
        <v>5.8000000000000003E-2</v>
      </c>
      <c r="AP41" s="17">
        <f>'results-unformat'!AQ37</f>
        <v>7.3916169999999996E-3</v>
      </c>
      <c r="AQ41" s="17">
        <f>'results-unformat'!AC37</f>
        <v>0.93899999999999995</v>
      </c>
      <c r="AR41" s="26">
        <f t="shared" si="41"/>
        <v>1.049963844744588</v>
      </c>
      <c r="AS41" s="26">
        <f t="shared" si="42"/>
        <v>1.0121555990010977</v>
      </c>
      <c r="AT41" s="26">
        <f t="shared" si="43"/>
        <v>0.99996366179024876</v>
      </c>
      <c r="AU41" s="26">
        <f t="shared" si="44"/>
        <v>0.99999430316922699</v>
      </c>
      <c r="AV41" s="15">
        <f t="shared" si="45"/>
        <v>2.9855215658458611E-4</v>
      </c>
      <c r="AW41" s="26">
        <f t="shared" si="46"/>
        <v>2.9863707259614181E-4</v>
      </c>
      <c r="AX41" s="15">
        <f t="shared" si="47"/>
        <v>8.9254718063314087E-5</v>
      </c>
      <c r="AY41" s="15">
        <f t="shared" si="48"/>
        <v>8.9262589488603439E-5</v>
      </c>
      <c r="AZ41" s="15">
        <f t="shared" si="49"/>
        <v>1.7167525764671954E-4</v>
      </c>
      <c r="BA41" s="26">
        <f t="shared" si="50"/>
        <v>1.7170473617267312E-4</v>
      </c>
      <c r="BB41" s="26">
        <f t="shared" si="51"/>
        <v>9.2390291370647581E-5</v>
      </c>
      <c r="BC41" s="26">
        <f t="shared" si="52"/>
        <v>9.2398828173911873E-5</v>
      </c>
      <c r="BD41" s="10">
        <f t="shared" si="53"/>
        <v>-3.0665663000000003E-3</v>
      </c>
      <c r="BE41" s="25">
        <f t="shared" si="54"/>
        <v>1.4833846439999999E-2</v>
      </c>
      <c r="BF41" s="13">
        <f t="shared" si="55"/>
        <v>1.4833846439999999E-2</v>
      </c>
      <c r="BG41" s="13">
        <f>(1.96*AP41)</f>
        <v>1.4487569319999999E-2</v>
      </c>
      <c r="BH41" s="13">
        <f>(1.96*AP41)</f>
        <v>1.4487569319999999E-2</v>
      </c>
      <c r="BI41" s="53">
        <f t="shared" si="58"/>
        <v>75.236170638733384</v>
      </c>
      <c r="BJ41" s="13">
        <f t="shared" si="59"/>
        <v>3.7354183270638885</v>
      </c>
      <c r="BK41" s="53">
        <f t="shared" si="60"/>
        <v>75.688801997804589</v>
      </c>
    </row>
    <row r="42" spans="1:63" s="16" customFormat="1" x14ac:dyDescent="0.3">
      <c r="H42" s="26"/>
      <c r="I42" s="26"/>
      <c r="J42" s="15"/>
      <c r="K42" s="26"/>
      <c r="L42" s="26"/>
      <c r="M42" s="15"/>
      <c r="N42" s="15"/>
      <c r="O42" s="15"/>
      <c r="P42" s="15"/>
      <c r="Q42" s="15"/>
      <c r="R42" s="15"/>
      <c r="S42" s="15"/>
      <c r="T42" s="15"/>
      <c r="U42" s="15"/>
      <c r="V42" s="26"/>
      <c r="W42" s="15"/>
      <c r="X42" s="26"/>
      <c r="Y42" s="26"/>
      <c r="Z42" s="26"/>
      <c r="AA42" s="47"/>
      <c r="AB42" s="41"/>
      <c r="AC42" s="41"/>
      <c r="AD42" s="17"/>
      <c r="AE42" s="15"/>
      <c r="AF42" s="15"/>
      <c r="AG42" s="15"/>
      <c r="AH42" s="15"/>
      <c r="AI42" s="15"/>
      <c r="AJ42" s="26"/>
      <c r="AK42" s="26"/>
      <c r="AL42" s="47"/>
      <c r="AM42" s="26"/>
      <c r="AN42" s="26"/>
      <c r="AO42" s="26"/>
      <c r="AP42" s="17"/>
      <c r="AQ42" s="17"/>
      <c r="AR42" s="26"/>
      <c r="AS42" s="26"/>
      <c r="AT42" s="26"/>
      <c r="AU42" s="26"/>
      <c r="AV42" s="15"/>
      <c r="AW42" s="26"/>
      <c r="AX42" s="26"/>
      <c r="AY42" s="26"/>
      <c r="AZ42" s="15"/>
      <c r="BA42" s="26"/>
      <c r="BB42" s="26"/>
      <c r="BC42" s="26"/>
      <c r="BD42" s="15"/>
      <c r="BE42" s="26"/>
      <c r="BF42" s="17"/>
      <c r="BG42" s="17"/>
      <c r="BH42" s="17"/>
      <c r="BI42" s="55"/>
      <c r="BJ42" s="17"/>
    </row>
    <row r="43" spans="1:63" s="8" customFormat="1" x14ac:dyDescent="0.3">
      <c r="D43" s="8" t="s">
        <v>88</v>
      </c>
      <c r="H43" s="24"/>
      <c r="I43" s="24"/>
      <c r="J43" s="9"/>
      <c r="K43" s="24"/>
      <c r="L43" s="24"/>
      <c r="M43" s="9"/>
      <c r="N43" s="9"/>
      <c r="O43" s="9"/>
      <c r="P43" s="9"/>
      <c r="Q43" s="9"/>
      <c r="R43" s="9"/>
      <c r="S43" s="9"/>
      <c r="T43" s="9"/>
      <c r="U43" s="9"/>
      <c r="V43" s="24"/>
      <c r="W43" s="9"/>
      <c r="X43" s="24"/>
      <c r="Y43" s="24"/>
      <c r="Z43" s="24"/>
      <c r="AA43" s="39"/>
      <c r="AB43" s="39"/>
      <c r="AC43" s="39"/>
      <c r="AD43" s="12"/>
      <c r="AE43" s="9"/>
      <c r="AF43" s="9"/>
      <c r="AG43" s="9"/>
      <c r="AH43" s="9"/>
      <c r="AI43" s="9"/>
      <c r="AJ43" s="24"/>
      <c r="AK43" s="24"/>
      <c r="AL43" s="39"/>
      <c r="AM43" s="24"/>
      <c r="AN43" s="24"/>
      <c r="AO43" s="24"/>
      <c r="AP43" s="12"/>
      <c r="AQ43" s="12"/>
      <c r="AR43" s="24"/>
      <c r="AS43" s="24"/>
      <c r="AT43" s="24"/>
      <c r="AU43" s="24"/>
      <c r="AV43" s="9"/>
      <c r="AW43" s="24"/>
      <c r="AX43" s="24"/>
      <c r="AY43" s="24"/>
      <c r="AZ43" s="9"/>
      <c r="BA43" s="24"/>
      <c r="BB43" s="24"/>
      <c r="BC43" s="24"/>
      <c r="BD43" s="9"/>
      <c r="BE43" s="24"/>
      <c r="BF43" s="12"/>
      <c r="BG43" s="12"/>
      <c r="BH43" s="12"/>
      <c r="BI43" s="52"/>
      <c r="BJ43" s="12"/>
    </row>
    <row r="44" spans="1:63" s="2" customFormat="1" x14ac:dyDescent="0.3">
      <c r="A44" s="2">
        <v>3</v>
      </c>
      <c r="B44" s="2">
        <v>3</v>
      </c>
      <c r="C44" s="2">
        <v>1</v>
      </c>
      <c r="D44" s="2" t="s">
        <v>183</v>
      </c>
      <c r="E44" s="2" t="s">
        <v>8</v>
      </c>
      <c r="F44" s="2" t="s">
        <v>10</v>
      </c>
      <c r="G44" s="2" t="s">
        <v>69</v>
      </c>
      <c r="H44" s="31">
        <f>'results-unformat'!F38</f>
        <v>4.8774860000000003E-2</v>
      </c>
      <c r="I44" s="31">
        <f>'results-unformat'!AF38</f>
        <v>1.388285E-3</v>
      </c>
      <c r="J44" s="44">
        <f>'results-unformat'!AJ38</f>
        <v>4.2437020000000002E-5</v>
      </c>
      <c r="K44" s="31">
        <f>'results-unformat'!G38</f>
        <v>3.4197459999999999E-2</v>
      </c>
      <c r="L44" s="31">
        <f>'results-unformat'!AG38</f>
        <v>2.5084916000000001E-3</v>
      </c>
      <c r="M44" s="44">
        <f>'results-unformat'!AK38</f>
        <v>9.9018000000000006E-5</v>
      </c>
      <c r="N44" s="44">
        <f>'results-unformat'!H38</f>
        <v>7.0976399999999994E-5</v>
      </c>
      <c r="O44" s="44">
        <f>'results-unformat'!AH38</f>
        <v>2.70126E-3</v>
      </c>
      <c r="P44" s="44">
        <f>'results-unformat'!AL38</f>
        <v>8.6159100000000007E-5</v>
      </c>
      <c r="Q44" s="44">
        <f>'results-unformat'!I38</f>
        <v>-1.071942E-4</v>
      </c>
      <c r="R44" s="31">
        <f>'results-unformat'!AI38</f>
        <v>3.0148957999999999E-3</v>
      </c>
      <c r="S44" s="44">
        <f>'results-unformat'!AM38</f>
        <v>1.1704739999999999E-4</v>
      </c>
      <c r="T44" s="44">
        <f>'results-unformat'!J38</f>
        <v>-1.530708E-5</v>
      </c>
      <c r="U44" s="44">
        <f>'results-unformat'!K38</f>
        <v>4.2437020000000002E-5</v>
      </c>
      <c r="V44" s="31">
        <f>'results-unformat'!L38</f>
        <v>-1.4592704E-2</v>
      </c>
      <c r="W44" s="44">
        <f>'results-unformat'!M38</f>
        <v>9.9018000000000006E-5</v>
      </c>
      <c r="X44" s="31">
        <f>'results-unformat'!N38</f>
        <v>-1.4577397000000001E-2</v>
      </c>
      <c r="Y44" s="31">
        <f>'results-unformat'!O38</f>
        <v>1.341393E-3</v>
      </c>
      <c r="Z44" s="31">
        <f>'results-unformat'!P38</f>
        <v>1.4924536E-2</v>
      </c>
      <c r="AA44" s="48">
        <f>'results-unformat'!Q38</f>
        <v>11.126151</v>
      </c>
      <c r="AB44" s="43">
        <f>'results-unformat'!R38</f>
        <v>1</v>
      </c>
      <c r="AC44" s="43">
        <f>'results-unformat'!AD38</f>
        <v>1</v>
      </c>
      <c r="AD44" s="36">
        <f>'results-unformat'!S38</f>
        <v>0.95899999999999996</v>
      </c>
      <c r="AE44" s="31">
        <f>'results-unformat'!T38</f>
        <v>7.0976399999999994E-5</v>
      </c>
      <c r="AF44" s="44">
        <f>'results-unformat'!U38</f>
        <v>8.6159100000000007E-5</v>
      </c>
      <c r="AG44" s="44">
        <f>'results-unformat'!V38</f>
        <v>-1.071942E-4</v>
      </c>
      <c r="AH44" s="44">
        <f>'results-unformat'!W38</f>
        <v>1.1704739999999999E-4</v>
      </c>
      <c r="AI44" s="44">
        <f>'results-unformat'!X38</f>
        <v>-1.781706E-4</v>
      </c>
      <c r="AJ44" s="31">
        <f>'results-unformat'!Y38</f>
        <v>2.7241520000000001E-3</v>
      </c>
      <c r="AK44" s="31">
        <f>'results-unformat'!Z38</f>
        <v>3.7010641E-3</v>
      </c>
      <c r="AL44" s="48">
        <f>'results-unformat'!AA38</f>
        <v>1.3586114</v>
      </c>
      <c r="AM44" s="31">
        <f>'results-unformat'!AB38</f>
        <v>4.4999999999999998E-2</v>
      </c>
      <c r="AN44" s="31">
        <f>'results-unformat'!AP38</f>
        <v>6.5555320000000002E-3</v>
      </c>
      <c r="AO44" s="31">
        <f>'results-unformat'!AE38</f>
        <v>0.121</v>
      </c>
      <c r="AP44" s="36">
        <f>'results-unformat'!AQ38</f>
        <v>1.0313050000000001E-2</v>
      </c>
      <c r="AQ44" s="36">
        <f>'results-unformat'!AC38</f>
        <v>0.95499999999999996</v>
      </c>
      <c r="AR44" s="31">
        <f t="shared" ref="AR44:AR61" si="61">EXP(H44)</f>
        <v>1.04998393074506</v>
      </c>
      <c r="AS44" s="31">
        <f t="shared" ref="AS44:AS61" si="62">EXP(K44)</f>
        <v>1.0347889159753505</v>
      </c>
      <c r="AT44" s="31">
        <f t="shared" ref="AT44:AT61" si="63">EXP(N44)</f>
        <v>1.0000709789188842</v>
      </c>
      <c r="AU44" s="31">
        <f>EXP(Q44)</f>
        <v>0.99989281154509302</v>
      </c>
      <c r="AV44" s="44">
        <f t="shared" ref="AV44:AV61" si="64">AR44-EXP(H44-1.96*J44)</f>
        <v>8.7330418602427073E-5</v>
      </c>
      <c r="AW44" s="31">
        <f t="shared" ref="AW44:AW61" si="65">EXP(H44+1.96*J44)-AR44</f>
        <v>8.7337682748378498E-5</v>
      </c>
      <c r="AX44" s="44">
        <f t="shared" ref="AX44:AX61" si="66">AS44-EXP(K44-1.96*M44)</f>
        <v>2.008074620962752E-4</v>
      </c>
      <c r="AY44" s="44">
        <f t="shared" ref="AY44:AY61" si="67">EXP(K44+1.96*M44)-AS44</f>
        <v>2.0084643764284316E-4</v>
      </c>
      <c r="AZ44" s="44">
        <f t="shared" ref="AZ44:AZ61" si="68">AT44-EXP(N44-1.96*P44)</f>
        <v>1.6886956328232561E-4</v>
      </c>
      <c r="BA44" s="31">
        <f t="shared" ref="BA44:BA61" si="69">EXP(N44+1.96*P44)-AT44</f>
        <v>1.6889808300368792E-4</v>
      </c>
      <c r="BB44" s="31">
        <f t="shared" ref="BB44:BB61" si="70">AU44-EXP(Q44-1.96*S44)</f>
        <v>2.2936200327772216E-4</v>
      </c>
      <c r="BC44" s="31">
        <f t="shared" ref="BC44:BC61" si="71">EXP(Q44+1.96*S44)-AU44</f>
        <v>2.2941462791703504E-4</v>
      </c>
      <c r="BD44" s="10">
        <f t="shared" ref="BD44:BD61" si="72">L44-I44</f>
        <v>1.1202066000000001E-3</v>
      </c>
      <c r="BE44" s="25">
        <f t="shared" ref="BE44:BE61" si="73">(1.96*AN44)</f>
        <v>1.284884272E-2</v>
      </c>
      <c r="BF44" s="13">
        <f t="shared" ref="BF44:BF61" si="74">(1.96*AN44)</f>
        <v>1.284884272E-2</v>
      </c>
      <c r="BG44" s="13">
        <f t="shared" ref="BG44:BG61" si="75">(1.96*AP44)</f>
        <v>2.0213577999999999E-2</v>
      </c>
      <c r="BH44" s="13">
        <f t="shared" ref="BH44:BH61" si="76">(1.96*AP44)</f>
        <v>2.0213577999999999E-2</v>
      </c>
      <c r="BI44" s="53">
        <f t="shared" ref="BI44:BI61" si="77">(1-(K44/LN(1.05)))*100</f>
        <v>29.909110612451371</v>
      </c>
      <c r="BJ44" s="13">
        <f t="shared" ref="BJ44:BJ61" si="78">ABS((EXP(K44)-EXP(H44))/EXP(K44))*100</f>
        <v>1.4684168466751806</v>
      </c>
      <c r="BK44" s="53">
        <f t="shared" ref="BK44:BK61" si="79">(1.05-EXP(K44))/0.05*100</f>
        <v>30.422168049299092</v>
      </c>
    </row>
    <row r="45" spans="1:63" s="2" customFormat="1" x14ac:dyDescent="0.3">
      <c r="A45" s="2">
        <v>4</v>
      </c>
      <c r="B45" s="2">
        <v>4</v>
      </c>
      <c r="C45" s="2">
        <v>2</v>
      </c>
      <c r="D45" s="2" t="s">
        <v>186</v>
      </c>
      <c r="E45" s="2" t="s">
        <v>8</v>
      </c>
      <c r="F45" s="2" t="s">
        <v>43</v>
      </c>
      <c r="G45" s="2" t="s">
        <v>69</v>
      </c>
      <c r="H45" s="31">
        <f>'results-unformat'!F40</f>
        <v>4.8811920000000002E-2</v>
      </c>
      <c r="I45" s="31">
        <f>'results-unformat'!AF40</f>
        <v>1.361475E-3</v>
      </c>
      <c r="J45" s="44">
        <f>'results-unformat'!AJ40</f>
        <v>4.3197E-5</v>
      </c>
      <c r="K45" s="31">
        <f>'results-unformat'!G40</f>
        <v>3.4042670999999997E-2</v>
      </c>
      <c r="L45" s="31">
        <f>'results-unformat'!AG40</f>
        <v>2.2574396000000002E-3</v>
      </c>
      <c r="M45" s="44">
        <f>'results-unformat'!AK40</f>
        <v>9.2595829999999994E-5</v>
      </c>
      <c r="N45" s="44">
        <f>'results-unformat'!H40</f>
        <v>-1.167898E-5</v>
      </c>
      <c r="O45" s="44">
        <f>'results-unformat'!AH40</f>
        <v>2.8576600000000001E-3</v>
      </c>
      <c r="P45" s="44">
        <f>'results-unformat'!AL40</f>
        <v>8.8790379999999995E-5</v>
      </c>
      <c r="Q45" s="44">
        <f>'results-unformat'!I40</f>
        <v>-1.003364E-4</v>
      </c>
      <c r="R45" s="31">
        <f>'results-unformat'!AI40</f>
        <v>2.9090126000000001E-3</v>
      </c>
      <c r="S45" s="44">
        <f>'results-unformat'!AM40</f>
        <v>1.05016E-4</v>
      </c>
      <c r="T45" s="44">
        <f>'results-unformat'!J40</f>
        <v>2.1757470000000001E-5</v>
      </c>
      <c r="U45" s="44">
        <f>'results-unformat'!K40</f>
        <v>4.3197E-5</v>
      </c>
      <c r="V45" s="31">
        <f>'results-unformat'!L40</f>
        <v>-1.4747493E-2</v>
      </c>
      <c r="W45" s="44">
        <f>'results-unformat'!M40</f>
        <v>9.2595829999999994E-5</v>
      </c>
      <c r="X45" s="31">
        <f>'results-unformat'!N40</f>
        <v>-1.4769251000000001E-2</v>
      </c>
      <c r="Y45" s="31">
        <f>'results-unformat'!O40</f>
        <v>1.3654990000000001E-3</v>
      </c>
      <c r="Z45" s="31">
        <f>'results-unformat'!P40</f>
        <v>1.5035091E-2</v>
      </c>
      <c r="AA45" s="48">
        <f>'results-unformat'!Q40</f>
        <v>11.01069</v>
      </c>
      <c r="AB45" s="43">
        <f>'results-unformat'!R40</f>
        <v>1</v>
      </c>
      <c r="AC45" s="43">
        <f>'results-unformat'!AD40</f>
        <v>1</v>
      </c>
      <c r="AD45" s="36">
        <f>'results-unformat'!S40</f>
        <v>0.94499999999999995</v>
      </c>
      <c r="AE45" s="31">
        <f>'results-unformat'!T40</f>
        <v>-1.167898E-5</v>
      </c>
      <c r="AF45" s="44">
        <f>'results-unformat'!U40</f>
        <v>8.8790379999999995E-5</v>
      </c>
      <c r="AG45" s="44">
        <f>'results-unformat'!V40</f>
        <v>-1.003364E-4</v>
      </c>
      <c r="AH45" s="44">
        <f>'results-unformat'!W40</f>
        <v>1.05016E-4</v>
      </c>
      <c r="AI45" s="44">
        <f>'results-unformat'!X40</f>
        <v>-8.8657410000000003E-5</v>
      </c>
      <c r="AJ45" s="31">
        <f>'results-unformat'!Y40</f>
        <v>2.8064180000000002E-3</v>
      </c>
      <c r="AK45" s="31">
        <f>'results-unformat'!Z40</f>
        <v>3.320754E-3</v>
      </c>
      <c r="AL45" s="48">
        <f>'results-unformat'!AA40</f>
        <v>1.1832712000000001</v>
      </c>
      <c r="AM45" s="31">
        <f>'results-unformat'!AB40</f>
        <v>4.2000000000000003E-2</v>
      </c>
      <c r="AN45" s="31">
        <f>'results-unformat'!AP40</f>
        <v>6.3431850000000003E-3</v>
      </c>
      <c r="AO45" s="31">
        <f>'results-unformat'!AE40</f>
        <v>8.7999999999999995E-2</v>
      </c>
      <c r="AP45" s="36">
        <f>'results-unformat'!AQ40</f>
        <v>8.9585710000000002E-3</v>
      </c>
      <c r="AQ45" s="36">
        <f>'results-unformat'!AC40</f>
        <v>0.95799999999999996</v>
      </c>
      <c r="AR45" s="31">
        <f t="shared" si="61"/>
        <v>1.0500228438705892</v>
      </c>
      <c r="AS45" s="31">
        <f t="shared" si="62"/>
        <v>1.0346287544297781</v>
      </c>
      <c r="AT45" s="31">
        <f t="shared" si="63"/>
        <v>0.99998832108819902</v>
      </c>
      <c r="AU45" s="31">
        <f t="shared" ref="AU45:AU61" si="80">EXP(Q45)</f>
        <v>0.99989966863352819</v>
      </c>
      <c r="AV45" s="44">
        <f t="shared" si="64"/>
        <v>8.8897596741466245E-5</v>
      </c>
      <c r="AW45" s="31">
        <f t="shared" si="65"/>
        <v>8.8905123674765107E-5</v>
      </c>
      <c r="AX45" s="44">
        <f t="shared" si="66"/>
        <v>1.8775548600324932E-4</v>
      </c>
      <c r="AY45" s="44">
        <f t="shared" si="67"/>
        <v>1.8778956443088468E-4</v>
      </c>
      <c r="AZ45" s="44">
        <f t="shared" si="68"/>
        <v>1.7401197031263749E-4</v>
      </c>
      <c r="BA45" s="31">
        <f t="shared" si="69"/>
        <v>1.740422561022914E-4</v>
      </c>
      <c r="BB45" s="31">
        <f t="shared" si="70"/>
        <v>2.0578952896244118E-4</v>
      </c>
      <c r="BC45" s="31">
        <f t="shared" si="71"/>
        <v>2.0583189126077706E-4</v>
      </c>
      <c r="BD45" s="10">
        <f t="shared" si="72"/>
        <v>8.9596460000000017E-4</v>
      </c>
      <c r="BE45" s="25">
        <f t="shared" si="73"/>
        <v>1.24326426E-2</v>
      </c>
      <c r="BF45" s="13">
        <f t="shared" si="74"/>
        <v>1.24326426E-2</v>
      </c>
      <c r="BG45" s="13">
        <f t="shared" si="75"/>
        <v>1.7558799159999999E-2</v>
      </c>
      <c r="BH45" s="13">
        <f t="shared" si="76"/>
        <v>1.7558799159999999E-2</v>
      </c>
      <c r="BI45" s="53">
        <f t="shared" si="77"/>
        <v>30.22636513010881</v>
      </c>
      <c r="BJ45" s="13">
        <f t="shared" si="78"/>
        <v>1.487885328423465</v>
      </c>
      <c r="BK45" s="53">
        <f t="shared" si="79"/>
        <v>30.742491140443917</v>
      </c>
    </row>
    <row r="46" spans="1:63" s="2" customFormat="1" x14ac:dyDescent="0.3">
      <c r="A46" s="2">
        <v>5</v>
      </c>
      <c r="B46" s="2">
        <v>5</v>
      </c>
      <c r="C46" s="2">
        <v>3</v>
      </c>
      <c r="D46" s="2" t="s">
        <v>188</v>
      </c>
      <c r="E46" s="2" t="s">
        <v>8</v>
      </c>
      <c r="F46" s="2" t="s">
        <v>11</v>
      </c>
      <c r="G46" s="2" t="s">
        <v>69</v>
      </c>
      <c r="H46" s="31">
        <f>'results-unformat'!F42</f>
        <v>4.8813059999999998E-2</v>
      </c>
      <c r="I46" s="31">
        <f>'results-unformat'!AF42</f>
        <v>1.3221039999999999E-3</v>
      </c>
      <c r="J46" s="44">
        <f>'results-unformat'!AJ42</f>
        <v>4.1945530000000002E-5</v>
      </c>
      <c r="K46" s="31">
        <f>'results-unformat'!G42</f>
        <v>3.3824200999999998E-2</v>
      </c>
      <c r="L46" s="31">
        <f>'results-unformat'!AG42</f>
        <v>2.2271258999999998E-3</v>
      </c>
      <c r="M46" s="44">
        <f>'results-unformat'!AK42</f>
        <v>8.8345920000000005E-5</v>
      </c>
      <c r="N46" s="44">
        <f>'results-unformat'!H42</f>
        <v>-1.7167629999999999E-4</v>
      </c>
      <c r="O46" s="44">
        <f>'results-unformat'!AH42</f>
        <v>4.6622770000000003E-3</v>
      </c>
      <c r="P46" s="44">
        <f>'results-unformat'!AL42</f>
        <v>1.5523539999999999E-4</v>
      </c>
      <c r="Q46" s="44">
        <f>'results-unformat'!I42</f>
        <v>-4.1540279999999998E-5</v>
      </c>
      <c r="R46" s="31">
        <f>'results-unformat'!AI42</f>
        <v>4.6790165999999996E-3</v>
      </c>
      <c r="S46" s="44">
        <f>'results-unformat'!AM42</f>
        <v>1.809162E-4</v>
      </c>
      <c r="T46" s="44">
        <f>'results-unformat'!J42</f>
        <v>2.289975E-5</v>
      </c>
      <c r="U46" s="44">
        <f>'results-unformat'!K42</f>
        <v>4.1945530000000002E-5</v>
      </c>
      <c r="V46" s="31">
        <f>'results-unformat'!L42</f>
        <v>-1.4965964E-2</v>
      </c>
      <c r="W46" s="44">
        <f>'results-unformat'!M42</f>
        <v>8.8345920000000005E-5</v>
      </c>
      <c r="X46" s="31">
        <f>'results-unformat'!N42</f>
        <v>-1.4988863E-2</v>
      </c>
      <c r="Y46" s="31">
        <f>'results-unformat'!O42</f>
        <v>1.325969E-3</v>
      </c>
      <c r="Z46" s="31">
        <f>'results-unformat'!P42</f>
        <v>1.5224233E-2</v>
      </c>
      <c r="AA46" s="48">
        <f>'results-unformat'!Q42</f>
        <v>11.481593999999999</v>
      </c>
      <c r="AB46" s="43">
        <f>'results-unformat'!R42</f>
        <v>1</v>
      </c>
      <c r="AC46" s="43">
        <f>'results-unformat'!AD42</f>
        <v>1</v>
      </c>
      <c r="AD46" s="36">
        <f>'results-unformat'!S42</f>
        <v>0.95099999999999996</v>
      </c>
      <c r="AE46" s="31">
        <f>'results-unformat'!T42</f>
        <v>-1.7167629999999999E-4</v>
      </c>
      <c r="AF46" s="44">
        <f>'results-unformat'!U42</f>
        <v>1.5523539999999999E-4</v>
      </c>
      <c r="AG46" s="44">
        <f>'results-unformat'!V42</f>
        <v>-4.1540279999999998E-5</v>
      </c>
      <c r="AH46" s="44">
        <f>'results-unformat'!W42</f>
        <v>1.809162E-4</v>
      </c>
      <c r="AI46" s="44">
        <f>'results-unformat'!X42</f>
        <v>1.3013599999999999E-4</v>
      </c>
      <c r="AJ46" s="31">
        <f>'results-unformat'!Y42</f>
        <v>4.909521E-3</v>
      </c>
      <c r="AK46" s="31">
        <f>'results-unformat'!Z42</f>
        <v>5.7183631000000002E-3</v>
      </c>
      <c r="AL46" s="48">
        <f>'results-unformat'!AA42</f>
        <v>1.1647497</v>
      </c>
      <c r="AM46" s="31">
        <f>'results-unformat'!AB42</f>
        <v>5.1999999999999998E-2</v>
      </c>
      <c r="AN46" s="31">
        <f>'results-unformat'!AP42</f>
        <v>7.021111E-3</v>
      </c>
      <c r="AO46" s="31">
        <f>'results-unformat'!AE42</f>
        <v>0.11799999999999999</v>
      </c>
      <c r="AP46" s="36">
        <f>'results-unformat'!AQ42</f>
        <v>1.0201765E-2</v>
      </c>
      <c r="AQ46" s="36">
        <f>'results-unformat'!AC42</f>
        <v>0.94799999999999995</v>
      </c>
      <c r="AR46" s="31">
        <f t="shared" si="61"/>
        <v>1.0500240408973136</v>
      </c>
      <c r="AS46" s="31">
        <f t="shared" si="62"/>
        <v>1.0344027437749708</v>
      </c>
      <c r="AT46" s="31">
        <f t="shared" si="63"/>
        <v>0.99982833843553276</v>
      </c>
      <c r="AU46" s="31">
        <f t="shared" si="80"/>
        <v>0.99995846058278548</v>
      </c>
      <c r="AV46" s="44">
        <f t="shared" si="64"/>
        <v>8.6322328752386213E-5</v>
      </c>
      <c r="AW46" s="31">
        <f t="shared" si="65"/>
        <v>8.6329425882158972E-5</v>
      </c>
      <c r="AX46" s="44">
        <f t="shared" si="66"/>
        <v>1.7909960690398741E-4</v>
      </c>
      <c r="AY46" s="44">
        <f t="shared" si="67"/>
        <v>1.7913062211949438E-4</v>
      </c>
      <c r="AZ46" s="44">
        <f t="shared" si="68"/>
        <v>3.0416287915902007E-4</v>
      </c>
      <c r="BA46" s="31">
        <f t="shared" si="69"/>
        <v>3.0425543825784995E-4</v>
      </c>
      <c r="BB46" s="31">
        <f t="shared" si="70"/>
        <v>3.5451816326703689E-4</v>
      </c>
      <c r="BC46" s="31">
        <f t="shared" si="71"/>
        <v>3.5464389619266345E-4</v>
      </c>
      <c r="BD46" s="10">
        <f t="shared" si="72"/>
        <v>9.0502189999999987E-4</v>
      </c>
      <c r="BE46" s="25">
        <f t="shared" si="73"/>
        <v>1.3761377559999999E-2</v>
      </c>
      <c r="BF46" s="13">
        <f t="shared" si="74"/>
        <v>1.3761377559999999E-2</v>
      </c>
      <c r="BG46" s="13">
        <f t="shared" si="75"/>
        <v>1.9995459399999999E-2</v>
      </c>
      <c r="BH46" s="13">
        <f t="shared" si="76"/>
        <v>1.9995459399999999E-2</v>
      </c>
      <c r="BI46" s="53">
        <f t="shared" si="77"/>
        <v>30.674139807073054</v>
      </c>
      <c r="BJ46" s="13">
        <f t="shared" si="78"/>
        <v>1.510175530406479</v>
      </c>
      <c r="BK46" s="53">
        <f t="shared" si="79"/>
        <v>31.194512450058554</v>
      </c>
    </row>
    <row r="47" spans="1:63" s="2" customFormat="1" x14ac:dyDescent="0.3">
      <c r="A47" s="2">
        <v>9</v>
      </c>
      <c r="B47" s="2">
        <v>10</v>
      </c>
      <c r="C47" s="2">
        <v>5</v>
      </c>
      <c r="D47" s="2" t="s">
        <v>190</v>
      </c>
      <c r="E47" s="2" t="s">
        <v>9</v>
      </c>
      <c r="F47" s="2" t="s">
        <v>10</v>
      </c>
      <c r="G47" s="2" t="s">
        <v>69</v>
      </c>
      <c r="H47" s="31">
        <f>'results-unformat'!F44</f>
        <v>4.873313E-2</v>
      </c>
      <c r="I47" s="31">
        <f>'results-unformat'!AF44</f>
        <v>1.541944E-3</v>
      </c>
      <c r="J47" s="44">
        <f>'results-unformat'!AJ44</f>
        <v>5.1146390000000001E-5</v>
      </c>
      <c r="K47" s="31">
        <f>'results-unformat'!G44</f>
        <v>3.4424059E-2</v>
      </c>
      <c r="L47" s="31">
        <f>'results-unformat'!AG44</f>
        <v>2.7836995999999999E-3</v>
      </c>
      <c r="M47" s="44">
        <f>'results-unformat'!AK44</f>
        <v>1.029812E-4</v>
      </c>
      <c r="N47" s="44">
        <f>'results-unformat'!H44</f>
        <v>-1.163014E-5</v>
      </c>
      <c r="O47" s="44">
        <f>'results-unformat'!AH44</f>
        <v>2.6821890000000002E-3</v>
      </c>
      <c r="P47" s="44">
        <f>'results-unformat'!AL44</f>
        <v>8.9544219999999997E-5</v>
      </c>
      <c r="Q47" s="44">
        <f>'results-unformat'!I44</f>
        <v>-1.029977E-4</v>
      </c>
      <c r="R47" s="31">
        <f>'results-unformat'!AI44</f>
        <v>2.9328493000000001E-3</v>
      </c>
      <c r="S47" s="44">
        <f>'results-unformat'!AM44</f>
        <v>1.065734E-4</v>
      </c>
      <c r="T47" s="44">
        <f>'results-unformat'!J44</f>
        <v>-5.703105E-5</v>
      </c>
      <c r="U47" s="44">
        <f>'results-unformat'!K44</f>
        <v>5.1146390000000001E-5</v>
      </c>
      <c r="V47" s="31">
        <f>'results-unformat'!L44</f>
        <v>-1.4366105000000001E-2</v>
      </c>
      <c r="W47" s="44">
        <f>'results-unformat'!M44</f>
        <v>1.029812E-4</v>
      </c>
      <c r="X47" s="31">
        <f>'results-unformat'!N44</f>
        <v>-1.4309074E-2</v>
      </c>
      <c r="Y47" s="31">
        <f>'results-unformat'!O44</f>
        <v>1.6175880000000001E-3</v>
      </c>
      <c r="Z47" s="31">
        <f>'results-unformat'!P44</f>
        <v>1.4730224E-2</v>
      </c>
      <c r="AA47" s="48">
        <f>'results-unformat'!Q44</f>
        <v>9.1062910000000006</v>
      </c>
      <c r="AB47" s="43">
        <f>'results-unformat'!R44</f>
        <v>1</v>
      </c>
      <c r="AC47" s="43">
        <f>'results-unformat'!AD44</f>
        <v>1</v>
      </c>
      <c r="AD47" s="36">
        <f>'results-unformat'!S44</f>
        <v>0.93500000000000005</v>
      </c>
      <c r="AE47" s="31">
        <f>'results-unformat'!T44</f>
        <v>-1.163014E-5</v>
      </c>
      <c r="AF47" s="44">
        <f>'results-unformat'!U44</f>
        <v>8.9544219999999997E-5</v>
      </c>
      <c r="AG47" s="44">
        <f>'results-unformat'!V44</f>
        <v>-1.029977E-4</v>
      </c>
      <c r="AH47" s="44">
        <f>'results-unformat'!W44</f>
        <v>1.065734E-4</v>
      </c>
      <c r="AI47" s="44">
        <f>'results-unformat'!X44</f>
        <v>-9.1367560000000007E-5</v>
      </c>
      <c r="AJ47" s="31">
        <f>'results-unformat'!Y44</f>
        <v>2.8302449999999999E-3</v>
      </c>
      <c r="AK47" s="31">
        <f>'results-unformat'!Z44</f>
        <v>3.3700359999999999E-3</v>
      </c>
      <c r="AL47" s="48">
        <f>'results-unformat'!AA44</f>
        <v>1.1907224999999999</v>
      </c>
      <c r="AM47" s="31">
        <f>'results-unformat'!AB44</f>
        <v>6.0999999999999999E-2</v>
      </c>
      <c r="AN47" s="31">
        <f>'results-unformat'!AP44</f>
        <v>7.5682889999999997E-3</v>
      </c>
      <c r="AO47" s="31">
        <f>'results-unformat'!AE44</f>
        <v>8.7999999999999995E-2</v>
      </c>
      <c r="AP47" s="36">
        <f>'results-unformat'!AQ44</f>
        <v>8.9585710000000002E-3</v>
      </c>
      <c r="AQ47" s="36">
        <f>'results-unformat'!AC44</f>
        <v>0.93899999999999995</v>
      </c>
      <c r="AR47" s="31">
        <f t="shared" si="61"/>
        <v>1.0499401158298345</v>
      </c>
      <c r="AS47" s="31">
        <f t="shared" si="62"/>
        <v>1.0350234246776369</v>
      </c>
      <c r="AT47" s="31">
        <f t="shared" si="63"/>
        <v>0.99998836992762985</v>
      </c>
      <c r="AU47" s="31">
        <f t="shared" si="80"/>
        <v>0.99989700760408096</v>
      </c>
      <c r="AV47" s="44">
        <f t="shared" si="64"/>
        <v>1.0524799193412093E-4</v>
      </c>
      <c r="AW47" s="31">
        <f t="shared" si="65"/>
        <v>1.0525854325060813E-4</v>
      </c>
      <c r="AX47" s="44">
        <f t="shared" si="66"/>
        <v>2.088913080815491E-4</v>
      </c>
      <c r="AY47" s="44">
        <f t="shared" si="67"/>
        <v>2.0893347561723452E-4</v>
      </c>
      <c r="AZ47" s="44">
        <f t="shared" si="68"/>
        <v>1.7548922982901782E-4</v>
      </c>
      <c r="BA47" s="31">
        <f t="shared" si="69"/>
        <v>1.7552003206244837E-4</v>
      </c>
      <c r="BB47" s="31">
        <f t="shared" si="70"/>
        <v>2.0884053808167824E-4</v>
      </c>
      <c r="BC47" s="31">
        <f t="shared" si="71"/>
        <v>2.0888416605679971E-4</v>
      </c>
      <c r="BD47" s="10">
        <f t="shared" si="72"/>
        <v>1.2417556E-3</v>
      </c>
      <c r="BE47" s="25">
        <f t="shared" si="73"/>
        <v>1.4833846439999999E-2</v>
      </c>
      <c r="BF47" s="13">
        <f t="shared" si="74"/>
        <v>1.4833846439999999E-2</v>
      </c>
      <c r="BG47" s="13">
        <f t="shared" si="75"/>
        <v>1.7558799159999999E-2</v>
      </c>
      <c r="BH47" s="13">
        <f t="shared" si="76"/>
        <v>1.7558799159999999E-2</v>
      </c>
      <c r="BI47" s="53">
        <f t="shared" si="77"/>
        <v>29.444674790483038</v>
      </c>
      <c r="BJ47" s="13">
        <f t="shared" si="78"/>
        <v>1.4411935804103664</v>
      </c>
      <c r="BK47" s="53">
        <f t="shared" si="79"/>
        <v>29.953150644726367</v>
      </c>
    </row>
    <row r="48" spans="1:63" s="2" customFormat="1" x14ac:dyDescent="0.3">
      <c r="A48" s="2">
        <v>10</v>
      </c>
      <c r="B48" s="2">
        <v>11</v>
      </c>
      <c r="C48" s="2">
        <v>6</v>
      </c>
      <c r="D48" s="2" t="s">
        <v>192</v>
      </c>
      <c r="E48" s="2" t="s">
        <v>9</v>
      </c>
      <c r="F48" s="2" t="s">
        <v>43</v>
      </c>
      <c r="G48" s="2" t="s">
        <v>69</v>
      </c>
      <c r="H48" s="31">
        <f>'results-unformat'!F46</f>
        <v>4.8761100000000002E-2</v>
      </c>
      <c r="I48" s="31">
        <f>'results-unformat'!AF46</f>
        <v>1.460886E-3</v>
      </c>
      <c r="J48" s="44">
        <f>'results-unformat'!AJ46</f>
        <v>4.497903E-5</v>
      </c>
      <c r="K48" s="31">
        <f>'results-unformat'!G46</f>
        <v>3.4486869000000003E-2</v>
      </c>
      <c r="L48" s="31">
        <f>'results-unformat'!AG46</f>
        <v>2.4225526999999999E-3</v>
      </c>
      <c r="M48" s="44">
        <f>'results-unformat'!AK46</f>
        <v>9.0136000000000006E-5</v>
      </c>
      <c r="N48" s="44">
        <f>'results-unformat'!H46</f>
        <v>9.6474549999999996E-5</v>
      </c>
      <c r="O48" s="44">
        <f>'results-unformat'!AH46</f>
        <v>2.7572899999999999E-3</v>
      </c>
      <c r="P48" s="44">
        <f>'results-unformat'!AL46</f>
        <v>9.0703859999999995E-5</v>
      </c>
      <c r="Q48" s="44">
        <f>'results-unformat'!I46</f>
        <v>1.105356E-4</v>
      </c>
      <c r="R48" s="31">
        <f>'results-unformat'!AI46</f>
        <v>2.7882266000000002E-3</v>
      </c>
      <c r="S48" s="44">
        <f>'results-unformat'!AM46</f>
        <v>9.9959419999999998E-5</v>
      </c>
      <c r="T48" s="44">
        <f>'results-unformat'!J46</f>
        <v>-2.9061040000000001E-5</v>
      </c>
      <c r="U48" s="44">
        <f>'results-unformat'!K46</f>
        <v>4.497903E-5</v>
      </c>
      <c r="V48" s="31">
        <f>'results-unformat'!L46</f>
        <v>-1.4303295000000001E-2</v>
      </c>
      <c r="W48" s="44">
        <f>'results-unformat'!M46</f>
        <v>9.0136000000000006E-5</v>
      </c>
      <c r="X48" s="31">
        <f>'results-unformat'!N46</f>
        <v>-1.4274234E-2</v>
      </c>
      <c r="Y48" s="31">
        <f>'results-unformat'!O46</f>
        <v>1.421947E-3</v>
      </c>
      <c r="Z48" s="31">
        <f>'results-unformat'!P46</f>
        <v>1.4584259E-2</v>
      </c>
      <c r="AA48" s="48">
        <f>'results-unformat'!Q46</f>
        <v>10.256539</v>
      </c>
      <c r="AB48" s="43">
        <f>'results-unformat'!R46</f>
        <v>1</v>
      </c>
      <c r="AC48" s="43">
        <f>'results-unformat'!AD46</f>
        <v>1</v>
      </c>
      <c r="AD48" s="36">
        <f>'results-unformat'!S46</f>
        <v>0.95899999999999996</v>
      </c>
      <c r="AE48" s="31">
        <f>'results-unformat'!T46</f>
        <v>9.6474549999999996E-5</v>
      </c>
      <c r="AF48" s="44">
        <f>'results-unformat'!U46</f>
        <v>9.0703859999999995E-5</v>
      </c>
      <c r="AG48" s="44">
        <f>'results-unformat'!V46</f>
        <v>1.105356E-4</v>
      </c>
      <c r="AH48" s="44">
        <f>'results-unformat'!W46</f>
        <v>9.9959419999999998E-5</v>
      </c>
      <c r="AI48" s="44">
        <f>'results-unformat'!X46</f>
        <v>1.4061089999999999E-5</v>
      </c>
      <c r="AJ48" s="31">
        <f>'results-unformat'!Y46</f>
        <v>2.8684959999999999E-3</v>
      </c>
      <c r="AK48" s="31">
        <f>'results-unformat'!Z46</f>
        <v>3.1613464999999999E-3</v>
      </c>
      <c r="AL48" s="48">
        <f>'results-unformat'!AA46</f>
        <v>1.1020919</v>
      </c>
      <c r="AM48" s="31">
        <f>'results-unformat'!AB46</f>
        <v>0.06</v>
      </c>
      <c r="AN48" s="31">
        <f>'results-unformat'!AP46</f>
        <v>7.5099930000000004E-3</v>
      </c>
      <c r="AO48" s="31">
        <f>'results-unformat'!AE46</f>
        <v>8.5999999999999993E-2</v>
      </c>
      <c r="AP48" s="36">
        <f>'results-unformat'!AQ46</f>
        <v>8.8658899999999995E-3</v>
      </c>
      <c r="AQ48" s="36">
        <f>'results-unformat'!AC46</f>
        <v>0.94</v>
      </c>
      <c r="AR48" s="31">
        <f t="shared" si="61"/>
        <v>1.0499694830655733</v>
      </c>
      <c r="AS48" s="31">
        <f t="shared" si="62"/>
        <v>1.0350884365406172</v>
      </c>
      <c r="AT48" s="31">
        <f t="shared" si="63"/>
        <v>1.0000964792038192</v>
      </c>
      <c r="AU48" s="31">
        <f t="shared" si="80"/>
        <v>1.0001105417092846</v>
      </c>
      <c r="AV48" s="44">
        <f t="shared" si="64"/>
        <v>9.2560073343683769E-5</v>
      </c>
      <c r="AW48" s="31">
        <f t="shared" si="65"/>
        <v>9.2568233697409852E-5</v>
      </c>
      <c r="AX48" s="44">
        <f t="shared" si="66"/>
        <v>1.8284936122014983E-4</v>
      </c>
      <c r="AY48" s="44">
        <f t="shared" si="67"/>
        <v>1.8288166744118151E-4</v>
      </c>
      <c r="AZ48" s="44">
        <f t="shared" si="68"/>
        <v>1.7778091425590947E-4</v>
      </c>
      <c r="BA48" s="31">
        <f t="shared" si="69"/>
        <v>1.7781252287907279E-4</v>
      </c>
      <c r="BB48" s="31">
        <f t="shared" si="70"/>
        <v>1.9592292730086225E-4</v>
      </c>
      <c r="BC48" s="31">
        <f t="shared" si="71"/>
        <v>1.9596131637200642E-4</v>
      </c>
      <c r="BD48" s="10">
        <f t="shared" si="72"/>
        <v>9.6166669999999993E-4</v>
      </c>
      <c r="BE48" s="25">
        <f t="shared" si="73"/>
        <v>1.471958628E-2</v>
      </c>
      <c r="BF48" s="13">
        <f t="shared" si="74"/>
        <v>1.471958628E-2</v>
      </c>
      <c r="BG48" s="13">
        <f t="shared" si="75"/>
        <v>1.7377144399999999E-2</v>
      </c>
      <c r="BH48" s="13">
        <f t="shared" si="76"/>
        <v>1.7377144399999999E-2</v>
      </c>
      <c r="BI48" s="53">
        <f t="shared" si="77"/>
        <v>29.315939827054994</v>
      </c>
      <c r="BJ48" s="13">
        <f t="shared" si="78"/>
        <v>1.437659430791264</v>
      </c>
      <c r="BK48" s="53">
        <f t="shared" si="79"/>
        <v>29.823126918765652</v>
      </c>
    </row>
    <row r="49" spans="1:63" s="2" customFormat="1" x14ac:dyDescent="0.3">
      <c r="A49" s="2">
        <v>11</v>
      </c>
      <c r="B49" s="2">
        <v>12</v>
      </c>
      <c r="C49" s="2">
        <v>7</v>
      </c>
      <c r="D49" s="2" t="s">
        <v>194</v>
      </c>
      <c r="E49" s="2" t="s">
        <v>9</v>
      </c>
      <c r="F49" s="2" t="s">
        <v>11</v>
      </c>
      <c r="G49" s="2" t="s">
        <v>69</v>
      </c>
      <c r="H49" s="31">
        <f>'results-unformat'!F48</f>
        <v>4.8769949999999999E-2</v>
      </c>
      <c r="I49" s="31">
        <f>'results-unformat'!AF48</f>
        <v>1.401656E-3</v>
      </c>
      <c r="J49" s="44">
        <f>'results-unformat'!AJ48</f>
        <v>4.4101989999999998E-5</v>
      </c>
      <c r="K49" s="31">
        <f>'results-unformat'!G48</f>
        <v>3.4596307E-2</v>
      </c>
      <c r="L49" s="31">
        <f>'results-unformat'!AG48</f>
        <v>2.3089558E-3</v>
      </c>
      <c r="M49" s="44">
        <f>'results-unformat'!AK48</f>
        <v>8.4552440000000003E-5</v>
      </c>
      <c r="N49" s="44">
        <f>'results-unformat'!H48</f>
        <v>1.113386E-4</v>
      </c>
      <c r="O49" s="44">
        <f>'results-unformat'!AH48</f>
        <v>4.5364250000000002E-3</v>
      </c>
      <c r="P49" s="44">
        <f>'results-unformat'!AL48</f>
        <v>1.464696E-4</v>
      </c>
      <c r="Q49" s="44">
        <f>'results-unformat'!I48</f>
        <v>-7.1028040000000001E-5</v>
      </c>
      <c r="R49" s="31">
        <f>'results-unformat'!AI48</f>
        <v>4.5428739999999997E-3</v>
      </c>
      <c r="S49" s="44">
        <f>'results-unformat'!AM48</f>
        <v>1.6121120000000001E-4</v>
      </c>
      <c r="T49" s="44">
        <f>'results-unformat'!J48</f>
        <v>-2.0212429999999999E-5</v>
      </c>
      <c r="U49" s="44">
        <f>'results-unformat'!K48</f>
        <v>4.4101989999999998E-5</v>
      </c>
      <c r="V49" s="31">
        <f>'results-unformat'!L48</f>
        <v>-1.4193857000000001E-2</v>
      </c>
      <c r="W49" s="44">
        <f>'results-unformat'!M48</f>
        <v>8.4552440000000003E-5</v>
      </c>
      <c r="X49" s="31">
        <f>'results-unformat'!N48</f>
        <v>-1.4173643999999999E-2</v>
      </c>
      <c r="Y49" s="31">
        <f>'results-unformat'!O48</f>
        <v>1.394076E-3</v>
      </c>
      <c r="Z49" s="31">
        <f>'results-unformat'!P48</f>
        <v>1.4443252E-2</v>
      </c>
      <c r="AA49" s="48">
        <f>'results-unformat'!Q48</f>
        <v>10.360445</v>
      </c>
      <c r="AB49" s="43">
        <f>'results-unformat'!R48</f>
        <v>1</v>
      </c>
      <c r="AC49" s="43">
        <f>'results-unformat'!AD48</f>
        <v>1</v>
      </c>
      <c r="AD49" s="36">
        <f>'results-unformat'!S48</f>
        <v>0.94699999999999995</v>
      </c>
      <c r="AE49" s="31">
        <f>'results-unformat'!T48</f>
        <v>1.113386E-4</v>
      </c>
      <c r="AF49" s="44">
        <f>'results-unformat'!U48</f>
        <v>1.464696E-4</v>
      </c>
      <c r="AG49" s="44">
        <f>'results-unformat'!V48</f>
        <v>-7.1028040000000001E-5</v>
      </c>
      <c r="AH49" s="44">
        <f>'results-unformat'!W48</f>
        <v>1.6121120000000001E-4</v>
      </c>
      <c r="AI49" s="44">
        <f>'results-unformat'!X48</f>
        <v>-1.8236660000000001E-4</v>
      </c>
      <c r="AJ49" s="31">
        <f>'results-unformat'!Y48</f>
        <v>4.6307969999999999E-3</v>
      </c>
      <c r="AK49" s="31">
        <f>'results-unformat'!Z48</f>
        <v>5.0958905000000002E-3</v>
      </c>
      <c r="AL49" s="48">
        <f>'results-unformat'!AA48</f>
        <v>1.1004349</v>
      </c>
      <c r="AM49" s="31">
        <f>'results-unformat'!AB48</f>
        <v>5.8000000000000003E-2</v>
      </c>
      <c r="AN49" s="31">
        <f>'results-unformat'!AP48</f>
        <v>7.3916169999999996E-3</v>
      </c>
      <c r="AO49" s="31">
        <f>'results-unformat'!AE48</f>
        <v>8.8999999999999996E-2</v>
      </c>
      <c r="AP49" s="36">
        <f>'results-unformat'!AQ48</f>
        <v>9.0043880000000003E-3</v>
      </c>
      <c r="AQ49" s="36">
        <f>'results-unformat'!AC48</f>
        <v>0.94199999999999995</v>
      </c>
      <c r="AR49" s="31">
        <f t="shared" si="61"/>
        <v>1.0499787753366165</v>
      </c>
      <c r="AS49" s="31">
        <f t="shared" si="62"/>
        <v>1.0352017207476207</v>
      </c>
      <c r="AT49" s="31">
        <f t="shared" si="63"/>
        <v>1.000111344798372</v>
      </c>
      <c r="AU49" s="31">
        <f t="shared" si="80"/>
        <v>0.99992897448243157</v>
      </c>
      <c r="AV49" s="44">
        <f t="shared" si="64"/>
        <v>9.0756138229952654E-5</v>
      </c>
      <c r="AW49" s="31">
        <f t="shared" si="65"/>
        <v>9.0763983520592006E-5</v>
      </c>
      <c r="AX49" s="44">
        <f t="shared" si="66"/>
        <v>1.7154229488181016E-4</v>
      </c>
      <c r="AY49" s="44">
        <f t="shared" si="67"/>
        <v>1.7157072570395115E-4</v>
      </c>
      <c r="AZ49" s="44">
        <f t="shared" si="68"/>
        <v>2.8707117268367277E-4</v>
      </c>
      <c r="BA49" s="31">
        <f t="shared" si="69"/>
        <v>2.8715359702591314E-4</v>
      </c>
      <c r="BB49" s="31">
        <f t="shared" si="70"/>
        <v>3.1590159882000091E-4</v>
      </c>
      <c r="BC49" s="31">
        <f t="shared" si="71"/>
        <v>3.1600143126797597E-4</v>
      </c>
      <c r="BD49" s="10">
        <f t="shared" si="72"/>
        <v>9.0729979999999992E-4</v>
      </c>
      <c r="BE49" s="25">
        <f t="shared" si="73"/>
        <v>1.4487569319999999E-2</v>
      </c>
      <c r="BF49" s="13">
        <f t="shared" si="74"/>
        <v>1.4487569319999999E-2</v>
      </c>
      <c r="BG49" s="13">
        <f t="shared" si="75"/>
        <v>1.7648600480000002E-2</v>
      </c>
      <c r="BH49" s="13">
        <f t="shared" si="76"/>
        <v>1.7648600480000002E-2</v>
      </c>
      <c r="BI49" s="53">
        <f t="shared" si="77"/>
        <v>29.091636421106294</v>
      </c>
      <c r="BJ49" s="13">
        <f t="shared" si="78"/>
        <v>1.427456532657601</v>
      </c>
      <c r="BK49" s="53">
        <f t="shared" si="79"/>
        <v>29.596558504758619</v>
      </c>
    </row>
    <row r="50" spans="1:63" s="2" customFormat="1" x14ac:dyDescent="0.3">
      <c r="A50" s="2">
        <v>15</v>
      </c>
      <c r="B50" s="2">
        <v>17</v>
      </c>
      <c r="C50" s="2">
        <v>9</v>
      </c>
      <c r="D50" s="2" t="s">
        <v>196</v>
      </c>
      <c r="E50" s="2" t="s">
        <v>42</v>
      </c>
      <c r="F50" s="2" t="s">
        <v>10</v>
      </c>
      <c r="G50" s="2" t="s">
        <v>69</v>
      </c>
      <c r="H50" s="31">
        <f>'results-unformat'!F50</f>
        <v>4.8894069999999998E-2</v>
      </c>
      <c r="I50" s="31">
        <f>'results-unformat'!AF50</f>
        <v>1.8945730000000001E-3</v>
      </c>
      <c r="J50" s="44">
        <f>'results-unformat'!AJ50</f>
        <v>5.9365710000000001E-5</v>
      </c>
      <c r="K50" s="31">
        <f>'results-unformat'!G50</f>
        <v>2.9621891000000001E-2</v>
      </c>
      <c r="L50" s="31">
        <f>'results-unformat'!AG50</f>
        <v>2.2798821E-3</v>
      </c>
      <c r="M50" s="44">
        <f>'results-unformat'!AK50</f>
        <v>8.3124610000000001E-5</v>
      </c>
      <c r="N50" s="44">
        <f>'results-unformat'!H50</f>
        <v>-1.917504E-4</v>
      </c>
      <c r="O50" s="44">
        <f>'results-unformat'!AH50</f>
        <v>2.8507509999999999E-3</v>
      </c>
      <c r="P50" s="44">
        <f>'results-unformat'!AL50</f>
        <v>8.8922630000000003E-5</v>
      </c>
      <c r="Q50" s="44">
        <f>'results-unformat'!I50</f>
        <v>-1.9837030000000001E-4</v>
      </c>
      <c r="R50" s="31">
        <f>'results-unformat'!AI50</f>
        <v>3.2095836E-3</v>
      </c>
      <c r="S50" s="44">
        <f>'results-unformat'!AM50</f>
        <v>1.1205590000000001E-4</v>
      </c>
      <c r="T50" s="44">
        <f>'results-unformat'!J50</f>
        <v>1.0390990000000001E-4</v>
      </c>
      <c r="U50" s="44">
        <f>'results-unformat'!K50</f>
        <v>5.9365710000000001E-5</v>
      </c>
      <c r="V50" s="31">
        <f>'results-unformat'!L50</f>
        <v>-1.9168273E-2</v>
      </c>
      <c r="W50" s="44">
        <f>'results-unformat'!M50</f>
        <v>8.3124610000000001E-5</v>
      </c>
      <c r="X50" s="31">
        <f>'results-unformat'!N50</f>
        <v>-1.9272182999999998E-2</v>
      </c>
      <c r="Y50" s="31">
        <f>'results-unformat'!O50</f>
        <v>1.8792450000000001E-3</v>
      </c>
      <c r="Z50" s="31">
        <f>'results-unformat'!P50</f>
        <v>1.9347493E-2</v>
      </c>
      <c r="AA50" s="48">
        <f>'results-unformat'!Q50</f>
        <v>10.295355000000001</v>
      </c>
      <c r="AB50" s="43">
        <f>'results-unformat'!R50</f>
        <v>1</v>
      </c>
      <c r="AC50" s="43">
        <f>'results-unformat'!AD50</f>
        <v>1</v>
      </c>
      <c r="AD50" s="36">
        <f>'results-unformat'!S50</f>
        <v>0.94899999999999995</v>
      </c>
      <c r="AE50" s="31">
        <f>'results-unformat'!T50</f>
        <v>-1.917504E-4</v>
      </c>
      <c r="AF50" s="44">
        <f>'results-unformat'!U50</f>
        <v>8.8922630000000003E-5</v>
      </c>
      <c r="AG50" s="44">
        <f>'results-unformat'!V50</f>
        <v>-1.9837030000000001E-4</v>
      </c>
      <c r="AH50" s="44">
        <f>'results-unformat'!W50</f>
        <v>1.1205590000000001E-4</v>
      </c>
      <c r="AI50" s="44">
        <f>'results-unformat'!X50</f>
        <v>-6.6198230000000001E-6</v>
      </c>
      <c r="AJ50" s="31">
        <f>'results-unformat'!Y50</f>
        <v>2.817108E-3</v>
      </c>
      <c r="AK50" s="31">
        <f>'results-unformat'!Z50</f>
        <v>3.5472979999999999E-3</v>
      </c>
      <c r="AL50" s="48">
        <f>'results-unformat'!AA50</f>
        <v>1.2591987</v>
      </c>
      <c r="AM50" s="31">
        <f>'results-unformat'!AB50</f>
        <v>4.5999999999999999E-2</v>
      </c>
      <c r="AN50" s="31">
        <f>'results-unformat'!AP50</f>
        <v>6.6245000000000002E-3</v>
      </c>
      <c r="AO50" s="31">
        <f>'results-unformat'!AE50</f>
        <v>8.2000000000000003E-2</v>
      </c>
      <c r="AP50" s="36">
        <f>'results-unformat'!AQ50</f>
        <v>8.676174E-3</v>
      </c>
      <c r="AQ50" s="36">
        <f>'results-unformat'!AC50</f>
        <v>0.95399999999999996</v>
      </c>
      <c r="AR50" s="31">
        <f t="shared" si="61"/>
        <v>1.050109106790414</v>
      </c>
      <c r="AS50" s="31">
        <f t="shared" si="62"/>
        <v>1.0300649834710509</v>
      </c>
      <c r="AT50" s="31">
        <f t="shared" si="63"/>
        <v>0.99980826798293299</v>
      </c>
      <c r="AU50" s="31">
        <f t="shared" si="80"/>
        <v>0.999801649374087</v>
      </c>
      <c r="AV50" s="44">
        <f t="shared" si="64"/>
        <v>1.221802181090581E-4</v>
      </c>
      <c r="AW50" s="31">
        <f t="shared" si="65"/>
        <v>1.2219443543437514E-4</v>
      </c>
      <c r="AX50" s="44">
        <f t="shared" si="66"/>
        <v>1.6780887961242996E-4</v>
      </c>
      <c r="AY50" s="44">
        <f t="shared" si="67"/>
        <v>1.6783622197324988E-4</v>
      </c>
      <c r="AZ50" s="44">
        <f t="shared" si="68"/>
        <v>1.7423975372110601E-4</v>
      </c>
      <c r="BA50" s="31">
        <f t="shared" si="69"/>
        <v>1.7427012432769118E-4</v>
      </c>
      <c r="BB50" s="31">
        <f t="shared" si="70"/>
        <v>2.1956188831495638E-4</v>
      </c>
      <c r="BC50" s="31">
        <f t="shared" si="71"/>
        <v>2.1961011589277657E-4</v>
      </c>
      <c r="BD50" s="10">
        <f t="shared" si="72"/>
        <v>3.8530909999999995E-4</v>
      </c>
      <c r="BE50" s="25">
        <f t="shared" si="73"/>
        <v>1.2984020000000001E-2</v>
      </c>
      <c r="BF50" s="13">
        <f t="shared" si="74"/>
        <v>1.2984020000000001E-2</v>
      </c>
      <c r="BG50" s="13">
        <f t="shared" si="75"/>
        <v>1.700530104E-2</v>
      </c>
      <c r="BH50" s="13">
        <f t="shared" si="76"/>
        <v>1.700530104E-2</v>
      </c>
      <c r="BI50" s="53">
        <f t="shared" si="77"/>
        <v>39.287166779900552</v>
      </c>
      <c r="BJ50" s="13">
        <f t="shared" si="78"/>
        <v>1.945908621397811</v>
      </c>
      <c r="BK50" s="53">
        <f t="shared" si="79"/>
        <v>39.870033057898269</v>
      </c>
    </row>
    <row r="51" spans="1:63" s="2" customFormat="1" x14ac:dyDescent="0.3">
      <c r="A51" s="2">
        <v>16</v>
      </c>
      <c r="B51" s="2">
        <v>18</v>
      </c>
      <c r="C51" s="2">
        <v>10</v>
      </c>
      <c r="D51" s="2" t="s">
        <v>198</v>
      </c>
      <c r="E51" s="2" t="s">
        <v>42</v>
      </c>
      <c r="F51" s="2" t="s">
        <v>43</v>
      </c>
      <c r="G51" s="2" t="s">
        <v>69</v>
      </c>
      <c r="H51" s="31">
        <f>'results-unformat'!F52</f>
        <v>4.885109E-2</v>
      </c>
      <c r="I51" s="31">
        <f>'results-unformat'!AF52</f>
        <v>1.744895E-3</v>
      </c>
      <c r="J51" s="44">
        <f>'results-unformat'!AJ52</f>
        <v>5.3714770000000001E-5</v>
      </c>
      <c r="K51" s="31">
        <f>'results-unformat'!G52</f>
        <v>2.9554593000000001E-2</v>
      </c>
      <c r="L51" s="31">
        <f>'results-unformat'!AG52</f>
        <v>1.9660741E-3</v>
      </c>
      <c r="M51" s="44">
        <f>'results-unformat'!AK52</f>
        <v>7.0401249999999996E-5</v>
      </c>
      <c r="N51" s="44">
        <f>'results-unformat'!H52</f>
        <v>-4.80055E-5</v>
      </c>
      <c r="O51" s="44">
        <f>'results-unformat'!AH52</f>
        <v>2.7716260000000001E-3</v>
      </c>
      <c r="P51" s="44">
        <f>'results-unformat'!AL52</f>
        <v>8.8332969999999994E-5</v>
      </c>
      <c r="Q51" s="44">
        <f>'results-unformat'!I52</f>
        <v>-3.7272350000000002E-5</v>
      </c>
      <c r="R51" s="31">
        <f>'results-unformat'!AI52</f>
        <v>2.8339489000000001E-3</v>
      </c>
      <c r="S51" s="44">
        <f>'results-unformat'!AM52</f>
        <v>1.000121E-4</v>
      </c>
      <c r="T51" s="44">
        <f>'results-unformat'!J52</f>
        <v>6.0922360000000002E-5</v>
      </c>
      <c r="U51" s="44">
        <f>'results-unformat'!K52</f>
        <v>5.3714770000000001E-5</v>
      </c>
      <c r="V51" s="31">
        <f>'results-unformat'!L52</f>
        <v>-1.9235571E-2</v>
      </c>
      <c r="W51" s="44">
        <f>'results-unformat'!M52</f>
        <v>7.0401249999999996E-5</v>
      </c>
      <c r="X51" s="31">
        <f>'results-unformat'!N52</f>
        <v>-1.9296494000000001E-2</v>
      </c>
      <c r="Y51" s="31">
        <f>'results-unformat'!O52</f>
        <v>1.698853E-3</v>
      </c>
      <c r="Z51" s="31">
        <f>'results-unformat'!P52</f>
        <v>1.9363847E-2</v>
      </c>
      <c r="AA51" s="48">
        <f>'results-unformat'!Q52</f>
        <v>11.398186000000001</v>
      </c>
      <c r="AB51" s="43">
        <f>'results-unformat'!R52</f>
        <v>1</v>
      </c>
      <c r="AC51" s="43">
        <f>'results-unformat'!AD52</f>
        <v>1</v>
      </c>
      <c r="AD51" s="36">
        <f>'results-unformat'!S52</f>
        <v>0.95399999999999996</v>
      </c>
      <c r="AE51" s="31">
        <f>'results-unformat'!T52</f>
        <v>-4.80055E-5</v>
      </c>
      <c r="AF51" s="44">
        <f>'results-unformat'!U52</f>
        <v>8.8332969999999994E-5</v>
      </c>
      <c r="AG51" s="44">
        <f>'results-unformat'!V52</f>
        <v>-3.7272350000000002E-5</v>
      </c>
      <c r="AH51" s="44">
        <f>'results-unformat'!W52</f>
        <v>1.000121E-4</v>
      </c>
      <c r="AI51" s="44">
        <f>'results-unformat'!X52</f>
        <v>1.0733150000000001E-5</v>
      </c>
      <c r="AJ51" s="31">
        <f>'results-unformat'!Y52</f>
        <v>2.792349E-3</v>
      </c>
      <c r="AK51" s="31">
        <f>'results-unformat'!Z52</f>
        <v>3.1612991999999999E-3</v>
      </c>
      <c r="AL51" s="48">
        <f>'results-unformat'!AA52</f>
        <v>1.1321288</v>
      </c>
      <c r="AM51" s="31">
        <f>'results-unformat'!AB52</f>
        <v>4.8000000000000001E-2</v>
      </c>
      <c r="AN51" s="31">
        <f>'results-unformat'!AP52</f>
        <v>6.759882E-3</v>
      </c>
      <c r="AO51" s="31">
        <f>'results-unformat'!AE52</f>
        <v>8.2000000000000003E-2</v>
      </c>
      <c r="AP51" s="36">
        <f>'results-unformat'!AQ52</f>
        <v>8.676174E-3</v>
      </c>
      <c r="AQ51" s="36">
        <f>'results-unformat'!AC52</f>
        <v>0.95199999999999996</v>
      </c>
      <c r="AR51" s="31">
        <f t="shared" si="61"/>
        <v>1.0500639740709132</v>
      </c>
      <c r="AS51" s="31">
        <f t="shared" si="62"/>
        <v>1.0299956644903339</v>
      </c>
      <c r="AT51" s="31">
        <f t="shared" si="63"/>
        <v>0.99995199565224557</v>
      </c>
      <c r="AU51" s="31">
        <f t="shared" si="80"/>
        <v>0.99996272834460542</v>
      </c>
      <c r="AV51" s="44">
        <f t="shared" si="64"/>
        <v>1.105459126193864E-4</v>
      </c>
      <c r="AW51" s="31">
        <f t="shared" si="65"/>
        <v>1.1055755161093472E-4</v>
      </c>
      <c r="AX51" s="44">
        <f t="shared" si="66"/>
        <v>1.4211564001653798E-4</v>
      </c>
      <c r="AY51" s="44">
        <f t="shared" si="67"/>
        <v>1.4213525140238659E-4</v>
      </c>
      <c r="AZ51" s="44">
        <f t="shared" si="68"/>
        <v>1.7310932421354952E-4</v>
      </c>
      <c r="BA51" s="31">
        <f t="shared" si="69"/>
        <v>1.7313929767914793E-4</v>
      </c>
      <c r="BB51" s="31">
        <f t="shared" si="70"/>
        <v>1.9599719919438652E-4</v>
      </c>
      <c r="BC51" s="31">
        <f t="shared" si="71"/>
        <v>1.9603562305958722E-4</v>
      </c>
      <c r="BD51" s="10">
        <f t="shared" si="72"/>
        <v>2.2117909999999998E-4</v>
      </c>
      <c r="BE51" s="25">
        <f t="shared" si="73"/>
        <v>1.324936872E-2</v>
      </c>
      <c r="BF51" s="13">
        <f t="shared" si="74"/>
        <v>1.324936872E-2</v>
      </c>
      <c r="BG51" s="13">
        <f t="shared" si="75"/>
        <v>1.700530104E-2</v>
      </c>
      <c r="BH51" s="13">
        <f t="shared" si="76"/>
        <v>1.700530104E-2</v>
      </c>
      <c r="BI51" s="53">
        <f t="shared" si="77"/>
        <v>39.425100318648845</v>
      </c>
      <c r="BJ51" s="13">
        <f t="shared" si="78"/>
        <v>1.9483877721475302</v>
      </c>
      <c r="BK51" s="53">
        <f t="shared" si="79"/>
        <v>40.008671019332368</v>
      </c>
    </row>
    <row r="52" spans="1:63" s="2" customFormat="1" x14ac:dyDescent="0.3">
      <c r="A52" s="2">
        <v>17</v>
      </c>
      <c r="B52" s="2">
        <v>19</v>
      </c>
      <c r="C52" s="2">
        <v>11</v>
      </c>
      <c r="D52" s="2" t="s">
        <v>200</v>
      </c>
      <c r="E52" s="2" t="s">
        <v>42</v>
      </c>
      <c r="F52" s="2" t="s">
        <v>11</v>
      </c>
      <c r="G52" s="2" t="s">
        <v>69</v>
      </c>
      <c r="H52" s="31">
        <f>'results-unformat'!F54</f>
        <v>4.8863240000000002E-2</v>
      </c>
      <c r="I52" s="31">
        <f>'results-unformat'!AF54</f>
        <v>1.6326999999999999E-3</v>
      </c>
      <c r="J52" s="44">
        <f>'results-unformat'!AJ54</f>
        <v>4.9955359999999997E-5</v>
      </c>
      <c r="K52" s="31">
        <f>'results-unformat'!G54</f>
        <v>2.9763569E-2</v>
      </c>
      <c r="L52" s="31">
        <f>'results-unformat'!AG54</f>
        <v>1.7614683999999999E-3</v>
      </c>
      <c r="M52" s="44">
        <f>'results-unformat'!AK54</f>
        <v>6.4362059999999995E-5</v>
      </c>
      <c r="N52" s="44">
        <f>'results-unformat'!H54</f>
        <v>9.1324360000000007E-5</v>
      </c>
      <c r="O52" s="44">
        <f>'results-unformat'!AH54</f>
        <v>4.5038439999999999E-3</v>
      </c>
      <c r="P52" s="44">
        <f>'results-unformat'!AL54</f>
        <v>1.412796E-4</v>
      </c>
      <c r="Q52" s="44">
        <f>'results-unformat'!I54</f>
        <v>9.3872430000000001E-5</v>
      </c>
      <c r="R52" s="31">
        <f>'results-unformat'!AI54</f>
        <v>4.4834977999999998E-3</v>
      </c>
      <c r="S52" s="44">
        <f>'results-unformat'!AM54</f>
        <v>1.5375229999999999E-4</v>
      </c>
      <c r="T52" s="44">
        <f>'results-unformat'!J54</f>
        <v>7.307944E-5</v>
      </c>
      <c r="U52" s="44">
        <f>'results-unformat'!K54</f>
        <v>4.9955359999999997E-5</v>
      </c>
      <c r="V52" s="31">
        <f>'results-unformat'!L54</f>
        <v>-1.9026595E-2</v>
      </c>
      <c r="W52" s="44">
        <f>'results-unformat'!M54</f>
        <v>6.4362059999999995E-5</v>
      </c>
      <c r="X52" s="31">
        <f>'results-unformat'!N54</f>
        <v>-1.9099675E-2</v>
      </c>
      <c r="Y52" s="31">
        <f>'results-unformat'!O54</f>
        <v>1.580627E-3</v>
      </c>
      <c r="Z52" s="31">
        <f>'results-unformat'!P54</f>
        <v>1.9135037000000001E-2</v>
      </c>
      <c r="AA52" s="48">
        <f>'results-unformat'!Q54</f>
        <v>12.105975000000001</v>
      </c>
      <c r="AB52" s="43">
        <f>'results-unformat'!R54</f>
        <v>1</v>
      </c>
      <c r="AC52" s="43">
        <f>'results-unformat'!AD54</f>
        <v>1</v>
      </c>
      <c r="AD52" s="36">
        <f>'results-unformat'!S54</f>
        <v>0.95099999999999996</v>
      </c>
      <c r="AE52" s="31">
        <f>'results-unformat'!T54</f>
        <v>9.1324360000000007E-5</v>
      </c>
      <c r="AF52" s="44">
        <f>'results-unformat'!U54</f>
        <v>1.412796E-4</v>
      </c>
      <c r="AG52" s="44">
        <f>'results-unformat'!V54</f>
        <v>9.3872430000000001E-5</v>
      </c>
      <c r="AH52" s="44">
        <f>'results-unformat'!W54</f>
        <v>1.5375229999999999E-4</v>
      </c>
      <c r="AI52" s="44">
        <f>'results-unformat'!X54</f>
        <v>2.5480699999999998E-6</v>
      </c>
      <c r="AJ52" s="31">
        <f>'results-unformat'!Y54</f>
        <v>4.4663539999999996E-3</v>
      </c>
      <c r="AK52" s="31">
        <f>'results-unformat'!Z54</f>
        <v>4.8605510999999999E-3</v>
      </c>
      <c r="AL52" s="48">
        <f>'results-unformat'!AA54</f>
        <v>1.0882594000000001</v>
      </c>
      <c r="AM52" s="31">
        <f>'results-unformat'!AB54</f>
        <v>4.5999999999999999E-2</v>
      </c>
      <c r="AN52" s="31">
        <f>'results-unformat'!AP54</f>
        <v>6.6245000000000002E-3</v>
      </c>
      <c r="AO52" s="31">
        <f>'results-unformat'!AE54</f>
        <v>6.3E-2</v>
      </c>
      <c r="AP52" s="36">
        <f>'results-unformat'!AQ54</f>
        <v>7.6831629999999998E-3</v>
      </c>
      <c r="AQ52" s="36">
        <f>'results-unformat'!AC54</f>
        <v>0.95399999999999996</v>
      </c>
      <c r="AR52" s="31">
        <f t="shared" si="61"/>
        <v>1.0500767324257052</v>
      </c>
      <c r="AS52" s="31">
        <f t="shared" si="62"/>
        <v>1.0302109313563372</v>
      </c>
      <c r="AT52" s="31">
        <f t="shared" si="63"/>
        <v>1.0000913285301962</v>
      </c>
      <c r="AU52" s="31">
        <f t="shared" si="80"/>
        <v>1.0000938768361545</v>
      </c>
      <c r="AV52" s="44">
        <f t="shared" si="64"/>
        <v>1.0281061063976971E-4</v>
      </c>
      <c r="AW52" s="31">
        <f t="shared" si="65"/>
        <v>1.0282067757683144E-4</v>
      </c>
      <c r="AX52" s="44">
        <f t="shared" si="66"/>
        <v>1.2995253873682167E-4</v>
      </c>
      <c r="AY52" s="44">
        <f t="shared" si="67"/>
        <v>1.2996893323680148E-4</v>
      </c>
      <c r="AZ52" s="44">
        <f t="shared" si="68"/>
        <v>2.7689496661476021E-4</v>
      </c>
      <c r="BA52" s="31">
        <f t="shared" si="69"/>
        <v>2.7697165166773452E-4</v>
      </c>
      <c r="BB52" s="31">
        <f t="shared" si="70"/>
        <v>3.0133739123672232E-4</v>
      </c>
      <c r="BC52" s="31">
        <f t="shared" si="71"/>
        <v>3.0142821430212408E-4</v>
      </c>
      <c r="BD52" s="10">
        <f t="shared" si="72"/>
        <v>1.2876839999999994E-4</v>
      </c>
      <c r="BE52" s="25">
        <f t="shared" si="73"/>
        <v>1.2984020000000001E-2</v>
      </c>
      <c r="BF52" s="13">
        <f t="shared" si="74"/>
        <v>1.2984020000000001E-2</v>
      </c>
      <c r="BG52" s="13">
        <f t="shared" si="75"/>
        <v>1.505899948E-2</v>
      </c>
      <c r="BH52" s="13">
        <f t="shared" si="76"/>
        <v>1.505899948E-2</v>
      </c>
      <c r="BI52" s="53">
        <f t="shared" si="77"/>
        <v>38.996784481722578</v>
      </c>
      <c r="BJ52" s="13">
        <f t="shared" si="78"/>
        <v>1.9283236534108021</v>
      </c>
      <c r="BK52" s="53">
        <f t="shared" si="79"/>
        <v>39.578137287325617</v>
      </c>
    </row>
    <row r="53" spans="1:63" s="2" customFormat="1" x14ac:dyDescent="0.3">
      <c r="A53" s="2">
        <v>19</v>
      </c>
      <c r="B53" s="2">
        <v>22</v>
      </c>
      <c r="C53" s="2">
        <v>13</v>
      </c>
      <c r="D53" s="2" t="s">
        <v>185</v>
      </c>
      <c r="E53" s="2" t="s">
        <v>10</v>
      </c>
      <c r="F53" s="2" t="s">
        <v>8</v>
      </c>
      <c r="G53" s="2" t="s">
        <v>69</v>
      </c>
      <c r="H53" s="31">
        <f>'results-unformat'!F39</f>
        <v>4.8639010000000003E-2</v>
      </c>
      <c r="I53" s="31">
        <f>'results-unformat'!AF39</f>
        <v>2.6806759999999999E-3</v>
      </c>
      <c r="J53" s="44">
        <f>'results-unformat'!AJ39</f>
        <v>8.442976E-5</v>
      </c>
      <c r="K53" s="31">
        <f>'results-unformat'!G39</f>
        <v>4.1746848000000003E-2</v>
      </c>
      <c r="L53" s="31">
        <f>'results-unformat'!AG39</f>
        <v>2.9681159999999998E-3</v>
      </c>
      <c r="M53" s="44">
        <f>'results-unformat'!AK39</f>
        <v>9.8719040000000004E-5</v>
      </c>
      <c r="N53" s="44">
        <f>'results-unformat'!H39</f>
        <v>7.1219700000000005E-5</v>
      </c>
      <c r="O53" s="44">
        <f>'results-unformat'!AH39</f>
        <v>1.4228120000000001E-3</v>
      </c>
      <c r="P53" s="44">
        <f>'results-unformat'!AL39</f>
        <v>4.5292259999999997E-5</v>
      </c>
      <c r="Q53" s="44">
        <f>'results-unformat'!I39</f>
        <v>-4.4769050000000001E-5</v>
      </c>
      <c r="R53" s="31">
        <f>'results-unformat'!AI39</f>
        <v>2.5254622000000001E-3</v>
      </c>
      <c r="S53" s="44">
        <f>'results-unformat'!AM39</f>
        <v>8.3410820000000006E-5</v>
      </c>
      <c r="T53" s="44">
        <f>'results-unformat'!J39</f>
        <v>-1.511502E-4</v>
      </c>
      <c r="U53" s="44">
        <f>'results-unformat'!K39</f>
        <v>8.442976E-5</v>
      </c>
      <c r="V53" s="31">
        <f>'results-unformat'!L39</f>
        <v>-7.0433170000000003E-3</v>
      </c>
      <c r="W53" s="44">
        <f>'results-unformat'!M39</f>
        <v>9.8719040000000004E-5</v>
      </c>
      <c r="X53" s="31">
        <f>'results-unformat'!N39</f>
        <v>-6.8921659999999999E-3</v>
      </c>
      <c r="Y53" s="31">
        <f>'results-unformat'!O39</f>
        <v>2.6728450000000001E-3</v>
      </c>
      <c r="Z53" s="31">
        <f>'results-unformat'!P39</f>
        <v>7.7035059999999997E-3</v>
      </c>
      <c r="AA53" s="48">
        <f>'results-unformat'!Q39</f>
        <v>2.8821370000000002</v>
      </c>
      <c r="AB53" s="43">
        <f>'results-unformat'!R39</f>
        <v>1</v>
      </c>
      <c r="AC53" s="43">
        <f>'results-unformat'!AD39</f>
        <v>1</v>
      </c>
      <c r="AD53" s="36">
        <f>'results-unformat'!S39</f>
        <v>0.94799999999999995</v>
      </c>
      <c r="AE53" s="31">
        <f>'results-unformat'!T39</f>
        <v>7.1219700000000005E-5</v>
      </c>
      <c r="AF53" s="44">
        <f>'results-unformat'!U39</f>
        <v>4.5292259999999997E-5</v>
      </c>
      <c r="AG53" s="44">
        <f>'results-unformat'!V39</f>
        <v>-4.4769050000000001E-5</v>
      </c>
      <c r="AH53" s="44">
        <f>'results-unformat'!W39</f>
        <v>8.3410820000000006E-5</v>
      </c>
      <c r="AI53" s="44">
        <f>'results-unformat'!X39</f>
        <v>-1.159887E-4</v>
      </c>
      <c r="AJ53" s="31">
        <f>'results-unformat'!Y39</f>
        <v>1.433321E-3</v>
      </c>
      <c r="AK53" s="31">
        <f>'results-unformat'!Z39</f>
        <v>2.6367426999999999E-3</v>
      </c>
      <c r="AL53" s="48">
        <f>'results-unformat'!AA39</f>
        <v>1.8396037000000001</v>
      </c>
      <c r="AM53" s="31">
        <f>'results-unformat'!AB39</f>
        <v>0.06</v>
      </c>
      <c r="AN53" s="31">
        <f>'results-unformat'!AP39</f>
        <v>7.5099930000000004E-3</v>
      </c>
      <c r="AO53" s="31">
        <f>'results-unformat'!AE39</f>
        <v>6.3E-2</v>
      </c>
      <c r="AP53" s="36">
        <f>'results-unformat'!AQ39</f>
        <v>7.6831629999999998E-3</v>
      </c>
      <c r="AQ53" s="36">
        <f>'results-unformat'!AC39</f>
        <v>0.94</v>
      </c>
      <c r="AR53" s="31">
        <f t="shared" si="61"/>
        <v>1.049841300116473</v>
      </c>
      <c r="AS53" s="31">
        <f t="shared" si="62"/>
        <v>1.0426305013422927</v>
      </c>
      <c r="AT53" s="31">
        <f t="shared" si="63"/>
        <v>1.0000712222361829</v>
      </c>
      <c r="AU53" s="31">
        <f t="shared" si="80"/>
        <v>0.99995523195211899</v>
      </c>
      <c r="AV53" s="44">
        <f t="shared" si="64"/>
        <v>1.7371581020864113E-4</v>
      </c>
      <c r="AW53" s="31">
        <f t="shared" si="65"/>
        <v>1.7374455948426792E-4</v>
      </c>
      <c r="AX53" s="44">
        <f t="shared" si="66"/>
        <v>2.0171834924553877E-4</v>
      </c>
      <c r="AY53" s="44">
        <f t="shared" si="67"/>
        <v>2.0175738336769555E-4</v>
      </c>
      <c r="AZ53" s="44">
        <f t="shared" si="68"/>
        <v>8.8775211727676329E-5</v>
      </c>
      <c r="BA53" s="31">
        <f t="shared" si="69"/>
        <v>8.8783092904387573E-5</v>
      </c>
      <c r="BB53" s="31">
        <f t="shared" si="70"/>
        <v>1.6346452590643157E-4</v>
      </c>
      <c r="BC53" s="31">
        <f t="shared" si="71"/>
        <v>1.6349125212289373E-4</v>
      </c>
      <c r="BD53" s="10">
        <f t="shared" si="72"/>
        <v>2.8743999999999992E-4</v>
      </c>
      <c r="BE53" s="25">
        <f t="shared" si="73"/>
        <v>1.471958628E-2</v>
      </c>
      <c r="BF53" s="13">
        <f t="shared" si="74"/>
        <v>1.471958628E-2</v>
      </c>
      <c r="BG53" s="13">
        <f t="shared" si="75"/>
        <v>1.505899948E-2</v>
      </c>
      <c r="BH53" s="13">
        <f t="shared" si="76"/>
        <v>1.505899948E-2</v>
      </c>
      <c r="BI53" s="53">
        <f t="shared" si="77"/>
        <v>14.435934556344076</v>
      </c>
      <c r="BJ53" s="13">
        <f t="shared" si="78"/>
        <v>0.69159676077930199</v>
      </c>
      <c r="BK53" s="53">
        <f t="shared" si="79"/>
        <v>14.738997315414615</v>
      </c>
    </row>
    <row r="54" spans="1:63" s="2" customFormat="1" x14ac:dyDescent="0.3">
      <c r="A54" s="2">
        <v>20</v>
      </c>
      <c r="B54" s="2">
        <v>23</v>
      </c>
      <c r="C54" s="2">
        <v>14</v>
      </c>
      <c r="D54" s="2" t="s">
        <v>191</v>
      </c>
      <c r="E54" s="2" t="s">
        <v>10</v>
      </c>
      <c r="F54" s="2" t="s">
        <v>9</v>
      </c>
      <c r="G54" s="2" t="s">
        <v>69</v>
      </c>
      <c r="H54" s="31">
        <f>'results-unformat'!F45</f>
        <v>4.8823720000000001E-2</v>
      </c>
      <c r="I54" s="31">
        <f>'results-unformat'!AF45</f>
        <v>2.6350179999999998E-3</v>
      </c>
      <c r="J54" s="44">
        <f>'results-unformat'!AJ45</f>
        <v>8.2529989999999997E-5</v>
      </c>
      <c r="K54" s="31">
        <f>'results-unformat'!G45</f>
        <v>4.1834735999999997E-2</v>
      </c>
      <c r="L54" s="31">
        <f>'results-unformat'!AG45</f>
        <v>2.8586536999999999E-3</v>
      </c>
      <c r="M54" s="44">
        <f>'results-unformat'!AK45</f>
        <v>9.2191440000000002E-5</v>
      </c>
      <c r="N54" s="44">
        <f>'results-unformat'!H45</f>
        <v>4.4685370000000002E-5</v>
      </c>
      <c r="O54" s="44">
        <f>'results-unformat'!AH45</f>
        <v>1.573159E-3</v>
      </c>
      <c r="P54" s="44">
        <f>'results-unformat'!AL45</f>
        <v>5.084444E-5</v>
      </c>
      <c r="Q54" s="44">
        <f>'results-unformat'!I45</f>
        <v>1.3522370000000001E-4</v>
      </c>
      <c r="R54" s="31">
        <f>'results-unformat'!AI45</f>
        <v>2.7812001000000002E-3</v>
      </c>
      <c r="S54" s="44">
        <f>'results-unformat'!AM45</f>
        <v>9.1979110000000002E-5</v>
      </c>
      <c r="T54" s="44">
        <f>'results-unformat'!J45</f>
        <v>3.3553290000000002E-5</v>
      </c>
      <c r="U54" s="44">
        <f>'results-unformat'!K45</f>
        <v>8.2529989999999997E-5</v>
      </c>
      <c r="V54" s="31">
        <f>'results-unformat'!L45</f>
        <v>-6.9554279999999996E-3</v>
      </c>
      <c r="W54" s="44">
        <f>'results-unformat'!M45</f>
        <v>9.2191440000000002E-5</v>
      </c>
      <c r="X54" s="31">
        <f>'results-unformat'!N45</f>
        <v>-6.988981E-3</v>
      </c>
      <c r="Y54" s="31">
        <f>'results-unformat'!O45</f>
        <v>2.6087380000000002E-3</v>
      </c>
      <c r="Z54" s="31">
        <f>'results-unformat'!P45</f>
        <v>7.5411360000000004E-3</v>
      </c>
      <c r="AA54" s="48">
        <f>'results-unformat'!Q45</f>
        <v>2.8907219999999998</v>
      </c>
      <c r="AB54" s="43">
        <f>'results-unformat'!R45</f>
        <v>1</v>
      </c>
      <c r="AC54" s="43">
        <f>'results-unformat'!AD45</f>
        <v>1</v>
      </c>
      <c r="AD54" s="36">
        <f>'results-unformat'!S45</f>
        <v>0.94499999999999995</v>
      </c>
      <c r="AE54" s="31">
        <f>'results-unformat'!T45</f>
        <v>4.4685370000000002E-5</v>
      </c>
      <c r="AF54" s="44">
        <f>'results-unformat'!U45</f>
        <v>5.084444E-5</v>
      </c>
      <c r="AG54" s="44">
        <f>'results-unformat'!V45</f>
        <v>1.3522370000000001E-4</v>
      </c>
      <c r="AH54" s="44">
        <f>'results-unformat'!W45</f>
        <v>9.1979110000000002E-5</v>
      </c>
      <c r="AI54" s="44">
        <f>'results-unformat'!X45</f>
        <v>9.0538340000000003E-5</v>
      </c>
      <c r="AJ54" s="31">
        <f>'results-unformat'!Y45</f>
        <v>1.607659E-3</v>
      </c>
      <c r="AK54" s="31">
        <f>'results-unformat'!Z45</f>
        <v>2.9103231999999999E-3</v>
      </c>
      <c r="AL54" s="48">
        <f>'results-unformat'!AA45</f>
        <v>1.8102860000000001</v>
      </c>
      <c r="AM54" s="31">
        <f>'results-unformat'!AB45</f>
        <v>4.5999999999999999E-2</v>
      </c>
      <c r="AN54" s="31">
        <f>'results-unformat'!AP45</f>
        <v>6.6245000000000002E-3</v>
      </c>
      <c r="AO54" s="31">
        <f>'results-unformat'!AE45</f>
        <v>5.8999999999999997E-2</v>
      </c>
      <c r="AP54" s="36">
        <f>'results-unformat'!AQ45</f>
        <v>7.4511070000000002E-3</v>
      </c>
      <c r="AQ54" s="36">
        <f>'results-unformat'!AC45</f>
        <v>0.95399999999999996</v>
      </c>
      <c r="AR54" s="31">
        <f t="shared" si="61"/>
        <v>1.0500352342132497</v>
      </c>
      <c r="AS54" s="31">
        <f t="shared" si="62"/>
        <v>1.0427221400787083</v>
      </c>
      <c r="AT54" s="31">
        <f t="shared" si="63"/>
        <v>1.000044686368406</v>
      </c>
      <c r="AU54" s="31">
        <f t="shared" si="80"/>
        <v>1.0001352328431365</v>
      </c>
      <c r="AV54" s="44">
        <f t="shared" si="64"/>
        <v>1.6983868204389907E-4</v>
      </c>
      <c r="AW54" s="31">
        <f t="shared" si="65"/>
        <v>1.6986615716407805E-4</v>
      </c>
      <c r="AX54" s="44">
        <f t="shared" si="66"/>
        <v>1.8839788719127171E-4</v>
      </c>
      <c r="AY54" s="44">
        <f t="shared" si="67"/>
        <v>1.8843193286532944E-4</v>
      </c>
      <c r="AZ54" s="44">
        <f t="shared" si="68"/>
        <v>9.9654589997943965E-5</v>
      </c>
      <c r="BA54" s="31">
        <f t="shared" si="69"/>
        <v>9.9664521581166454E-5</v>
      </c>
      <c r="BB54" s="31">
        <f t="shared" si="70"/>
        <v>1.8028718375928676E-4</v>
      </c>
      <c r="BC54" s="31">
        <f t="shared" si="71"/>
        <v>1.8031968869247628E-4</v>
      </c>
      <c r="BD54" s="10">
        <f t="shared" si="72"/>
        <v>2.2363570000000004E-4</v>
      </c>
      <c r="BE54" s="25">
        <f t="shared" si="73"/>
        <v>1.2984020000000001E-2</v>
      </c>
      <c r="BF54" s="13">
        <f t="shared" si="74"/>
        <v>1.2984020000000001E-2</v>
      </c>
      <c r="BG54" s="13">
        <f t="shared" si="75"/>
        <v>1.4604169720000001E-2</v>
      </c>
      <c r="BH54" s="13">
        <f t="shared" si="76"/>
        <v>1.4604169720000001E-2</v>
      </c>
      <c r="BI54" s="53">
        <f t="shared" si="77"/>
        <v>14.255799888842668</v>
      </c>
      <c r="BJ54" s="13">
        <f t="shared" si="78"/>
        <v>0.7013463945427858</v>
      </c>
      <c r="BK54" s="53">
        <f t="shared" si="79"/>
        <v>14.555719842583414</v>
      </c>
    </row>
    <row r="55" spans="1:63" s="2" customFormat="1" x14ac:dyDescent="0.3">
      <c r="A55" s="2">
        <v>21</v>
      </c>
      <c r="B55" s="2">
        <v>24</v>
      </c>
      <c r="C55" s="2">
        <v>15</v>
      </c>
      <c r="D55" s="2" t="s">
        <v>197</v>
      </c>
      <c r="E55" s="2" t="s">
        <v>10</v>
      </c>
      <c r="F55" s="2" t="s">
        <v>42</v>
      </c>
      <c r="G55" s="2" t="s">
        <v>69</v>
      </c>
      <c r="H55" s="31">
        <f>'results-unformat'!F51</f>
        <v>4.882732E-2</v>
      </c>
      <c r="I55" s="31">
        <f>'results-unformat'!AF51</f>
        <v>2.827619E-3</v>
      </c>
      <c r="J55" s="44">
        <f>'results-unformat'!AJ51</f>
        <v>9.0420570000000004E-5</v>
      </c>
      <c r="K55" s="31">
        <f>'results-unformat'!G51</f>
        <v>4.1941991999999997E-2</v>
      </c>
      <c r="L55" s="31">
        <f>'results-unformat'!AG51</f>
        <v>3.1744179E-3</v>
      </c>
      <c r="M55" s="44">
        <f>'results-unformat'!AK51</f>
        <v>1.052541E-4</v>
      </c>
      <c r="N55" s="44">
        <f>'results-unformat'!H51</f>
        <v>-1.1997129999999999E-5</v>
      </c>
      <c r="O55" s="44">
        <f>'results-unformat'!AH51</f>
        <v>1.9220680000000001E-3</v>
      </c>
      <c r="P55" s="44">
        <f>'results-unformat'!AL51</f>
        <v>5.9139009999999998E-5</v>
      </c>
      <c r="Q55" s="44">
        <f>'results-unformat'!I51</f>
        <v>-2.8397839999999999E-6</v>
      </c>
      <c r="R55" s="31">
        <f>'results-unformat'!AI51</f>
        <v>2.3028267999999998E-3</v>
      </c>
      <c r="S55" s="44">
        <f>'results-unformat'!AM51</f>
        <v>7.5104809999999994E-5</v>
      </c>
      <c r="T55" s="44">
        <f>'results-unformat'!J51</f>
        <v>3.7151089999999997E-5</v>
      </c>
      <c r="U55" s="44">
        <f>'results-unformat'!K51</f>
        <v>9.0420570000000004E-5</v>
      </c>
      <c r="V55" s="31">
        <f>'results-unformat'!L51</f>
        <v>-6.8481719999999996E-3</v>
      </c>
      <c r="W55" s="44">
        <f>'results-unformat'!M51</f>
        <v>1.052541E-4</v>
      </c>
      <c r="X55" s="31">
        <f>'results-unformat'!N51</f>
        <v>-6.8853229999999996E-3</v>
      </c>
      <c r="Y55" s="31">
        <f>'results-unformat'!O51</f>
        <v>2.8581610000000001E-3</v>
      </c>
      <c r="Z55" s="31">
        <f>'results-unformat'!P51</f>
        <v>7.6134619999999997E-3</v>
      </c>
      <c r="AA55" s="48">
        <f>'results-unformat'!Q51</f>
        <v>2.6637629999999999</v>
      </c>
      <c r="AB55" s="43">
        <f>'results-unformat'!R51</f>
        <v>1</v>
      </c>
      <c r="AC55" s="43">
        <f>'results-unformat'!AD51</f>
        <v>1</v>
      </c>
      <c r="AD55" s="36">
        <f>'results-unformat'!S51</f>
        <v>0.95099999999999996</v>
      </c>
      <c r="AE55" s="31">
        <f>'results-unformat'!T51</f>
        <v>-1.1997129999999999E-5</v>
      </c>
      <c r="AF55" s="44">
        <f>'results-unformat'!U51</f>
        <v>5.9139009999999998E-5</v>
      </c>
      <c r="AG55" s="44">
        <f>'results-unformat'!V51</f>
        <v>-2.8397839999999999E-6</v>
      </c>
      <c r="AH55" s="44">
        <f>'results-unformat'!W51</f>
        <v>7.5104809999999994E-5</v>
      </c>
      <c r="AI55" s="44">
        <f>'results-unformat'!X51</f>
        <v>9.1573490000000003E-6</v>
      </c>
      <c r="AJ55" s="31">
        <f>'results-unformat'!Y51</f>
        <v>1.869243E-3</v>
      </c>
      <c r="AK55" s="31">
        <f>'results-unformat'!Z51</f>
        <v>2.3738366E-3</v>
      </c>
      <c r="AL55" s="48">
        <f>'results-unformat'!AA51</f>
        <v>1.2699454999999999</v>
      </c>
      <c r="AM55" s="31">
        <f>'results-unformat'!AB51</f>
        <v>3.9E-2</v>
      </c>
      <c r="AN55" s="31">
        <f>'results-unformat'!AP51</f>
        <v>6.1220090000000003E-3</v>
      </c>
      <c r="AO55" s="31">
        <f>'results-unformat'!AE51</f>
        <v>6.2E-2</v>
      </c>
      <c r="AP55" s="36">
        <f>'results-unformat'!AQ51</f>
        <v>7.6260080000000001E-3</v>
      </c>
      <c r="AQ55" s="36">
        <f>'results-unformat'!AC51</f>
        <v>0.96099999999999997</v>
      </c>
      <c r="AR55" s="31">
        <f t="shared" si="61"/>
        <v>1.0500390143468972</v>
      </c>
      <c r="AS55" s="31">
        <f t="shared" si="62"/>
        <v>1.0428339842824383</v>
      </c>
      <c r="AT55" s="31">
        <f t="shared" si="63"/>
        <v>0.99998800294196533</v>
      </c>
      <c r="AU55" s="31">
        <f t="shared" si="80"/>
        <v>0.99999716022003216</v>
      </c>
      <c r="AV55" s="44">
        <f t="shared" si="64"/>
        <v>1.8607595827169199E-4</v>
      </c>
      <c r="AW55" s="31">
        <f t="shared" si="65"/>
        <v>1.8610893837855969E-4</v>
      </c>
      <c r="AX55" s="44">
        <f t="shared" si="66"/>
        <v>2.1511241343441512E-4</v>
      </c>
      <c r="AY55" s="44">
        <f t="shared" si="67"/>
        <v>2.1515679528061327E-4</v>
      </c>
      <c r="AZ55" s="44">
        <f t="shared" si="68"/>
        <v>1.1590435148256528E-4</v>
      </c>
      <c r="BA55" s="31">
        <f t="shared" si="69"/>
        <v>1.1591778701947053E-4</v>
      </c>
      <c r="BB55" s="31">
        <f t="shared" si="70"/>
        <v>1.4719417541242397E-4</v>
      </c>
      <c r="BC55" s="31">
        <f t="shared" si="71"/>
        <v>1.4721584478882832E-4</v>
      </c>
      <c r="BD55" s="10">
        <f t="shared" si="72"/>
        <v>3.4679890000000003E-4</v>
      </c>
      <c r="BE55" s="25">
        <f t="shared" si="73"/>
        <v>1.1999137640000001E-2</v>
      </c>
      <c r="BF55" s="13">
        <f t="shared" si="74"/>
        <v>1.1999137640000001E-2</v>
      </c>
      <c r="BG55" s="13">
        <f t="shared" si="75"/>
        <v>1.494697568E-2</v>
      </c>
      <c r="BH55" s="13">
        <f t="shared" si="76"/>
        <v>1.494697568E-2</v>
      </c>
      <c r="BI55" s="53">
        <f t="shared" si="77"/>
        <v>14.035968695761348</v>
      </c>
      <c r="BJ55" s="13">
        <f t="shared" si="78"/>
        <v>0.69090863675837377</v>
      </c>
      <c r="BK55" s="53">
        <f t="shared" si="79"/>
        <v>14.332031435123405</v>
      </c>
    </row>
    <row r="56" spans="1:63" s="2" customFormat="1" x14ac:dyDescent="0.3">
      <c r="A56" s="2">
        <v>25</v>
      </c>
      <c r="B56" s="2">
        <v>29</v>
      </c>
      <c r="C56" s="2">
        <v>17</v>
      </c>
      <c r="D56" s="2" t="s">
        <v>187</v>
      </c>
      <c r="E56" s="2" t="s">
        <v>43</v>
      </c>
      <c r="F56" s="2" t="s">
        <v>8</v>
      </c>
      <c r="G56" s="2" t="s">
        <v>69</v>
      </c>
      <c r="H56" s="31">
        <f>'results-unformat'!F41</f>
        <v>4.8667740000000001E-2</v>
      </c>
      <c r="I56" s="31">
        <f>'results-unformat'!AF41</f>
        <v>2.8375380000000001E-3</v>
      </c>
      <c r="J56" s="44">
        <f>'results-unformat'!AJ41</f>
        <v>8.7897709999999998E-5</v>
      </c>
      <c r="K56" s="31">
        <f>'results-unformat'!G41</f>
        <v>4.3788463E-2</v>
      </c>
      <c r="L56" s="31">
        <f>'results-unformat'!AG41</f>
        <v>2.8740440000000001E-3</v>
      </c>
      <c r="M56" s="44">
        <f>'results-unformat'!AK41</f>
        <v>9.0616699999999996E-5</v>
      </c>
      <c r="N56" s="44">
        <f>'results-unformat'!H41</f>
        <v>6.7887809999999998E-6</v>
      </c>
      <c r="O56" s="44">
        <f>'results-unformat'!AH41</f>
        <v>1.419933E-3</v>
      </c>
      <c r="P56" s="44">
        <f>'results-unformat'!AL41</f>
        <v>4.4502159999999999E-5</v>
      </c>
      <c r="Q56" s="44">
        <f>'results-unformat'!I41</f>
        <v>-1.9702489999999999E-5</v>
      </c>
      <c r="R56" s="31">
        <f>'results-unformat'!AI41</f>
        <v>2.3274598999999999E-3</v>
      </c>
      <c r="S56" s="44">
        <f>'results-unformat'!AM41</f>
        <v>7.6569720000000001E-5</v>
      </c>
      <c r="T56" s="44">
        <f>'results-unformat'!J41</f>
        <v>-1.224226E-4</v>
      </c>
      <c r="U56" s="44">
        <f>'results-unformat'!K41</f>
        <v>8.7897709999999998E-5</v>
      </c>
      <c r="V56" s="31">
        <f>'results-unformat'!L41</f>
        <v>-5.0017009999999999E-3</v>
      </c>
      <c r="W56" s="44">
        <f>'results-unformat'!M41</f>
        <v>9.0616699999999996E-5</v>
      </c>
      <c r="X56" s="31">
        <f>'results-unformat'!N41</f>
        <v>-4.8792779999999999E-3</v>
      </c>
      <c r="Y56" s="31">
        <f>'results-unformat'!O41</f>
        <v>2.7808759999999998E-3</v>
      </c>
      <c r="Z56" s="31">
        <f>'results-unformat'!P41</f>
        <v>5.7636959999999996E-3</v>
      </c>
      <c r="AA56" s="48">
        <f>'results-unformat'!Q41</f>
        <v>2.072619</v>
      </c>
      <c r="AB56" s="43">
        <f>'results-unformat'!R41</f>
        <v>1</v>
      </c>
      <c r="AC56" s="43">
        <f>'results-unformat'!AD41</f>
        <v>1</v>
      </c>
      <c r="AD56" s="36">
        <f>'results-unformat'!S41</f>
        <v>0.95299999999999996</v>
      </c>
      <c r="AE56" s="31">
        <f>'results-unformat'!T41</f>
        <v>6.7887809999999998E-6</v>
      </c>
      <c r="AF56" s="44">
        <f>'results-unformat'!U41</f>
        <v>4.4502159999999999E-5</v>
      </c>
      <c r="AG56" s="44">
        <f>'results-unformat'!V41</f>
        <v>-1.9702489999999999E-5</v>
      </c>
      <c r="AH56" s="44">
        <f>'results-unformat'!W41</f>
        <v>7.6569720000000001E-5</v>
      </c>
      <c r="AI56" s="44">
        <f>'results-unformat'!X41</f>
        <v>-2.649127E-5</v>
      </c>
      <c r="AJ56" s="31">
        <f>'results-unformat'!Y41</f>
        <v>1.4065950000000001E-3</v>
      </c>
      <c r="AK56" s="31">
        <f>'results-unformat'!Z41</f>
        <v>2.4202163999999999E-3</v>
      </c>
      <c r="AL56" s="48">
        <f>'results-unformat'!AA41</f>
        <v>1.7206212000000001</v>
      </c>
      <c r="AM56" s="31">
        <f>'results-unformat'!AB41</f>
        <v>5.0999999999999997E-2</v>
      </c>
      <c r="AN56" s="31">
        <f>'results-unformat'!AP41</f>
        <v>6.9569389999999997E-3</v>
      </c>
      <c r="AO56" s="31">
        <f>'results-unformat'!AE41</f>
        <v>5.6000000000000001E-2</v>
      </c>
      <c r="AP56" s="36">
        <f>'results-unformat'!AQ41</f>
        <v>7.2707630000000004E-3</v>
      </c>
      <c r="AQ56" s="36">
        <f>'results-unformat'!AC41</f>
        <v>0.94899999999999995</v>
      </c>
      <c r="AR56" s="31">
        <f t="shared" si="61"/>
        <v>1.0498714624903058</v>
      </c>
      <c r="AS56" s="31">
        <f t="shared" si="62"/>
        <v>1.0447613258347734</v>
      </c>
      <c r="AT56" s="31">
        <f t="shared" si="63"/>
        <v>1.0000067888040438</v>
      </c>
      <c r="AU56" s="31">
        <f t="shared" si="80"/>
        <v>0.9999802977040928</v>
      </c>
      <c r="AV56" s="44">
        <f t="shared" si="64"/>
        <v>1.8085576348192411E-4</v>
      </c>
      <c r="AW56" s="31">
        <f t="shared" si="65"/>
        <v>1.808869239086075E-4</v>
      </c>
      <c r="AX56" s="44">
        <f t="shared" si="66"/>
        <v>1.8554225687394954E-4</v>
      </c>
      <c r="AY56" s="44">
        <f t="shared" si="67"/>
        <v>1.8557521372541963E-4</v>
      </c>
      <c r="AZ56" s="44">
        <f t="shared" si="68"/>
        <v>8.7221021799477327E-5</v>
      </c>
      <c r="BA56" s="31">
        <f t="shared" si="69"/>
        <v>8.722862991805691E-5</v>
      </c>
      <c r="BB56" s="31">
        <f t="shared" si="70"/>
        <v>1.5006243363002714E-4</v>
      </c>
      <c r="BC56" s="31">
        <f t="shared" si="71"/>
        <v>1.5008495618751283E-4</v>
      </c>
      <c r="BD56" s="10">
        <f t="shared" si="72"/>
        <v>3.6505999999999952E-5</v>
      </c>
      <c r="BE56" s="25">
        <f t="shared" si="73"/>
        <v>1.3635600439999999E-2</v>
      </c>
      <c r="BF56" s="13">
        <f t="shared" si="74"/>
        <v>1.3635600439999999E-2</v>
      </c>
      <c r="BG56" s="13">
        <f t="shared" si="75"/>
        <v>1.4250695480000001E-2</v>
      </c>
      <c r="BH56" s="13">
        <f t="shared" si="76"/>
        <v>1.4250695480000001E-2</v>
      </c>
      <c r="BI56" s="53">
        <f t="shared" si="77"/>
        <v>10.2514538628376</v>
      </c>
      <c r="BJ56" s="13">
        <f t="shared" si="78"/>
        <v>0.48912000560983143</v>
      </c>
      <c r="BK56" s="53">
        <f t="shared" si="79"/>
        <v>10.477348330453218</v>
      </c>
    </row>
    <row r="57" spans="1:63" s="2" customFormat="1" x14ac:dyDescent="0.3">
      <c r="A57" s="2">
        <v>26</v>
      </c>
      <c r="B57" s="2">
        <v>30</v>
      </c>
      <c r="C57" s="2">
        <v>18</v>
      </c>
      <c r="D57" s="2" t="s">
        <v>193</v>
      </c>
      <c r="E57" s="2" t="s">
        <v>43</v>
      </c>
      <c r="F57" s="2" t="s">
        <v>9</v>
      </c>
      <c r="G57" s="2" t="s">
        <v>69</v>
      </c>
      <c r="H57" s="31">
        <f>'results-unformat'!F47</f>
        <v>4.8748420000000001E-2</v>
      </c>
      <c r="I57" s="31">
        <f>'results-unformat'!AF47</f>
        <v>2.7118540000000001E-3</v>
      </c>
      <c r="J57" s="44">
        <f>'results-unformat'!AJ47</f>
        <v>8.790646E-5</v>
      </c>
      <c r="K57" s="31">
        <f>'results-unformat'!G47</f>
        <v>4.3989804E-2</v>
      </c>
      <c r="L57" s="31">
        <f>'results-unformat'!AG47</f>
        <v>2.7284087000000001E-3</v>
      </c>
      <c r="M57" s="44">
        <f>'results-unformat'!AK47</f>
        <v>8.80136E-5</v>
      </c>
      <c r="N57" s="44">
        <f>'results-unformat'!H47</f>
        <v>-4.8878349999999999E-5</v>
      </c>
      <c r="O57" s="44">
        <f>'results-unformat'!AH47</f>
        <v>1.5230809999999999E-3</v>
      </c>
      <c r="P57" s="44">
        <f>'results-unformat'!AL47</f>
        <v>4.933363E-5</v>
      </c>
      <c r="Q57" s="44">
        <f>'results-unformat'!I47</f>
        <v>1.660682E-5</v>
      </c>
      <c r="R57" s="31">
        <f>'results-unformat'!AI47</f>
        <v>2.499032E-3</v>
      </c>
      <c r="S57" s="44">
        <f>'results-unformat'!AM47</f>
        <v>8.0304249999999999E-5</v>
      </c>
      <c r="T57" s="44">
        <f>'results-unformat'!J47</f>
        <v>-4.1743199999999997E-5</v>
      </c>
      <c r="U57" s="44">
        <f>'results-unformat'!K47</f>
        <v>8.790646E-5</v>
      </c>
      <c r="V57" s="31">
        <f>'results-unformat'!L47</f>
        <v>-4.80036E-3</v>
      </c>
      <c r="W57" s="44">
        <f>'results-unformat'!M47</f>
        <v>8.80136E-5</v>
      </c>
      <c r="X57" s="31">
        <f>'results-unformat'!N47</f>
        <v>-4.7586169999999997E-3</v>
      </c>
      <c r="Y57" s="31">
        <f>'results-unformat'!O47</f>
        <v>2.7787699999999999E-3</v>
      </c>
      <c r="Z57" s="31">
        <f>'results-unformat'!P47</f>
        <v>5.5481619999999997E-3</v>
      </c>
      <c r="AA57" s="48">
        <f>'results-unformat'!Q47</f>
        <v>1.9966250000000001</v>
      </c>
      <c r="AB57" s="43">
        <f>'results-unformat'!R47</f>
        <v>1</v>
      </c>
      <c r="AC57" s="43">
        <f>'results-unformat'!AD47</f>
        <v>1</v>
      </c>
      <c r="AD57" s="36">
        <f>'results-unformat'!S47</f>
        <v>0.94399999999999995</v>
      </c>
      <c r="AE57" s="31">
        <f>'results-unformat'!T47</f>
        <v>-4.8878349999999999E-5</v>
      </c>
      <c r="AF57" s="44">
        <f>'results-unformat'!U47</f>
        <v>4.933363E-5</v>
      </c>
      <c r="AG57" s="44">
        <f>'results-unformat'!V47</f>
        <v>1.660682E-5</v>
      </c>
      <c r="AH57" s="44">
        <f>'results-unformat'!W47</f>
        <v>8.0304249999999999E-5</v>
      </c>
      <c r="AI57" s="44">
        <f>'results-unformat'!X47</f>
        <v>6.548518E-5</v>
      </c>
      <c r="AJ57" s="31">
        <f>'results-unformat'!Y47</f>
        <v>1.5600519999999999E-3</v>
      </c>
      <c r="AK57" s="31">
        <f>'results-unformat'!Z47</f>
        <v>2.5382276999999999E-3</v>
      </c>
      <c r="AL57" s="48">
        <f>'results-unformat'!AA47</f>
        <v>1.6270148</v>
      </c>
      <c r="AM57" s="31">
        <f>'results-unformat'!AB47</f>
        <v>6.2E-2</v>
      </c>
      <c r="AN57" s="31">
        <f>'results-unformat'!AP47</f>
        <v>7.6260080000000001E-3</v>
      </c>
      <c r="AO57" s="31">
        <f>'results-unformat'!AE47</f>
        <v>4.8000000000000001E-2</v>
      </c>
      <c r="AP57" s="36">
        <f>'results-unformat'!AQ47</f>
        <v>6.759882E-3</v>
      </c>
      <c r="AQ57" s="36">
        <f>'results-unformat'!AC47</f>
        <v>0.93799999999999994</v>
      </c>
      <c r="AR57" s="31">
        <f t="shared" si="61"/>
        <v>1.0499561695369359</v>
      </c>
      <c r="AS57" s="31">
        <f t="shared" si="62"/>
        <v>1.0449717003026706</v>
      </c>
      <c r="AT57" s="31">
        <f t="shared" si="63"/>
        <v>0.99995112284452714</v>
      </c>
      <c r="AU57" s="31">
        <f t="shared" si="80"/>
        <v>1.000016606957894</v>
      </c>
      <c r="AV57" s="44">
        <f t="shared" si="64"/>
        <v>1.8088835915985868E-4</v>
      </c>
      <c r="AW57" s="31">
        <f t="shared" si="65"/>
        <v>1.8091952830534552E-4</v>
      </c>
      <c r="AX57" s="44">
        <f t="shared" si="66"/>
        <v>1.8024902610869198E-4</v>
      </c>
      <c r="AY57" s="44">
        <f t="shared" si="67"/>
        <v>1.8028012294735163E-4</v>
      </c>
      <c r="AZ57" s="44">
        <f t="shared" si="68"/>
        <v>9.6684514199085747E-5</v>
      </c>
      <c r="BA57" s="31">
        <f t="shared" si="69"/>
        <v>9.6693863455121765E-5</v>
      </c>
      <c r="BB57" s="31">
        <f t="shared" si="70"/>
        <v>1.5738655751595942E-4</v>
      </c>
      <c r="BC57" s="31">
        <f t="shared" si="71"/>
        <v>1.5741133153213127E-4</v>
      </c>
      <c r="BD57" s="10">
        <f t="shared" si="72"/>
        <v>1.6554700000000026E-5</v>
      </c>
      <c r="BE57" s="25">
        <f t="shared" si="73"/>
        <v>1.494697568E-2</v>
      </c>
      <c r="BF57" s="13">
        <f t="shared" si="74"/>
        <v>1.494697568E-2</v>
      </c>
      <c r="BG57" s="13">
        <f t="shared" si="75"/>
        <v>1.324936872E-2</v>
      </c>
      <c r="BH57" s="13">
        <f t="shared" si="76"/>
        <v>1.324936872E-2</v>
      </c>
      <c r="BI57" s="53">
        <f t="shared" si="77"/>
        <v>9.8387866717602908</v>
      </c>
      <c r="BJ57" s="13">
        <f t="shared" si="78"/>
        <v>0.47699561938582596</v>
      </c>
      <c r="BK57" s="53">
        <f t="shared" si="79"/>
        <v>10.056599394658861</v>
      </c>
    </row>
    <row r="58" spans="1:63" s="2" customFormat="1" x14ac:dyDescent="0.3">
      <c r="A58" s="2">
        <v>27</v>
      </c>
      <c r="B58" s="2">
        <v>31</v>
      </c>
      <c r="C58" s="2">
        <v>19</v>
      </c>
      <c r="D58" s="2" t="s">
        <v>199</v>
      </c>
      <c r="E58" s="2" t="s">
        <v>43</v>
      </c>
      <c r="F58" s="2" t="s">
        <v>42</v>
      </c>
      <c r="G58" s="2" t="s">
        <v>69</v>
      </c>
      <c r="H58" s="31">
        <f>'results-unformat'!F53</f>
        <v>4.883125E-2</v>
      </c>
      <c r="I58" s="31">
        <f>'results-unformat'!AF53</f>
        <v>2.743508E-3</v>
      </c>
      <c r="J58" s="44">
        <f>'results-unformat'!AJ53</f>
        <v>8.6025200000000004E-5</v>
      </c>
      <c r="K58" s="31">
        <f>'results-unformat'!G53</f>
        <v>4.3973805999999997E-2</v>
      </c>
      <c r="L58" s="31">
        <f>'results-unformat'!AG53</f>
        <v>2.7937621E-3</v>
      </c>
      <c r="M58" s="44">
        <f>'results-unformat'!AK53</f>
        <v>9.0137670000000001E-5</v>
      </c>
      <c r="N58" s="44">
        <f>'results-unformat'!H53</f>
        <v>-5.3818910000000001E-5</v>
      </c>
      <c r="O58" s="44">
        <f>'results-unformat'!AH53</f>
        <v>1.7969559999999999E-3</v>
      </c>
      <c r="P58" s="44">
        <f>'results-unformat'!AL53</f>
        <v>5.6811380000000002E-5</v>
      </c>
      <c r="Q58" s="44">
        <f>'results-unformat'!I53</f>
        <v>-2.253844E-5</v>
      </c>
      <c r="R58" s="31">
        <f>'results-unformat'!AI53</f>
        <v>2.0281669E-3</v>
      </c>
      <c r="S58" s="44">
        <f>'results-unformat'!AM53</f>
        <v>6.6351770000000002E-5</v>
      </c>
      <c r="T58" s="44">
        <f>'results-unformat'!J53</f>
        <v>4.1086169999999998E-5</v>
      </c>
      <c r="U58" s="44">
        <f>'results-unformat'!K53</f>
        <v>8.6025200000000004E-5</v>
      </c>
      <c r="V58" s="31">
        <f>'results-unformat'!L53</f>
        <v>-4.8163579999999998E-3</v>
      </c>
      <c r="W58" s="44">
        <f>'results-unformat'!M53</f>
        <v>9.0137670000000001E-5</v>
      </c>
      <c r="X58" s="31">
        <f>'results-unformat'!N53</f>
        <v>-4.8574450000000002E-3</v>
      </c>
      <c r="Y58" s="31">
        <f>'results-unformat'!O53</f>
        <v>2.7193059999999999E-3</v>
      </c>
      <c r="Z58" s="31">
        <f>'results-unformat'!P53</f>
        <v>5.5958900000000001E-3</v>
      </c>
      <c r="AA58" s="48">
        <f>'results-unformat'!Q53</f>
        <v>2.0578379999999998</v>
      </c>
      <c r="AB58" s="43">
        <f>'results-unformat'!R53</f>
        <v>1</v>
      </c>
      <c r="AC58" s="43">
        <f>'results-unformat'!AD53</f>
        <v>1</v>
      </c>
      <c r="AD58" s="36">
        <f>'results-unformat'!S53</f>
        <v>0.96099999999999997</v>
      </c>
      <c r="AE58" s="31">
        <f>'results-unformat'!T53</f>
        <v>-5.3818910000000001E-5</v>
      </c>
      <c r="AF58" s="44">
        <f>'results-unformat'!U53</f>
        <v>5.6811380000000002E-5</v>
      </c>
      <c r="AG58" s="44">
        <f>'results-unformat'!V53</f>
        <v>-2.253844E-5</v>
      </c>
      <c r="AH58" s="44">
        <f>'results-unformat'!W53</f>
        <v>6.6351770000000002E-5</v>
      </c>
      <c r="AI58" s="44">
        <f>'results-unformat'!X53</f>
        <v>3.1280469999999998E-5</v>
      </c>
      <c r="AJ58" s="31">
        <f>'results-unformat'!Y53</f>
        <v>1.796441E-3</v>
      </c>
      <c r="AK58" s="31">
        <f>'results-unformat'!Z53</f>
        <v>2.097299E-3</v>
      </c>
      <c r="AL58" s="48">
        <f>'results-unformat'!AA53</f>
        <v>1.1674742</v>
      </c>
      <c r="AM58" s="31">
        <f>'results-unformat'!AB53</f>
        <v>4.9000000000000002E-2</v>
      </c>
      <c r="AN58" s="31">
        <f>'results-unformat'!AP53</f>
        <v>6.8263459999999996E-3</v>
      </c>
      <c r="AO58" s="31">
        <f>'results-unformat'!AE53</f>
        <v>6.0999999999999999E-2</v>
      </c>
      <c r="AP58" s="36">
        <f>'results-unformat'!AQ53</f>
        <v>7.5682889999999997E-3</v>
      </c>
      <c r="AQ58" s="36">
        <f>'results-unformat'!AC53</f>
        <v>0.95199999999999996</v>
      </c>
      <c r="AR58" s="31">
        <f t="shared" si="61"/>
        <v>1.0500431410083324</v>
      </c>
      <c r="AS58" s="31">
        <f t="shared" si="62"/>
        <v>1.0449549829791314</v>
      </c>
      <c r="AT58" s="31">
        <f t="shared" si="63"/>
        <v>0.99994618253821155</v>
      </c>
      <c r="AU58" s="31">
        <f t="shared" si="80"/>
        <v>0.99997746181398872</v>
      </c>
      <c r="AV58" s="44">
        <f t="shared" si="64"/>
        <v>1.7703221051301732E-4</v>
      </c>
      <c r="AW58" s="31">
        <f t="shared" si="65"/>
        <v>1.7706206232315225E-4</v>
      </c>
      <c r="AX58" s="44">
        <f t="shared" si="66"/>
        <v>1.8459571581730394E-4</v>
      </c>
      <c r="AY58" s="44">
        <f t="shared" si="67"/>
        <v>1.8462833119237132E-4</v>
      </c>
      <c r="AZ58" s="44">
        <f t="shared" si="68"/>
        <v>1.1133811332775245E-4</v>
      </c>
      <c r="BA58" s="31">
        <f t="shared" si="69"/>
        <v>1.113505115509783E-4</v>
      </c>
      <c r="BB58" s="31">
        <f t="shared" si="70"/>
        <v>1.3003808224576474E-4</v>
      </c>
      <c r="BC58" s="31">
        <f t="shared" si="71"/>
        <v>1.3005499472917847E-4</v>
      </c>
      <c r="BD58" s="10">
        <f t="shared" si="72"/>
        <v>5.0254100000000045E-5</v>
      </c>
      <c r="BE58" s="25">
        <f t="shared" si="73"/>
        <v>1.3379638159999999E-2</v>
      </c>
      <c r="BF58" s="13">
        <f t="shared" si="74"/>
        <v>1.3379638159999999E-2</v>
      </c>
      <c r="BG58" s="13">
        <f t="shared" si="75"/>
        <v>1.4833846439999999E-2</v>
      </c>
      <c r="BH58" s="13">
        <f t="shared" si="76"/>
        <v>1.4833846439999999E-2</v>
      </c>
      <c r="BI58" s="53">
        <f t="shared" si="77"/>
        <v>9.8715760674763064</v>
      </c>
      <c r="BJ58" s="13">
        <f t="shared" si="78"/>
        <v>0.48692605060314403</v>
      </c>
      <c r="BK58" s="53">
        <f t="shared" si="79"/>
        <v>10.090034041737361</v>
      </c>
    </row>
    <row r="59" spans="1:63" s="2" customFormat="1" x14ac:dyDescent="0.3">
      <c r="A59" s="2">
        <v>31</v>
      </c>
      <c r="B59" s="2">
        <v>36</v>
      </c>
      <c r="C59" s="2">
        <v>21</v>
      </c>
      <c r="D59" s="2" t="s">
        <v>189</v>
      </c>
      <c r="E59" s="2" t="s">
        <v>11</v>
      </c>
      <c r="F59" s="2" t="s">
        <v>8</v>
      </c>
      <c r="G59" s="2" t="s">
        <v>69</v>
      </c>
      <c r="H59" s="31">
        <f>'results-unformat'!F43</f>
        <v>4.860453E-2</v>
      </c>
      <c r="I59" s="31">
        <f>'results-unformat'!AF43</f>
        <v>4.6587989999999999E-3</v>
      </c>
      <c r="J59" s="44">
        <f>'results-unformat'!AJ43</f>
        <v>1.4523189999999999E-4</v>
      </c>
      <c r="K59" s="31">
        <f>'results-unformat'!G43</f>
        <v>4.1800684999999997E-2</v>
      </c>
      <c r="L59" s="31">
        <f>'results-unformat'!AG43</f>
        <v>4.6686022000000001E-3</v>
      </c>
      <c r="M59" s="44">
        <f>'results-unformat'!AK43</f>
        <v>1.4927549999999999E-4</v>
      </c>
      <c r="N59" s="44">
        <f>'results-unformat'!H43</f>
        <v>9.7548809999999998E-5</v>
      </c>
      <c r="O59" s="44">
        <f>'results-unformat'!AH43</f>
        <v>1.3684210000000001E-3</v>
      </c>
      <c r="P59" s="44">
        <f>'results-unformat'!AL43</f>
        <v>4.4030260000000002E-5</v>
      </c>
      <c r="Q59" s="44">
        <f>'results-unformat'!I43</f>
        <v>1.635373E-4</v>
      </c>
      <c r="R59" s="31">
        <f>'results-unformat'!AI43</f>
        <v>2.2840707999999999E-3</v>
      </c>
      <c r="S59" s="44">
        <f>'results-unformat'!AM43</f>
        <v>7.059465E-5</v>
      </c>
      <c r="T59" s="44">
        <f>'results-unformat'!J43</f>
        <v>-1.85632E-4</v>
      </c>
      <c r="U59" s="44">
        <f>'results-unformat'!K43</f>
        <v>1.4523189999999999E-4</v>
      </c>
      <c r="V59" s="31">
        <f>'results-unformat'!L43</f>
        <v>-6.9894789999999998E-3</v>
      </c>
      <c r="W59" s="44">
        <f>'results-unformat'!M43</f>
        <v>1.4927549999999999E-4</v>
      </c>
      <c r="X59" s="31">
        <f>'results-unformat'!N43</f>
        <v>-6.803847E-3</v>
      </c>
      <c r="Y59" s="31">
        <f>'results-unformat'!O43</f>
        <v>4.5940900000000003E-3</v>
      </c>
      <c r="Z59" s="31">
        <f>'results-unformat'!P43</f>
        <v>8.4328949999999993E-3</v>
      </c>
      <c r="AA59" s="48">
        <f>'results-unformat'!Q43</f>
        <v>1.835596</v>
      </c>
      <c r="AB59" s="43">
        <f>'results-unformat'!R43</f>
        <v>1</v>
      </c>
      <c r="AC59" s="43">
        <f>'results-unformat'!AD43</f>
        <v>1</v>
      </c>
      <c r="AD59" s="36">
        <f>'results-unformat'!S43</f>
        <v>0.94499999999999995</v>
      </c>
      <c r="AE59" s="31">
        <f>'results-unformat'!T43</f>
        <v>9.7548809999999998E-5</v>
      </c>
      <c r="AF59" s="44">
        <f>'results-unformat'!U43</f>
        <v>4.4030260000000002E-5</v>
      </c>
      <c r="AG59" s="44">
        <f>'results-unformat'!V43</f>
        <v>1.635373E-4</v>
      </c>
      <c r="AH59" s="44">
        <f>'results-unformat'!W43</f>
        <v>7.059465E-5</v>
      </c>
      <c r="AI59" s="44">
        <f>'results-unformat'!X43</f>
        <v>6.5988520000000002E-5</v>
      </c>
      <c r="AJ59" s="31">
        <f>'results-unformat'!Y43</f>
        <v>1.395077E-3</v>
      </c>
      <c r="AK59" s="31">
        <f>'results-unformat'!Z43</f>
        <v>2.2372674E-3</v>
      </c>
      <c r="AL59" s="48">
        <f>'results-unformat'!AA43</f>
        <v>1.6036870000000001</v>
      </c>
      <c r="AM59" s="31">
        <f>'results-unformat'!AB43</f>
        <v>6.5000000000000002E-2</v>
      </c>
      <c r="AN59" s="31">
        <f>'results-unformat'!AP43</f>
        <v>7.7958319999999999E-3</v>
      </c>
      <c r="AO59" s="31">
        <f>'results-unformat'!AE43</f>
        <v>0.05</v>
      </c>
      <c r="AP59" s="36">
        <f>'results-unformat'!AQ43</f>
        <v>6.8920240000000001E-3</v>
      </c>
      <c r="AQ59" s="36">
        <f>'results-unformat'!AC43</f>
        <v>0.93500000000000005</v>
      </c>
      <c r="AR59" s="31">
        <f t="shared" si="61"/>
        <v>1.0498051022125006</v>
      </c>
      <c r="AS59" s="31">
        <f t="shared" si="62"/>
        <v>1.0426866349516126</v>
      </c>
      <c r="AT59" s="31">
        <f t="shared" si="63"/>
        <v>1.0000975535680399</v>
      </c>
      <c r="AU59" s="31">
        <f t="shared" si="80"/>
        <v>1.0001635506729531</v>
      </c>
      <c r="AV59" s="44">
        <f t="shared" si="64"/>
        <v>2.9878924379067584E-4</v>
      </c>
      <c r="AW59" s="31">
        <f t="shared" si="65"/>
        <v>2.9887430760688893E-4</v>
      </c>
      <c r="AX59" s="44">
        <f t="shared" si="66"/>
        <v>3.0502461057735353E-4</v>
      </c>
      <c r="AY59" s="44">
        <f t="shared" si="67"/>
        <v>3.0511386772835714E-4</v>
      </c>
      <c r="AZ59" s="44">
        <f t="shared" si="68"/>
        <v>8.630400436393515E-5</v>
      </c>
      <c r="BA59" s="31">
        <f t="shared" si="69"/>
        <v>8.6311452661469446E-5</v>
      </c>
      <c r="BB59" s="31">
        <f t="shared" si="70"/>
        <v>1.3837857014098454E-4</v>
      </c>
      <c r="BC59" s="31">
        <f t="shared" si="71"/>
        <v>1.3839771828783043E-4</v>
      </c>
      <c r="BD59" s="10">
        <f t="shared" si="72"/>
        <v>9.8032000000001368E-6</v>
      </c>
      <c r="BE59" s="25">
        <f t="shared" si="73"/>
        <v>1.527983072E-2</v>
      </c>
      <c r="BF59" s="13">
        <f t="shared" si="74"/>
        <v>1.527983072E-2</v>
      </c>
      <c r="BG59" s="13">
        <f t="shared" si="75"/>
        <v>1.350836704E-2</v>
      </c>
      <c r="BH59" s="13">
        <f t="shared" si="76"/>
        <v>1.350836704E-2</v>
      </c>
      <c r="BI59" s="53">
        <f t="shared" si="77"/>
        <v>14.32559059477625</v>
      </c>
      <c r="BJ59" s="13">
        <f t="shared" si="78"/>
        <v>0.68270437370843273</v>
      </c>
      <c r="BK59" s="53">
        <f t="shared" si="79"/>
        <v>14.626730096774843</v>
      </c>
    </row>
    <row r="60" spans="1:63" s="2" customFormat="1" x14ac:dyDescent="0.3">
      <c r="A60" s="2">
        <v>32</v>
      </c>
      <c r="B60" s="2">
        <v>37</v>
      </c>
      <c r="C60" s="2">
        <v>22</v>
      </c>
      <c r="D60" s="2" t="s">
        <v>195</v>
      </c>
      <c r="E60" s="2" t="s">
        <v>11</v>
      </c>
      <c r="F60" s="2" t="s">
        <v>9</v>
      </c>
      <c r="G60" s="2" t="s">
        <v>69</v>
      </c>
      <c r="H60" s="31">
        <f>'results-unformat'!F49</f>
        <v>4.8486099999999997E-2</v>
      </c>
      <c r="I60" s="31">
        <f>'results-unformat'!AF49</f>
        <v>4.4913990000000001E-3</v>
      </c>
      <c r="J60" s="44">
        <f>'results-unformat'!AJ49</f>
        <v>1.3832119999999999E-4</v>
      </c>
      <c r="K60" s="31">
        <f>'results-unformat'!G49</f>
        <v>4.1719475999999998E-2</v>
      </c>
      <c r="L60" s="31">
        <f>'results-unformat'!AG49</f>
        <v>4.4890279000000003E-3</v>
      </c>
      <c r="M60" s="44">
        <f>'results-unformat'!AK49</f>
        <v>1.400447E-4</v>
      </c>
      <c r="N60" s="44">
        <f>'results-unformat'!H49</f>
        <v>-2.1414130000000001E-5</v>
      </c>
      <c r="O60" s="44">
        <f>'results-unformat'!AH49</f>
        <v>1.4608500000000001E-3</v>
      </c>
      <c r="P60" s="44">
        <f>'results-unformat'!AL49</f>
        <v>4.509295E-5</v>
      </c>
      <c r="Q60" s="44">
        <f>'results-unformat'!I49</f>
        <v>-7.5724969999999995E-5</v>
      </c>
      <c r="R60" s="31">
        <f>'results-unformat'!AI49</f>
        <v>2.3769341999999999E-3</v>
      </c>
      <c r="S60" s="44">
        <f>'results-unformat'!AM49</f>
        <v>7.893497E-5</v>
      </c>
      <c r="T60" s="44">
        <f>'results-unformat'!J49</f>
        <v>-3.040602E-4</v>
      </c>
      <c r="U60" s="44">
        <f>'results-unformat'!K49</f>
        <v>1.3832119999999999E-4</v>
      </c>
      <c r="V60" s="31">
        <f>'results-unformat'!L49</f>
        <v>-7.0706880000000003E-3</v>
      </c>
      <c r="W60" s="44">
        <f>'results-unformat'!M49</f>
        <v>1.400447E-4</v>
      </c>
      <c r="X60" s="31">
        <f>'results-unformat'!N49</f>
        <v>-6.7666280000000002E-3</v>
      </c>
      <c r="Y60" s="31">
        <f>'results-unformat'!O49</f>
        <v>4.3824729999999996E-3</v>
      </c>
      <c r="Z60" s="31">
        <f>'results-unformat'!P49</f>
        <v>8.3419150000000001E-3</v>
      </c>
      <c r="AA60" s="48">
        <f>'results-unformat'!Q49</f>
        <v>1.9034720000000001</v>
      </c>
      <c r="AB60" s="43">
        <f>'results-unformat'!R49</f>
        <v>1</v>
      </c>
      <c r="AC60" s="43">
        <f>'results-unformat'!AD49</f>
        <v>1</v>
      </c>
      <c r="AD60" s="36">
        <f>'results-unformat'!S49</f>
        <v>0.95599999999999996</v>
      </c>
      <c r="AE60" s="31">
        <f>'results-unformat'!T49</f>
        <v>-2.1414130000000001E-5</v>
      </c>
      <c r="AF60" s="44">
        <f>'results-unformat'!U49</f>
        <v>4.509295E-5</v>
      </c>
      <c r="AG60" s="44">
        <f>'results-unformat'!V49</f>
        <v>-7.5724969999999995E-5</v>
      </c>
      <c r="AH60" s="44">
        <f>'results-unformat'!W49</f>
        <v>7.893497E-5</v>
      </c>
      <c r="AI60" s="44">
        <f>'results-unformat'!X49</f>
        <v>-5.4310839999999998E-5</v>
      </c>
      <c r="AJ60" s="31">
        <f>'results-unformat'!Y49</f>
        <v>1.425412E-3</v>
      </c>
      <c r="AK60" s="31">
        <f>'results-unformat'!Z49</f>
        <v>2.4960436000000001E-3</v>
      </c>
      <c r="AL60" s="48">
        <f>'results-unformat'!AA49</f>
        <v>1.7511030999999999</v>
      </c>
      <c r="AM60" s="31">
        <f>'results-unformat'!AB49</f>
        <v>0.04</v>
      </c>
      <c r="AN60" s="31">
        <f>'results-unformat'!AP49</f>
        <v>6.196773E-3</v>
      </c>
      <c r="AO60" s="31">
        <f>'results-unformat'!AE49</f>
        <v>6.3E-2</v>
      </c>
      <c r="AP60" s="36">
        <f>'results-unformat'!AQ49</f>
        <v>7.6831629999999998E-3</v>
      </c>
      <c r="AQ60" s="36">
        <f>'results-unformat'!AC49</f>
        <v>0.96</v>
      </c>
      <c r="AR60" s="31">
        <f t="shared" si="61"/>
        <v>1.0496807811560622</v>
      </c>
      <c r="AS60" s="31">
        <f t="shared" si="62"/>
        <v>1.0426019628507897</v>
      </c>
      <c r="AT60" s="31">
        <f t="shared" si="63"/>
        <v>0.99997858609928081</v>
      </c>
      <c r="AU60" s="31">
        <f t="shared" si="80"/>
        <v>0.99992427789706317</v>
      </c>
      <c r="AV60" s="44">
        <f t="shared" si="64"/>
        <v>2.8453991383514676E-4</v>
      </c>
      <c r="AW60" s="31">
        <f t="shared" si="65"/>
        <v>2.846170657815339E-4</v>
      </c>
      <c r="AX60" s="44">
        <f t="shared" si="66"/>
        <v>2.8614205002885917E-4</v>
      </c>
      <c r="AY60" s="44">
        <f t="shared" si="67"/>
        <v>2.8622060325722565E-4</v>
      </c>
      <c r="AZ60" s="44">
        <f t="shared" si="68"/>
        <v>8.8376383886368259E-5</v>
      </c>
      <c r="BA60" s="31">
        <f t="shared" si="69"/>
        <v>8.8384195129243004E-5</v>
      </c>
      <c r="BB60" s="31">
        <f t="shared" si="70"/>
        <v>1.5468885957925504E-4</v>
      </c>
      <c r="BC60" s="31">
        <f t="shared" si="71"/>
        <v>1.5471279373713287E-4</v>
      </c>
      <c r="BD60" s="10">
        <f t="shared" si="72"/>
        <v>-2.3710999999997442E-6</v>
      </c>
      <c r="BE60" s="25">
        <f t="shared" si="73"/>
        <v>1.214567508E-2</v>
      </c>
      <c r="BF60" s="13">
        <f t="shared" si="74"/>
        <v>1.214567508E-2</v>
      </c>
      <c r="BG60" s="13">
        <f t="shared" si="75"/>
        <v>1.505899948E-2</v>
      </c>
      <c r="BH60" s="13">
        <f t="shared" si="76"/>
        <v>1.505899948E-2</v>
      </c>
      <c r="BI60" s="53">
        <f t="shared" si="77"/>
        <v>14.492036027749155</v>
      </c>
      <c r="BJ60" s="13">
        <f t="shared" si="78"/>
        <v>0.67895693251113187</v>
      </c>
      <c r="BK60" s="53">
        <f t="shared" si="79"/>
        <v>14.79607429842078</v>
      </c>
    </row>
    <row r="61" spans="1:63" s="2" customFormat="1" x14ac:dyDescent="0.3">
      <c r="A61" s="2">
        <v>33</v>
      </c>
      <c r="B61" s="2">
        <v>38</v>
      </c>
      <c r="C61" s="2">
        <v>23</v>
      </c>
      <c r="D61" s="2" t="s">
        <v>201</v>
      </c>
      <c r="E61" s="2" t="s">
        <v>11</v>
      </c>
      <c r="F61" s="2" t="s">
        <v>42</v>
      </c>
      <c r="G61" s="2" t="s">
        <v>69</v>
      </c>
      <c r="H61" s="31">
        <f>'results-unformat'!F55</f>
        <v>4.8838529999999998E-2</v>
      </c>
      <c r="I61" s="31">
        <f>'results-unformat'!AF55</f>
        <v>4.482832E-3</v>
      </c>
      <c r="J61" s="44">
        <f>'results-unformat'!AJ55</f>
        <v>1.409545E-4</v>
      </c>
      <c r="K61" s="31">
        <f>'results-unformat'!G55</f>
        <v>4.2056364999999998E-2</v>
      </c>
      <c r="L61" s="31">
        <f>'results-unformat'!AG55</f>
        <v>4.4574285E-3</v>
      </c>
      <c r="M61" s="44">
        <f>'results-unformat'!AK55</f>
        <v>1.367622E-4</v>
      </c>
      <c r="N61" s="44">
        <f>'results-unformat'!H55</f>
        <v>4.322388E-6</v>
      </c>
      <c r="O61" s="44">
        <f>'results-unformat'!AH55</f>
        <v>1.688108E-3</v>
      </c>
      <c r="P61" s="44">
        <f>'results-unformat'!AL55</f>
        <v>5.40753E-5</v>
      </c>
      <c r="Q61" s="44">
        <f>'results-unformat'!I55</f>
        <v>-3.9573980000000003E-5</v>
      </c>
      <c r="R61" s="31">
        <f>'results-unformat'!AI55</f>
        <v>1.8280726E-3</v>
      </c>
      <c r="S61" s="44">
        <f>'results-unformat'!AM55</f>
        <v>5.865151E-5</v>
      </c>
      <c r="T61" s="44">
        <f>'results-unformat'!J55</f>
        <v>4.8361449999999998E-5</v>
      </c>
      <c r="U61" s="44">
        <f>'results-unformat'!K55</f>
        <v>1.409545E-4</v>
      </c>
      <c r="V61" s="31">
        <f>'results-unformat'!L55</f>
        <v>-6.7337990000000004E-3</v>
      </c>
      <c r="W61" s="44">
        <f>'results-unformat'!M55</f>
        <v>1.367622E-4</v>
      </c>
      <c r="X61" s="31">
        <f>'results-unformat'!N55</f>
        <v>-6.7821599999999998E-3</v>
      </c>
      <c r="Y61" s="31">
        <f>'results-unformat'!O55</f>
        <v>4.4554060000000003E-3</v>
      </c>
      <c r="Z61" s="31">
        <f>'results-unformat'!P55</f>
        <v>8.0018269999999996E-3</v>
      </c>
      <c r="AA61" s="48">
        <f>'results-unformat'!Q55</f>
        <v>1.795981</v>
      </c>
      <c r="AB61" s="43">
        <f>'results-unformat'!R55</f>
        <v>1</v>
      </c>
      <c r="AC61" s="43">
        <f>'results-unformat'!AD55</f>
        <v>1</v>
      </c>
      <c r="AD61" s="36">
        <f>'results-unformat'!S55</f>
        <v>0.94299999999999995</v>
      </c>
      <c r="AE61" s="31">
        <f>'results-unformat'!T55</f>
        <v>4.322388E-6</v>
      </c>
      <c r="AF61" s="44">
        <f>'results-unformat'!U55</f>
        <v>5.40753E-5</v>
      </c>
      <c r="AG61" s="44">
        <f>'results-unformat'!V55</f>
        <v>-3.9573980000000003E-5</v>
      </c>
      <c r="AH61" s="44">
        <f>'results-unformat'!W55</f>
        <v>5.865151E-5</v>
      </c>
      <c r="AI61" s="44">
        <f>'results-unformat'!X55</f>
        <v>-4.389637E-5</v>
      </c>
      <c r="AJ61" s="31">
        <f>'results-unformat'!Y55</f>
        <v>1.7091610000000001E-3</v>
      </c>
      <c r="AK61" s="31">
        <f>'results-unformat'!Z55</f>
        <v>1.8542184000000001E-3</v>
      </c>
      <c r="AL61" s="48">
        <f>'results-unformat'!AA55</f>
        <v>1.0848701999999999</v>
      </c>
      <c r="AM61" s="31">
        <f>'results-unformat'!AB55</f>
        <v>4.9000000000000002E-2</v>
      </c>
      <c r="AN61" s="31">
        <f>'results-unformat'!AP55</f>
        <v>6.8263459999999996E-3</v>
      </c>
      <c r="AO61" s="31">
        <f>'results-unformat'!AE55</f>
        <v>4.8000000000000001E-2</v>
      </c>
      <c r="AP61" s="36">
        <f>'results-unformat'!AQ55</f>
        <v>6.759882E-3</v>
      </c>
      <c r="AQ61" s="36">
        <f>'results-unformat'!AC55</f>
        <v>0.95099999999999996</v>
      </c>
      <c r="AR61" s="31">
        <f t="shared" si="61"/>
        <v>1.0500507853502243</v>
      </c>
      <c r="AS61" s="31">
        <f t="shared" si="62"/>
        <v>1.042953263154734</v>
      </c>
      <c r="AT61" s="31">
        <f t="shared" si="63"/>
        <v>1.0000043223973416</v>
      </c>
      <c r="AU61" s="31">
        <f t="shared" si="80"/>
        <v>0.99996042680303965</v>
      </c>
      <c r="AV61" s="44">
        <f t="shared" si="64"/>
        <v>2.9005832234019202E-4</v>
      </c>
      <c r="AW61" s="31">
        <f t="shared" si="65"/>
        <v>2.9013846806114074E-4</v>
      </c>
      <c r="AX61" s="44">
        <f t="shared" si="66"/>
        <v>2.795302359615004E-4</v>
      </c>
      <c r="AY61" s="44">
        <f t="shared" si="67"/>
        <v>2.7960517517811034E-4</v>
      </c>
      <c r="AZ61" s="44">
        <f t="shared" si="68"/>
        <v>1.0598242961024074E-4</v>
      </c>
      <c r="BA61" s="31">
        <f t="shared" si="69"/>
        <v>1.0599366302743718E-4</v>
      </c>
      <c r="BB61" s="31">
        <f t="shared" si="70"/>
        <v>1.1494580334903137E-4</v>
      </c>
      <c r="BC61" s="31">
        <f t="shared" si="71"/>
        <v>1.1495901792846208E-4</v>
      </c>
      <c r="BD61" s="10">
        <f t="shared" si="72"/>
        <v>-2.5403499999999968E-5</v>
      </c>
      <c r="BE61" s="25">
        <f t="shared" si="73"/>
        <v>1.3379638159999999E-2</v>
      </c>
      <c r="BF61" s="13">
        <f t="shared" si="74"/>
        <v>1.3379638159999999E-2</v>
      </c>
      <c r="BG61" s="13">
        <f t="shared" si="75"/>
        <v>1.324936872E-2</v>
      </c>
      <c r="BH61" s="13">
        <f t="shared" si="76"/>
        <v>1.324936872E-2</v>
      </c>
      <c r="BI61" s="53">
        <f t="shared" si="77"/>
        <v>13.801550546228537</v>
      </c>
      <c r="BJ61" s="13">
        <f t="shared" si="78"/>
        <v>0.68052159633900244</v>
      </c>
      <c r="BK61" s="53">
        <f t="shared" si="79"/>
        <v>14.093473690532043</v>
      </c>
    </row>
    <row r="62" spans="1:63" s="6" customFormat="1" x14ac:dyDescent="0.3">
      <c r="D62" s="8" t="s">
        <v>89</v>
      </c>
      <c r="H62" s="27"/>
      <c r="I62" s="27"/>
      <c r="J62" s="7"/>
      <c r="K62" s="27"/>
      <c r="L62" s="27"/>
      <c r="M62" s="7"/>
      <c r="N62" s="7"/>
      <c r="O62" s="7"/>
      <c r="P62" s="7"/>
      <c r="Q62" s="7"/>
      <c r="R62" s="7"/>
      <c r="S62" s="7"/>
      <c r="T62" s="7"/>
      <c r="U62" s="7"/>
      <c r="V62" s="27"/>
      <c r="W62" s="7"/>
      <c r="X62" s="27"/>
      <c r="Y62" s="27"/>
      <c r="Z62" s="27"/>
      <c r="AA62" s="39"/>
      <c r="AB62" s="42"/>
      <c r="AC62" s="42"/>
      <c r="AD62" s="14"/>
      <c r="AE62" s="7"/>
      <c r="AF62" s="7"/>
      <c r="AG62" s="7"/>
      <c r="AH62" s="7"/>
      <c r="AI62" s="7"/>
      <c r="AJ62" s="27"/>
      <c r="AK62" s="27"/>
      <c r="AL62" s="39"/>
      <c r="AM62" s="27"/>
      <c r="AN62" s="27"/>
      <c r="AO62" s="27"/>
      <c r="AP62" s="14"/>
      <c r="AQ62" s="14"/>
      <c r="AR62" s="27"/>
      <c r="AS62" s="27"/>
      <c r="AT62" s="27"/>
      <c r="AU62" s="27"/>
      <c r="AV62" s="7"/>
      <c r="AW62" s="27"/>
      <c r="AX62" s="27"/>
      <c r="AY62" s="27"/>
      <c r="AZ62" s="7"/>
      <c r="BA62" s="27"/>
      <c r="BB62" s="27"/>
      <c r="BC62" s="27"/>
      <c r="BD62" s="7"/>
      <c r="BE62" s="27"/>
      <c r="BF62" s="14"/>
      <c r="BG62" s="14"/>
      <c r="BH62" s="14"/>
      <c r="BI62" s="54"/>
      <c r="BJ62" s="14"/>
    </row>
    <row r="63" spans="1:63" s="2" customFormat="1" x14ac:dyDescent="0.3">
      <c r="A63" s="2">
        <v>3</v>
      </c>
      <c r="B63" s="2">
        <v>3</v>
      </c>
      <c r="C63" s="2">
        <v>1</v>
      </c>
      <c r="D63" s="2" t="s">
        <v>202</v>
      </c>
      <c r="E63" s="2" t="s">
        <v>8</v>
      </c>
      <c r="F63" s="2" t="s">
        <v>10</v>
      </c>
      <c r="G63" s="2" t="s">
        <v>70</v>
      </c>
      <c r="H63" s="31">
        <f>'results-unformat'!F56</f>
        <v>4.8722700000000001E-2</v>
      </c>
      <c r="I63" s="31">
        <f>'results-unformat'!AF56</f>
        <v>1.2868339999999999E-3</v>
      </c>
      <c r="J63" s="44">
        <f>'results-unformat'!AJ56</f>
        <v>4.0613169999999997E-5</v>
      </c>
      <c r="K63" s="31">
        <f>'results-unformat'!G56</f>
        <v>4.7379886000000003E-2</v>
      </c>
      <c r="L63" s="31">
        <f>'results-unformat'!AG56</f>
        <v>1.2860415999999999E-3</v>
      </c>
      <c r="M63" s="44">
        <f>'results-unformat'!AK56</f>
        <v>4.1179310000000001E-5</v>
      </c>
      <c r="N63" s="44">
        <f>'results-unformat'!H56</f>
        <v>1.5810999999999999E-4</v>
      </c>
      <c r="O63" s="44">
        <f>'results-unformat'!AH56</f>
        <v>2.7536349999999999E-3</v>
      </c>
      <c r="P63" s="44">
        <f>'results-unformat'!AL56</f>
        <v>8.542902E-5</v>
      </c>
      <c r="Q63" s="44">
        <f>'results-unformat'!I56</f>
        <v>2.269475E-4</v>
      </c>
      <c r="R63" s="31">
        <f>'results-unformat'!AI56</f>
        <v>1.1080222E-3</v>
      </c>
      <c r="S63" s="44">
        <f>'results-unformat'!AM56</f>
        <v>3.5176389999999997E-5</v>
      </c>
      <c r="T63" s="44">
        <f>'results-unformat'!J56</f>
        <v>-6.7466449999999998E-5</v>
      </c>
      <c r="U63" s="44">
        <f>'results-unformat'!K56</f>
        <v>4.0613169999999997E-5</v>
      </c>
      <c r="V63" s="31">
        <f>'results-unformat'!L56</f>
        <v>-1.4102780000000001E-3</v>
      </c>
      <c r="W63" s="44">
        <f>'results-unformat'!M56</f>
        <v>4.1179310000000001E-5</v>
      </c>
      <c r="X63" s="31">
        <f>'results-unformat'!N56</f>
        <v>-1.3428120000000001E-3</v>
      </c>
      <c r="Y63" s="31">
        <f>'results-unformat'!O56</f>
        <v>1.2854310000000001E-3</v>
      </c>
      <c r="Z63" s="31">
        <f>'results-unformat'!P56</f>
        <v>1.919095E-3</v>
      </c>
      <c r="AA63" s="48">
        <f>'results-unformat'!Q56</f>
        <v>1.4929589999999999</v>
      </c>
      <c r="AB63" s="43">
        <f>'results-unformat'!R56</f>
        <v>1</v>
      </c>
      <c r="AC63" s="43">
        <f>'results-unformat'!AD56</f>
        <v>1</v>
      </c>
      <c r="AD63" s="36">
        <f>'results-unformat'!S56</f>
        <v>0.95099999999999996</v>
      </c>
      <c r="AE63" s="31">
        <f>'results-unformat'!T56</f>
        <v>1.5810999999999999E-4</v>
      </c>
      <c r="AF63" s="44">
        <f>'results-unformat'!U56</f>
        <v>8.542902E-5</v>
      </c>
      <c r="AG63" s="44">
        <f>'results-unformat'!V56</f>
        <v>2.269475E-4</v>
      </c>
      <c r="AH63" s="44">
        <f>'results-unformat'!W56</f>
        <v>3.5176389999999997E-5</v>
      </c>
      <c r="AI63" s="44">
        <f>'results-unformat'!X56</f>
        <v>6.8837540000000002E-5</v>
      </c>
      <c r="AJ63" s="31">
        <f>'results-unformat'!Y56</f>
        <v>2.7047769999999998E-3</v>
      </c>
      <c r="AK63" s="31">
        <f>'results-unformat'!Z56</f>
        <v>1.1347449999999999E-3</v>
      </c>
      <c r="AL63" s="48">
        <f>'results-unformat'!AA56</f>
        <v>0.41953370000000001</v>
      </c>
      <c r="AM63" s="31">
        <f>'results-unformat'!AB56</f>
        <v>4.5999999999999999E-2</v>
      </c>
      <c r="AN63" s="31">
        <f>'results-unformat'!AP56</f>
        <v>6.6245000000000002E-3</v>
      </c>
      <c r="AO63" s="31">
        <f>'results-unformat'!AE56</f>
        <v>5.7000000000000002E-2</v>
      </c>
      <c r="AP63" s="36">
        <f>'results-unformat'!AQ56</f>
        <v>7.3315070000000001E-3</v>
      </c>
      <c r="AQ63" s="36">
        <f>'results-unformat'!AC56</f>
        <v>0.95399999999999996</v>
      </c>
      <c r="AR63" s="31">
        <f t="shared" ref="AR63:AR80" si="81">EXP(H63)</f>
        <v>1.049929165011535</v>
      </c>
      <c r="AS63" s="31">
        <f t="shared" ref="AS63:AS80" si="82">EXP(K63)</f>
        <v>1.0485202515957859</v>
      </c>
      <c r="AT63" s="31">
        <f t="shared" ref="AT63:AT80" si="83">EXP(N63)</f>
        <v>1.0001581225000449</v>
      </c>
      <c r="AU63" s="31">
        <f>EXP(Q63)</f>
        <v>1.0002269732545321</v>
      </c>
      <c r="AV63" s="44">
        <f t="shared" ref="AV63:AV80" si="84">AR63-EXP(H63-1.96*J63)</f>
        <v>8.3572938943454744E-5</v>
      </c>
      <c r="AW63" s="31">
        <f t="shared" ref="AW63:AW80" si="85">EXP(H63+1.96*J63)-AR63</f>
        <v>8.3579591765969852E-5</v>
      </c>
      <c r="AX63" s="44">
        <f t="shared" ref="AX63:AX80" si="86">AS63-EXP(K63-1.96*M63)</f>
        <v>8.4624172228542349E-5</v>
      </c>
      <c r="AY63" s="44">
        <f t="shared" ref="AY63:AY80" si="87">EXP(K63+1.96*M63)-AS63</f>
        <v>8.4631002643664743E-5</v>
      </c>
      <c r="AZ63" s="44">
        <f t="shared" ref="AZ63:AZ80" si="88">AT63-EXP(N63-1.96*P63)</f>
        <v>1.674533357123309E-4</v>
      </c>
      <c r="BA63" s="31">
        <f t="shared" ref="BA63:BA80" si="89">EXP(N63+1.96*P63)-AT63</f>
        <v>1.6748137659350348E-4</v>
      </c>
      <c r="BB63" s="31">
        <f t="shared" ref="BB63:BB80" si="90">AU63-EXP(Q63-1.96*S63)</f>
        <v>6.8958995994128358E-5</v>
      </c>
      <c r="BC63" s="31">
        <f t="shared" ref="BC63:BC80" si="91">EXP(Q63+1.96*S63)-AU63</f>
        <v>6.8963750585959716E-5</v>
      </c>
      <c r="BD63" s="10">
        <f t="shared" ref="BD63:BD80" si="92">L63-I63</f>
        <v>-7.9240000000002989E-7</v>
      </c>
      <c r="BE63" s="25">
        <f t="shared" ref="BE63:BE80" si="93">(1.96*AN63)</f>
        <v>1.2984020000000001E-2</v>
      </c>
      <c r="BF63" s="13">
        <f t="shared" ref="BF63:BF80" si="94">(1.96*AN63)</f>
        <v>1.2984020000000001E-2</v>
      </c>
      <c r="BG63" s="13">
        <f t="shared" ref="BG63:BG80" si="95">(1.96*AP63)</f>
        <v>1.436975372E-2</v>
      </c>
      <c r="BH63" s="13">
        <f t="shared" ref="BH63:BH80" si="96">(1.96*AP63)</f>
        <v>1.436975372E-2</v>
      </c>
      <c r="BI63" s="53">
        <f t="shared" ref="BI63:BI80" si="97">(1-(K63/LN(1.05)))*100</f>
        <v>2.890496872555337</v>
      </c>
      <c r="BJ63" s="13">
        <f t="shared" ref="BJ63:BJ80" si="98">ABS((EXP(K63)-EXP(H63))/EXP(K63))*100</f>
        <v>0.13437159784036889</v>
      </c>
      <c r="BK63" s="53">
        <f t="shared" ref="BK63:BK80" si="99">(1.05-EXP(K63))/0.05*100</f>
        <v>2.9594968084283302</v>
      </c>
    </row>
    <row r="64" spans="1:63" s="2" customFormat="1" x14ac:dyDescent="0.3">
      <c r="A64" s="2">
        <v>4</v>
      </c>
      <c r="B64" s="2">
        <v>4</v>
      </c>
      <c r="C64" s="2">
        <v>2</v>
      </c>
      <c r="D64" s="2" t="s">
        <v>204</v>
      </c>
      <c r="E64" s="2" t="s">
        <v>8</v>
      </c>
      <c r="F64" s="2" t="s">
        <v>43</v>
      </c>
      <c r="G64" s="2" t="s">
        <v>70</v>
      </c>
      <c r="H64" s="31">
        <f>'results-unformat'!F58</f>
        <v>4.8791569999999999E-2</v>
      </c>
      <c r="I64" s="31">
        <f>'results-unformat'!AF58</f>
        <v>1.1644629999999999E-3</v>
      </c>
      <c r="J64" s="44">
        <f>'results-unformat'!AJ58</f>
        <v>3.7231809999999999E-5</v>
      </c>
      <c r="K64" s="31">
        <f>'results-unformat'!G58</f>
        <v>4.7529680999999997E-2</v>
      </c>
      <c r="L64" s="31">
        <f>'results-unformat'!AG58</f>
        <v>1.1355717E-3</v>
      </c>
      <c r="M64" s="44">
        <f>'results-unformat'!AK58</f>
        <v>3.6266970000000002E-5</v>
      </c>
      <c r="N64" s="44">
        <f>'results-unformat'!H58</f>
        <v>-3.205465E-5</v>
      </c>
      <c r="O64" s="44">
        <f>'results-unformat'!AH58</f>
        <v>2.5350580000000002E-3</v>
      </c>
      <c r="P64" s="44">
        <f>'results-unformat'!AL58</f>
        <v>7.9817640000000002E-5</v>
      </c>
      <c r="Q64" s="44">
        <f>'results-unformat'!I58</f>
        <v>5.7719069999999999E-5</v>
      </c>
      <c r="R64" s="31">
        <f>'results-unformat'!AI58</f>
        <v>1.3612407999999999E-3</v>
      </c>
      <c r="S64" s="44">
        <f>'results-unformat'!AM58</f>
        <v>4.3293939999999998E-5</v>
      </c>
      <c r="T64" s="44">
        <f>'results-unformat'!J58</f>
        <v>1.4075409999999999E-6</v>
      </c>
      <c r="U64" s="44">
        <f>'results-unformat'!K58</f>
        <v>3.7231809999999999E-5</v>
      </c>
      <c r="V64" s="31">
        <f>'results-unformat'!L58</f>
        <v>-1.260483E-3</v>
      </c>
      <c r="W64" s="44">
        <f>'results-unformat'!M58</f>
        <v>3.6266970000000002E-5</v>
      </c>
      <c r="X64" s="31">
        <f>'results-unformat'!N58</f>
        <v>-1.261891E-3</v>
      </c>
      <c r="Y64" s="31">
        <f>'results-unformat'!O58</f>
        <v>1.1767850000000001E-3</v>
      </c>
      <c r="Z64" s="31">
        <f>'results-unformat'!P58</f>
        <v>1.703759E-3</v>
      </c>
      <c r="AA64" s="48">
        <f>'results-unformat'!Q58</f>
        <v>1.447808</v>
      </c>
      <c r="AB64" s="43">
        <f>'results-unformat'!R58</f>
        <v>1</v>
      </c>
      <c r="AC64" s="43">
        <f>'results-unformat'!AD58</f>
        <v>1</v>
      </c>
      <c r="AD64" s="36">
        <f>'results-unformat'!S58</f>
        <v>0.95599999999999996</v>
      </c>
      <c r="AE64" s="31">
        <f>'results-unformat'!T58</f>
        <v>-3.205465E-5</v>
      </c>
      <c r="AF64" s="44">
        <f>'results-unformat'!U58</f>
        <v>7.9817640000000002E-5</v>
      </c>
      <c r="AG64" s="44">
        <f>'results-unformat'!V58</f>
        <v>5.7719069999999999E-5</v>
      </c>
      <c r="AH64" s="44">
        <f>'results-unformat'!W58</f>
        <v>4.3293939999999998E-5</v>
      </c>
      <c r="AI64" s="44">
        <f>'results-unformat'!X58</f>
        <v>8.9773720000000006E-5</v>
      </c>
      <c r="AJ64" s="31">
        <f>'results-unformat'!Y58</f>
        <v>2.5229969999999999E-3</v>
      </c>
      <c r="AK64" s="31">
        <f>'results-unformat'!Z58</f>
        <v>1.3696067E-3</v>
      </c>
      <c r="AL64" s="48">
        <f>'results-unformat'!AA58</f>
        <v>0.54284920000000003</v>
      </c>
      <c r="AM64" s="31">
        <f>'results-unformat'!AB58</f>
        <v>5.1999999999999998E-2</v>
      </c>
      <c r="AN64" s="31">
        <f>'results-unformat'!AP58</f>
        <v>7.021111E-3</v>
      </c>
      <c r="AO64" s="31">
        <f>'results-unformat'!AE58</f>
        <v>5.5E-2</v>
      </c>
      <c r="AP64" s="36">
        <f>'results-unformat'!AQ58</f>
        <v>7.2093690000000002E-3</v>
      </c>
      <c r="AQ64" s="36">
        <f>'results-unformat'!AC58</f>
        <v>0.94799999999999995</v>
      </c>
      <c r="AR64" s="31">
        <f t="shared" si="81"/>
        <v>1.050001476123134</v>
      </c>
      <c r="AS64" s="31">
        <f t="shared" si="82"/>
        <v>1.0486773264510938</v>
      </c>
      <c r="AT64" s="31">
        <f t="shared" si="83"/>
        <v>0.99996794586374482</v>
      </c>
      <c r="AU64" s="31">
        <f t="shared" ref="AU64:AU80" si="100">EXP(Q64)</f>
        <v>1.0000577207357775</v>
      </c>
      <c r="AV64" s="44">
        <f t="shared" si="84"/>
        <v>7.6620377004177342E-5</v>
      </c>
      <c r="AW64" s="31">
        <f t="shared" si="85"/>
        <v>7.6625968530086297E-5</v>
      </c>
      <c r="AX64" s="44">
        <f t="shared" si="86"/>
        <v>7.4540754979146584E-5</v>
      </c>
      <c r="AY64" s="44">
        <f t="shared" si="87"/>
        <v>7.4546053767665654E-5</v>
      </c>
      <c r="AZ64" s="44">
        <f t="shared" si="88"/>
        <v>1.5642532365922612E-4</v>
      </c>
      <c r="BA64" s="31">
        <f t="shared" si="89"/>
        <v>1.5644979715390139E-4</v>
      </c>
      <c r="BB64" s="31">
        <f t="shared" si="90"/>
        <v>8.4857419970996162E-5</v>
      </c>
      <c r="BC64" s="31">
        <f t="shared" si="91"/>
        <v>8.486462094836611E-5</v>
      </c>
      <c r="BD64" s="10">
        <f t="shared" si="92"/>
        <v>-2.8891299999999958E-5</v>
      </c>
      <c r="BE64" s="25">
        <f t="shared" si="93"/>
        <v>1.3761377559999999E-2</v>
      </c>
      <c r="BF64" s="13">
        <f t="shared" si="94"/>
        <v>1.3761377559999999E-2</v>
      </c>
      <c r="BG64" s="13">
        <f t="shared" si="95"/>
        <v>1.4130363240000001E-2</v>
      </c>
      <c r="BH64" s="13">
        <f t="shared" si="96"/>
        <v>1.4130363240000001E-2</v>
      </c>
      <c r="BI64" s="53">
        <f t="shared" si="97"/>
        <v>2.5834780244944677</v>
      </c>
      <c r="BJ64" s="13">
        <f t="shared" si="98"/>
        <v>0.1262685516927643</v>
      </c>
      <c r="BK64" s="53">
        <f t="shared" si="99"/>
        <v>2.6453470978125004</v>
      </c>
    </row>
    <row r="65" spans="1:63" s="2" customFormat="1" x14ac:dyDescent="0.3">
      <c r="A65" s="2">
        <v>5</v>
      </c>
      <c r="B65" s="2">
        <v>5</v>
      </c>
      <c r="C65" s="2">
        <v>3</v>
      </c>
      <c r="D65" s="2" t="s">
        <v>206</v>
      </c>
      <c r="E65" s="2" t="s">
        <v>8</v>
      </c>
      <c r="F65" s="2" t="s">
        <v>11</v>
      </c>
      <c r="G65" s="2" t="s">
        <v>70</v>
      </c>
      <c r="H65" s="31">
        <f>'results-unformat'!F60</f>
        <v>4.8769430000000003E-2</v>
      </c>
      <c r="I65" s="31">
        <f>'results-unformat'!AF60</f>
        <v>1.1570969999999999E-3</v>
      </c>
      <c r="J65" s="44">
        <f>'results-unformat'!AJ60</f>
        <v>3.6885389999999997E-5</v>
      </c>
      <c r="K65" s="31">
        <f>'results-unformat'!G60</f>
        <v>4.7515499000000003E-2</v>
      </c>
      <c r="L65" s="31">
        <f>'results-unformat'!AG60</f>
        <v>1.1283930000000001E-3</v>
      </c>
      <c r="M65" s="44">
        <f>'results-unformat'!AK60</f>
        <v>3.5926300000000002E-5</v>
      </c>
      <c r="N65" s="44">
        <f>'results-unformat'!H60</f>
        <v>-1.0157649999999999E-5</v>
      </c>
      <c r="O65" s="44">
        <f>'results-unformat'!AH60</f>
        <v>4.0611149999999997E-3</v>
      </c>
      <c r="P65" s="44">
        <f>'results-unformat'!AL60</f>
        <v>1.305775E-4</v>
      </c>
      <c r="Q65" s="44">
        <f>'results-unformat'!I60</f>
        <v>-2.5779059999999999E-5</v>
      </c>
      <c r="R65" s="31">
        <f>'results-unformat'!AI60</f>
        <v>1.3314234999999999E-3</v>
      </c>
      <c r="S65" s="44">
        <f>'results-unformat'!AM60</f>
        <v>4.1622819999999999E-5</v>
      </c>
      <c r="T65" s="44">
        <f>'results-unformat'!J60</f>
        <v>-2.0730129999999999E-5</v>
      </c>
      <c r="U65" s="44">
        <f>'results-unformat'!K60</f>
        <v>3.6885389999999997E-5</v>
      </c>
      <c r="V65" s="31">
        <f>'results-unformat'!L60</f>
        <v>-1.2746649999999999E-3</v>
      </c>
      <c r="W65" s="44">
        <f>'results-unformat'!M60</f>
        <v>3.5926300000000002E-5</v>
      </c>
      <c r="X65" s="31">
        <f>'results-unformat'!N60</f>
        <v>-1.2539350000000001E-3</v>
      </c>
      <c r="Y65" s="31">
        <f>'results-unformat'!O60</f>
        <v>1.1660189999999999E-3</v>
      </c>
      <c r="Z65" s="31">
        <f>'results-unformat'!P60</f>
        <v>1.7070970000000001E-3</v>
      </c>
      <c r="AA65" s="48">
        <f>'results-unformat'!Q60</f>
        <v>1.464038</v>
      </c>
      <c r="AB65" s="43">
        <f>'results-unformat'!R60</f>
        <v>1</v>
      </c>
      <c r="AC65" s="43">
        <f>'results-unformat'!AD60</f>
        <v>1</v>
      </c>
      <c r="AD65" s="36">
        <f>'results-unformat'!S60</f>
        <v>0.94599999999999995</v>
      </c>
      <c r="AE65" s="31">
        <f>'results-unformat'!T60</f>
        <v>-1.0157649999999999E-5</v>
      </c>
      <c r="AF65" s="44">
        <f>'results-unformat'!U60</f>
        <v>1.305775E-4</v>
      </c>
      <c r="AG65" s="44">
        <f>'results-unformat'!V60</f>
        <v>-2.5779059999999999E-5</v>
      </c>
      <c r="AH65" s="44">
        <f>'results-unformat'!W60</f>
        <v>4.1622819999999999E-5</v>
      </c>
      <c r="AI65" s="44">
        <f>'results-unformat'!X60</f>
        <v>-1.562141E-5</v>
      </c>
      <c r="AJ65" s="31">
        <f>'results-unformat'!Y60</f>
        <v>4.1271700000000003E-3</v>
      </c>
      <c r="AK65" s="31">
        <f>'results-unformat'!Z60</f>
        <v>1.3158235E-3</v>
      </c>
      <c r="AL65" s="48">
        <f>'results-unformat'!AA60</f>
        <v>0.31881979999999999</v>
      </c>
      <c r="AM65" s="31">
        <f>'results-unformat'!AB60</f>
        <v>5.6000000000000001E-2</v>
      </c>
      <c r="AN65" s="31">
        <f>'results-unformat'!AP60</f>
        <v>7.2707630000000004E-3</v>
      </c>
      <c r="AO65" s="31">
        <f>'results-unformat'!AE60</f>
        <v>4.4999999999999998E-2</v>
      </c>
      <c r="AP65" s="36">
        <f>'results-unformat'!AQ60</f>
        <v>6.5555320000000002E-3</v>
      </c>
      <c r="AQ65" s="36">
        <f>'results-unformat'!AC60</f>
        <v>0.94399999999999995</v>
      </c>
      <c r="AR65" s="31">
        <f t="shared" si="81"/>
        <v>1.0499782293477953</v>
      </c>
      <c r="AS65" s="31">
        <f t="shared" si="82"/>
        <v>1.0486624542147094</v>
      </c>
      <c r="AT65" s="31">
        <f t="shared" si="83"/>
        <v>0.99998984240158872</v>
      </c>
      <c r="AU65" s="31">
        <f t="shared" si="100"/>
        <v>0.99997422127227709</v>
      </c>
      <c r="AV65" s="44">
        <f t="shared" si="84"/>
        <v>7.590581485028558E-5</v>
      </c>
      <c r="AW65" s="31">
        <f t="shared" si="85"/>
        <v>7.5911302687359239E-5</v>
      </c>
      <c r="AX65" s="44">
        <f t="shared" si="86"/>
        <v>7.3839541624209915E-5</v>
      </c>
      <c r="AY65" s="44">
        <f t="shared" si="87"/>
        <v>7.38447412589327E-5</v>
      </c>
      <c r="AZ65" s="44">
        <f t="shared" si="88"/>
        <v>2.5589655290425561E-4</v>
      </c>
      <c r="BA65" s="31">
        <f t="shared" si="89"/>
        <v>2.5596205337663491E-4</v>
      </c>
      <c r="BB65" s="31">
        <f t="shared" si="90"/>
        <v>8.1575296621339E-5</v>
      </c>
      <c r="BC65" s="31">
        <f t="shared" si="91"/>
        <v>8.1581951864917457E-5</v>
      </c>
      <c r="BD65" s="10">
        <f t="shared" si="92"/>
        <v>-2.8703999999999839E-5</v>
      </c>
      <c r="BE65" s="25">
        <f t="shared" si="93"/>
        <v>1.4250695480000001E-2</v>
      </c>
      <c r="BF65" s="13">
        <f t="shared" si="94"/>
        <v>1.4250695480000001E-2</v>
      </c>
      <c r="BG65" s="13">
        <f t="shared" si="95"/>
        <v>1.284884272E-2</v>
      </c>
      <c r="BH65" s="13">
        <f t="shared" si="96"/>
        <v>1.284884272E-2</v>
      </c>
      <c r="BI65" s="53">
        <f t="shared" si="97"/>
        <v>2.6125453585389757</v>
      </c>
      <c r="BJ65" s="13">
        <f t="shared" si="98"/>
        <v>0.12547175001809449</v>
      </c>
      <c r="BK65" s="53">
        <f t="shared" si="99"/>
        <v>2.6750915705813227</v>
      </c>
    </row>
    <row r="66" spans="1:63" s="2" customFormat="1" x14ac:dyDescent="0.3">
      <c r="A66" s="2">
        <v>9</v>
      </c>
      <c r="B66" s="2">
        <v>10</v>
      </c>
      <c r="C66" s="2">
        <v>5</v>
      </c>
      <c r="D66" s="2" t="s">
        <v>208</v>
      </c>
      <c r="E66" s="2" t="s">
        <v>9</v>
      </c>
      <c r="F66" s="2" t="s">
        <v>10</v>
      </c>
      <c r="G66" s="2" t="s">
        <v>70</v>
      </c>
      <c r="H66" s="31">
        <f>'results-unformat'!F62</f>
        <v>4.877016E-2</v>
      </c>
      <c r="I66" s="31">
        <f>'results-unformat'!AF62</f>
        <v>1.6946369999999999E-3</v>
      </c>
      <c r="J66" s="44">
        <f>'results-unformat'!AJ62</f>
        <v>5.3863570000000002E-5</v>
      </c>
      <c r="K66" s="31">
        <f>'results-unformat'!G62</f>
        <v>8.6602329999999998E-3</v>
      </c>
      <c r="L66" s="31">
        <f>'results-unformat'!AG62</f>
        <v>3.4243549999999999E-4</v>
      </c>
      <c r="M66" s="44">
        <f>'results-unformat'!AK62</f>
        <v>1.132112E-5</v>
      </c>
      <c r="N66" s="44">
        <f>'results-unformat'!H62</f>
        <v>6.8324879999999999E-5</v>
      </c>
      <c r="O66" s="44">
        <f>'results-unformat'!AH62</f>
        <v>2.8230669999999999E-3</v>
      </c>
      <c r="P66" s="44">
        <f>'results-unformat'!AL62</f>
        <v>9.0890869999999999E-5</v>
      </c>
      <c r="Q66" s="44">
        <f>'results-unformat'!I62</f>
        <v>8.8615099999999995E-4</v>
      </c>
      <c r="R66" s="31">
        <f>'results-unformat'!AI62</f>
        <v>1.1145631000000001E-3</v>
      </c>
      <c r="S66" s="44">
        <f>'results-unformat'!AM62</f>
        <v>3.7981449999999999E-5</v>
      </c>
      <c r="T66" s="44">
        <f>'results-unformat'!J62</f>
        <v>-1.999949E-5</v>
      </c>
      <c r="U66" s="44">
        <f>'results-unformat'!K62</f>
        <v>5.3863570000000002E-5</v>
      </c>
      <c r="V66" s="31">
        <f>'results-unformat'!L62</f>
        <v>-4.0129931000000001E-2</v>
      </c>
      <c r="W66" s="44">
        <f>'results-unformat'!M62</f>
        <v>1.132112E-5</v>
      </c>
      <c r="X66" s="31">
        <f>'results-unformat'!N62</f>
        <v>-4.0109931000000001E-2</v>
      </c>
      <c r="Y66" s="31">
        <f>'results-unformat'!O62</f>
        <v>1.7025810000000001E-3</v>
      </c>
      <c r="Z66" s="31">
        <f>'results-unformat'!P62</f>
        <v>4.0131526000000001E-2</v>
      </c>
      <c r="AA66" s="48">
        <f>'results-unformat'!Q62</f>
        <v>23.570989000000001</v>
      </c>
      <c r="AB66" s="43">
        <f>'results-unformat'!R62</f>
        <v>1</v>
      </c>
      <c r="AC66" s="43">
        <f>'results-unformat'!AD62</f>
        <v>1</v>
      </c>
      <c r="AD66" s="36">
        <f>'results-unformat'!S62</f>
        <v>0.95199999999999996</v>
      </c>
      <c r="AE66" s="31">
        <f>'results-unformat'!T62</f>
        <v>6.8324879999999999E-5</v>
      </c>
      <c r="AF66" s="44">
        <f>'results-unformat'!U62</f>
        <v>9.0890869999999999E-5</v>
      </c>
      <c r="AG66" s="44">
        <f>'results-unformat'!V62</f>
        <v>8.8615099999999995E-4</v>
      </c>
      <c r="AH66" s="44">
        <f>'results-unformat'!W62</f>
        <v>3.7981449999999999E-5</v>
      </c>
      <c r="AI66" s="44">
        <f>'results-unformat'!X62</f>
        <v>8.1782610000000005E-4</v>
      </c>
      <c r="AJ66" s="31">
        <f>'results-unformat'!Y62</f>
        <v>2.8735969999999999E-3</v>
      </c>
      <c r="AK66" s="31">
        <f>'results-unformat'!Z62</f>
        <v>1.4921165000000001E-3</v>
      </c>
      <c r="AL66" s="48">
        <f>'results-unformat'!AA62</f>
        <v>0.51925049999999995</v>
      </c>
      <c r="AM66" s="31">
        <f>'results-unformat'!AB62</f>
        <v>4.4999999999999998E-2</v>
      </c>
      <c r="AN66" s="31">
        <f>'results-unformat'!AP62</f>
        <v>6.5555320000000002E-3</v>
      </c>
      <c r="AO66" s="31">
        <f>'results-unformat'!AE62</f>
        <v>0.14199999999999999</v>
      </c>
      <c r="AP66" s="36">
        <f>'results-unformat'!AQ62</f>
        <v>1.1037935E-2</v>
      </c>
      <c r="AQ66" s="36">
        <f>'results-unformat'!AC62</f>
        <v>0.95499999999999996</v>
      </c>
      <c r="AR66" s="31">
        <f t="shared" si="81"/>
        <v>1.0499789958321826</v>
      </c>
      <c r="AS66" s="31">
        <f t="shared" si="82"/>
        <v>1.008697841304973</v>
      </c>
      <c r="AT66" s="31">
        <f t="shared" si="83"/>
        <v>1.0000683272141977</v>
      </c>
      <c r="AU66" s="31">
        <f t="shared" si="100"/>
        <v>1.0008865437478001</v>
      </c>
      <c r="AV66" s="44">
        <f t="shared" si="84"/>
        <v>1.10843158492413E-4</v>
      </c>
      <c r="AW66" s="31">
        <f t="shared" si="85"/>
        <v>1.1085486111017673E-4</v>
      </c>
      <c r="AX66" s="44">
        <f t="shared" si="86"/>
        <v>2.2382146714017281E-5</v>
      </c>
      <c r="AY66" s="44">
        <f t="shared" si="87"/>
        <v>2.2382643365848054E-5</v>
      </c>
      <c r="AZ66" s="44">
        <f t="shared" si="88"/>
        <v>1.7814240926772307E-4</v>
      </c>
      <c r="BA66" s="31">
        <f t="shared" si="89"/>
        <v>1.7817414747112181E-4</v>
      </c>
      <c r="BB66" s="31">
        <f t="shared" si="90"/>
        <v>7.4506866229784308E-5</v>
      </c>
      <c r="BC66" s="31">
        <f t="shared" si="91"/>
        <v>7.4512412998828381E-5</v>
      </c>
      <c r="BD66" s="10">
        <f t="shared" si="92"/>
        <v>-1.3522014999999999E-3</v>
      </c>
      <c r="BE66" s="25">
        <f t="shared" si="93"/>
        <v>1.284884272E-2</v>
      </c>
      <c r="BF66" s="13">
        <f t="shared" si="94"/>
        <v>1.284884272E-2</v>
      </c>
      <c r="BG66" s="13">
        <f t="shared" si="95"/>
        <v>2.16343526E-2</v>
      </c>
      <c r="BH66" s="13">
        <f t="shared" si="96"/>
        <v>2.16343526E-2</v>
      </c>
      <c r="BI66" s="53">
        <f t="shared" si="97"/>
        <v>82.250043328557197</v>
      </c>
      <c r="BJ66" s="13">
        <f t="shared" si="98"/>
        <v>4.0925193687143544</v>
      </c>
      <c r="BK66" s="53">
        <f t="shared" si="99"/>
        <v>82.604317390054135</v>
      </c>
    </row>
    <row r="67" spans="1:63" s="2" customFormat="1" x14ac:dyDescent="0.3">
      <c r="A67" s="2">
        <v>10</v>
      </c>
      <c r="B67" s="2">
        <v>11</v>
      </c>
      <c r="C67" s="2">
        <v>6</v>
      </c>
      <c r="D67" s="2" t="s">
        <v>210</v>
      </c>
      <c r="E67" s="2" t="s">
        <v>9</v>
      </c>
      <c r="F67" s="2" t="s">
        <v>43</v>
      </c>
      <c r="G67" s="2" t="s">
        <v>70</v>
      </c>
      <c r="H67" s="31">
        <f>'results-unformat'!F64</f>
        <v>4.8754310000000002E-2</v>
      </c>
      <c r="I67" s="31">
        <f>'results-unformat'!AF64</f>
        <v>1.5142300000000001E-3</v>
      </c>
      <c r="J67" s="44">
        <f>'results-unformat'!AJ64</f>
        <v>4.9481129999999998E-5</v>
      </c>
      <c r="K67" s="31">
        <f>'results-unformat'!G64</f>
        <v>8.7741959999999997E-3</v>
      </c>
      <c r="L67" s="31">
        <f>'results-unformat'!AG64</f>
        <v>3.0425370000000001E-4</v>
      </c>
      <c r="M67" s="44">
        <f>'results-unformat'!AK64</f>
        <v>1.009756E-5</v>
      </c>
      <c r="N67" s="44">
        <f>'results-unformat'!H64</f>
        <v>6.1236589999999995E-5</v>
      </c>
      <c r="O67" s="44">
        <f>'results-unformat'!AH64</f>
        <v>2.5599590000000001E-3</v>
      </c>
      <c r="P67" s="44">
        <f>'results-unformat'!AL64</f>
        <v>8.0507920000000004E-5</v>
      </c>
      <c r="Q67" s="44">
        <f>'results-unformat'!I64</f>
        <v>3.414933E-4</v>
      </c>
      <c r="R67" s="31">
        <f>'results-unformat'!AI64</f>
        <v>1.3715610999999999E-3</v>
      </c>
      <c r="S67" s="44">
        <f>'results-unformat'!AM64</f>
        <v>4.4391090000000002E-5</v>
      </c>
      <c r="T67" s="44">
        <f>'results-unformat'!J64</f>
        <v>-3.5857959999999998E-5</v>
      </c>
      <c r="U67" s="44">
        <f>'results-unformat'!K64</f>
        <v>4.9481129999999998E-5</v>
      </c>
      <c r="V67" s="31">
        <f>'results-unformat'!L64</f>
        <v>-4.0015968999999998E-2</v>
      </c>
      <c r="W67" s="44">
        <f>'results-unformat'!M64</f>
        <v>1.009756E-5</v>
      </c>
      <c r="X67" s="31">
        <f>'results-unformat'!N64</f>
        <v>-3.9980110999999999E-2</v>
      </c>
      <c r="Y67" s="31">
        <f>'results-unformat'!O64</f>
        <v>1.564359E-3</v>
      </c>
      <c r="Z67" s="31">
        <f>'results-unformat'!P64</f>
        <v>4.0017241000000002E-2</v>
      </c>
      <c r="AA67" s="48">
        <f>'results-unformat'!Q64</f>
        <v>25.580597000000001</v>
      </c>
      <c r="AB67" s="43">
        <f>'results-unformat'!R64</f>
        <v>1</v>
      </c>
      <c r="AC67" s="43">
        <f>'results-unformat'!AD64</f>
        <v>1</v>
      </c>
      <c r="AD67" s="36">
        <f>'results-unformat'!S64</f>
        <v>0.94099999999999995</v>
      </c>
      <c r="AE67" s="31">
        <f>'results-unformat'!T64</f>
        <v>6.1236589999999995E-5</v>
      </c>
      <c r="AF67" s="44">
        <f>'results-unformat'!U64</f>
        <v>8.0507920000000004E-5</v>
      </c>
      <c r="AG67" s="44">
        <f>'results-unformat'!V64</f>
        <v>3.414933E-4</v>
      </c>
      <c r="AH67" s="44">
        <f>'results-unformat'!W64</f>
        <v>4.4391090000000002E-5</v>
      </c>
      <c r="AI67" s="44">
        <f>'results-unformat'!X64</f>
        <v>2.8025670000000002E-4</v>
      </c>
      <c r="AJ67" s="31">
        <f>'results-unformat'!Y64</f>
        <v>2.5453469999999999E-3</v>
      </c>
      <c r="AK67" s="31">
        <f>'results-unformat'!Z64</f>
        <v>1.4440276000000001E-3</v>
      </c>
      <c r="AL67" s="48">
        <f>'results-unformat'!AA64</f>
        <v>0.56732050000000001</v>
      </c>
      <c r="AM67" s="31">
        <f>'results-unformat'!AB64</f>
        <v>4.4999999999999998E-2</v>
      </c>
      <c r="AN67" s="31">
        <f>'results-unformat'!AP64</f>
        <v>6.5555320000000002E-3</v>
      </c>
      <c r="AO67" s="31">
        <f>'results-unformat'!AE64</f>
        <v>6.7000000000000004E-2</v>
      </c>
      <c r="AP67" s="36">
        <f>'results-unformat'!AQ64</f>
        <v>7.9063899999999993E-3</v>
      </c>
      <c r="AQ67" s="36">
        <f>'results-unformat'!AC64</f>
        <v>0.95499999999999996</v>
      </c>
      <c r="AR67" s="31">
        <f t="shared" si="81"/>
        <v>1.0499623537969871</v>
      </c>
      <c r="AS67" s="31">
        <f t="shared" si="82"/>
        <v>1.0088128020875751</v>
      </c>
      <c r="AT67" s="31">
        <f t="shared" si="83"/>
        <v>1.0000612384649983</v>
      </c>
      <c r="AU67" s="31">
        <f t="shared" si="100"/>
        <v>1.000341551615475</v>
      </c>
      <c r="AV67" s="44">
        <f t="shared" si="84"/>
        <v>1.0182357683929943E-4</v>
      </c>
      <c r="AW67" s="31">
        <f t="shared" si="85"/>
        <v>1.0183345247560815E-4</v>
      </c>
      <c r="AX67" s="44">
        <f t="shared" si="86"/>
        <v>1.9965436113045243E-5</v>
      </c>
      <c r="AY67" s="44">
        <f t="shared" si="87"/>
        <v>1.9965831257184874E-5</v>
      </c>
      <c r="AZ67" s="44">
        <f t="shared" si="88"/>
        <v>1.5779273653449E-4</v>
      </c>
      <c r="BA67" s="31">
        <f t="shared" si="89"/>
        <v>1.5781763748656807E-4</v>
      </c>
      <c r="BB67" s="31">
        <f t="shared" si="90"/>
        <v>8.7032467371406241E-5</v>
      </c>
      <c r="BC67" s="31">
        <f t="shared" si="91"/>
        <v>8.7040040094299442E-5</v>
      </c>
      <c r="BD67" s="10">
        <f t="shared" si="92"/>
        <v>-1.2099763000000001E-3</v>
      </c>
      <c r="BE67" s="25">
        <f t="shared" si="93"/>
        <v>1.284884272E-2</v>
      </c>
      <c r="BF67" s="13">
        <f t="shared" si="94"/>
        <v>1.284884272E-2</v>
      </c>
      <c r="BG67" s="13">
        <f t="shared" si="95"/>
        <v>1.5496524399999998E-2</v>
      </c>
      <c r="BH67" s="13">
        <f t="shared" si="96"/>
        <v>1.5496524399999998E-2</v>
      </c>
      <c r="BI67" s="53">
        <f t="shared" si="97"/>
        <v>82.01646551233128</v>
      </c>
      <c r="BJ67" s="13">
        <f t="shared" si="98"/>
        <v>4.0790076835127076</v>
      </c>
      <c r="BK67" s="53">
        <f t="shared" si="99"/>
        <v>82.374395824849955</v>
      </c>
    </row>
    <row r="68" spans="1:63" s="2" customFormat="1" x14ac:dyDescent="0.3">
      <c r="A68" s="2">
        <v>11</v>
      </c>
      <c r="B68" s="2">
        <v>12</v>
      </c>
      <c r="C68" s="2">
        <v>7</v>
      </c>
      <c r="D68" s="2" t="s">
        <v>212</v>
      </c>
      <c r="E68" s="2" t="s">
        <v>9</v>
      </c>
      <c r="F68" s="2" t="s">
        <v>11</v>
      </c>
      <c r="G68" s="2" t="s">
        <v>70</v>
      </c>
      <c r="H68" s="31">
        <f>'results-unformat'!F66</f>
        <v>4.8906449999999997E-2</v>
      </c>
      <c r="I68" s="31">
        <f>'results-unformat'!AF66</f>
        <v>1.4986979999999999E-3</v>
      </c>
      <c r="J68" s="44">
        <f>'results-unformat'!AJ66</f>
        <v>4.887797E-5</v>
      </c>
      <c r="K68" s="31">
        <f>'results-unformat'!G66</f>
        <v>8.8077380000000007E-3</v>
      </c>
      <c r="L68" s="31">
        <f>'results-unformat'!AG66</f>
        <v>3.0221870000000001E-4</v>
      </c>
      <c r="M68" s="44">
        <f>'results-unformat'!AK66</f>
        <v>1.0045239999999999E-5</v>
      </c>
      <c r="N68" s="44">
        <f>'results-unformat'!H66</f>
        <v>1.053457E-4</v>
      </c>
      <c r="O68" s="44">
        <f>'results-unformat'!AH66</f>
        <v>4.091468E-3</v>
      </c>
      <c r="P68" s="44">
        <f>'results-unformat'!AL66</f>
        <v>1.3032890000000001E-4</v>
      </c>
      <c r="Q68" s="44">
        <f>'results-unformat'!I66</f>
        <v>-2.5332970000000002E-4</v>
      </c>
      <c r="R68" s="31">
        <f>'results-unformat'!AI66</f>
        <v>1.3429448000000001E-3</v>
      </c>
      <c r="S68" s="44">
        <f>'results-unformat'!AM66</f>
        <v>4.4264860000000001E-5</v>
      </c>
      <c r="T68" s="44">
        <f>'results-unformat'!J66</f>
        <v>1.162885E-4</v>
      </c>
      <c r="U68" s="44">
        <f>'results-unformat'!K66</f>
        <v>4.887797E-5</v>
      </c>
      <c r="V68" s="31">
        <f>'results-unformat'!L66</f>
        <v>-3.9982426000000001E-2</v>
      </c>
      <c r="W68" s="44">
        <f>'results-unformat'!M66</f>
        <v>1.0045239999999999E-5</v>
      </c>
      <c r="X68" s="31">
        <f>'results-unformat'!N66</f>
        <v>-4.0098715E-2</v>
      </c>
      <c r="Y68" s="31">
        <f>'results-unformat'!O66</f>
        <v>1.549255E-3</v>
      </c>
      <c r="Z68" s="31">
        <f>'results-unformat'!P66</f>
        <v>3.9983686999999997E-2</v>
      </c>
      <c r="AA68" s="48">
        <f>'results-unformat'!Q66</f>
        <v>25.808340000000001</v>
      </c>
      <c r="AB68" s="43">
        <f>'results-unformat'!R66</f>
        <v>1</v>
      </c>
      <c r="AC68" s="43">
        <f>'results-unformat'!AD66</f>
        <v>1</v>
      </c>
      <c r="AD68" s="36">
        <f>'results-unformat'!S66</f>
        <v>0.93500000000000005</v>
      </c>
      <c r="AE68" s="31">
        <f>'results-unformat'!T66</f>
        <v>1.053457E-4</v>
      </c>
      <c r="AF68" s="44">
        <f>'results-unformat'!U66</f>
        <v>1.3032890000000001E-4</v>
      </c>
      <c r="AG68" s="44">
        <f>'results-unformat'!V66</f>
        <v>-2.5332970000000002E-4</v>
      </c>
      <c r="AH68" s="44">
        <f>'results-unformat'!W66</f>
        <v>4.4264860000000001E-5</v>
      </c>
      <c r="AI68" s="44">
        <f>'results-unformat'!X66</f>
        <v>-3.586754E-4</v>
      </c>
      <c r="AJ68" s="31">
        <f>'results-unformat'!Y66</f>
        <v>4.1206469999999999E-3</v>
      </c>
      <c r="AK68" s="31">
        <f>'results-unformat'!Z66</f>
        <v>1.4218277000000001E-3</v>
      </c>
      <c r="AL68" s="48">
        <f>'results-unformat'!AA66</f>
        <v>0.34504960000000001</v>
      </c>
      <c r="AM68" s="31">
        <f>'results-unformat'!AB66</f>
        <v>4.2999999999999997E-2</v>
      </c>
      <c r="AN68" s="31">
        <f>'results-unformat'!AP66</f>
        <v>6.4149050000000003E-3</v>
      </c>
      <c r="AO68" s="31">
        <f>'results-unformat'!AE66</f>
        <v>6.2E-2</v>
      </c>
      <c r="AP68" s="36">
        <f>'results-unformat'!AQ66</f>
        <v>7.6260080000000001E-3</v>
      </c>
      <c r="AQ68" s="36">
        <f>'results-unformat'!AC66</f>
        <v>0.95699999999999996</v>
      </c>
      <c r="AR68" s="31">
        <f t="shared" si="81"/>
        <v>1.0501221072216287</v>
      </c>
      <c r="AS68" s="31">
        <f t="shared" si="82"/>
        <v>1.0088466402540794</v>
      </c>
      <c r="AT68" s="31">
        <f t="shared" si="83"/>
        <v>1.0001053512490532</v>
      </c>
      <c r="AU68" s="31">
        <f t="shared" si="100"/>
        <v>0.99974670238525898</v>
      </c>
      <c r="AV68" s="44">
        <f t="shared" si="84"/>
        <v>1.0059774148207801E-4</v>
      </c>
      <c r="AW68" s="31">
        <f t="shared" si="85"/>
        <v>1.0060737928996311E-4</v>
      </c>
      <c r="AX68" s="44">
        <f t="shared" si="86"/>
        <v>1.9862653448887713E-5</v>
      </c>
      <c r="AY68" s="44">
        <f t="shared" si="87"/>
        <v>1.9863044521839512E-5</v>
      </c>
      <c r="AZ68" s="44">
        <f t="shared" si="88"/>
        <v>2.5543892877033514E-4</v>
      </c>
      <c r="BA68" s="31">
        <f t="shared" si="89"/>
        <v>2.5550418761088878E-4</v>
      </c>
      <c r="BB68" s="31">
        <f t="shared" si="90"/>
        <v>8.6733387209547708E-5</v>
      </c>
      <c r="BC68" s="31">
        <f t="shared" si="91"/>
        <v>8.6740912448868279E-5</v>
      </c>
      <c r="BD68" s="10">
        <f t="shared" si="92"/>
        <v>-1.1964793E-3</v>
      </c>
      <c r="BE68" s="25">
        <f t="shared" si="93"/>
        <v>1.25732138E-2</v>
      </c>
      <c r="BF68" s="13">
        <f t="shared" si="94"/>
        <v>1.25732138E-2</v>
      </c>
      <c r="BG68" s="13">
        <f t="shared" si="95"/>
        <v>1.494697568E-2</v>
      </c>
      <c r="BH68" s="13">
        <f t="shared" si="96"/>
        <v>1.494697568E-2</v>
      </c>
      <c r="BI68" s="53">
        <f t="shared" si="97"/>
        <v>81.947718049454295</v>
      </c>
      <c r="BJ68" s="13">
        <f t="shared" si="98"/>
        <v>4.0913519776557878</v>
      </c>
      <c r="BK68" s="53">
        <f t="shared" si="99"/>
        <v>82.306719491841207</v>
      </c>
    </row>
    <row r="69" spans="1:63" s="2" customFormat="1" x14ac:dyDescent="0.3">
      <c r="A69" s="2">
        <v>15</v>
      </c>
      <c r="B69" s="2">
        <v>17</v>
      </c>
      <c r="C69" s="2">
        <v>9</v>
      </c>
      <c r="D69" s="2" t="s">
        <v>214</v>
      </c>
      <c r="E69" s="2" t="s">
        <v>42</v>
      </c>
      <c r="F69" s="2" t="s">
        <v>10</v>
      </c>
      <c r="G69" s="2" t="s">
        <v>70</v>
      </c>
      <c r="H69" s="31">
        <f>'results-unformat'!F68</f>
        <v>4.8804960000000001E-2</v>
      </c>
      <c r="I69" s="31">
        <f>'results-unformat'!AF68</f>
        <v>2.0201939999999999E-3</v>
      </c>
      <c r="J69" s="44">
        <f>'results-unformat'!AJ68</f>
        <v>6.3345169999999996E-5</v>
      </c>
      <c r="K69" s="31">
        <f>'results-unformat'!G68</f>
        <v>2.5987171E-2</v>
      </c>
      <c r="L69" s="31">
        <f>'results-unformat'!AG68</f>
        <v>1.1234897000000001E-3</v>
      </c>
      <c r="M69" s="44">
        <f>'results-unformat'!AK68</f>
        <v>3.6295270000000003E-5</v>
      </c>
      <c r="N69" s="44">
        <f>'results-unformat'!H68</f>
        <v>3.4384200000000002E-5</v>
      </c>
      <c r="O69" s="44">
        <f>'results-unformat'!AH68</f>
        <v>2.9945359999999999E-3</v>
      </c>
      <c r="P69" s="44">
        <f>'results-unformat'!AL68</f>
        <v>9.540424E-5</v>
      </c>
      <c r="Q69" s="44">
        <f>'results-unformat'!I68</f>
        <v>1.991327E-4</v>
      </c>
      <c r="R69" s="31">
        <f>'results-unformat'!AI68</f>
        <v>1.1937556999999999E-3</v>
      </c>
      <c r="S69" s="44">
        <f>'results-unformat'!AM68</f>
        <v>3.8461760000000002E-5</v>
      </c>
      <c r="T69" s="44">
        <f>'results-unformat'!J68</f>
        <v>1.479357E-5</v>
      </c>
      <c r="U69" s="44">
        <f>'results-unformat'!K68</f>
        <v>6.3345169999999996E-5</v>
      </c>
      <c r="V69" s="31">
        <f>'results-unformat'!L68</f>
        <v>-2.2802993000000001E-2</v>
      </c>
      <c r="W69" s="44">
        <f>'results-unformat'!M68</f>
        <v>3.6295270000000003E-5</v>
      </c>
      <c r="X69" s="31">
        <f>'results-unformat'!N68</f>
        <v>-2.2817786999999999E-2</v>
      </c>
      <c r="Y69" s="31">
        <f>'results-unformat'!O68</f>
        <v>2.0022030000000001E-3</v>
      </c>
      <c r="Z69" s="31">
        <f>'results-unformat'!P68</f>
        <v>2.2831831E-2</v>
      </c>
      <c r="AA69" s="48">
        <f>'results-unformat'!Q68</f>
        <v>11.403354999999999</v>
      </c>
      <c r="AB69" s="43">
        <f>'results-unformat'!R68</f>
        <v>1</v>
      </c>
      <c r="AC69" s="43">
        <f>'results-unformat'!AD68</f>
        <v>1</v>
      </c>
      <c r="AD69" s="36">
        <f>'results-unformat'!S68</f>
        <v>0.95399999999999996</v>
      </c>
      <c r="AE69" s="31">
        <f>'results-unformat'!T68</f>
        <v>3.4384200000000002E-5</v>
      </c>
      <c r="AF69" s="44">
        <f>'results-unformat'!U68</f>
        <v>9.540424E-5</v>
      </c>
      <c r="AG69" s="44">
        <f>'results-unformat'!V68</f>
        <v>1.991327E-4</v>
      </c>
      <c r="AH69" s="44">
        <f>'results-unformat'!W68</f>
        <v>3.8461760000000002E-5</v>
      </c>
      <c r="AI69" s="44">
        <f>'results-unformat'!X68</f>
        <v>1.647485E-4</v>
      </c>
      <c r="AJ69" s="31">
        <f>'results-unformat'!Y68</f>
        <v>3.0156340000000001E-3</v>
      </c>
      <c r="AK69" s="31">
        <f>'results-unformat'!Z68</f>
        <v>1.2318609000000001E-3</v>
      </c>
      <c r="AL69" s="48">
        <f>'results-unformat'!AA68</f>
        <v>0.40849150000000001</v>
      </c>
      <c r="AM69" s="31">
        <f>'results-unformat'!AB68</f>
        <v>4.5999999999999999E-2</v>
      </c>
      <c r="AN69" s="31">
        <f>'results-unformat'!AP68</f>
        <v>6.6245000000000002E-3</v>
      </c>
      <c r="AO69" s="31">
        <f>'results-unformat'!AE68</f>
        <v>5.5E-2</v>
      </c>
      <c r="AP69" s="36">
        <f>'results-unformat'!AQ68</f>
        <v>7.2093690000000002E-3</v>
      </c>
      <c r="AQ69" s="36">
        <f>'results-unformat'!AC68</f>
        <v>0.95399999999999996</v>
      </c>
      <c r="AR69" s="31">
        <f t="shared" si="81"/>
        <v>1.0500155357370282</v>
      </c>
      <c r="AS69" s="31">
        <f t="shared" si="82"/>
        <v>1.026327781629873</v>
      </c>
      <c r="AT69" s="31">
        <f t="shared" si="83"/>
        <v>1.0000343847911435</v>
      </c>
      <c r="AU69" s="31">
        <f t="shared" si="100"/>
        <v>1.0001991525282323</v>
      </c>
      <c r="AV69" s="44">
        <f t="shared" si="84"/>
        <v>1.3035819614493072E-4</v>
      </c>
      <c r="AW69" s="31">
        <f t="shared" si="85"/>
        <v>1.3037438197138762E-4</v>
      </c>
      <c r="AX69" s="44">
        <f t="shared" si="86"/>
        <v>7.3009057211192996E-5</v>
      </c>
      <c r="AY69" s="44">
        <f t="shared" si="87"/>
        <v>7.30142511675691E-5</v>
      </c>
      <c r="AZ69" s="44">
        <f t="shared" si="88"/>
        <v>1.8698125751814842E-4</v>
      </c>
      <c r="BA69" s="31">
        <f t="shared" si="89"/>
        <v>1.8701622484451619E-4</v>
      </c>
      <c r="BB69" s="31">
        <f t="shared" si="90"/>
        <v>7.5397220776096674E-5</v>
      </c>
      <c r="BC69" s="31">
        <f t="shared" si="91"/>
        <v>7.5402904813337557E-5</v>
      </c>
      <c r="BD69" s="10">
        <f t="shared" si="92"/>
        <v>-8.9670429999999979E-4</v>
      </c>
      <c r="BE69" s="25">
        <f t="shared" si="93"/>
        <v>1.2984020000000001E-2</v>
      </c>
      <c r="BF69" s="13">
        <f t="shared" si="94"/>
        <v>1.2984020000000001E-2</v>
      </c>
      <c r="BG69" s="13">
        <f t="shared" si="95"/>
        <v>1.4130363240000001E-2</v>
      </c>
      <c r="BH69" s="13">
        <f t="shared" si="96"/>
        <v>1.4130363240000001E-2</v>
      </c>
      <c r="BI69" s="53">
        <f t="shared" si="97"/>
        <v>46.736865016983387</v>
      </c>
      <c r="BJ69" s="13">
        <f t="shared" si="98"/>
        <v>2.3080106113407099</v>
      </c>
      <c r="BK69" s="53">
        <f t="shared" si="99"/>
        <v>47.344436740254011</v>
      </c>
    </row>
    <row r="70" spans="1:63" s="2" customFormat="1" x14ac:dyDescent="0.3">
      <c r="A70" s="2">
        <v>16</v>
      </c>
      <c r="B70" s="2">
        <v>18</v>
      </c>
      <c r="C70" s="2">
        <v>10</v>
      </c>
      <c r="D70" s="2" t="s">
        <v>216</v>
      </c>
      <c r="E70" s="2" t="s">
        <v>42</v>
      </c>
      <c r="F70" s="2" t="s">
        <v>43</v>
      </c>
      <c r="G70" s="2" t="s">
        <v>70</v>
      </c>
      <c r="H70" s="31">
        <f>'results-unformat'!F70</f>
        <v>4.877956E-2</v>
      </c>
      <c r="I70" s="31">
        <f>'results-unformat'!AF70</f>
        <v>1.7104119999999999E-3</v>
      </c>
      <c r="J70" s="44">
        <f>'results-unformat'!AJ70</f>
        <v>5.1453579999999997E-5</v>
      </c>
      <c r="K70" s="31">
        <f>'results-unformat'!G70</f>
        <v>2.6070085999999999E-2</v>
      </c>
      <c r="L70" s="31">
        <f>'results-unformat'!AG70</f>
        <v>9.3439320000000001E-4</v>
      </c>
      <c r="M70" s="44">
        <f>'results-unformat'!AK70</f>
        <v>2.8406589999999999E-5</v>
      </c>
      <c r="N70" s="44">
        <f>'results-unformat'!H70</f>
        <v>3.3381070000000003E-5</v>
      </c>
      <c r="O70" s="44">
        <f>'results-unformat'!AH70</f>
        <v>2.574467E-3</v>
      </c>
      <c r="P70" s="44">
        <f>'results-unformat'!AL70</f>
        <v>8.2415790000000004E-5</v>
      </c>
      <c r="Q70" s="44">
        <f>'results-unformat'!I70</f>
        <v>1.4777280000000001E-4</v>
      </c>
      <c r="R70" s="31">
        <f>'results-unformat'!AI70</f>
        <v>1.3753431E-3</v>
      </c>
      <c r="S70" s="44">
        <f>'results-unformat'!AM70</f>
        <v>4.5102550000000001E-5</v>
      </c>
      <c r="T70" s="44">
        <f>'results-unformat'!J70</f>
        <v>-1.059937E-5</v>
      </c>
      <c r="U70" s="44">
        <f>'results-unformat'!K70</f>
        <v>5.1453579999999997E-5</v>
      </c>
      <c r="V70" s="31">
        <f>'results-unformat'!L70</f>
        <v>-2.2720078000000001E-2</v>
      </c>
      <c r="W70" s="44">
        <f>'results-unformat'!M70</f>
        <v>2.8406589999999999E-5</v>
      </c>
      <c r="X70" s="31">
        <f>'results-unformat'!N70</f>
        <v>-2.2709478000000002E-2</v>
      </c>
      <c r="Y70" s="31">
        <f>'results-unformat'!O70</f>
        <v>1.626326E-3</v>
      </c>
      <c r="Z70" s="31">
        <f>'results-unformat'!P70</f>
        <v>2.2737811E-2</v>
      </c>
      <c r="AA70" s="48">
        <f>'results-unformat'!Q70</f>
        <v>13.981092</v>
      </c>
      <c r="AB70" s="43">
        <f>'results-unformat'!R70</f>
        <v>1</v>
      </c>
      <c r="AC70" s="43">
        <f>'results-unformat'!AD70</f>
        <v>1</v>
      </c>
      <c r="AD70" s="36">
        <f>'results-unformat'!S70</f>
        <v>0.95499999999999996</v>
      </c>
      <c r="AE70" s="31">
        <f>'results-unformat'!T70</f>
        <v>3.3381070000000003E-5</v>
      </c>
      <c r="AF70" s="44">
        <f>'results-unformat'!U70</f>
        <v>8.2415790000000004E-5</v>
      </c>
      <c r="AG70" s="44">
        <f>'results-unformat'!V70</f>
        <v>1.4777280000000001E-4</v>
      </c>
      <c r="AH70" s="44">
        <f>'results-unformat'!W70</f>
        <v>4.5102550000000001E-5</v>
      </c>
      <c r="AI70" s="44">
        <f>'results-unformat'!X70</f>
        <v>1.143917E-4</v>
      </c>
      <c r="AJ70" s="31">
        <f>'results-unformat'!Y70</f>
        <v>2.6051260000000001E-3</v>
      </c>
      <c r="AK70" s="31">
        <f>'results-unformat'!Z70</f>
        <v>1.4331932E-3</v>
      </c>
      <c r="AL70" s="48">
        <f>'results-unformat'!AA70</f>
        <v>0.55014339999999995</v>
      </c>
      <c r="AM70" s="31">
        <f>'results-unformat'!AB70</f>
        <v>5.5E-2</v>
      </c>
      <c r="AN70" s="31">
        <f>'results-unformat'!AP70</f>
        <v>7.2093690000000002E-3</v>
      </c>
      <c r="AO70" s="31">
        <f>'results-unformat'!AE70</f>
        <v>6.5000000000000002E-2</v>
      </c>
      <c r="AP70" s="36">
        <f>'results-unformat'!AQ70</f>
        <v>7.7958319999999999E-3</v>
      </c>
      <c r="AQ70" s="36">
        <f>'results-unformat'!AC70</f>
        <v>0.94499999999999995</v>
      </c>
      <c r="AR70" s="31">
        <f t="shared" si="81"/>
        <v>1.0499888656811316</v>
      </c>
      <c r="AS70" s="31">
        <f t="shared" si="82"/>
        <v>1.0264128831259334</v>
      </c>
      <c r="AT70" s="31">
        <f t="shared" si="83"/>
        <v>1.000033381627154</v>
      </c>
      <c r="AU70" s="31">
        <f t="shared" si="100"/>
        <v>1.0001477837189381</v>
      </c>
      <c r="AV70" s="44">
        <f t="shared" si="84"/>
        <v>1.0588500546582225E-4</v>
      </c>
      <c r="AW70" s="31">
        <f t="shared" si="85"/>
        <v>1.0589568440289021E-4</v>
      </c>
      <c r="AX70" s="44">
        <f t="shared" si="86"/>
        <v>5.7145913416656313E-5</v>
      </c>
      <c r="AY70" s="44">
        <f t="shared" si="87"/>
        <v>5.7149095213704371E-5</v>
      </c>
      <c r="AZ70" s="44">
        <f t="shared" si="88"/>
        <v>1.6152729419660616E-4</v>
      </c>
      <c r="BA70" s="31">
        <f t="shared" si="89"/>
        <v>1.6155338860723845E-4</v>
      </c>
      <c r="BB70" s="31">
        <f t="shared" si="90"/>
        <v>8.8410154397866592E-5</v>
      </c>
      <c r="BC70" s="31">
        <f t="shared" si="91"/>
        <v>8.8417970289134118E-5</v>
      </c>
      <c r="BD70" s="10">
        <f t="shared" si="92"/>
        <v>-7.760187999999999E-4</v>
      </c>
      <c r="BE70" s="25">
        <f t="shared" si="93"/>
        <v>1.4130363240000001E-2</v>
      </c>
      <c r="BF70" s="13">
        <f t="shared" si="94"/>
        <v>1.4130363240000001E-2</v>
      </c>
      <c r="BG70" s="13">
        <f t="shared" si="95"/>
        <v>1.527983072E-2</v>
      </c>
      <c r="BH70" s="13">
        <f t="shared" si="96"/>
        <v>1.527983072E-2</v>
      </c>
      <c r="BI70" s="53">
        <f t="shared" si="97"/>
        <v>46.566922977616464</v>
      </c>
      <c r="BJ70" s="13">
        <f t="shared" si="98"/>
        <v>2.2969297192955844</v>
      </c>
      <c r="BK70" s="53">
        <f t="shared" si="99"/>
        <v>47.174233748133346</v>
      </c>
    </row>
    <row r="71" spans="1:63" s="2" customFormat="1" x14ac:dyDescent="0.3">
      <c r="A71" s="2">
        <v>17</v>
      </c>
      <c r="B71" s="2">
        <v>19</v>
      </c>
      <c r="C71" s="2">
        <v>11</v>
      </c>
      <c r="D71" s="2" t="s">
        <v>218</v>
      </c>
      <c r="E71" s="2" t="s">
        <v>42</v>
      </c>
      <c r="F71" s="2" t="s">
        <v>11</v>
      </c>
      <c r="G71" s="2" t="s">
        <v>70</v>
      </c>
      <c r="H71" s="31">
        <f>'results-unformat'!F72</f>
        <v>4.8836650000000002E-2</v>
      </c>
      <c r="I71" s="31">
        <f>'results-unformat'!AF72</f>
        <v>1.6670159999999999E-3</v>
      </c>
      <c r="J71" s="44">
        <f>'results-unformat'!AJ72</f>
        <v>5.3009400000000001E-5</v>
      </c>
      <c r="K71" s="31">
        <f>'results-unformat'!G72</f>
        <v>2.6105322E-2</v>
      </c>
      <c r="L71" s="31">
        <f>'results-unformat'!AG72</f>
        <v>9.1516630000000002E-4</v>
      </c>
      <c r="M71" s="44">
        <f>'results-unformat'!AK72</f>
        <v>2.9748359999999999E-5</v>
      </c>
      <c r="N71" s="44">
        <f>'results-unformat'!H72</f>
        <v>-6.3108360000000004E-5</v>
      </c>
      <c r="O71" s="44">
        <f>'results-unformat'!AH72</f>
        <v>4.0670860000000001E-3</v>
      </c>
      <c r="P71" s="44">
        <f>'results-unformat'!AL72</f>
        <v>1.266296E-4</v>
      </c>
      <c r="Q71" s="44">
        <f>'results-unformat'!I72</f>
        <v>-2.088184E-5</v>
      </c>
      <c r="R71" s="31">
        <f>'results-unformat'!AI72</f>
        <v>1.3326078E-3</v>
      </c>
      <c r="S71" s="44">
        <f>'results-unformat'!AM72</f>
        <v>4.2013549999999997E-5</v>
      </c>
      <c r="T71" s="44">
        <f>'results-unformat'!J72</f>
        <v>4.6487669999999997E-5</v>
      </c>
      <c r="U71" s="44">
        <f>'results-unformat'!K72</f>
        <v>5.3009400000000001E-5</v>
      </c>
      <c r="V71" s="31">
        <f>'results-unformat'!L72</f>
        <v>-2.2684842E-2</v>
      </c>
      <c r="W71" s="44">
        <f>'results-unformat'!M72</f>
        <v>2.9748359999999999E-5</v>
      </c>
      <c r="X71" s="31">
        <f>'results-unformat'!N72</f>
        <v>-2.2731330000000001E-2</v>
      </c>
      <c r="Y71" s="31">
        <f>'results-unformat'!O72</f>
        <v>1.6761110000000001E-3</v>
      </c>
      <c r="Z71" s="31">
        <f>'results-unformat'!P72</f>
        <v>2.270432E-2</v>
      </c>
      <c r="AA71" s="48">
        <f>'results-unformat'!Q72</f>
        <v>13.545833</v>
      </c>
      <c r="AB71" s="43">
        <f>'results-unformat'!R72</f>
        <v>1</v>
      </c>
      <c r="AC71" s="43">
        <f>'results-unformat'!AD72</f>
        <v>1</v>
      </c>
      <c r="AD71" s="36">
        <f>'results-unformat'!S72</f>
        <v>0.94399999999999995</v>
      </c>
      <c r="AE71" s="31">
        <f>'results-unformat'!T72</f>
        <v>-6.3108360000000004E-5</v>
      </c>
      <c r="AF71" s="44">
        <f>'results-unformat'!U72</f>
        <v>1.266296E-4</v>
      </c>
      <c r="AG71" s="44">
        <f>'results-unformat'!V72</f>
        <v>-2.088184E-5</v>
      </c>
      <c r="AH71" s="44">
        <f>'results-unformat'!W72</f>
        <v>4.2013549999999997E-5</v>
      </c>
      <c r="AI71" s="44">
        <f>'results-unformat'!X72</f>
        <v>4.2226520000000001E-5</v>
      </c>
      <c r="AJ71" s="31">
        <f>'results-unformat'!Y72</f>
        <v>4.0028759999999998E-3</v>
      </c>
      <c r="AK71" s="31">
        <f>'results-unformat'!Z72</f>
        <v>1.3280847E-3</v>
      </c>
      <c r="AL71" s="48">
        <f>'results-unformat'!AA72</f>
        <v>0.33178269999999999</v>
      </c>
      <c r="AM71" s="31">
        <f>'results-unformat'!AB72</f>
        <v>4.3999999999999997E-2</v>
      </c>
      <c r="AN71" s="31">
        <f>'results-unformat'!AP72</f>
        <v>6.4856769999999996E-3</v>
      </c>
      <c r="AO71" s="31">
        <f>'results-unformat'!AE72</f>
        <v>5.5E-2</v>
      </c>
      <c r="AP71" s="36">
        <f>'results-unformat'!AQ72</f>
        <v>7.2093690000000002E-3</v>
      </c>
      <c r="AQ71" s="36">
        <f>'results-unformat'!AC72</f>
        <v>0.95599999999999996</v>
      </c>
      <c r="AR71" s="31">
        <f t="shared" si="81"/>
        <v>1.0500488112566035</v>
      </c>
      <c r="AS71" s="31">
        <f t="shared" si="82"/>
        <v>1.0264490504474753</v>
      </c>
      <c r="AT71" s="31">
        <f t="shared" si="83"/>
        <v>0.99993689363129068</v>
      </c>
      <c r="AU71" s="31">
        <f t="shared" si="100"/>
        <v>0.99997911837802411</v>
      </c>
      <c r="AV71" s="44">
        <f t="shared" si="84"/>
        <v>1.0909274923220913E-4</v>
      </c>
      <c r="AW71" s="31">
        <f t="shared" si="85"/>
        <v>1.0910408438569164E-4</v>
      </c>
      <c r="AX71" s="44">
        <f t="shared" si="86"/>
        <v>5.9847199947782315E-5</v>
      </c>
      <c r="AY71" s="44">
        <f t="shared" si="87"/>
        <v>5.9850689547502611E-5</v>
      </c>
      <c r="AZ71" s="44">
        <f t="shared" si="88"/>
        <v>2.4814755773361341E-4</v>
      </c>
      <c r="BA71" s="31">
        <f t="shared" si="89"/>
        <v>2.4820915411605249E-4</v>
      </c>
      <c r="BB71" s="31">
        <f t="shared" si="90"/>
        <v>8.2341448156331154E-5</v>
      </c>
      <c r="BC71" s="31">
        <f t="shared" si="91"/>
        <v>8.2348228970352544E-5</v>
      </c>
      <c r="BD71" s="10">
        <f t="shared" si="92"/>
        <v>-7.5184969999999988E-4</v>
      </c>
      <c r="BE71" s="25">
        <f t="shared" si="93"/>
        <v>1.2711926919999998E-2</v>
      </c>
      <c r="BF71" s="13">
        <f t="shared" si="94"/>
        <v>1.2711926919999998E-2</v>
      </c>
      <c r="BG71" s="13">
        <f t="shared" si="95"/>
        <v>1.4130363240000001E-2</v>
      </c>
      <c r="BH71" s="13">
        <f t="shared" si="96"/>
        <v>1.4130363240000001E-2</v>
      </c>
      <c r="BI71" s="53">
        <f t="shared" si="97"/>
        <v>46.494703503466638</v>
      </c>
      <c r="BJ71" s="13">
        <f t="shared" si="98"/>
        <v>2.2991653408262294</v>
      </c>
      <c r="BK71" s="53">
        <f t="shared" si="99"/>
        <v>47.101899105049583</v>
      </c>
    </row>
    <row r="72" spans="1:63" s="2" customFormat="1" x14ac:dyDescent="0.3">
      <c r="A72" s="2">
        <v>19</v>
      </c>
      <c r="B72" s="2">
        <v>22</v>
      </c>
      <c r="C72" s="2">
        <v>13</v>
      </c>
      <c r="D72" s="2" t="s">
        <v>203</v>
      </c>
      <c r="E72" s="2" t="s">
        <v>10</v>
      </c>
      <c r="F72" s="2" t="s">
        <v>8</v>
      </c>
      <c r="G72" s="2" t="s">
        <v>70</v>
      </c>
      <c r="H72" s="31">
        <f>'results-unformat'!F57</f>
        <v>4.8778519999999999E-2</v>
      </c>
      <c r="I72" s="31">
        <f>'results-unformat'!AF57</f>
        <v>2.7171809999999999E-3</v>
      </c>
      <c r="J72" s="44">
        <f>'results-unformat'!AJ57</f>
        <v>8.608713E-5</v>
      </c>
      <c r="K72" s="31">
        <f>'results-unformat'!G57</f>
        <v>1.7754710999999999E-2</v>
      </c>
      <c r="L72" s="31">
        <f>'results-unformat'!AG57</f>
        <v>1.0917062000000001E-3</v>
      </c>
      <c r="M72" s="44">
        <f>'results-unformat'!AK57</f>
        <v>3.5682819999999998E-5</v>
      </c>
      <c r="N72" s="44">
        <f>'results-unformat'!H57</f>
        <v>6.4637880000000004E-6</v>
      </c>
      <c r="O72" s="44">
        <f>'results-unformat'!AH57</f>
        <v>1.4027340000000001E-3</v>
      </c>
      <c r="P72" s="44">
        <f>'results-unformat'!AL57</f>
        <v>4.3794149999999998E-5</v>
      </c>
      <c r="Q72" s="44">
        <f>'results-unformat'!I57</f>
        <v>-2.155642E-4</v>
      </c>
      <c r="R72" s="31">
        <f>'results-unformat'!AI57</f>
        <v>1.4025413999999999E-3</v>
      </c>
      <c r="S72" s="44">
        <f>'results-unformat'!AM57</f>
        <v>4.4595499999999997E-5</v>
      </c>
      <c r="T72" s="44">
        <f>'results-unformat'!J57</f>
        <v>-1.164745E-5</v>
      </c>
      <c r="U72" s="44">
        <f>'results-unformat'!K57</f>
        <v>8.608713E-5</v>
      </c>
      <c r="V72" s="31">
        <f>'results-unformat'!L57</f>
        <v>-3.1035453000000001E-2</v>
      </c>
      <c r="W72" s="44">
        <f>'results-unformat'!M57</f>
        <v>3.5682819999999998E-5</v>
      </c>
      <c r="X72" s="31">
        <f>'results-unformat'!N57</f>
        <v>-3.1023806000000001E-2</v>
      </c>
      <c r="Y72" s="31">
        <f>'results-unformat'!O57</f>
        <v>2.7209780000000002E-3</v>
      </c>
      <c r="Z72" s="31">
        <f>'results-unformat'!P57</f>
        <v>3.1055939000000001E-2</v>
      </c>
      <c r="AA72" s="48">
        <f>'results-unformat'!Q57</f>
        <v>11.413522</v>
      </c>
      <c r="AB72" s="43">
        <f>'results-unformat'!R57</f>
        <v>1</v>
      </c>
      <c r="AC72" s="43">
        <f>'results-unformat'!AD57</f>
        <v>1</v>
      </c>
      <c r="AD72" s="36">
        <f>'results-unformat'!S57</f>
        <v>0.95799999999999996</v>
      </c>
      <c r="AE72" s="31">
        <f>'results-unformat'!T57</f>
        <v>6.4637880000000004E-6</v>
      </c>
      <c r="AF72" s="44">
        <f>'results-unformat'!U57</f>
        <v>4.3794149999999998E-5</v>
      </c>
      <c r="AG72" s="44">
        <f>'results-unformat'!V57</f>
        <v>-2.155642E-4</v>
      </c>
      <c r="AH72" s="44">
        <f>'results-unformat'!W57</f>
        <v>4.4595499999999997E-5</v>
      </c>
      <c r="AI72" s="44">
        <f>'results-unformat'!X57</f>
        <v>-2.2202800000000001E-4</v>
      </c>
      <c r="AJ72" s="31">
        <f>'results-unformat'!Y57</f>
        <v>1.3842150000000001E-3</v>
      </c>
      <c r="AK72" s="31">
        <f>'results-unformat'!Z57</f>
        <v>1.4259165999999999E-3</v>
      </c>
      <c r="AL72" s="48">
        <f>'results-unformat'!AA57</f>
        <v>1.0301264000000001</v>
      </c>
      <c r="AM72" s="31">
        <f>'results-unformat'!AB57</f>
        <v>4.2000000000000003E-2</v>
      </c>
      <c r="AN72" s="31">
        <f>'results-unformat'!AP57</f>
        <v>6.3431850000000003E-3</v>
      </c>
      <c r="AO72" s="31">
        <f>'results-unformat'!AE57</f>
        <v>0.05</v>
      </c>
      <c r="AP72" s="36">
        <f>'results-unformat'!AQ57</f>
        <v>6.8920240000000001E-3</v>
      </c>
      <c r="AQ72" s="36">
        <f>'results-unformat'!AC57</f>
        <v>0.95799999999999996</v>
      </c>
      <c r="AR72" s="31">
        <f t="shared" si="81"/>
        <v>1.0499877736932792</v>
      </c>
      <c r="AS72" s="31">
        <f t="shared" si="82"/>
        <v>1.0179132628387237</v>
      </c>
      <c r="AT72" s="31">
        <f t="shared" si="83"/>
        <v>1.0000064638088904</v>
      </c>
      <c r="AU72" s="31">
        <f t="shared" si="100"/>
        <v>0.99978445903229274</v>
      </c>
      <c r="AV72" s="44">
        <f t="shared" si="84"/>
        <v>1.7715030481157967E-4</v>
      </c>
      <c r="AW72" s="31">
        <f t="shared" si="85"/>
        <v>1.7718019804147112E-4</v>
      </c>
      <c r="AX72" s="44">
        <f t="shared" si="86"/>
        <v>7.1188661400656272E-5</v>
      </c>
      <c r="AY72" s="44">
        <f t="shared" si="87"/>
        <v>7.1193640390765367E-5</v>
      </c>
      <c r="AZ72" s="44">
        <f t="shared" si="88"/>
        <v>8.5833404957269543E-5</v>
      </c>
      <c r="BA72" s="31">
        <f t="shared" si="89"/>
        <v>8.5840772915402042E-5</v>
      </c>
      <c r="BB72" s="31">
        <f t="shared" si="90"/>
        <v>8.7384521098909929E-5</v>
      </c>
      <c r="BC72" s="31">
        <f t="shared" si="91"/>
        <v>8.7392159467292174E-5</v>
      </c>
      <c r="BD72" s="10">
        <f t="shared" si="92"/>
        <v>-1.6254747999999999E-3</v>
      </c>
      <c r="BE72" s="25">
        <f t="shared" si="93"/>
        <v>1.24326426E-2</v>
      </c>
      <c r="BF72" s="13">
        <f t="shared" si="94"/>
        <v>1.24326426E-2</v>
      </c>
      <c r="BG72" s="13">
        <f t="shared" si="95"/>
        <v>1.350836704E-2</v>
      </c>
      <c r="BH72" s="13">
        <f t="shared" si="96"/>
        <v>1.350836704E-2</v>
      </c>
      <c r="BI72" s="53">
        <f t="shared" si="97"/>
        <v>63.610060957483604</v>
      </c>
      <c r="BJ72" s="13">
        <f t="shared" si="98"/>
        <v>3.151006281724547</v>
      </c>
      <c r="BK72" s="53">
        <f t="shared" si="99"/>
        <v>64.173474322552607</v>
      </c>
    </row>
    <row r="73" spans="1:63" s="2" customFormat="1" x14ac:dyDescent="0.3">
      <c r="A73" s="2">
        <v>20</v>
      </c>
      <c r="B73" s="2">
        <v>23</v>
      </c>
      <c r="C73" s="2">
        <v>14</v>
      </c>
      <c r="D73" s="2" t="s">
        <v>209</v>
      </c>
      <c r="E73" s="2" t="s">
        <v>10</v>
      </c>
      <c r="F73" s="2" t="s">
        <v>9</v>
      </c>
      <c r="G73" s="2" t="s">
        <v>70</v>
      </c>
      <c r="H73" s="31">
        <f>'results-unformat'!F63</f>
        <v>4.8855170000000003E-2</v>
      </c>
      <c r="I73" s="31">
        <f>'results-unformat'!AF63</f>
        <v>2.7490879999999998E-3</v>
      </c>
      <c r="J73" s="44">
        <f>'results-unformat'!AJ63</f>
        <v>8.8366549999999998E-5</v>
      </c>
      <c r="K73" s="31">
        <f>'results-unformat'!G63</f>
        <v>1.7772976999999999E-2</v>
      </c>
      <c r="L73" s="31">
        <f>'results-unformat'!AG63</f>
        <v>1.0841297000000001E-3</v>
      </c>
      <c r="M73" s="44">
        <f>'results-unformat'!AK63</f>
        <v>3.5956749999999998E-5</v>
      </c>
      <c r="N73" s="44">
        <f>'results-unformat'!H63</f>
        <v>4.9259219999999999E-6</v>
      </c>
      <c r="O73" s="44">
        <f>'results-unformat'!AH63</f>
        <v>1.730522E-3</v>
      </c>
      <c r="P73" s="44">
        <f>'results-unformat'!AL63</f>
        <v>5.2873030000000002E-5</v>
      </c>
      <c r="Q73" s="44">
        <f>'results-unformat'!I63</f>
        <v>-6.2369030000000001E-5</v>
      </c>
      <c r="R73" s="31">
        <f>'results-unformat'!AI63</f>
        <v>3.5675669999999998E-4</v>
      </c>
      <c r="S73" s="44">
        <f>'results-unformat'!AM63</f>
        <v>1.11861E-5</v>
      </c>
      <c r="T73" s="44">
        <f>'results-unformat'!J63</f>
        <v>6.500609E-5</v>
      </c>
      <c r="U73" s="44">
        <f>'results-unformat'!K63</f>
        <v>8.8366549999999998E-5</v>
      </c>
      <c r="V73" s="31">
        <f>'results-unformat'!L63</f>
        <v>-3.1017187000000002E-2</v>
      </c>
      <c r="W73" s="44">
        <f>'results-unformat'!M63</f>
        <v>3.5956749999999998E-5</v>
      </c>
      <c r="X73" s="31">
        <f>'results-unformat'!N63</f>
        <v>-3.1082193000000001E-2</v>
      </c>
      <c r="Y73" s="31">
        <f>'results-unformat'!O63</f>
        <v>2.7937539999999999E-3</v>
      </c>
      <c r="Z73" s="31">
        <f>'results-unformat'!P63</f>
        <v>3.1038000999999999E-2</v>
      </c>
      <c r="AA73" s="48">
        <f>'results-unformat'!Q63</f>
        <v>11.109781</v>
      </c>
      <c r="AB73" s="43">
        <f>'results-unformat'!R63</f>
        <v>1</v>
      </c>
      <c r="AC73" s="43">
        <f>'results-unformat'!AD63</f>
        <v>1</v>
      </c>
      <c r="AD73" s="36">
        <f>'results-unformat'!S63</f>
        <v>0.94299999999999995</v>
      </c>
      <c r="AE73" s="31">
        <f>'results-unformat'!T63</f>
        <v>4.9259219999999999E-6</v>
      </c>
      <c r="AF73" s="44">
        <f>'results-unformat'!U63</f>
        <v>5.2873030000000002E-5</v>
      </c>
      <c r="AG73" s="44">
        <f>'results-unformat'!V63</f>
        <v>-6.2369030000000001E-5</v>
      </c>
      <c r="AH73" s="44">
        <f>'results-unformat'!W63</f>
        <v>1.11861E-5</v>
      </c>
      <c r="AI73" s="44">
        <f>'results-unformat'!X63</f>
        <v>-6.7294949999999995E-5</v>
      </c>
      <c r="AJ73" s="31">
        <f>'results-unformat'!Y63</f>
        <v>1.671163E-3</v>
      </c>
      <c r="AK73" s="31">
        <f>'results-unformat'!Z63</f>
        <v>3.5901759999999998E-4</v>
      </c>
      <c r="AL73" s="48">
        <f>'results-unformat'!AA63</f>
        <v>0.21483099999999999</v>
      </c>
      <c r="AM73" s="31">
        <f>'results-unformat'!AB63</f>
        <v>3.2000000000000001E-2</v>
      </c>
      <c r="AN73" s="31">
        <f>'results-unformat'!AP63</f>
        <v>5.565609E-3</v>
      </c>
      <c r="AO73" s="31">
        <f>'results-unformat'!AE63</f>
        <v>3.9E-2</v>
      </c>
      <c r="AP73" s="36">
        <f>'results-unformat'!AQ63</f>
        <v>6.1220090000000003E-3</v>
      </c>
      <c r="AQ73" s="36">
        <f>'results-unformat'!AC63</f>
        <v>0.96799999999999997</v>
      </c>
      <c r="AR73" s="31">
        <f t="shared" si="81"/>
        <v>1.0500682583406675</v>
      </c>
      <c r="AS73" s="31">
        <f t="shared" si="82"/>
        <v>1.0179318562121955</v>
      </c>
      <c r="AT73" s="31">
        <f t="shared" si="83"/>
        <v>1.0000049259341324</v>
      </c>
      <c r="AU73" s="31">
        <f t="shared" si="100"/>
        <v>0.99993763291490756</v>
      </c>
      <c r="AV73" s="44">
        <f t="shared" si="84"/>
        <v>1.8185443323148753E-4</v>
      </c>
      <c r="AW73" s="31">
        <f t="shared" si="85"/>
        <v>1.8188593286283528E-4</v>
      </c>
      <c r="AX73" s="44">
        <f t="shared" si="86"/>
        <v>7.1736453839621461E-5</v>
      </c>
      <c r="AY73" s="44">
        <f t="shared" si="87"/>
        <v>7.1741509660938618E-5</v>
      </c>
      <c r="AZ73" s="44">
        <f t="shared" si="88"/>
        <v>1.0362627973270477E-4</v>
      </c>
      <c r="BA73" s="31">
        <f t="shared" si="89"/>
        <v>1.0363701919846591E-4</v>
      </c>
      <c r="BB73" s="31">
        <f t="shared" si="90"/>
        <v>2.1923148286195904E-5</v>
      </c>
      <c r="BC73" s="31">
        <f t="shared" si="91"/>
        <v>2.1923628951037166E-5</v>
      </c>
      <c r="BD73" s="10">
        <f t="shared" si="92"/>
        <v>-1.6649582999999997E-3</v>
      </c>
      <c r="BE73" s="25">
        <f t="shared" si="93"/>
        <v>1.090859364E-2</v>
      </c>
      <c r="BF73" s="13">
        <f t="shared" si="94"/>
        <v>1.090859364E-2</v>
      </c>
      <c r="BG73" s="13">
        <f t="shared" si="95"/>
        <v>1.1999137640000001E-2</v>
      </c>
      <c r="BH73" s="13">
        <f t="shared" si="96"/>
        <v>1.1999137640000001E-2</v>
      </c>
      <c r="BI73" s="53">
        <f t="shared" si="97"/>
        <v>63.572623083865132</v>
      </c>
      <c r="BJ73" s="13">
        <f t="shared" si="98"/>
        <v>3.1570288258836987</v>
      </c>
      <c r="BK73" s="53">
        <f t="shared" si="99"/>
        <v>64.136287575609074</v>
      </c>
    </row>
    <row r="74" spans="1:63" s="2" customFormat="1" x14ac:dyDescent="0.3">
      <c r="A74" s="2">
        <v>21</v>
      </c>
      <c r="B74" s="2">
        <v>24</v>
      </c>
      <c r="C74" s="2">
        <v>15</v>
      </c>
      <c r="D74" s="2" t="s">
        <v>215</v>
      </c>
      <c r="E74" s="2" t="s">
        <v>10</v>
      </c>
      <c r="F74" s="2" t="s">
        <v>42</v>
      </c>
      <c r="G74" s="2" t="s">
        <v>70</v>
      </c>
      <c r="H74" s="31">
        <f>'results-unformat'!F69</f>
        <v>4.8724759999999999E-2</v>
      </c>
      <c r="I74" s="31">
        <f>'results-unformat'!AF69</f>
        <v>2.9515589999999999E-3</v>
      </c>
      <c r="J74" s="44">
        <f>'results-unformat'!AJ69</f>
        <v>9.4622430000000006E-5</v>
      </c>
      <c r="K74" s="31">
        <f>'results-unformat'!G69</f>
        <v>1.7731245999999999E-2</v>
      </c>
      <c r="L74" s="31">
        <f>'results-unformat'!AG69</f>
        <v>1.1733767999999999E-3</v>
      </c>
      <c r="M74" s="44">
        <f>'results-unformat'!AK69</f>
        <v>3.7705800000000001E-5</v>
      </c>
      <c r="N74" s="44">
        <f>'results-unformat'!H69</f>
        <v>3.5212919999999998E-5</v>
      </c>
      <c r="O74" s="44">
        <f>'results-unformat'!AH69</f>
        <v>2.0762839999999999E-3</v>
      </c>
      <c r="P74" s="44">
        <f>'results-unformat'!AL69</f>
        <v>6.7148390000000002E-5</v>
      </c>
      <c r="Q74" s="44">
        <f>'results-unformat'!I69</f>
        <v>-1.6770890000000001E-4</v>
      </c>
      <c r="R74" s="31">
        <f>'results-unformat'!AI69</f>
        <v>1.1562409999999999E-3</v>
      </c>
      <c r="S74" s="44">
        <f>'results-unformat'!AM69</f>
        <v>3.8191010000000001E-5</v>
      </c>
      <c r="T74" s="44">
        <f>'results-unformat'!J69</f>
        <v>-6.5400259999999995E-5</v>
      </c>
      <c r="U74" s="44">
        <f>'results-unformat'!K69</f>
        <v>9.4622430000000006E-5</v>
      </c>
      <c r="V74" s="31">
        <f>'results-unformat'!L69</f>
        <v>-3.1058918000000001E-2</v>
      </c>
      <c r="W74" s="44">
        <f>'results-unformat'!M69</f>
        <v>3.7705800000000001E-5</v>
      </c>
      <c r="X74" s="31">
        <f>'results-unformat'!N69</f>
        <v>-3.0993518000000001E-2</v>
      </c>
      <c r="Y74" s="31">
        <f>'results-unformat'!O69</f>
        <v>2.991442E-3</v>
      </c>
      <c r="Z74" s="31">
        <f>'results-unformat'!P69</f>
        <v>3.1081774999999999E-2</v>
      </c>
      <c r="AA74" s="48">
        <f>'results-unformat'!Q69</f>
        <v>10.390230000000001</v>
      </c>
      <c r="AB74" s="43">
        <f>'results-unformat'!R69</f>
        <v>1</v>
      </c>
      <c r="AC74" s="43">
        <f>'results-unformat'!AD69</f>
        <v>1</v>
      </c>
      <c r="AD74" s="36">
        <f>'results-unformat'!S69</f>
        <v>0.94599999999999995</v>
      </c>
      <c r="AE74" s="31">
        <f>'results-unformat'!T69</f>
        <v>3.5212919999999998E-5</v>
      </c>
      <c r="AF74" s="44">
        <f>'results-unformat'!U69</f>
        <v>6.7148390000000002E-5</v>
      </c>
      <c r="AG74" s="44">
        <f>'results-unformat'!V69</f>
        <v>-1.6770890000000001E-4</v>
      </c>
      <c r="AH74" s="44">
        <f>'results-unformat'!W69</f>
        <v>3.8191010000000001E-5</v>
      </c>
      <c r="AI74" s="44">
        <f>'results-unformat'!X69</f>
        <v>-2.0292180000000001E-4</v>
      </c>
      <c r="AJ74" s="31">
        <f>'results-unformat'!Y69</f>
        <v>2.1226489999999999E-3</v>
      </c>
      <c r="AK74" s="31">
        <f>'results-unformat'!Z69</f>
        <v>1.2186965E-3</v>
      </c>
      <c r="AL74" s="48">
        <f>'results-unformat'!AA69</f>
        <v>0.57413950000000002</v>
      </c>
      <c r="AM74" s="31">
        <f>'results-unformat'!AB69</f>
        <v>4.9000000000000002E-2</v>
      </c>
      <c r="AN74" s="31">
        <f>'results-unformat'!AP69</f>
        <v>6.8263459999999996E-3</v>
      </c>
      <c r="AO74" s="31">
        <f>'results-unformat'!AE69</f>
        <v>5.8999999999999997E-2</v>
      </c>
      <c r="AP74" s="36">
        <f>'results-unformat'!AQ69</f>
        <v>7.4511070000000002E-3</v>
      </c>
      <c r="AQ74" s="36">
        <f>'results-unformat'!AC69</f>
        <v>0.95099999999999996</v>
      </c>
      <c r="AR74" s="31">
        <f t="shared" si="81"/>
        <v>1.0499313278678428</v>
      </c>
      <c r="AS74" s="31">
        <f t="shared" si="82"/>
        <v>1.0178893777842437</v>
      </c>
      <c r="AT74" s="31">
        <f t="shared" si="83"/>
        <v>1.0000352135399821</v>
      </c>
      <c r="AU74" s="31">
        <f t="shared" si="100"/>
        <v>0.99983230516235144</v>
      </c>
      <c r="AV74" s="44">
        <f t="shared" si="84"/>
        <v>1.9470216972239385E-4</v>
      </c>
      <c r="AW74" s="31">
        <f t="shared" si="85"/>
        <v>1.9473828252802861E-4</v>
      </c>
      <c r="AX74" s="44">
        <f t="shared" si="86"/>
        <v>7.5222673630914727E-5</v>
      </c>
      <c r="AY74" s="44">
        <f t="shared" si="87"/>
        <v>7.5228233045399051E-5</v>
      </c>
      <c r="AZ74" s="44">
        <f t="shared" si="88"/>
        <v>1.3160681825152842E-4</v>
      </c>
      <c r="BA74" s="31">
        <f t="shared" si="89"/>
        <v>1.3162414027578784E-4</v>
      </c>
      <c r="BB74" s="31">
        <f t="shared" si="90"/>
        <v>7.483902585758706E-5</v>
      </c>
      <c r="BC74" s="31">
        <f t="shared" si="91"/>
        <v>7.4844628096149002E-5</v>
      </c>
      <c r="BD74" s="10">
        <f t="shared" si="92"/>
        <v>-1.7781822E-3</v>
      </c>
      <c r="BE74" s="25">
        <f t="shared" si="93"/>
        <v>1.3379638159999999E-2</v>
      </c>
      <c r="BF74" s="13">
        <f t="shared" si="94"/>
        <v>1.3379638159999999E-2</v>
      </c>
      <c r="BG74" s="13">
        <f t="shared" si="95"/>
        <v>1.4604169720000001E-2</v>
      </c>
      <c r="BH74" s="13">
        <f t="shared" si="96"/>
        <v>1.4604169720000001E-2</v>
      </c>
      <c r="BI74" s="53">
        <f t="shared" si="97"/>
        <v>63.658154667352072</v>
      </c>
      <c r="BJ74" s="13">
        <f t="shared" si="98"/>
        <v>3.1478813693240904</v>
      </c>
      <c r="BK74" s="53">
        <f t="shared" si="99"/>
        <v>64.221244431512673</v>
      </c>
    </row>
    <row r="75" spans="1:63" s="2" customFormat="1" x14ac:dyDescent="0.3">
      <c r="A75" s="2">
        <v>25</v>
      </c>
      <c r="B75" s="2">
        <v>29</v>
      </c>
      <c r="C75" s="2">
        <v>17</v>
      </c>
      <c r="D75" s="2" t="s">
        <v>205</v>
      </c>
      <c r="E75" s="2" t="s">
        <v>43</v>
      </c>
      <c r="F75" s="2" t="s">
        <v>8</v>
      </c>
      <c r="G75" s="2" t="s">
        <v>70</v>
      </c>
      <c r="H75" s="31">
        <f>'results-unformat'!F59</f>
        <v>4.8700460000000001E-2</v>
      </c>
      <c r="I75" s="31">
        <f>'results-unformat'!AF59</f>
        <v>2.5016700000000001E-3</v>
      </c>
      <c r="J75" s="44">
        <f>'results-unformat'!AJ59</f>
        <v>7.8222219999999999E-5</v>
      </c>
      <c r="K75" s="31">
        <f>'results-unformat'!G59</f>
        <v>2.5012046E-2</v>
      </c>
      <c r="L75" s="31">
        <f>'results-unformat'!AG59</f>
        <v>1.3401362000000001E-3</v>
      </c>
      <c r="M75" s="44">
        <f>'results-unformat'!AK59</f>
        <v>4.2071669999999997E-5</v>
      </c>
      <c r="N75" s="44">
        <f>'results-unformat'!H59</f>
        <v>3.7035849999999999E-5</v>
      </c>
      <c r="O75" s="44">
        <f>'results-unformat'!AH59</f>
        <v>1.314831E-3</v>
      </c>
      <c r="P75" s="44">
        <f>'results-unformat'!AL59</f>
        <v>4.3035399999999998E-5</v>
      </c>
      <c r="Q75" s="44">
        <f>'results-unformat'!I59</f>
        <v>1.311727E-5</v>
      </c>
      <c r="R75" s="31">
        <f>'results-unformat'!AI59</f>
        <v>1.2877411E-3</v>
      </c>
      <c r="S75" s="44">
        <f>'results-unformat'!AM59</f>
        <v>4.2450239999999998E-5</v>
      </c>
      <c r="T75" s="44">
        <f>'results-unformat'!J59</f>
        <v>-8.9701559999999999E-5</v>
      </c>
      <c r="U75" s="44">
        <f>'results-unformat'!K59</f>
        <v>7.8222219999999999E-5</v>
      </c>
      <c r="V75" s="31">
        <f>'results-unformat'!L59</f>
        <v>-2.3778118000000001E-2</v>
      </c>
      <c r="W75" s="44">
        <f>'results-unformat'!M59</f>
        <v>4.2071669999999997E-5</v>
      </c>
      <c r="X75" s="31">
        <f>'results-unformat'!N59</f>
        <v>-2.3688417E-2</v>
      </c>
      <c r="Y75" s="31">
        <f>'results-unformat'!O59</f>
        <v>2.4739929999999999E-3</v>
      </c>
      <c r="Z75" s="31">
        <f>'results-unformat'!P59</f>
        <v>2.3815271999999998E-2</v>
      </c>
      <c r="AA75" s="48">
        <f>'results-unformat'!Q59</f>
        <v>9.6262469999999993</v>
      </c>
      <c r="AB75" s="43">
        <f>'results-unformat'!R59</f>
        <v>1</v>
      </c>
      <c r="AC75" s="43">
        <f>'results-unformat'!AD59</f>
        <v>1</v>
      </c>
      <c r="AD75" s="36">
        <f>'results-unformat'!S59</f>
        <v>0.96399999999999997</v>
      </c>
      <c r="AE75" s="31">
        <f>'results-unformat'!T59</f>
        <v>3.7035849999999999E-5</v>
      </c>
      <c r="AF75" s="44">
        <f>'results-unformat'!U59</f>
        <v>4.3035399999999998E-5</v>
      </c>
      <c r="AG75" s="44">
        <f>'results-unformat'!V59</f>
        <v>1.311727E-5</v>
      </c>
      <c r="AH75" s="44">
        <f>'results-unformat'!W59</f>
        <v>4.2450239999999998E-5</v>
      </c>
      <c r="AI75" s="44">
        <f>'results-unformat'!X59</f>
        <v>-2.391858E-5</v>
      </c>
      <c r="AJ75" s="31">
        <f>'results-unformat'!Y59</f>
        <v>1.360722E-3</v>
      </c>
      <c r="AK75" s="31">
        <f>'results-unformat'!Z59</f>
        <v>1.3417872E-3</v>
      </c>
      <c r="AL75" s="48">
        <f>'results-unformat'!AA59</f>
        <v>0.98608450000000003</v>
      </c>
      <c r="AM75" s="31">
        <f>'results-unformat'!AB59</f>
        <v>6.3E-2</v>
      </c>
      <c r="AN75" s="31">
        <f>'results-unformat'!AP59</f>
        <v>7.6831629999999998E-3</v>
      </c>
      <c r="AO75" s="31">
        <f>'results-unformat'!AE59</f>
        <v>6.4000000000000001E-2</v>
      </c>
      <c r="AP75" s="36">
        <f>'results-unformat'!AQ59</f>
        <v>7.7397669999999998E-3</v>
      </c>
      <c r="AQ75" s="36">
        <f>'results-unformat'!AC59</f>
        <v>0.93700000000000006</v>
      </c>
      <c r="AR75" s="31">
        <f t="shared" si="81"/>
        <v>1.0499058148465601</v>
      </c>
      <c r="AS75" s="31">
        <f t="shared" si="82"/>
        <v>1.0253274715447607</v>
      </c>
      <c r="AT75" s="31">
        <f t="shared" si="83"/>
        <v>1.0000370365358355</v>
      </c>
      <c r="AU75" s="31">
        <f t="shared" si="100"/>
        <v>1.0000131173560318</v>
      </c>
      <c r="AV75" s="44">
        <f t="shared" si="84"/>
        <v>1.6095454997833158E-4</v>
      </c>
      <c r="AW75" s="31">
        <f t="shared" si="85"/>
        <v>1.609792287053935E-4</v>
      </c>
      <c r="AX75" s="44">
        <f t="shared" si="86"/>
        <v>8.4545502609501E-5</v>
      </c>
      <c r="AY75" s="44">
        <f t="shared" si="87"/>
        <v>8.4552474559185242E-5</v>
      </c>
      <c r="AZ75" s="44">
        <f t="shared" si="88"/>
        <v>8.4348950567969538E-5</v>
      </c>
      <c r="BA75" s="31">
        <f t="shared" si="89"/>
        <v>8.4356065650048606E-5</v>
      </c>
      <c r="BB75" s="31">
        <f t="shared" si="90"/>
        <v>8.3200100521541032E-5</v>
      </c>
      <c r="BC75" s="31">
        <f t="shared" si="91"/>
        <v>8.3207023263254243E-5</v>
      </c>
      <c r="BD75" s="10">
        <f t="shared" si="92"/>
        <v>-1.1615338E-3</v>
      </c>
      <c r="BE75" s="25">
        <f t="shared" si="93"/>
        <v>1.505899948E-2</v>
      </c>
      <c r="BF75" s="13">
        <f t="shared" si="94"/>
        <v>1.505899948E-2</v>
      </c>
      <c r="BG75" s="13">
        <f t="shared" si="95"/>
        <v>1.5169943319999999E-2</v>
      </c>
      <c r="BH75" s="13">
        <f t="shared" si="96"/>
        <v>1.5169943319999999E-2</v>
      </c>
      <c r="BI75" s="53">
        <f t="shared" si="97"/>
        <v>48.735474811805382</v>
      </c>
      <c r="BJ75" s="13">
        <f t="shared" si="98"/>
        <v>2.3971213084508145</v>
      </c>
      <c r="BK75" s="53">
        <f t="shared" si="99"/>
        <v>49.345056910478746</v>
      </c>
    </row>
    <row r="76" spans="1:63" s="2" customFormat="1" x14ac:dyDescent="0.3">
      <c r="A76" s="2">
        <v>26</v>
      </c>
      <c r="B76" s="2">
        <v>30</v>
      </c>
      <c r="C76" s="2">
        <v>18</v>
      </c>
      <c r="D76" s="2" t="s">
        <v>211</v>
      </c>
      <c r="E76" s="2" t="s">
        <v>43</v>
      </c>
      <c r="F76" s="2" t="s">
        <v>9</v>
      </c>
      <c r="G76" s="2" t="s">
        <v>70</v>
      </c>
      <c r="H76" s="31">
        <f>'results-unformat'!F65</f>
        <v>4.8908779999999999E-2</v>
      </c>
      <c r="I76" s="31">
        <f>'results-unformat'!AF65</f>
        <v>2.5031810000000002E-3</v>
      </c>
      <c r="J76" s="44">
        <f>'results-unformat'!AJ65</f>
        <v>7.8558149999999999E-5</v>
      </c>
      <c r="K76" s="31">
        <f>'results-unformat'!G65</f>
        <v>2.508436E-2</v>
      </c>
      <c r="L76" s="31">
        <f>'results-unformat'!AG65</f>
        <v>1.3387618E-3</v>
      </c>
      <c r="M76" s="44">
        <f>'results-unformat'!AK65</f>
        <v>4.2537190000000003E-5</v>
      </c>
      <c r="N76" s="44">
        <f>'results-unformat'!H65</f>
        <v>3.061009E-6</v>
      </c>
      <c r="O76" s="44">
        <f>'results-unformat'!AH65</f>
        <v>1.595815E-3</v>
      </c>
      <c r="P76" s="44">
        <f>'results-unformat'!AL65</f>
        <v>5.1498590000000001E-5</v>
      </c>
      <c r="Q76" s="44">
        <f>'results-unformat'!I65</f>
        <v>9.9228779999999993E-6</v>
      </c>
      <c r="R76" s="31">
        <f>'results-unformat'!AI65</f>
        <v>3.2901609999999999E-4</v>
      </c>
      <c r="S76" s="44">
        <f>'results-unformat'!AM65</f>
        <v>1.0665059999999999E-5</v>
      </c>
      <c r="T76" s="44">
        <f>'results-unformat'!J65</f>
        <v>1.186109E-4</v>
      </c>
      <c r="U76" s="44">
        <f>'results-unformat'!K65</f>
        <v>7.8558149999999999E-5</v>
      </c>
      <c r="V76" s="31">
        <f>'results-unformat'!L65</f>
        <v>-2.3705804E-2</v>
      </c>
      <c r="W76" s="44">
        <f>'results-unformat'!M65</f>
        <v>4.2537190000000003E-5</v>
      </c>
      <c r="X76" s="31">
        <f>'results-unformat'!N65</f>
        <v>-2.3824415000000002E-2</v>
      </c>
      <c r="Y76" s="31">
        <f>'results-unformat'!O65</f>
        <v>2.4858160000000001E-3</v>
      </c>
      <c r="Z76" s="31">
        <f>'results-unformat'!P65</f>
        <v>2.3743898999999999E-2</v>
      </c>
      <c r="AA76" s="48">
        <f>'results-unformat'!Q65</f>
        <v>9.5517540000000007</v>
      </c>
      <c r="AB76" s="43">
        <f>'results-unformat'!R65</f>
        <v>1</v>
      </c>
      <c r="AC76" s="43">
        <f>'results-unformat'!AD65</f>
        <v>1</v>
      </c>
      <c r="AD76" s="36">
        <f>'results-unformat'!S65</f>
        <v>0.94599999999999995</v>
      </c>
      <c r="AE76" s="31">
        <f>'results-unformat'!T65</f>
        <v>3.061009E-6</v>
      </c>
      <c r="AF76" s="44">
        <f>'results-unformat'!U65</f>
        <v>5.1498590000000001E-5</v>
      </c>
      <c r="AG76" s="44">
        <f>'results-unformat'!V65</f>
        <v>9.9228779999999993E-6</v>
      </c>
      <c r="AH76" s="44">
        <f>'results-unformat'!W65</f>
        <v>1.0665059999999999E-5</v>
      </c>
      <c r="AI76" s="44">
        <f>'results-unformat'!X65</f>
        <v>6.8618699999999999E-6</v>
      </c>
      <c r="AJ76" s="31">
        <f>'results-unformat'!Y65</f>
        <v>1.6277170000000001E-3</v>
      </c>
      <c r="AK76" s="31">
        <f>'results-unformat'!Z65</f>
        <v>3.3723629999999997E-4</v>
      </c>
      <c r="AL76" s="48">
        <f>'results-unformat'!AA65</f>
        <v>0.2071836</v>
      </c>
      <c r="AM76" s="31">
        <f>'results-unformat'!AB65</f>
        <v>5.1999999999999998E-2</v>
      </c>
      <c r="AN76" s="31">
        <f>'results-unformat'!AP65</f>
        <v>7.021111E-3</v>
      </c>
      <c r="AO76" s="31">
        <f>'results-unformat'!AE65</f>
        <v>5.5E-2</v>
      </c>
      <c r="AP76" s="36">
        <f>'results-unformat'!AQ65</f>
        <v>7.2093690000000002E-3</v>
      </c>
      <c r="AQ76" s="36">
        <f>'results-unformat'!AC65</f>
        <v>0.94799999999999995</v>
      </c>
      <c r="AR76" s="31">
        <f t="shared" si="81"/>
        <v>1.050124554008989</v>
      </c>
      <c r="AS76" s="31">
        <f t="shared" si="82"/>
        <v>1.0254016197564826</v>
      </c>
      <c r="AT76" s="31">
        <f t="shared" si="83"/>
        <v>1.000003061013685</v>
      </c>
      <c r="AU76" s="31">
        <f t="shared" si="100"/>
        <v>1.0000099229272319</v>
      </c>
      <c r="AV76" s="44">
        <f t="shared" si="84"/>
        <v>1.6167940324618435E-4</v>
      </c>
      <c r="AW76" s="31">
        <f t="shared" si="85"/>
        <v>1.6170429958317634E-4</v>
      </c>
      <c r="AX76" s="44">
        <f t="shared" si="86"/>
        <v>8.5487135206285814E-5</v>
      </c>
      <c r="AY76" s="44">
        <f t="shared" si="87"/>
        <v>8.5494262813234911E-5</v>
      </c>
      <c r="AZ76" s="44">
        <f t="shared" si="88"/>
        <v>1.0093245136333362E-4</v>
      </c>
      <c r="BA76" s="31">
        <f t="shared" si="89"/>
        <v>1.0094263972004747E-4</v>
      </c>
      <c r="BB76" s="31">
        <f t="shared" si="90"/>
        <v>2.090350654493367E-5</v>
      </c>
      <c r="BC76" s="31">
        <f t="shared" si="91"/>
        <v>2.090394350640068E-5</v>
      </c>
      <c r="BD76" s="10">
        <f t="shared" si="92"/>
        <v>-1.1644192000000002E-3</v>
      </c>
      <c r="BE76" s="25">
        <f t="shared" si="93"/>
        <v>1.3761377559999999E-2</v>
      </c>
      <c r="BF76" s="13">
        <f t="shared" si="94"/>
        <v>1.3761377559999999E-2</v>
      </c>
      <c r="BG76" s="13">
        <f t="shared" si="95"/>
        <v>1.4130363240000001E-2</v>
      </c>
      <c r="BH76" s="13">
        <f t="shared" si="96"/>
        <v>1.4130363240000001E-2</v>
      </c>
      <c r="BI76" s="53">
        <f t="shared" si="97"/>
        <v>48.587260512405038</v>
      </c>
      <c r="BJ76" s="13">
        <f t="shared" si="98"/>
        <v>2.4110488784265529</v>
      </c>
      <c r="BK76" s="53">
        <f t="shared" si="99"/>
        <v>49.196760487034922</v>
      </c>
    </row>
    <row r="77" spans="1:63" s="2" customFormat="1" x14ac:dyDescent="0.3">
      <c r="A77" s="2">
        <v>27</v>
      </c>
      <c r="B77" s="2">
        <v>31</v>
      </c>
      <c r="C77" s="2">
        <v>19</v>
      </c>
      <c r="D77" s="2" t="s">
        <v>217</v>
      </c>
      <c r="E77" s="2" t="s">
        <v>43</v>
      </c>
      <c r="F77" s="2" t="s">
        <v>42</v>
      </c>
      <c r="G77" s="2" t="s">
        <v>70</v>
      </c>
      <c r="H77" s="31">
        <f>'results-unformat'!F71</f>
        <v>4.8650840000000001E-2</v>
      </c>
      <c r="I77" s="31">
        <f>'results-unformat'!AF71</f>
        <v>2.5393590000000001E-3</v>
      </c>
      <c r="J77" s="44">
        <f>'results-unformat'!AJ71</f>
        <v>8.0519009999999993E-5</v>
      </c>
      <c r="K77" s="31">
        <f>'results-unformat'!G71</f>
        <v>2.4973697999999999E-2</v>
      </c>
      <c r="L77" s="31">
        <f>'results-unformat'!AG71</f>
        <v>1.3542605000000001E-3</v>
      </c>
      <c r="M77" s="44">
        <f>'results-unformat'!AK71</f>
        <v>4.3337039999999998E-5</v>
      </c>
      <c r="N77" s="44">
        <f>'results-unformat'!H71</f>
        <v>-4.1288919999999998E-5</v>
      </c>
      <c r="O77" s="44">
        <f>'results-unformat'!AH71</f>
        <v>1.8128459999999999E-3</v>
      </c>
      <c r="P77" s="44">
        <f>'results-unformat'!AL71</f>
        <v>5.7855970000000001E-5</v>
      </c>
      <c r="Q77" s="44">
        <f>'results-unformat'!I71</f>
        <v>-1.8245950000000001E-5</v>
      </c>
      <c r="R77" s="31">
        <f>'results-unformat'!AI71</f>
        <v>9.9478099999999992E-4</v>
      </c>
      <c r="S77" s="44">
        <f>'results-unformat'!AM71</f>
        <v>3.2097600000000002E-5</v>
      </c>
      <c r="T77" s="44">
        <f>'results-unformat'!J71</f>
        <v>-1.393291E-4</v>
      </c>
      <c r="U77" s="44">
        <f>'results-unformat'!K71</f>
        <v>8.0519009999999993E-5</v>
      </c>
      <c r="V77" s="31">
        <f>'results-unformat'!L71</f>
        <v>-2.3816466000000001E-2</v>
      </c>
      <c r="W77" s="44">
        <f>'results-unformat'!M71</f>
        <v>4.3337039999999998E-5</v>
      </c>
      <c r="X77" s="31">
        <f>'results-unformat'!N71</f>
        <v>-2.3677137000000001E-2</v>
      </c>
      <c r="Y77" s="31">
        <f>'results-unformat'!O71</f>
        <v>2.5487719999999999E-3</v>
      </c>
      <c r="Z77" s="31">
        <f>'results-unformat'!P71</f>
        <v>2.3855823000000002E-2</v>
      </c>
      <c r="AA77" s="48">
        <f>'results-unformat'!Q71</f>
        <v>9.359731</v>
      </c>
      <c r="AB77" s="43">
        <f>'results-unformat'!R71</f>
        <v>1</v>
      </c>
      <c r="AC77" s="43">
        <f>'results-unformat'!AD71</f>
        <v>1</v>
      </c>
      <c r="AD77" s="36">
        <f>'results-unformat'!S71</f>
        <v>0.94599999999999995</v>
      </c>
      <c r="AE77" s="31">
        <f>'results-unformat'!T71</f>
        <v>-4.1288919999999998E-5</v>
      </c>
      <c r="AF77" s="44">
        <f>'results-unformat'!U71</f>
        <v>5.7855970000000001E-5</v>
      </c>
      <c r="AG77" s="44">
        <f>'results-unformat'!V71</f>
        <v>-1.8245950000000001E-5</v>
      </c>
      <c r="AH77" s="44">
        <f>'results-unformat'!W71</f>
        <v>3.2097600000000002E-5</v>
      </c>
      <c r="AI77" s="44">
        <f>'results-unformat'!X71</f>
        <v>2.3042970000000001E-5</v>
      </c>
      <c r="AJ77" s="31">
        <f>'results-unformat'!Y71</f>
        <v>1.829118E-3</v>
      </c>
      <c r="AK77" s="31">
        <f>'results-unformat'!Z71</f>
        <v>1.0146716E-3</v>
      </c>
      <c r="AL77" s="48">
        <f>'results-unformat'!AA71</f>
        <v>0.55473280000000003</v>
      </c>
      <c r="AM77" s="31">
        <f>'results-unformat'!AB71</f>
        <v>0.05</v>
      </c>
      <c r="AN77" s="31">
        <f>'results-unformat'!AP71</f>
        <v>6.8920240000000001E-3</v>
      </c>
      <c r="AO77" s="31">
        <f>'results-unformat'!AE71</f>
        <v>5.3999999999999999E-2</v>
      </c>
      <c r="AP77" s="36">
        <f>'results-unformat'!AQ71</f>
        <v>7.1473070000000003E-3</v>
      </c>
      <c r="AQ77" s="36">
        <f>'results-unformat'!AC71</f>
        <v>0.95</v>
      </c>
      <c r="AR77" s="31">
        <f t="shared" si="81"/>
        <v>1.0498537198125157</v>
      </c>
      <c r="AS77" s="31">
        <f t="shared" si="82"/>
        <v>1.0252881530407798</v>
      </c>
      <c r="AT77" s="31">
        <f t="shared" si="83"/>
        <v>0.99995871193237573</v>
      </c>
      <c r="AU77" s="31">
        <f t="shared" si="100"/>
        <v>0.9999817542164563</v>
      </c>
      <c r="AV77" s="44">
        <f t="shared" si="84"/>
        <v>1.6567196375016913E-4</v>
      </c>
      <c r="AW77" s="31">
        <f t="shared" si="85"/>
        <v>1.6569811170885629E-4</v>
      </c>
      <c r="AX77" s="44">
        <f t="shared" si="86"/>
        <v>8.7084890677990856E-5</v>
      </c>
      <c r="AY77" s="44">
        <f t="shared" si="87"/>
        <v>8.7092288034718024E-5</v>
      </c>
      <c r="AZ77" s="44">
        <f t="shared" si="88"/>
        <v>1.1338659021720154E-4</v>
      </c>
      <c r="BA77" s="31">
        <f t="shared" si="89"/>
        <v>1.1339944872490459E-4</v>
      </c>
      <c r="BB77" s="31">
        <f t="shared" si="90"/>
        <v>6.2908169296105321E-5</v>
      </c>
      <c r="BC77" s="31">
        <f t="shared" si="91"/>
        <v>6.291212705511473E-5</v>
      </c>
      <c r="BD77" s="10">
        <f t="shared" si="92"/>
        <v>-1.1850985000000001E-3</v>
      </c>
      <c r="BE77" s="25">
        <f t="shared" si="93"/>
        <v>1.350836704E-2</v>
      </c>
      <c r="BF77" s="13">
        <f t="shared" si="94"/>
        <v>1.350836704E-2</v>
      </c>
      <c r="BG77" s="13">
        <f t="shared" si="95"/>
        <v>1.4008721720000001E-2</v>
      </c>
      <c r="BH77" s="13">
        <f t="shared" si="96"/>
        <v>1.4008721720000001E-2</v>
      </c>
      <c r="BI77" s="53">
        <f t="shared" si="97"/>
        <v>48.814072620713809</v>
      </c>
      <c r="BJ77" s="13">
        <f t="shared" si="98"/>
        <v>2.3959670946045608</v>
      </c>
      <c r="BK77" s="53">
        <f t="shared" si="99"/>
        <v>49.423693918440478</v>
      </c>
    </row>
    <row r="78" spans="1:63" s="2" customFormat="1" x14ac:dyDescent="0.3">
      <c r="A78" s="2">
        <v>31</v>
      </c>
      <c r="B78" s="2">
        <v>36</v>
      </c>
      <c r="C78" s="2">
        <v>21</v>
      </c>
      <c r="D78" s="2" t="s">
        <v>207</v>
      </c>
      <c r="E78" s="2" t="s">
        <v>11</v>
      </c>
      <c r="F78" s="2" t="s">
        <v>8</v>
      </c>
      <c r="G78" s="2" t="s">
        <v>70</v>
      </c>
      <c r="H78" s="31">
        <f>'results-unformat'!F61</f>
        <v>4.8896290000000002E-2</v>
      </c>
      <c r="I78" s="31">
        <f>'results-unformat'!AF61</f>
        <v>4.0683150000000003E-3</v>
      </c>
      <c r="J78" s="44">
        <f>'results-unformat'!AJ61</f>
        <v>1.3372239999999999E-4</v>
      </c>
      <c r="K78" s="31">
        <f>'results-unformat'!G61</f>
        <v>1.3962E-2</v>
      </c>
      <c r="L78" s="31">
        <f>'results-unformat'!AG61</f>
        <v>1.3316522000000001E-3</v>
      </c>
      <c r="M78" s="44">
        <f>'results-unformat'!AK61</f>
        <v>4.316649E-5</v>
      </c>
      <c r="N78" s="44">
        <f>'results-unformat'!H61</f>
        <v>-3.9757120000000001E-5</v>
      </c>
      <c r="O78" s="44">
        <f>'results-unformat'!AH61</f>
        <v>1.3086739999999999E-3</v>
      </c>
      <c r="P78" s="44">
        <f>'results-unformat'!AL61</f>
        <v>4.109676E-5</v>
      </c>
      <c r="Q78" s="44">
        <f>'results-unformat'!I61</f>
        <v>-1.8905120000000001E-5</v>
      </c>
      <c r="R78" s="31">
        <f>'results-unformat'!AI61</f>
        <v>1.2817915E-3</v>
      </c>
      <c r="S78" s="44">
        <f>'results-unformat'!AM61</f>
        <v>4.0254769999999997E-5</v>
      </c>
      <c r="T78" s="44">
        <f>'results-unformat'!J61</f>
        <v>1.0612929999999999E-4</v>
      </c>
      <c r="U78" s="44">
        <f>'results-unformat'!K61</f>
        <v>1.3372239999999999E-4</v>
      </c>
      <c r="V78" s="31">
        <f>'results-unformat'!L61</f>
        <v>-3.4828164000000002E-2</v>
      </c>
      <c r="W78" s="44">
        <f>'results-unformat'!M61</f>
        <v>4.316649E-5</v>
      </c>
      <c r="X78" s="31">
        <f>'results-unformat'!N61</f>
        <v>-3.4934293999999998E-2</v>
      </c>
      <c r="Y78" s="31">
        <f>'results-unformat'!O61</f>
        <v>4.2278899999999998E-3</v>
      </c>
      <c r="Z78" s="31">
        <f>'results-unformat'!P61</f>
        <v>3.4854877999999999E-2</v>
      </c>
      <c r="AA78" s="48">
        <f>'results-unformat'!Q61</f>
        <v>8.2440350000000002</v>
      </c>
      <c r="AB78" s="43">
        <f>'results-unformat'!R61</f>
        <v>1</v>
      </c>
      <c r="AC78" s="43">
        <f>'results-unformat'!AD61</f>
        <v>1</v>
      </c>
      <c r="AD78" s="36">
        <f>'results-unformat'!S61</f>
        <v>0.93600000000000005</v>
      </c>
      <c r="AE78" s="31">
        <f>'results-unformat'!T61</f>
        <v>-3.9757120000000001E-5</v>
      </c>
      <c r="AF78" s="44">
        <f>'results-unformat'!U61</f>
        <v>4.109676E-5</v>
      </c>
      <c r="AG78" s="44">
        <f>'results-unformat'!V61</f>
        <v>-1.8905120000000001E-5</v>
      </c>
      <c r="AH78" s="44">
        <f>'results-unformat'!W61</f>
        <v>4.0254769999999997E-5</v>
      </c>
      <c r="AI78" s="44">
        <f>'results-unformat'!X61</f>
        <v>2.0852E-5</v>
      </c>
      <c r="AJ78" s="31">
        <f>'results-unformat'!Y61</f>
        <v>1.299552E-3</v>
      </c>
      <c r="AK78" s="31">
        <f>'results-unformat'!Z61</f>
        <v>1.2724715E-3</v>
      </c>
      <c r="AL78" s="48">
        <f>'results-unformat'!AA61</f>
        <v>0.97916170000000002</v>
      </c>
      <c r="AM78" s="31">
        <f>'results-unformat'!AB61</f>
        <v>5.7000000000000002E-2</v>
      </c>
      <c r="AN78" s="31">
        <f>'results-unformat'!AP61</f>
        <v>7.3315070000000001E-3</v>
      </c>
      <c r="AO78" s="31">
        <f>'results-unformat'!AE61</f>
        <v>5.3999999999999999E-2</v>
      </c>
      <c r="AP78" s="36">
        <f>'results-unformat'!AQ61</f>
        <v>7.1473070000000003E-3</v>
      </c>
      <c r="AQ78" s="36">
        <f>'results-unformat'!AC61</f>
        <v>0.94299999999999995</v>
      </c>
      <c r="AR78" s="31">
        <f t="shared" si="81"/>
        <v>1.0501114380352188</v>
      </c>
      <c r="AS78" s="31">
        <f t="shared" si="82"/>
        <v>1.0140599239292225</v>
      </c>
      <c r="AT78" s="31">
        <f t="shared" si="83"/>
        <v>0.99996024367030378</v>
      </c>
      <c r="AU78" s="31">
        <f t="shared" si="100"/>
        <v>0.9999810950587007</v>
      </c>
      <c r="AV78" s="44">
        <f t="shared" si="84"/>
        <v>2.7519384148777526E-4</v>
      </c>
      <c r="AW78" s="31">
        <f t="shared" si="85"/>
        <v>2.7526597811955433E-4</v>
      </c>
      <c r="AX78" s="44">
        <f t="shared" si="86"/>
        <v>8.5792249494343054E-5</v>
      </c>
      <c r="AY78" s="44">
        <f t="shared" si="87"/>
        <v>8.5799508367845334E-5</v>
      </c>
      <c r="AZ78" s="44">
        <f t="shared" si="88"/>
        <v>8.0543203334615399E-5</v>
      </c>
      <c r="BA78" s="31">
        <f t="shared" si="89"/>
        <v>8.0549691322873151E-5</v>
      </c>
      <c r="BB78" s="31">
        <f t="shared" si="90"/>
        <v>7.8894745199509231E-5</v>
      </c>
      <c r="BC78" s="31">
        <f t="shared" si="91"/>
        <v>7.8900970189144104E-5</v>
      </c>
      <c r="BD78" s="10">
        <f t="shared" si="92"/>
        <v>-2.7366628000000002E-3</v>
      </c>
      <c r="BE78" s="25">
        <f t="shared" si="93"/>
        <v>1.436975372E-2</v>
      </c>
      <c r="BF78" s="13">
        <f t="shared" si="94"/>
        <v>1.436975372E-2</v>
      </c>
      <c r="BG78" s="13">
        <f t="shared" si="95"/>
        <v>1.4008721720000001E-2</v>
      </c>
      <c r="BH78" s="13">
        <f t="shared" si="96"/>
        <v>1.4008721720000001E-2</v>
      </c>
      <c r="BI78" s="53">
        <f t="shared" si="97"/>
        <v>71.383576510391293</v>
      </c>
      <c r="BJ78" s="13">
        <f t="shared" si="98"/>
        <v>3.5551660464310517</v>
      </c>
      <c r="BK78" s="53">
        <f t="shared" si="99"/>
        <v>71.880152141555072</v>
      </c>
    </row>
    <row r="79" spans="1:63" s="2" customFormat="1" x14ac:dyDescent="0.3">
      <c r="A79" s="2">
        <v>32</v>
      </c>
      <c r="B79" s="2">
        <v>37</v>
      </c>
      <c r="C79" s="2">
        <v>22</v>
      </c>
      <c r="D79" s="2" t="s">
        <v>213</v>
      </c>
      <c r="E79" s="2" t="s">
        <v>11</v>
      </c>
      <c r="F79" s="2" t="s">
        <v>9</v>
      </c>
      <c r="G79" s="2" t="s">
        <v>70</v>
      </c>
      <c r="H79" s="31">
        <f>'results-unformat'!F67</f>
        <v>4.8742099999999997E-2</v>
      </c>
      <c r="I79" s="31">
        <f>'results-unformat'!AF67</f>
        <v>4.0635860000000001E-3</v>
      </c>
      <c r="J79" s="44">
        <f>'results-unformat'!AJ67</f>
        <v>1.3023240000000001E-4</v>
      </c>
      <c r="K79" s="31">
        <f>'results-unformat'!G67</f>
        <v>1.3885745E-2</v>
      </c>
      <c r="L79" s="31">
        <f>'results-unformat'!AG67</f>
        <v>1.3313825E-3</v>
      </c>
      <c r="M79" s="44">
        <f>'results-unformat'!AK67</f>
        <v>4.1432769999999999E-5</v>
      </c>
      <c r="N79" s="44">
        <f>'results-unformat'!H67</f>
        <v>7.1229409999999993E-5</v>
      </c>
      <c r="O79" s="44">
        <f>'results-unformat'!AH67</f>
        <v>1.5822880000000001E-3</v>
      </c>
      <c r="P79" s="44">
        <f>'results-unformat'!AL67</f>
        <v>5.1206769999999997E-5</v>
      </c>
      <c r="Q79" s="44">
        <f>'results-unformat'!I67</f>
        <v>6.2562569999999996E-6</v>
      </c>
      <c r="R79" s="31">
        <f>'results-unformat'!AI67</f>
        <v>3.2761059999999998E-4</v>
      </c>
      <c r="S79" s="44">
        <f>'results-unformat'!AM67</f>
        <v>1.0564729999999999E-5</v>
      </c>
      <c r="T79" s="44">
        <f>'results-unformat'!J67</f>
        <v>-4.806392E-5</v>
      </c>
      <c r="U79" s="44">
        <f>'results-unformat'!K67</f>
        <v>1.3023240000000001E-4</v>
      </c>
      <c r="V79" s="31">
        <f>'results-unformat'!L67</f>
        <v>-3.4904418999999999E-2</v>
      </c>
      <c r="W79" s="44">
        <f>'results-unformat'!M67</f>
        <v>4.1432769999999999E-5</v>
      </c>
      <c r="X79" s="31">
        <f>'results-unformat'!N67</f>
        <v>-3.4856354999999999E-2</v>
      </c>
      <c r="Y79" s="31">
        <f>'results-unformat'!O67</f>
        <v>4.1165300000000002E-3</v>
      </c>
      <c r="Z79" s="31">
        <f>'results-unformat'!P67</f>
        <v>3.4928977E-2</v>
      </c>
      <c r="AA79" s="48">
        <f>'results-unformat'!Q67</f>
        <v>8.4850539999999999</v>
      </c>
      <c r="AB79" s="43">
        <f>'results-unformat'!R67</f>
        <v>1</v>
      </c>
      <c r="AC79" s="43">
        <f>'results-unformat'!AD67</f>
        <v>1</v>
      </c>
      <c r="AD79" s="36">
        <f>'results-unformat'!S67</f>
        <v>0.94599999999999995</v>
      </c>
      <c r="AE79" s="31">
        <f>'results-unformat'!T67</f>
        <v>7.1229409999999993E-5</v>
      </c>
      <c r="AF79" s="44">
        <f>'results-unformat'!U67</f>
        <v>5.1206769999999997E-5</v>
      </c>
      <c r="AG79" s="44">
        <f>'results-unformat'!V67</f>
        <v>6.2562569999999996E-6</v>
      </c>
      <c r="AH79" s="44">
        <f>'results-unformat'!W67</f>
        <v>1.0564729999999999E-5</v>
      </c>
      <c r="AI79" s="44">
        <f>'results-unformat'!X67</f>
        <v>-6.497315E-5</v>
      </c>
      <c r="AJ79" s="31">
        <f>'results-unformat'!Y67</f>
        <v>1.6200570000000001E-3</v>
      </c>
      <c r="AK79" s="31">
        <f>'results-unformat'!Z67</f>
        <v>3.3397770000000003E-4</v>
      </c>
      <c r="AL79" s="48">
        <f>'results-unformat'!AA67</f>
        <v>0.2061518</v>
      </c>
      <c r="AM79" s="31">
        <f>'results-unformat'!AB67</f>
        <v>4.8000000000000001E-2</v>
      </c>
      <c r="AN79" s="31">
        <f>'results-unformat'!AP67</f>
        <v>6.759882E-3</v>
      </c>
      <c r="AO79" s="31">
        <f>'results-unformat'!AE67</f>
        <v>5.3999999999999999E-2</v>
      </c>
      <c r="AP79" s="36">
        <f>'results-unformat'!AQ67</f>
        <v>7.1473070000000003E-3</v>
      </c>
      <c r="AQ79" s="36">
        <f>'results-unformat'!AC67</f>
        <v>0.95199999999999996</v>
      </c>
      <c r="AR79" s="31">
        <f t="shared" si="81"/>
        <v>1.0499495338349132</v>
      </c>
      <c r="AS79" s="31">
        <f t="shared" si="82"/>
        <v>1.0139825997379388</v>
      </c>
      <c r="AT79" s="31">
        <f t="shared" si="83"/>
        <v>1.0000712319468748</v>
      </c>
      <c r="AU79" s="31">
        <f t="shared" si="100"/>
        <v>1.0000062562765704</v>
      </c>
      <c r="AV79" s="44">
        <f t="shared" si="84"/>
        <v>2.6797119541721592E-4</v>
      </c>
      <c r="AW79" s="31">
        <f t="shared" si="85"/>
        <v>2.6803960527055359E-4</v>
      </c>
      <c r="AX79" s="44">
        <f t="shared" si="86"/>
        <v>8.2340387960400108E-5</v>
      </c>
      <c r="AY79" s="44">
        <f t="shared" si="87"/>
        <v>8.234707494914062E-5</v>
      </c>
      <c r="AZ79" s="44">
        <f t="shared" si="88"/>
        <v>1.0036738162977343E-4</v>
      </c>
      <c r="BA79" s="31">
        <f t="shared" si="89"/>
        <v>1.0037745553437283E-4</v>
      </c>
      <c r="BB79" s="31">
        <f t="shared" si="90"/>
        <v>2.0706785960777907E-5</v>
      </c>
      <c r="BC79" s="31">
        <f t="shared" si="91"/>
        <v>2.0707214738013846E-5</v>
      </c>
      <c r="BD79" s="10">
        <f t="shared" si="92"/>
        <v>-2.7322035000000001E-3</v>
      </c>
      <c r="BE79" s="25">
        <f t="shared" si="93"/>
        <v>1.324936872E-2</v>
      </c>
      <c r="BF79" s="13">
        <f t="shared" si="94"/>
        <v>1.324936872E-2</v>
      </c>
      <c r="BG79" s="13">
        <f t="shared" si="95"/>
        <v>1.4008721720000001E-2</v>
      </c>
      <c r="BH79" s="13">
        <f t="shared" si="96"/>
        <v>1.4008721720000001E-2</v>
      </c>
      <c r="BI79" s="53">
        <f t="shared" si="97"/>
        <v>71.539868257504907</v>
      </c>
      <c r="BJ79" s="13">
        <f t="shared" si="98"/>
        <v>3.5470957890470647</v>
      </c>
      <c r="BK79" s="53">
        <f t="shared" si="99"/>
        <v>72.034800524122474</v>
      </c>
    </row>
    <row r="80" spans="1:63" s="2" customFormat="1" x14ac:dyDescent="0.3">
      <c r="A80" s="2">
        <v>33</v>
      </c>
      <c r="B80" s="2">
        <v>38</v>
      </c>
      <c r="C80" s="2">
        <v>23</v>
      </c>
      <c r="D80" s="2" t="s">
        <v>219</v>
      </c>
      <c r="E80" s="2" t="s">
        <v>11</v>
      </c>
      <c r="F80" s="2" t="s">
        <v>42</v>
      </c>
      <c r="G80" s="2" t="s">
        <v>70</v>
      </c>
      <c r="H80" s="31">
        <f>'results-unformat'!F73</f>
        <v>4.8742239999999999E-2</v>
      </c>
      <c r="I80" s="31">
        <f>'results-unformat'!AF73</f>
        <v>4.0661630000000002E-3</v>
      </c>
      <c r="J80" s="44">
        <f>'results-unformat'!AJ73</f>
        <v>1.3329220000000001E-4</v>
      </c>
      <c r="K80" s="31">
        <f>'results-unformat'!G73</f>
        <v>1.3877469999999999E-2</v>
      </c>
      <c r="L80" s="31">
        <f>'results-unformat'!AG73</f>
        <v>1.3311288000000001E-3</v>
      </c>
      <c r="M80" s="44">
        <f>'results-unformat'!AK73</f>
        <v>4.3213059999999999E-5</v>
      </c>
      <c r="N80" s="44">
        <f>'results-unformat'!H73</f>
        <v>-1.2535730000000001E-4</v>
      </c>
      <c r="O80" s="44">
        <f>'results-unformat'!AH73</f>
        <v>1.7698830000000001E-3</v>
      </c>
      <c r="P80" s="44">
        <f>'results-unformat'!AL73</f>
        <v>5.7869750000000003E-5</v>
      </c>
      <c r="Q80" s="44">
        <f>'results-unformat'!I73</f>
        <v>-7.1495950000000005E-5</v>
      </c>
      <c r="R80" s="31">
        <f>'results-unformat'!AI73</f>
        <v>9.7605160000000001E-4</v>
      </c>
      <c r="S80" s="44">
        <f>'results-unformat'!AM73</f>
        <v>3.2061869999999997E-5</v>
      </c>
      <c r="T80" s="44">
        <f>'results-unformat'!J73</f>
        <v>-4.792346E-5</v>
      </c>
      <c r="U80" s="44">
        <f>'results-unformat'!K73</f>
        <v>1.3329220000000001E-4</v>
      </c>
      <c r="V80" s="31">
        <f>'results-unformat'!L73</f>
        <v>-3.4912694000000001E-2</v>
      </c>
      <c r="W80" s="44">
        <f>'results-unformat'!M73</f>
        <v>4.3213059999999999E-5</v>
      </c>
      <c r="X80" s="31">
        <f>'results-unformat'!N73</f>
        <v>-3.4864770000000003E-2</v>
      </c>
      <c r="Y80" s="31">
        <f>'results-unformat'!O73</f>
        <v>4.2132350000000001E-3</v>
      </c>
      <c r="Z80" s="31">
        <f>'results-unformat'!P73</f>
        <v>3.4939400000000002E-2</v>
      </c>
      <c r="AA80" s="48">
        <f>'results-unformat'!Q73</f>
        <v>8.2927719999999994</v>
      </c>
      <c r="AB80" s="43">
        <f>'results-unformat'!R73</f>
        <v>1</v>
      </c>
      <c r="AC80" s="43">
        <f>'results-unformat'!AD73</f>
        <v>1</v>
      </c>
      <c r="AD80" s="36">
        <f>'results-unformat'!S73</f>
        <v>0.94699999999999995</v>
      </c>
      <c r="AE80" s="31">
        <f>'results-unformat'!T73</f>
        <v>-1.2535730000000001E-4</v>
      </c>
      <c r="AF80" s="44">
        <f>'results-unformat'!U73</f>
        <v>5.7869750000000003E-5</v>
      </c>
      <c r="AG80" s="44">
        <f>'results-unformat'!V73</f>
        <v>-7.1495950000000005E-5</v>
      </c>
      <c r="AH80" s="44">
        <f>'results-unformat'!W73</f>
        <v>3.2061869999999997E-5</v>
      </c>
      <c r="AI80" s="44">
        <f>'results-unformat'!X73</f>
        <v>5.3861340000000002E-5</v>
      </c>
      <c r="AJ80" s="31">
        <f>'results-unformat'!Y73</f>
        <v>1.833377E-3</v>
      </c>
      <c r="AK80" s="31">
        <f>'results-unformat'!Z73</f>
        <v>1.0158971E-3</v>
      </c>
      <c r="AL80" s="48">
        <f>'results-unformat'!AA73</f>
        <v>0.5541123</v>
      </c>
      <c r="AM80" s="31">
        <f>'results-unformat'!AB73</f>
        <v>6.6000000000000003E-2</v>
      </c>
      <c r="AN80" s="31">
        <f>'results-unformat'!AP73</f>
        <v>7.8513690000000004E-3</v>
      </c>
      <c r="AO80" s="31">
        <f>'results-unformat'!AE73</f>
        <v>7.0000000000000007E-2</v>
      </c>
      <c r="AP80" s="36">
        <f>'results-unformat'!AQ73</f>
        <v>8.0684569999999994E-3</v>
      </c>
      <c r="AQ80" s="36">
        <f>'results-unformat'!AC73</f>
        <v>0.93400000000000005</v>
      </c>
      <c r="AR80" s="31">
        <f t="shared" si="81"/>
        <v>1.0499496808278583</v>
      </c>
      <c r="AS80" s="31">
        <f t="shared" si="82"/>
        <v>1.0139742090666424</v>
      </c>
      <c r="AT80" s="31">
        <f t="shared" si="83"/>
        <v>0.99987465055689806</v>
      </c>
      <c r="AU80" s="31">
        <f t="shared" si="100"/>
        <v>0.99992850660577448</v>
      </c>
      <c r="AV80" s="44">
        <f t="shared" si="84"/>
        <v>2.7426637360283834E-4</v>
      </c>
      <c r="AW80" s="31">
        <f t="shared" si="85"/>
        <v>2.7433803579723914E-4</v>
      </c>
      <c r="AX80" s="44">
        <f t="shared" si="86"/>
        <v>8.587754267419534E-5</v>
      </c>
      <c r="AY80" s="44">
        <f t="shared" si="87"/>
        <v>8.5884816603876146E-5</v>
      </c>
      <c r="AZ80" s="44">
        <f t="shared" si="88"/>
        <v>1.1340406074289433E-4</v>
      </c>
      <c r="BA80" s="31">
        <f t="shared" si="89"/>
        <v>1.1341692429500672E-4</v>
      </c>
      <c r="BB80" s="31">
        <f t="shared" si="90"/>
        <v>6.2834798134847603E-5</v>
      </c>
      <c r="BC80" s="31">
        <f t="shared" si="91"/>
        <v>6.2838746877180718E-5</v>
      </c>
      <c r="BD80" s="10">
        <f t="shared" si="92"/>
        <v>-2.7350342E-3</v>
      </c>
      <c r="BE80" s="25">
        <f t="shared" si="93"/>
        <v>1.5388683240000001E-2</v>
      </c>
      <c r="BF80" s="13">
        <f t="shared" si="94"/>
        <v>1.5388683240000001E-2</v>
      </c>
      <c r="BG80" s="13">
        <f t="shared" si="95"/>
        <v>1.5814175719999997E-2</v>
      </c>
      <c r="BH80" s="13">
        <f t="shared" si="96"/>
        <v>1.5814175719999997E-2</v>
      </c>
      <c r="BI80" s="53">
        <f t="shared" si="97"/>
        <v>71.556828643149984</v>
      </c>
      <c r="BJ80" s="13">
        <f t="shared" si="98"/>
        <v>3.5479671415243574</v>
      </c>
      <c r="BK80" s="53">
        <f t="shared" si="99"/>
        <v>72.051581866715338</v>
      </c>
    </row>
    <row r="81" spans="1:63" s="6" customFormat="1" x14ac:dyDescent="0.3">
      <c r="D81" s="8" t="s">
        <v>90</v>
      </c>
      <c r="H81" s="27"/>
      <c r="I81" s="27"/>
      <c r="J81" s="7"/>
      <c r="K81" s="27"/>
      <c r="L81" s="27"/>
      <c r="M81" s="7"/>
      <c r="N81" s="7"/>
      <c r="O81" s="7"/>
      <c r="P81" s="7"/>
      <c r="Q81" s="7"/>
      <c r="R81" s="7"/>
      <c r="S81" s="7"/>
      <c r="T81" s="7"/>
      <c r="U81" s="7"/>
      <c r="V81" s="27"/>
      <c r="W81" s="7"/>
      <c r="X81" s="27"/>
      <c r="Y81" s="27"/>
      <c r="Z81" s="27"/>
      <c r="AA81" s="39"/>
      <c r="AB81" s="42"/>
      <c r="AC81" s="42"/>
      <c r="AD81" s="14"/>
      <c r="AE81" s="7"/>
      <c r="AF81" s="7"/>
      <c r="AG81" s="7"/>
      <c r="AH81" s="7"/>
      <c r="AI81" s="7"/>
      <c r="AJ81" s="27"/>
      <c r="AK81" s="27"/>
      <c r="AL81" s="39"/>
      <c r="AM81" s="27"/>
      <c r="AN81" s="27"/>
      <c r="AO81" s="27"/>
      <c r="AP81" s="14"/>
      <c r="AQ81" s="14"/>
      <c r="AR81" s="27"/>
      <c r="AS81" s="27"/>
      <c r="AT81" s="27"/>
      <c r="AU81" s="27"/>
      <c r="AV81" s="7"/>
      <c r="AW81" s="27"/>
      <c r="AX81" s="27"/>
      <c r="AY81" s="27"/>
      <c r="AZ81" s="7"/>
      <c r="BA81" s="27"/>
      <c r="BB81" s="27"/>
      <c r="BC81" s="27"/>
      <c r="BD81" s="7"/>
      <c r="BE81" s="27"/>
      <c r="BF81" s="14"/>
      <c r="BG81" s="14"/>
      <c r="BH81" s="14"/>
      <c r="BI81" s="54"/>
      <c r="BJ81" s="14"/>
    </row>
    <row r="82" spans="1:63" s="2" customFormat="1" x14ac:dyDescent="0.3">
      <c r="A82" s="2">
        <v>3</v>
      </c>
      <c r="B82" s="2">
        <v>3</v>
      </c>
      <c r="C82" s="2">
        <v>1</v>
      </c>
      <c r="D82" s="2" t="s">
        <v>220</v>
      </c>
      <c r="E82" s="2" t="s">
        <v>8</v>
      </c>
      <c r="F82" s="2" t="s">
        <v>10</v>
      </c>
      <c r="G82" s="2" t="s">
        <v>71</v>
      </c>
      <c r="H82" s="31">
        <f>'results-unformat'!F74</f>
        <v>4.8742359999999998E-2</v>
      </c>
      <c r="I82" s="31">
        <f>'results-unformat'!AF74</f>
        <v>1.377692E-3</v>
      </c>
      <c r="J82" s="44">
        <f>'results-unformat'!AJ74</f>
        <v>4.4973859999999997E-5</v>
      </c>
      <c r="K82" s="31">
        <f>'results-unformat'!G74</f>
        <v>3.3592219999999999E-2</v>
      </c>
      <c r="L82" s="31">
        <f>'results-unformat'!AG74</f>
        <v>2.4875171999999999E-3</v>
      </c>
      <c r="M82" s="44">
        <f>'results-unformat'!AK74</f>
        <v>9.7604949999999995E-5</v>
      </c>
      <c r="N82" s="44">
        <f>'results-unformat'!H74</f>
        <v>5.5731010000000003E-6</v>
      </c>
      <c r="O82" s="44">
        <f>'results-unformat'!AH74</f>
        <v>2.5730089999999998E-3</v>
      </c>
      <c r="P82" s="44">
        <f>'results-unformat'!AL74</f>
        <v>7.9566010000000004E-5</v>
      </c>
      <c r="Q82" s="44">
        <f>'results-unformat'!I74</f>
        <v>4.7594760000000001E-6</v>
      </c>
      <c r="R82" s="31">
        <f>'results-unformat'!AI74</f>
        <v>1.1440707999999999E-3</v>
      </c>
      <c r="S82" s="44">
        <f>'results-unformat'!AM74</f>
        <v>4.27893E-5</v>
      </c>
      <c r="T82" s="44">
        <f>'results-unformat'!J74</f>
        <v>-4.779938E-5</v>
      </c>
      <c r="U82" s="44">
        <f>'results-unformat'!K74</f>
        <v>4.4973859999999997E-5</v>
      </c>
      <c r="V82" s="31">
        <f>'results-unformat'!L74</f>
        <v>-1.5197944E-2</v>
      </c>
      <c r="W82" s="44">
        <f>'results-unformat'!M74</f>
        <v>9.7604949999999995E-5</v>
      </c>
      <c r="X82" s="31">
        <f>'results-unformat'!N74</f>
        <v>-1.5150144000000001E-2</v>
      </c>
      <c r="Y82" s="31">
        <f>'results-unformat'!O74</f>
        <v>1.4222900000000001E-3</v>
      </c>
      <c r="Z82" s="31">
        <f>'results-unformat'!P74</f>
        <v>1.5507890999999999E-2</v>
      </c>
      <c r="AA82" s="48">
        <f>'results-unformat'!Q74</f>
        <v>10.903463</v>
      </c>
      <c r="AB82" s="43">
        <f>'results-unformat'!R74</f>
        <v>1</v>
      </c>
      <c r="AC82" s="43">
        <f>'results-unformat'!AD74</f>
        <v>1</v>
      </c>
      <c r="AD82" s="36">
        <f>'results-unformat'!S74</f>
        <v>0.93500000000000005</v>
      </c>
      <c r="AE82" s="31">
        <f>'results-unformat'!T74</f>
        <v>5.5731010000000003E-6</v>
      </c>
      <c r="AF82" s="44">
        <f>'results-unformat'!U74</f>
        <v>7.9566010000000004E-5</v>
      </c>
      <c r="AG82" s="44">
        <f>'results-unformat'!V74</f>
        <v>4.7594760000000001E-6</v>
      </c>
      <c r="AH82" s="44">
        <f>'results-unformat'!W74</f>
        <v>4.27893E-5</v>
      </c>
      <c r="AI82" s="44">
        <f>'results-unformat'!X74</f>
        <v>-8.1362530000000001E-7</v>
      </c>
      <c r="AJ82" s="31">
        <f>'results-unformat'!Y74</f>
        <v>2.5148459999999998E-3</v>
      </c>
      <c r="AK82" s="31">
        <f>'results-unformat'!Z74</f>
        <v>1.3524482999999999E-3</v>
      </c>
      <c r="AL82" s="48">
        <f>'results-unformat'!AA74</f>
        <v>0.53778570000000003</v>
      </c>
      <c r="AM82" s="31">
        <f>'results-unformat'!AB74</f>
        <v>4.8000000000000001E-2</v>
      </c>
      <c r="AN82" s="31">
        <f>'results-unformat'!AP74</f>
        <v>6.759882E-3</v>
      </c>
      <c r="AO82" s="31">
        <f>'results-unformat'!AE74</f>
        <v>0.11700000000000001</v>
      </c>
      <c r="AP82" s="36">
        <f>'results-unformat'!AQ74</f>
        <v>1.0164202000000001E-2</v>
      </c>
      <c r="AQ82" s="36">
        <f>'results-unformat'!AC74</f>
        <v>0.95199999999999996</v>
      </c>
      <c r="AR82" s="31">
        <f t="shared" ref="AR82:AR99" si="101">EXP(H82)</f>
        <v>1.0499498068218276</v>
      </c>
      <c r="AS82" s="31">
        <f t="shared" ref="AS82:AS99" si="102">EXP(K82)</f>
        <v>1.0341628098232021</v>
      </c>
      <c r="AT82" s="31">
        <f t="shared" ref="AT82:AT99" si="103">EXP(N82)</f>
        <v>1.0000055731165298</v>
      </c>
      <c r="AU82" s="31">
        <f>EXP(Q82)</f>
        <v>1.0000047594873263</v>
      </c>
      <c r="AV82" s="44">
        <f t="shared" ref="AV82:AV99" si="104">AR82-EXP(H82-1.96*J82)</f>
        <v>9.2547700370593233E-5</v>
      </c>
      <c r="AW82" s="31">
        <f t="shared" ref="AW82:AW99" si="105">EXP(H82+1.96*J82)-AR82</f>
        <v>9.2555858695719806E-5</v>
      </c>
      <c r="AX82" s="44">
        <f t="shared" ref="AX82:AX99" si="106">AS82-EXP(K82-1.96*M82)</f>
        <v>1.9782231944343032E-4</v>
      </c>
      <c r="AY82" s="44">
        <f t="shared" ref="AY82:AY99" si="107">EXP(K82+1.96*M82)-AS82</f>
        <v>1.9786016760114933E-4</v>
      </c>
      <c r="AZ82" s="44">
        <f t="shared" ref="AZ82:AZ99" si="108">AT82-EXP(N82-1.96*P82)</f>
        <v>1.5593808918401564E-4</v>
      </c>
      <c r="BA82" s="31">
        <f t="shared" ref="BA82:BA99" si="109">EXP(N82+1.96*P82)-AT82</f>
        <v>1.5596240952842066E-4</v>
      </c>
      <c r="BB82" s="31">
        <f t="shared" ref="BB82:BB99" si="110">AU82-EXP(Q82-1.96*S82)</f>
        <v>8.386391040637875E-5</v>
      </c>
      <c r="BC82" s="31">
        <f t="shared" ref="BC82:BC99" si="111">EXP(Q82+1.96*S82)-AU82</f>
        <v>8.3870944118435986E-5</v>
      </c>
      <c r="BD82" s="10">
        <f t="shared" ref="BD82:BD99" si="112">L82-I82</f>
        <v>1.1098251999999999E-3</v>
      </c>
      <c r="BE82" s="25">
        <f t="shared" ref="BE82:BE99" si="113">(1.96*AN82)</f>
        <v>1.324936872E-2</v>
      </c>
      <c r="BF82" s="13">
        <f t="shared" ref="BF82:BF99" si="114">(1.96*AN82)</f>
        <v>1.324936872E-2</v>
      </c>
      <c r="BG82" s="13">
        <f t="shared" ref="BG82:BG99" si="115">(1.96*AP82)</f>
        <v>1.9921835920000002E-2</v>
      </c>
      <c r="BH82" s="13">
        <f t="shared" ref="BH82:BH99" si="116">(1.96*AP82)</f>
        <v>1.9921835920000002E-2</v>
      </c>
      <c r="BI82" s="53">
        <f t="shared" ref="BI82:BI99" si="117">(1-(K82/LN(1.05)))*100</f>
        <v>31.14960654088933</v>
      </c>
      <c r="BJ82" s="13">
        <f t="shared" ref="BJ82:BJ99" si="118">ABS((EXP(K82)-EXP(H82))/EXP(K82))*100</f>
        <v>1.5265485133162369</v>
      </c>
      <c r="BK82" s="53">
        <f t="shared" ref="BK82:BK99" si="119">(1.05-EXP(K82))/0.05*100</f>
        <v>31.674380353595932</v>
      </c>
    </row>
    <row r="83" spans="1:63" s="2" customFormat="1" x14ac:dyDescent="0.3">
      <c r="A83" s="2">
        <v>4</v>
      </c>
      <c r="B83" s="2">
        <v>4</v>
      </c>
      <c r="C83" s="2">
        <v>2</v>
      </c>
      <c r="D83" s="2" t="s">
        <v>222</v>
      </c>
      <c r="E83" s="2" t="s">
        <v>8</v>
      </c>
      <c r="F83" s="2" t="s">
        <v>43</v>
      </c>
      <c r="G83" s="2" t="s">
        <v>71</v>
      </c>
      <c r="H83" s="31">
        <f>'results-unformat'!F76</f>
        <v>4.882703E-2</v>
      </c>
      <c r="I83" s="31">
        <f>'results-unformat'!AF76</f>
        <v>1.381618E-3</v>
      </c>
      <c r="J83" s="44">
        <f>'results-unformat'!AJ76</f>
        <v>4.4565879999999998E-5</v>
      </c>
      <c r="K83" s="31">
        <f>'results-unformat'!G76</f>
        <v>3.3678659E-2</v>
      </c>
      <c r="L83" s="31">
        <f>'results-unformat'!AG76</f>
        <v>2.2386092E-3</v>
      </c>
      <c r="M83" s="44">
        <f>'results-unformat'!AK76</f>
        <v>8.8067029999999998E-5</v>
      </c>
      <c r="N83" s="44">
        <f>'results-unformat'!H76</f>
        <v>-1.2406050000000001E-4</v>
      </c>
      <c r="O83" s="44">
        <f>'results-unformat'!AH76</f>
        <v>2.6800069999999999E-3</v>
      </c>
      <c r="P83" s="44">
        <f>'results-unformat'!AL76</f>
        <v>8.5752509999999997E-5</v>
      </c>
      <c r="Q83" s="44">
        <f>'results-unformat'!I76</f>
        <v>-1.0712970000000001E-4</v>
      </c>
      <c r="R83" s="31">
        <f>'results-unformat'!AI76</f>
        <v>1.4532556000000001E-3</v>
      </c>
      <c r="S83" s="44">
        <f>'results-unformat'!AM76</f>
        <v>5.40166E-5</v>
      </c>
      <c r="T83" s="44">
        <f>'results-unformat'!J76</f>
        <v>3.6863799999999998E-5</v>
      </c>
      <c r="U83" s="44">
        <f>'results-unformat'!K76</f>
        <v>4.4565879999999998E-5</v>
      </c>
      <c r="V83" s="31">
        <f>'results-unformat'!L76</f>
        <v>-1.5111506E-2</v>
      </c>
      <c r="W83" s="44">
        <f>'results-unformat'!M76</f>
        <v>8.8067029999999998E-5</v>
      </c>
      <c r="X83" s="31">
        <f>'results-unformat'!N76</f>
        <v>-1.5148369E-2</v>
      </c>
      <c r="Y83" s="31">
        <f>'results-unformat'!O76</f>
        <v>1.409074E-3</v>
      </c>
      <c r="Z83" s="31">
        <f>'results-unformat'!P76</f>
        <v>1.5365729999999999E-2</v>
      </c>
      <c r="AA83" s="48">
        <f>'results-unformat'!Q76</f>
        <v>10.90484</v>
      </c>
      <c r="AB83" s="43">
        <f>'results-unformat'!R76</f>
        <v>1</v>
      </c>
      <c r="AC83" s="43">
        <f>'results-unformat'!AD76</f>
        <v>1</v>
      </c>
      <c r="AD83" s="36">
        <f>'results-unformat'!S76</f>
        <v>0.94499999999999995</v>
      </c>
      <c r="AE83" s="31">
        <f>'results-unformat'!T76</f>
        <v>-1.2406050000000001E-4</v>
      </c>
      <c r="AF83" s="44">
        <f>'results-unformat'!U76</f>
        <v>8.5752509999999997E-5</v>
      </c>
      <c r="AG83" s="44">
        <f>'results-unformat'!V76</f>
        <v>-1.0712970000000001E-4</v>
      </c>
      <c r="AH83" s="44">
        <f>'results-unformat'!W76</f>
        <v>5.40166E-5</v>
      </c>
      <c r="AI83" s="44">
        <f>'results-unformat'!X76</f>
        <v>1.6930760000000001E-5</v>
      </c>
      <c r="AJ83" s="31">
        <f>'results-unformat'!Y76</f>
        <v>2.7132139999999998E-3</v>
      </c>
      <c r="AK83" s="31">
        <f>'results-unformat'!Z76</f>
        <v>1.7106583E-3</v>
      </c>
      <c r="AL83" s="48">
        <f>'results-unformat'!AA76</f>
        <v>0.63049149999999998</v>
      </c>
      <c r="AM83" s="31">
        <f>'results-unformat'!AB76</f>
        <v>4.9000000000000002E-2</v>
      </c>
      <c r="AN83" s="31">
        <f>'results-unformat'!AP76</f>
        <v>6.8263459999999996E-3</v>
      </c>
      <c r="AO83" s="31">
        <f>'results-unformat'!AE76</f>
        <v>8.4000000000000005E-2</v>
      </c>
      <c r="AP83" s="36">
        <f>'results-unformat'!AQ76</f>
        <v>8.7717730000000001E-3</v>
      </c>
      <c r="AQ83" s="36">
        <f>'results-unformat'!AC76</f>
        <v>0.95099999999999996</v>
      </c>
      <c r="AR83" s="31">
        <f t="shared" si="101"/>
        <v>1.0500387098356272</v>
      </c>
      <c r="AS83" s="31">
        <f t="shared" si="102"/>
        <v>1.0342522056859091</v>
      </c>
      <c r="AT83" s="31">
        <f t="shared" si="103"/>
        <v>0.99987594719518558</v>
      </c>
      <c r="AU83" s="31">
        <f t="shared" ref="AU83:AU99" si="120">EXP(Q83)</f>
        <v>0.99989287603818144</v>
      </c>
      <c r="AV83" s="44">
        <f t="shared" si="104"/>
        <v>9.1715956597626658E-5</v>
      </c>
      <c r="AW83" s="31">
        <f t="shared" si="105"/>
        <v>9.1723968256074428E-5</v>
      </c>
      <c r="AX83" s="44">
        <f t="shared" si="106"/>
        <v>1.7850829252585854E-4</v>
      </c>
      <c r="AY83" s="44">
        <f t="shared" si="107"/>
        <v>1.785391077480103E-4</v>
      </c>
      <c r="AZ83" s="44">
        <f t="shared" si="108"/>
        <v>1.6803994738889827E-4</v>
      </c>
      <c r="BA83" s="31">
        <f t="shared" si="109"/>
        <v>1.6806819306325327E-4</v>
      </c>
      <c r="BB83" s="31">
        <f t="shared" si="110"/>
        <v>1.0585559081577323E-4</v>
      </c>
      <c r="BC83" s="31">
        <f t="shared" si="111"/>
        <v>1.0586679860880022E-4</v>
      </c>
      <c r="BD83" s="10">
        <f t="shared" si="112"/>
        <v>8.5699119999999994E-4</v>
      </c>
      <c r="BE83" s="25">
        <f t="shared" si="113"/>
        <v>1.3379638159999999E-2</v>
      </c>
      <c r="BF83" s="13">
        <f t="shared" si="114"/>
        <v>1.3379638159999999E-2</v>
      </c>
      <c r="BG83" s="13">
        <f t="shared" si="115"/>
        <v>1.7192675080000001E-2</v>
      </c>
      <c r="BH83" s="13">
        <f t="shared" si="116"/>
        <v>1.7192675080000001E-2</v>
      </c>
      <c r="BI83" s="53">
        <f t="shared" si="117"/>
        <v>30.972441734270063</v>
      </c>
      <c r="BJ83" s="13">
        <f t="shared" si="118"/>
        <v>1.526368913010782</v>
      </c>
      <c r="BK83" s="53">
        <f t="shared" si="119"/>
        <v>31.495588628181803</v>
      </c>
    </row>
    <row r="84" spans="1:63" s="2" customFormat="1" x14ac:dyDescent="0.3">
      <c r="A84" s="2">
        <v>5</v>
      </c>
      <c r="B84" s="2">
        <v>5</v>
      </c>
      <c r="C84" s="2">
        <v>3</v>
      </c>
      <c r="D84" s="2" t="s">
        <v>224</v>
      </c>
      <c r="E84" s="2" t="s">
        <v>8</v>
      </c>
      <c r="F84" s="2" t="s">
        <v>11</v>
      </c>
      <c r="G84" s="2" t="s">
        <v>71</v>
      </c>
      <c r="H84" s="31">
        <f>'results-unformat'!F78</f>
        <v>4.881887E-2</v>
      </c>
      <c r="I84" s="31">
        <f>'results-unformat'!AF78</f>
        <v>1.34392E-3</v>
      </c>
      <c r="J84" s="44">
        <f>'results-unformat'!AJ78</f>
        <v>3.960794E-5</v>
      </c>
      <c r="K84" s="31">
        <f>'results-unformat'!G78</f>
        <v>3.3748642000000002E-2</v>
      </c>
      <c r="L84" s="31">
        <f>'results-unformat'!AG78</f>
        <v>2.2082561000000001E-3</v>
      </c>
      <c r="M84" s="44">
        <f>'results-unformat'!AK78</f>
        <v>8.9710029999999995E-5</v>
      </c>
      <c r="N84" s="44">
        <f>'results-unformat'!H78</f>
        <v>-1.001208E-4</v>
      </c>
      <c r="O84" s="44">
        <f>'results-unformat'!AH78</f>
        <v>4.3397829999999998E-3</v>
      </c>
      <c r="P84" s="44">
        <f>'results-unformat'!AL78</f>
        <v>1.278436E-4</v>
      </c>
      <c r="Q84" s="44">
        <f>'results-unformat'!I78</f>
        <v>-1.092326E-4</v>
      </c>
      <c r="R84" s="31">
        <f>'results-unformat'!AI78</f>
        <v>1.3830142E-3</v>
      </c>
      <c r="S84" s="44">
        <f>'results-unformat'!AM78</f>
        <v>5.0356660000000002E-5</v>
      </c>
      <c r="T84" s="44">
        <f>'results-unformat'!J78</f>
        <v>2.8709819999999999E-5</v>
      </c>
      <c r="U84" s="44">
        <f>'results-unformat'!K78</f>
        <v>3.960794E-5</v>
      </c>
      <c r="V84" s="31">
        <f>'results-unformat'!L78</f>
        <v>-1.5041522E-2</v>
      </c>
      <c r="W84" s="44">
        <f>'results-unformat'!M78</f>
        <v>8.9710029999999995E-5</v>
      </c>
      <c r="X84" s="31">
        <f>'results-unformat'!N78</f>
        <v>-1.5070231999999999E-2</v>
      </c>
      <c r="Y84" s="31">
        <f>'results-unformat'!O78</f>
        <v>1.252216E-3</v>
      </c>
      <c r="Z84" s="31">
        <f>'results-unformat'!P78</f>
        <v>1.5306444000000001E-2</v>
      </c>
      <c r="AA84" s="48">
        <f>'results-unformat'!Q78</f>
        <v>12.223487</v>
      </c>
      <c r="AB84" s="43">
        <f>'results-unformat'!R78</f>
        <v>1</v>
      </c>
      <c r="AC84" s="43">
        <f>'results-unformat'!AD78</f>
        <v>1</v>
      </c>
      <c r="AD84" s="36">
        <f>'results-unformat'!S78</f>
        <v>0.96499999999999997</v>
      </c>
      <c r="AE84" s="31">
        <f>'results-unformat'!T78</f>
        <v>-1.001208E-4</v>
      </c>
      <c r="AF84" s="44">
        <f>'results-unformat'!U78</f>
        <v>1.278436E-4</v>
      </c>
      <c r="AG84" s="44">
        <f>'results-unformat'!V78</f>
        <v>-1.092326E-4</v>
      </c>
      <c r="AH84" s="44">
        <f>'results-unformat'!W78</f>
        <v>5.0356660000000002E-5</v>
      </c>
      <c r="AI84" s="44">
        <f>'results-unformat'!X78</f>
        <v>-9.1117669999999995E-6</v>
      </c>
      <c r="AJ84" s="31">
        <f>'results-unformat'!Y78</f>
        <v>4.0419879999999998E-3</v>
      </c>
      <c r="AK84" s="31">
        <f>'results-unformat'!Z78</f>
        <v>1.5953648E-3</v>
      </c>
      <c r="AL84" s="48">
        <f>'results-unformat'!AA78</f>
        <v>0.39469799999999999</v>
      </c>
      <c r="AM84" s="31">
        <f>'results-unformat'!AB78</f>
        <v>0.04</v>
      </c>
      <c r="AN84" s="31">
        <f>'results-unformat'!AP78</f>
        <v>6.196773E-3</v>
      </c>
      <c r="AO84" s="31">
        <f>'results-unformat'!AE78</f>
        <v>9.0999999999999998E-2</v>
      </c>
      <c r="AP84" s="36">
        <f>'results-unformat'!AQ78</f>
        <v>9.0949989999999994E-3</v>
      </c>
      <c r="AQ84" s="36">
        <f>'results-unformat'!AC78</f>
        <v>0.96</v>
      </c>
      <c r="AR84" s="31">
        <f t="shared" si="101"/>
        <v>1.0500301415547135</v>
      </c>
      <c r="AS84" s="31">
        <f t="shared" si="102"/>
        <v>1.0343245882907661</v>
      </c>
      <c r="AT84" s="31">
        <f t="shared" si="103"/>
        <v>0.99989988421192</v>
      </c>
      <c r="AU84" s="31">
        <f t="shared" si="120"/>
        <v>0.99989077336566323</v>
      </c>
      <c r="AV84" s="44">
        <f t="shared" si="104"/>
        <v>8.1512316450815803E-5</v>
      </c>
      <c r="AW84" s="31">
        <f t="shared" si="105"/>
        <v>8.1518644624800629E-5</v>
      </c>
      <c r="AX84" s="44">
        <f t="shared" si="106"/>
        <v>1.8185102004508735E-4</v>
      </c>
      <c r="AY84" s="44">
        <f t="shared" si="107"/>
        <v>1.8188299802290864E-4</v>
      </c>
      <c r="AZ84" s="44">
        <f t="shared" si="108"/>
        <v>2.5051698187716909E-4</v>
      </c>
      <c r="BA84" s="31">
        <f t="shared" si="109"/>
        <v>2.5057976264841741E-4</v>
      </c>
      <c r="BB84" s="31">
        <f t="shared" si="110"/>
        <v>9.8683402975252577E-5</v>
      </c>
      <c r="BC84" s="31">
        <f t="shared" si="111"/>
        <v>9.8693143414374518E-5</v>
      </c>
      <c r="BD84" s="10">
        <f t="shared" si="112"/>
        <v>8.6433610000000009E-4</v>
      </c>
      <c r="BE84" s="25">
        <f t="shared" si="113"/>
        <v>1.214567508E-2</v>
      </c>
      <c r="BF84" s="13">
        <f t="shared" si="114"/>
        <v>1.214567508E-2</v>
      </c>
      <c r="BG84" s="13">
        <f t="shared" si="115"/>
        <v>1.7826198039999998E-2</v>
      </c>
      <c r="BH84" s="13">
        <f t="shared" si="116"/>
        <v>1.7826198039999998E-2</v>
      </c>
      <c r="BI84" s="53">
        <f t="shared" si="117"/>
        <v>30.829005037158375</v>
      </c>
      <c r="BJ84" s="13">
        <f t="shared" si="118"/>
        <v>1.5184356479334036</v>
      </c>
      <c r="BK84" s="53">
        <f t="shared" si="119"/>
        <v>31.350823418467844</v>
      </c>
    </row>
    <row r="85" spans="1:63" s="2" customFormat="1" x14ac:dyDescent="0.3">
      <c r="A85" s="2">
        <v>9</v>
      </c>
      <c r="B85" s="2">
        <v>10</v>
      </c>
      <c r="C85" s="2">
        <v>5</v>
      </c>
      <c r="D85" s="2" t="s">
        <v>226</v>
      </c>
      <c r="E85" s="2" t="s">
        <v>9</v>
      </c>
      <c r="F85" s="2" t="s">
        <v>10</v>
      </c>
      <c r="G85" s="2" t="s">
        <v>71</v>
      </c>
      <c r="H85" s="31">
        <f>'results-unformat'!F80</f>
        <v>4.8708069999999999E-2</v>
      </c>
      <c r="I85" s="31">
        <f>'results-unformat'!AF80</f>
        <v>1.739207E-3</v>
      </c>
      <c r="J85" s="44">
        <f>'results-unformat'!AJ80</f>
        <v>5.561962E-5</v>
      </c>
      <c r="K85" s="31">
        <f>'results-unformat'!G80</f>
        <v>7.5582540000000004E-3</v>
      </c>
      <c r="L85" s="31">
        <f>'results-unformat'!AG80</f>
        <v>6.4256540000000003E-4</v>
      </c>
      <c r="M85" s="44">
        <f>'results-unformat'!AK80</f>
        <v>2.4312690000000001E-5</v>
      </c>
      <c r="N85" s="44">
        <f>'results-unformat'!H80</f>
        <v>1.7219189999999999E-4</v>
      </c>
      <c r="O85" s="44">
        <f>'results-unformat'!AH80</f>
        <v>2.5890969999999998E-3</v>
      </c>
      <c r="P85" s="44">
        <f>'results-unformat'!AL80</f>
        <v>8.3356340000000003E-5</v>
      </c>
      <c r="Q85" s="44">
        <f>'results-unformat'!I80</f>
        <v>6.7286970000000006E-5</v>
      </c>
      <c r="R85" s="31">
        <f>'results-unformat'!AI80</f>
        <v>1.1131964E-3</v>
      </c>
      <c r="S85" s="44">
        <f>'results-unformat'!AM80</f>
        <v>3.9366960000000002E-5</v>
      </c>
      <c r="T85" s="44">
        <f>'results-unformat'!J80</f>
        <v>-8.2094249999999994E-5</v>
      </c>
      <c r="U85" s="44">
        <f>'results-unformat'!K80</f>
        <v>5.561962E-5</v>
      </c>
      <c r="V85" s="31">
        <f>'results-unformat'!L80</f>
        <v>-4.1231909999999997E-2</v>
      </c>
      <c r="W85" s="44">
        <f>'results-unformat'!M80</f>
        <v>2.4312690000000001E-5</v>
      </c>
      <c r="X85" s="31">
        <f>'results-unformat'!N80</f>
        <v>-4.1149815999999999E-2</v>
      </c>
      <c r="Y85" s="31">
        <f>'results-unformat'!O80</f>
        <v>1.7598830000000001E-3</v>
      </c>
      <c r="Z85" s="31">
        <f>'results-unformat'!P80</f>
        <v>4.1239070000000003E-2</v>
      </c>
      <c r="AA85" s="48">
        <f>'results-unformat'!Q80</f>
        <v>23.432849000000001</v>
      </c>
      <c r="AB85" s="43">
        <f>'results-unformat'!R80</f>
        <v>1</v>
      </c>
      <c r="AC85" s="43">
        <f>'results-unformat'!AD80</f>
        <v>1</v>
      </c>
      <c r="AD85" s="36">
        <f>'results-unformat'!S80</f>
        <v>0.95199999999999996</v>
      </c>
      <c r="AE85" s="31">
        <f>'results-unformat'!T80</f>
        <v>1.7219189999999999E-4</v>
      </c>
      <c r="AF85" s="44">
        <f>'results-unformat'!U80</f>
        <v>8.3356340000000003E-5</v>
      </c>
      <c r="AG85" s="44">
        <f>'results-unformat'!V80</f>
        <v>6.7286970000000006E-5</v>
      </c>
      <c r="AH85" s="44">
        <f>'results-unformat'!W80</f>
        <v>3.9366960000000002E-5</v>
      </c>
      <c r="AI85" s="44">
        <f>'results-unformat'!X80</f>
        <v>-1.0490490000000001E-4</v>
      </c>
      <c r="AJ85" s="31">
        <f>'results-unformat'!Y80</f>
        <v>2.640262E-3</v>
      </c>
      <c r="AK85" s="31">
        <f>'results-unformat'!Z80</f>
        <v>1.246088E-3</v>
      </c>
      <c r="AL85" s="48">
        <f>'results-unformat'!AA80</f>
        <v>0.4719563</v>
      </c>
      <c r="AM85" s="31">
        <f>'results-unformat'!AB80</f>
        <v>5.2999999999999999E-2</v>
      </c>
      <c r="AN85" s="31">
        <f>'results-unformat'!AP80</f>
        <v>7.0845609999999996E-3</v>
      </c>
      <c r="AO85" s="31">
        <f>'results-unformat'!AE80</f>
        <v>9.2999999999999999E-2</v>
      </c>
      <c r="AP85" s="36">
        <f>'results-unformat'!AQ80</f>
        <v>9.1842799999999995E-3</v>
      </c>
      <c r="AQ85" s="36">
        <f>'results-unformat'!AC80</f>
        <v>0.94699999999999995</v>
      </c>
      <c r="AR85" s="31">
        <f t="shared" si="101"/>
        <v>1.0499138046602121</v>
      </c>
      <c r="AS85" s="31">
        <f t="shared" si="102"/>
        <v>1.0075868897016025</v>
      </c>
      <c r="AT85" s="31">
        <f t="shared" si="103"/>
        <v>1.0001722067258763</v>
      </c>
      <c r="AU85" s="31">
        <f t="shared" si="120"/>
        <v>1.0000672892338189</v>
      </c>
      <c r="AV85" s="44">
        <f t="shared" si="104"/>
        <v>1.14449542981232E-4</v>
      </c>
      <c r="AW85" s="31">
        <f t="shared" si="105"/>
        <v>1.1446202031617503E-4</v>
      </c>
      <c r="AX85" s="44">
        <f t="shared" si="106"/>
        <v>4.8013265492752311E-5</v>
      </c>
      <c r="AY85" s="44">
        <f t="shared" si="107"/>
        <v>4.8015553517188891E-5</v>
      </c>
      <c r="AZ85" s="44">
        <f t="shared" si="108"/>
        <v>1.6339321343750157E-4</v>
      </c>
      <c r="BA85" s="31">
        <f t="shared" si="109"/>
        <v>1.6341991054424909E-4</v>
      </c>
      <c r="BB85" s="31">
        <f t="shared" si="110"/>
        <v>7.7161456688235042E-5</v>
      </c>
      <c r="BC85" s="31">
        <f t="shared" si="111"/>
        <v>7.7167410637457579E-5</v>
      </c>
      <c r="BD85" s="10">
        <f t="shared" si="112"/>
        <v>-1.0966416E-3</v>
      </c>
      <c r="BE85" s="25">
        <f t="shared" si="113"/>
        <v>1.3885739559999999E-2</v>
      </c>
      <c r="BF85" s="13">
        <f t="shared" si="114"/>
        <v>1.3885739559999999E-2</v>
      </c>
      <c r="BG85" s="13">
        <f t="shared" si="115"/>
        <v>1.8001188799999998E-2</v>
      </c>
      <c r="BH85" s="13">
        <f t="shared" si="116"/>
        <v>1.8001188799999998E-2</v>
      </c>
      <c r="BI85" s="53">
        <f t="shared" si="117"/>
        <v>84.508652248529657</v>
      </c>
      <c r="BJ85" s="13">
        <f t="shared" si="118"/>
        <v>4.2008203353206364</v>
      </c>
      <c r="BK85" s="53">
        <f t="shared" si="119"/>
        <v>84.826220596795125</v>
      </c>
    </row>
    <row r="86" spans="1:63" s="2" customFormat="1" x14ac:dyDescent="0.3">
      <c r="A86" s="2">
        <v>10</v>
      </c>
      <c r="B86" s="2">
        <v>11</v>
      </c>
      <c r="C86" s="2">
        <v>6</v>
      </c>
      <c r="D86" s="2" t="s">
        <v>228</v>
      </c>
      <c r="E86" s="2" t="s">
        <v>9</v>
      </c>
      <c r="F86" s="2" t="s">
        <v>43</v>
      </c>
      <c r="G86" s="2" t="s">
        <v>71</v>
      </c>
      <c r="H86" s="31">
        <f>'results-unformat'!F82</f>
        <v>4.8734960000000001E-2</v>
      </c>
      <c r="I86" s="31">
        <f>'results-unformat'!AF82</f>
        <v>1.6708630000000001E-3</v>
      </c>
      <c r="J86" s="44">
        <f>'results-unformat'!AJ82</f>
        <v>5.4041089999999999E-5</v>
      </c>
      <c r="K86" s="31">
        <f>'results-unformat'!G82</f>
        <v>7.5705E-3</v>
      </c>
      <c r="L86" s="31">
        <f>'results-unformat'!AG82</f>
        <v>5.5952680000000002E-4</v>
      </c>
      <c r="M86" s="44">
        <f>'results-unformat'!AK82</f>
        <v>2.124431E-5</v>
      </c>
      <c r="N86" s="44">
        <f>'results-unformat'!H82</f>
        <v>9.4636770000000006E-5</v>
      </c>
      <c r="O86" s="44">
        <f>'results-unformat'!AH82</f>
        <v>2.5906869999999999E-3</v>
      </c>
      <c r="P86" s="44">
        <f>'results-unformat'!AL82</f>
        <v>8.2347329999999999E-5</v>
      </c>
      <c r="Q86" s="44">
        <f>'results-unformat'!I82</f>
        <v>5.0662029999999999E-5</v>
      </c>
      <c r="R86" s="31">
        <f>'results-unformat'!AI82</f>
        <v>1.3929693000000001E-3</v>
      </c>
      <c r="S86" s="44">
        <f>'results-unformat'!AM82</f>
        <v>5.0014069999999997E-5</v>
      </c>
      <c r="T86" s="44">
        <f>'results-unformat'!J82</f>
        <v>-5.5203169999999998E-5</v>
      </c>
      <c r="U86" s="44">
        <f>'results-unformat'!K82</f>
        <v>5.4041089999999999E-5</v>
      </c>
      <c r="V86" s="31">
        <f>'results-unformat'!L82</f>
        <v>-4.1219665000000003E-2</v>
      </c>
      <c r="W86" s="44">
        <f>'results-unformat'!M82</f>
        <v>2.124431E-5</v>
      </c>
      <c r="X86" s="31">
        <f>'results-unformat'!N82</f>
        <v>-4.1164460999999999E-2</v>
      </c>
      <c r="Y86" s="31">
        <f>'results-unformat'!O82</f>
        <v>1.708967E-3</v>
      </c>
      <c r="Z86" s="31">
        <f>'results-unformat'!P82</f>
        <v>4.1225132999999997E-2</v>
      </c>
      <c r="AA86" s="48">
        <f>'results-unformat'!Q82</f>
        <v>24.122844000000001</v>
      </c>
      <c r="AB86" s="43">
        <f>'results-unformat'!R82</f>
        <v>1</v>
      </c>
      <c r="AC86" s="43">
        <f>'results-unformat'!AD82</f>
        <v>1</v>
      </c>
      <c r="AD86" s="36">
        <f>'results-unformat'!S82</f>
        <v>0.94799999999999995</v>
      </c>
      <c r="AE86" s="31">
        <f>'results-unformat'!T82</f>
        <v>9.4636770000000006E-5</v>
      </c>
      <c r="AF86" s="44">
        <f>'results-unformat'!U82</f>
        <v>8.2347329999999999E-5</v>
      </c>
      <c r="AG86" s="44">
        <f>'results-unformat'!V82</f>
        <v>5.0662029999999999E-5</v>
      </c>
      <c r="AH86" s="44">
        <f>'results-unformat'!W82</f>
        <v>5.0014069999999997E-5</v>
      </c>
      <c r="AI86" s="44">
        <f>'results-unformat'!X82</f>
        <v>-4.397474E-5</v>
      </c>
      <c r="AJ86" s="31">
        <f>'results-unformat'!Y82</f>
        <v>2.6044689999999999E-3</v>
      </c>
      <c r="AK86" s="31">
        <f>'results-unformat'!Z82</f>
        <v>1.5816045000000001E-3</v>
      </c>
      <c r="AL86" s="48">
        <f>'results-unformat'!AA82</f>
        <v>0.60726570000000002</v>
      </c>
      <c r="AM86" s="31">
        <f>'results-unformat'!AB82</f>
        <v>4.7E-2</v>
      </c>
      <c r="AN86" s="31">
        <f>'results-unformat'!AP82</f>
        <v>6.6926080000000001E-3</v>
      </c>
      <c r="AO86" s="31">
        <f>'results-unformat'!AE82</f>
        <v>7.6999999999999999E-2</v>
      </c>
      <c r="AP86" s="36">
        <f>'results-unformat'!AQ82</f>
        <v>8.4303620000000003E-3</v>
      </c>
      <c r="AQ86" s="36">
        <f>'results-unformat'!AC82</f>
        <v>0.95299999999999996</v>
      </c>
      <c r="AR86" s="31">
        <f t="shared" si="101"/>
        <v>1.0499420372220045</v>
      </c>
      <c r="AS86" s="31">
        <f t="shared" si="102"/>
        <v>1.0075992286862052</v>
      </c>
      <c r="AT86" s="31">
        <f t="shared" si="103"/>
        <v>1.0000946412482004</v>
      </c>
      <c r="AU86" s="31">
        <f t="shared" si="120"/>
        <v>1.0000506633133424</v>
      </c>
      <c r="AV86" s="44">
        <f t="shared" si="104"/>
        <v>1.1120453424551258E-4</v>
      </c>
      <c r="AW86" s="31">
        <f t="shared" si="105"/>
        <v>1.1121631371335816E-4</v>
      </c>
      <c r="AX86" s="44">
        <f t="shared" si="106"/>
        <v>4.1954397252741416E-5</v>
      </c>
      <c r="AY86" s="44">
        <f t="shared" si="107"/>
        <v>4.1956144221755309E-5</v>
      </c>
      <c r="AZ86" s="44">
        <f t="shared" si="108"/>
        <v>1.6140301633427168E-4</v>
      </c>
      <c r="BA86" s="31">
        <f t="shared" si="109"/>
        <v>1.6142906900729059E-4</v>
      </c>
      <c r="BB86" s="31">
        <f t="shared" si="110"/>
        <v>9.80277388125117E-5</v>
      </c>
      <c r="BC86" s="31">
        <f t="shared" si="111"/>
        <v>9.8037348705171112E-5</v>
      </c>
      <c r="BD86" s="10">
        <f t="shared" si="112"/>
        <v>-1.1113362000000002E-3</v>
      </c>
      <c r="BE86" s="25">
        <f t="shared" si="113"/>
        <v>1.3117511679999999E-2</v>
      </c>
      <c r="BF86" s="13">
        <f t="shared" si="114"/>
        <v>1.3117511679999999E-2</v>
      </c>
      <c r="BG86" s="13">
        <f t="shared" si="115"/>
        <v>1.652350952E-2</v>
      </c>
      <c r="BH86" s="13">
        <f t="shared" si="116"/>
        <v>1.652350952E-2</v>
      </c>
      <c r="BI86" s="53">
        <f t="shared" si="117"/>
        <v>84.483552927368379</v>
      </c>
      <c r="BJ86" s="13">
        <f t="shared" si="118"/>
        <v>4.2023462633064446</v>
      </c>
      <c r="BK86" s="53">
        <f t="shared" si="119"/>
        <v>84.801542627589654</v>
      </c>
    </row>
    <row r="87" spans="1:63" s="2" customFormat="1" x14ac:dyDescent="0.3">
      <c r="A87" s="2">
        <v>11</v>
      </c>
      <c r="B87" s="2">
        <v>12</v>
      </c>
      <c r="C87" s="2">
        <v>7</v>
      </c>
      <c r="D87" s="2" t="s">
        <v>230</v>
      </c>
      <c r="E87" s="2" t="s">
        <v>9</v>
      </c>
      <c r="F87" s="2" t="s">
        <v>11</v>
      </c>
      <c r="G87" s="2" t="s">
        <v>71</v>
      </c>
      <c r="H87" s="31">
        <f>'results-unformat'!F84</f>
        <v>4.8885209999999998E-2</v>
      </c>
      <c r="I87" s="31">
        <f>'results-unformat'!AF84</f>
        <v>1.603698E-3</v>
      </c>
      <c r="J87" s="44">
        <f>'results-unformat'!AJ84</f>
        <v>4.9865830000000002E-5</v>
      </c>
      <c r="K87" s="31">
        <f>'results-unformat'!G84</f>
        <v>7.561234E-3</v>
      </c>
      <c r="L87" s="31">
        <f>'results-unformat'!AG84</f>
        <v>5.3334339999999995E-4</v>
      </c>
      <c r="M87" s="44">
        <f>'results-unformat'!AK84</f>
        <v>2.011893E-5</v>
      </c>
      <c r="N87" s="44">
        <f>'results-unformat'!H84</f>
        <v>4.6235310000000002E-5</v>
      </c>
      <c r="O87" s="44">
        <f>'results-unformat'!AH84</f>
        <v>4.2226939999999999E-3</v>
      </c>
      <c r="P87" s="44">
        <f>'results-unformat'!AL84</f>
        <v>1.373433E-4</v>
      </c>
      <c r="Q87" s="44">
        <f>'results-unformat'!I84</f>
        <v>-1.6019310000000001E-6</v>
      </c>
      <c r="R87" s="31">
        <f>'results-unformat'!AI84</f>
        <v>1.3429046E-3</v>
      </c>
      <c r="S87" s="44">
        <f>'results-unformat'!AM84</f>
        <v>4.911568E-5</v>
      </c>
      <c r="T87" s="44">
        <f>'results-unformat'!J84</f>
        <v>9.5047309999999994E-5</v>
      </c>
      <c r="U87" s="44">
        <f>'results-unformat'!K84</f>
        <v>4.9865830000000002E-5</v>
      </c>
      <c r="V87" s="31">
        <f>'results-unformat'!L84</f>
        <v>-4.1228929999999997E-2</v>
      </c>
      <c r="W87" s="44">
        <f>'results-unformat'!M84</f>
        <v>2.011893E-5</v>
      </c>
      <c r="X87" s="31">
        <f>'results-unformat'!N84</f>
        <v>-4.1323977999999997E-2</v>
      </c>
      <c r="Y87" s="31">
        <f>'results-unformat'!O84</f>
        <v>1.578971E-3</v>
      </c>
      <c r="Z87" s="31">
        <f>'results-unformat'!P84</f>
        <v>4.1233833999999997E-2</v>
      </c>
      <c r="AA87" s="48">
        <f>'results-unformat'!Q84</f>
        <v>26.114373000000001</v>
      </c>
      <c r="AB87" s="43">
        <f>'results-unformat'!R84</f>
        <v>1</v>
      </c>
      <c r="AC87" s="43">
        <f>'results-unformat'!AD84</f>
        <v>1</v>
      </c>
      <c r="AD87" s="36">
        <f>'results-unformat'!S84</f>
        <v>0.95199999999999996</v>
      </c>
      <c r="AE87" s="31">
        <f>'results-unformat'!T84</f>
        <v>4.6235310000000002E-5</v>
      </c>
      <c r="AF87" s="44">
        <f>'results-unformat'!U84</f>
        <v>1.373433E-4</v>
      </c>
      <c r="AG87" s="44">
        <f>'results-unformat'!V84</f>
        <v>-1.6019310000000001E-6</v>
      </c>
      <c r="AH87" s="44">
        <f>'results-unformat'!W84</f>
        <v>4.911568E-5</v>
      </c>
      <c r="AI87" s="44">
        <f>'results-unformat'!X84</f>
        <v>-4.7837239999999999E-5</v>
      </c>
      <c r="AJ87" s="31">
        <f>'results-unformat'!Y84</f>
        <v>4.3412499999999996E-3</v>
      </c>
      <c r="AK87" s="31">
        <f>'results-unformat'!Z84</f>
        <v>1.5523982E-3</v>
      </c>
      <c r="AL87" s="48">
        <f>'results-unformat'!AA84</f>
        <v>0.35759239999999998</v>
      </c>
      <c r="AM87" s="31">
        <f>'results-unformat'!AB84</f>
        <v>6.7000000000000004E-2</v>
      </c>
      <c r="AN87" s="31">
        <f>'results-unformat'!AP84</f>
        <v>7.9063899999999993E-3</v>
      </c>
      <c r="AO87" s="31">
        <f>'results-unformat'!AE84</f>
        <v>9.8000000000000004E-2</v>
      </c>
      <c r="AP87" s="36">
        <f>'results-unformat'!AQ84</f>
        <v>9.4019150000000003E-3</v>
      </c>
      <c r="AQ87" s="36">
        <f>'results-unformat'!AC84</f>
        <v>0.93300000000000005</v>
      </c>
      <c r="AR87" s="31">
        <f t="shared" si="101"/>
        <v>1.0500998028649444</v>
      </c>
      <c r="AS87" s="31">
        <f t="shared" si="102"/>
        <v>1.0075898923150075</v>
      </c>
      <c r="AT87" s="31">
        <f t="shared" si="103"/>
        <v>1.0000462363788685</v>
      </c>
      <c r="AU87" s="31">
        <f t="shared" si="120"/>
        <v>0.99999839807028312</v>
      </c>
      <c r="AV87" s="44">
        <f t="shared" si="104"/>
        <v>1.0262861718568494E-4</v>
      </c>
      <c r="AW87" s="31">
        <f t="shared" si="105"/>
        <v>1.0263864829163083E-4</v>
      </c>
      <c r="AX87" s="44">
        <f t="shared" si="106"/>
        <v>3.9731612428317575E-5</v>
      </c>
      <c r="AY87" s="44">
        <f t="shared" si="107"/>
        <v>3.9733179200140967E-5</v>
      </c>
      <c r="AZ87" s="44">
        <f t="shared" si="108"/>
        <v>2.6916908367924375E-4</v>
      </c>
      <c r="BA87" s="31">
        <f t="shared" si="109"/>
        <v>2.6924155183016829E-4</v>
      </c>
      <c r="BB87" s="31">
        <f t="shared" si="110"/>
        <v>9.6261945101705493E-5</v>
      </c>
      <c r="BC87" s="31">
        <f t="shared" si="111"/>
        <v>9.6271212370657722E-5</v>
      </c>
      <c r="BD87" s="10">
        <f t="shared" si="112"/>
        <v>-1.0703546000000001E-3</v>
      </c>
      <c r="BE87" s="25">
        <f t="shared" si="113"/>
        <v>1.5496524399999998E-2</v>
      </c>
      <c r="BF87" s="13">
        <f t="shared" si="114"/>
        <v>1.5496524399999998E-2</v>
      </c>
      <c r="BG87" s="13">
        <f t="shared" si="115"/>
        <v>1.84277534E-2</v>
      </c>
      <c r="BH87" s="13">
        <f t="shared" si="116"/>
        <v>1.84277534E-2</v>
      </c>
      <c r="BI87" s="53">
        <f t="shared" si="117"/>
        <v>84.502544460104005</v>
      </c>
      <c r="BJ87" s="13">
        <f t="shared" si="118"/>
        <v>4.2189695305763193</v>
      </c>
      <c r="BK87" s="53">
        <f t="shared" si="119"/>
        <v>84.820215369985078</v>
      </c>
    </row>
    <row r="88" spans="1:63" s="2" customFormat="1" x14ac:dyDescent="0.3">
      <c r="A88" s="2">
        <v>15</v>
      </c>
      <c r="B88" s="2">
        <v>17</v>
      </c>
      <c r="C88" s="2">
        <v>9</v>
      </c>
      <c r="D88" s="2" t="s">
        <v>232</v>
      </c>
      <c r="E88" s="2" t="s">
        <v>42</v>
      </c>
      <c r="F88" s="2" t="s">
        <v>10</v>
      </c>
      <c r="G88" s="2" t="s">
        <v>71</v>
      </c>
      <c r="H88" s="31">
        <f>'results-unformat'!F86</f>
        <v>4.8831579999999999E-2</v>
      </c>
      <c r="I88" s="31">
        <f>'results-unformat'!AF86</f>
        <v>1.9289859999999999E-3</v>
      </c>
      <c r="J88" s="44">
        <f>'results-unformat'!AJ86</f>
        <v>6.0406280000000003E-5</v>
      </c>
      <c r="K88" s="31">
        <f>'results-unformat'!G86</f>
        <v>1.5510032999999999E-2</v>
      </c>
      <c r="L88" s="31">
        <f>'results-unformat'!AG86</f>
        <v>1.3364200000000001E-3</v>
      </c>
      <c r="M88" s="44">
        <f>'results-unformat'!AK86</f>
        <v>4.6617189999999997E-5</v>
      </c>
      <c r="N88" s="44">
        <f>'results-unformat'!H86</f>
        <v>-1.2672630000000001E-4</v>
      </c>
      <c r="O88" s="44">
        <f>'results-unformat'!AH86</f>
        <v>2.6900470000000001E-3</v>
      </c>
      <c r="P88" s="44">
        <f>'results-unformat'!AL86</f>
        <v>8.7563760000000001E-5</v>
      </c>
      <c r="Q88" s="44">
        <f>'results-unformat'!I86</f>
        <v>-1.8229770000000001E-5</v>
      </c>
      <c r="R88" s="31">
        <f>'results-unformat'!AI86</f>
        <v>1.2178607000000001E-3</v>
      </c>
      <c r="S88" s="44">
        <f>'results-unformat'!AM86</f>
        <v>4.3214499999999998E-5</v>
      </c>
      <c r="T88" s="44">
        <f>'results-unformat'!J86</f>
        <v>4.141119E-5</v>
      </c>
      <c r="U88" s="44">
        <f>'results-unformat'!K86</f>
        <v>6.0406280000000003E-5</v>
      </c>
      <c r="V88" s="31">
        <f>'results-unformat'!L86</f>
        <v>-3.3280130999999998E-2</v>
      </c>
      <c r="W88" s="44">
        <f>'results-unformat'!M86</f>
        <v>4.6617189999999997E-5</v>
      </c>
      <c r="X88" s="31">
        <f>'results-unformat'!N86</f>
        <v>-3.3321542000000003E-2</v>
      </c>
      <c r="Y88" s="31">
        <f>'results-unformat'!O86</f>
        <v>1.909708E-3</v>
      </c>
      <c r="Z88" s="31">
        <f>'results-unformat'!P86</f>
        <v>3.3312731999999998E-2</v>
      </c>
      <c r="AA88" s="48">
        <f>'results-unformat'!Q86</f>
        <v>17.443887</v>
      </c>
      <c r="AB88" s="43">
        <f>'results-unformat'!R86</f>
        <v>1</v>
      </c>
      <c r="AC88" s="43">
        <f>'results-unformat'!AD86</f>
        <v>1</v>
      </c>
      <c r="AD88" s="36">
        <f>'results-unformat'!S86</f>
        <v>0.94499999999999995</v>
      </c>
      <c r="AE88" s="31">
        <f>'results-unformat'!T86</f>
        <v>-1.2672630000000001E-4</v>
      </c>
      <c r="AF88" s="44">
        <f>'results-unformat'!U86</f>
        <v>8.7563760000000001E-5</v>
      </c>
      <c r="AG88" s="44">
        <f>'results-unformat'!V86</f>
        <v>-1.8229770000000001E-5</v>
      </c>
      <c r="AH88" s="44">
        <f>'results-unformat'!W86</f>
        <v>4.3214499999999998E-5</v>
      </c>
      <c r="AI88" s="44">
        <f>'results-unformat'!X86</f>
        <v>1.0849649999999999E-4</v>
      </c>
      <c r="AJ88" s="31">
        <f>'results-unformat'!Y86</f>
        <v>2.7705239999999999E-3</v>
      </c>
      <c r="AK88" s="31">
        <f>'results-unformat'!Z86</f>
        <v>1.3660008000000001E-3</v>
      </c>
      <c r="AL88" s="48">
        <f>'results-unformat'!AA86</f>
        <v>0.49304779999999998</v>
      </c>
      <c r="AM88" s="31">
        <f>'results-unformat'!AB86</f>
        <v>6.8000000000000005E-2</v>
      </c>
      <c r="AN88" s="31">
        <f>'results-unformat'!AP86</f>
        <v>7.9609039999999996E-3</v>
      </c>
      <c r="AO88" s="31">
        <f>'results-unformat'!AE86</f>
        <v>7.0000000000000007E-2</v>
      </c>
      <c r="AP88" s="36">
        <f>'results-unformat'!AQ86</f>
        <v>8.0684569999999994E-3</v>
      </c>
      <c r="AQ88" s="36">
        <f>'results-unformat'!AC86</f>
        <v>0.93200000000000005</v>
      </c>
      <c r="AR88" s="31">
        <f t="shared" si="101"/>
        <v>1.0500434875226261</v>
      </c>
      <c r="AS88" s="31">
        <f t="shared" si="102"/>
        <v>1.0156309378323929</v>
      </c>
      <c r="AT88" s="31">
        <f t="shared" si="103"/>
        <v>0.99987328172943835</v>
      </c>
      <c r="AU88" s="31">
        <f t="shared" si="120"/>
        <v>0.99998177039616121</v>
      </c>
      <c r="AV88" s="44">
        <f t="shared" si="104"/>
        <v>1.2431391370260059E-4</v>
      </c>
      <c r="AW88" s="31">
        <f t="shared" si="105"/>
        <v>1.2432863288247553E-4</v>
      </c>
      <c r="AX88" s="44">
        <f t="shared" si="106"/>
        <v>9.2793647053612816E-5</v>
      </c>
      <c r="AY88" s="44">
        <f t="shared" si="107"/>
        <v>9.2802125968072247E-5</v>
      </c>
      <c r="AZ88" s="44">
        <f t="shared" si="108"/>
        <v>1.715884967241621E-4</v>
      </c>
      <c r="BA88" s="31">
        <f t="shared" si="109"/>
        <v>1.7161794812203812E-4</v>
      </c>
      <c r="BB88" s="31">
        <f t="shared" si="110"/>
        <v>8.4695289030989329E-5</v>
      </c>
      <c r="BC88" s="31">
        <f t="shared" si="111"/>
        <v>8.470246306135909E-5</v>
      </c>
      <c r="BD88" s="10">
        <f t="shared" si="112"/>
        <v>-5.9256599999999988E-4</v>
      </c>
      <c r="BE88" s="25">
        <f t="shared" si="113"/>
        <v>1.560337184E-2</v>
      </c>
      <c r="BF88" s="13">
        <f t="shared" si="114"/>
        <v>1.560337184E-2</v>
      </c>
      <c r="BG88" s="13">
        <f t="shared" si="115"/>
        <v>1.5814175719999997E-2</v>
      </c>
      <c r="BH88" s="13">
        <f t="shared" si="116"/>
        <v>1.5814175719999997E-2</v>
      </c>
      <c r="BI88" s="53">
        <f t="shared" si="117"/>
        <v>68.210738241956307</v>
      </c>
      <c r="BJ88" s="13">
        <f t="shared" si="118"/>
        <v>3.3882927752947443</v>
      </c>
      <c r="BK88" s="53">
        <f t="shared" si="119"/>
        <v>68.738124335214309</v>
      </c>
    </row>
    <row r="89" spans="1:63" s="2" customFormat="1" x14ac:dyDescent="0.3">
      <c r="A89" s="2">
        <v>16</v>
      </c>
      <c r="B89" s="2">
        <v>18</v>
      </c>
      <c r="C89" s="2">
        <v>10</v>
      </c>
      <c r="D89" s="2" t="s">
        <v>234</v>
      </c>
      <c r="E89" s="2" t="s">
        <v>42</v>
      </c>
      <c r="F89" s="2" t="s">
        <v>43</v>
      </c>
      <c r="G89" s="2" t="s">
        <v>71</v>
      </c>
      <c r="H89" s="31">
        <f>'results-unformat'!F88</f>
        <v>4.8631819999999999E-2</v>
      </c>
      <c r="I89" s="31">
        <f>'results-unformat'!AF88</f>
        <v>1.824708E-3</v>
      </c>
      <c r="J89" s="44">
        <f>'results-unformat'!AJ88</f>
        <v>5.8344799999999997E-5</v>
      </c>
      <c r="K89" s="31">
        <f>'results-unformat'!G88</f>
        <v>1.5450861999999999E-2</v>
      </c>
      <c r="L89" s="31">
        <f>'results-unformat'!AG88</f>
        <v>1.1522874E-3</v>
      </c>
      <c r="M89" s="44">
        <f>'results-unformat'!AK88</f>
        <v>4.2123999999999999E-5</v>
      </c>
      <c r="N89" s="44">
        <f>'results-unformat'!H88</f>
        <v>-6.3264609999999998E-5</v>
      </c>
      <c r="O89" s="44">
        <f>'results-unformat'!AH88</f>
        <v>2.5932939999999999E-3</v>
      </c>
      <c r="P89" s="44">
        <f>'results-unformat'!AL88</f>
        <v>8.078955E-5</v>
      </c>
      <c r="Q89" s="44">
        <f>'results-unformat'!I88</f>
        <v>-6.1248360000000005E-5</v>
      </c>
      <c r="R89" s="31">
        <f>'results-unformat'!AI88</f>
        <v>1.4144825000000001E-3</v>
      </c>
      <c r="S89" s="44">
        <f>'results-unformat'!AM88</f>
        <v>5.0055710000000003E-5</v>
      </c>
      <c r="T89" s="44">
        <f>'results-unformat'!J88</f>
        <v>-1.5834010000000001E-4</v>
      </c>
      <c r="U89" s="44">
        <f>'results-unformat'!K88</f>
        <v>5.8344799999999997E-5</v>
      </c>
      <c r="V89" s="31">
        <f>'results-unformat'!L88</f>
        <v>-3.3339302000000001E-2</v>
      </c>
      <c r="W89" s="44">
        <f>'results-unformat'!M88</f>
        <v>4.2123999999999999E-5</v>
      </c>
      <c r="X89" s="31">
        <f>'results-unformat'!N88</f>
        <v>-3.3180962000000001E-2</v>
      </c>
      <c r="Y89" s="31">
        <f>'results-unformat'!O88</f>
        <v>1.8508870000000001E-3</v>
      </c>
      <c r="Z89" s="31">
        <f>'results-unformat'!P88</f>
        <v>3.3365877000000002E-2</v>
      </c>
      <c r="AA89" s="48">
        <f>'results-unformat'!Q88</f>
        <v>18.026965000000001</v>
      </c>
      <c r="AB89" s="43">
        <f>'results-unformat'!R88</f>
        <v>1</v>
      </c>
      <c r="AC89" s="43">
        <f>'results-unformat'!AD88</f>
        <v>1</v>
      </c>
      <c r="AD89" s="36">
        <f>'results-unformat'!S88</f>
        <v>0.94599999999999995</v>
      </c>
      <c r="AE89" s="31">
        <f>'results-unformat'!T88</f>
        <v>-6.3264609999999998E-5</v>
      </c>
      <c r="AF89" s="44">
        <f>'results-unformat'!U88</f>
        <v>8.078955E-5</v>
      </c>
      <c r="AG89" s="44">
        <f>'results-unformat'!V88</f>
        <v>-6.1248360000000005E-5</v>
      </c>
      <c r="AH89" s="44">
        <f>'results-unformat'!W88</f>
        <v>5.0055710000000003E-5</v>
      </c>
      <c r="AI89" s="44">
        <f>'results-unformat'!X88</f>
        <v>2.0162580000000002E-6</v>
      </c>
      <c r="AJ89" s="31">
        <f>'results-unformat'!Y88</f>
        <v>2.5542960000000002E-3</v>
      </c>
      <c r="AK89" s="31">
        <f>'results-unformat'!Z88</f>
        <v>1.5832940000000001E-3</v>
      </c>
      <c r="AL89" s="48">
        <f>'results-unformat'!AA88</f>
        <v>0.61985539999999995</v>
      </c>
      <c r="AM89" s="31">
        <f>'results-unformat'!AB88</f>
        <v>5.1999999999999998E-2</v>
      </c>
      <c r="AN89" s="31">
        <f>'results-unformat'!AP88</f>
        <v>7.021111E-3</v>
      </c>
      <c r="AO89" s="31">
        <f>'results-unformat'!AE88</f>
        <v>9.1999999999999998E-2</v>
      </c>
      <c r="AP89" s="36">
        <f>'results-unformat'!AQ88</f>
        <v>9.1398030000000002E-3</v>
      </c>
      <c r="AQ89" s="36">
        <f>'results-unformat'!AC88</f>
        <v>0.94799999999999995</v>
      </c>
      <c r="AR89" s="31">
        <f t="shared" si="101"/>
        <v>1.0498337517846617</v>
      </c>
      <c r="AS89" s="31">
        <f t="shared" si="102"/>
        <v>1.0155708437121025</v>
      </c>
      <c r="AT89" s="31">
        <f t="shared" si="103"/>
        <v>0.99993673739116329</v>
      </c>
      <c r="AU89" s="31">
        <f t="shared" si="120"/>
        <v>0.99993875351564254</v>
      </c>
      <c r="AV89" s="44">
        <f t="shared" si="104"/>
        <v>1.2004772274321063E-4</v>
      </c>
      <c r="AW89" s="31">
        <f t="shared" si="105"/>
        <v>1.2006145168230731E-4</v>
      </c>
      <c r="AX89" s="44">
        <f t="shared" si="106"/>
        <v>8.3845154889017337E-5</v>
      </c>
      <c r="AY89" s="44">
        <f t="shared" si="107"/>
        <v>8.3852077686019655E-5</v>
      </c>
      <c r="AZ89" s="44">
        <f t="shared" si="108"/>
        <v>1.5832496500955973E-4</v>
      </c>
      <c r="BA89" s="31">
        <f t="shared" si="109"/>
        <v>1.5835003735975572E-4</v>
      </c>
      <c r="BB89" s="31">
        <f t="shared" si="110"/>
        <v>9.8098370502341936E-5</v>
      </c>
      <c r="BC89" s="31">
        <f t="shared" si="111"/>
        <v>9.8107995326168762E-5</v>
      </c>
      <c r="BD89" s="10">
        <f t="shared" si="112"/>
        <v>-6.7242059999999995E-4</v>
      </c>
      <c r="BE89" s="25">
        <f t="shared" si="113"/>
        <v>1.3761377559999999E-2</v>
      </c>
      <c r="BF89" s="13">
        <f t="shared" si="114"/>
        <v>1.3761377559999999E-2</v>
      </c>
      <c r="BG89" s="13">
        <f t="shared" si="115"/>
        <v>1.7914013879999999E-2</v>
      </c>
      <c r="BH89" s="13">
        <f t="shared" si="116"/>
        <v>1.7914013879999999E-2</v>
      </c>
      <c r="BI89" s="53">
        <f t="shared" si="117"/>
        <v>68.33201473488738</v>
      </c>
      <c r="BJ89" s="13">
        <f t="shared" si="118"/>
        <v>3.3737585403024948</v>
      </c>
      <c r="BK89" s="53">
        <f t="shared" si="119"/>
        <v>68.858312575795111</v>
      </c>
    </row>
    <row r="90" spans="1:63" s="2" customFormat="1" x14ac:dyDescent="0.3">
      <c r="A90" s="2">
        <v>17</v>
      </c>
      <c r="B90" s="2">
        <v>19</v>
      </c>
      <c r="C90" s="2">
        <v>11</v>
      </c>
      <c r="D90" s="2" t="s">
        <v>236</v>
      </c>
      <c r="E90" s="2" t="s">
        <v>42</v>
      </c>
      <c r="F90" s="2" t="s">
        <v>11</v>
      </c>
      <c r="G90" s="2" t="s">
        <v>71</v>
      </c>
      <c r="H90" s="31">
        <f>'results-unformat'!F90</f>
        <v>4.8862299999999997E-2</v>
      </c>
      <c r="I90" s="31">
        <f>'results-unformat'!AF90</f>
        <v>1.7239600000000001E-3</v>
      </c>
      <c r="J90" s="44">
        <f>'results-unformat'!AJ90</f>
        <v>5.5400460000000003E-5</v>
      </c>
      <c r="K90" s="31">
        <f>'results-unformat'!G90</f>
        <v>1.5510907000000001E-2</v>
      </c>
      <c r="L90" s="31">
        <f>'results-unformat'!AG90</f>
        <v>1.0331487E-3</v>
      </c>
      <c r="M90" s="44">
        <f>'results-unformat'!AK90</f>
        <v>3.7205179999999999E-5</v>
      </c>
      <c r="N90" s="44">
        <f>'results-unformat'!H90</f>
        <v>2.087212E-4</v>
      </c>
      <c r="O90" s="44">
        <f>'results-unformat'!AH90</f>
        <v>4.1990910000000003E-3</v>
      </c>
      <c r="P90" s="44">
        <f>'results-unformat'!AL90</f>
        <v>1.3796669999999999E-4</v>
      </c>
      <c r="Q90" s="44">
        <f>'results-unformat'!I90</f>
        <v>3.019666E-6</v>
      </c>
      <c r="R90" s="31">
        <f>'results-unformat'!AI90</f>
        <v>1.3239649E-3</v>
      </c>
      <c r="S90" s="44">
        <f>'results-unformat'!AM90</f>
        <v>4.8825269999999999E-5</v>
      </c>
      <c r="T90" s="44">
        <f>'results-unformat'!J90</f>
        <v>7.2132639999999997E-5</v>
      </c>
      <c r="U90" s="44">
        <f>'results-unformat'!K90</f>
        <v>5.5400460000000003E-5</v>
      </c>
      <c r="V90" s="31">
        <f>'results-unformat'!L90</f>
        <v>-3.3279257E-2</v>
      </c>
      <c r="W90" s="44">
        <f>'results-unformat'!M90</f>
        <v>3.7205179999999999E-5</v>
      </c>
      <c r="X90" s="31">
        <f>'results-unformat'!N90</f>
        <v>-3.3351389000000002E-2</v>
      </c>
      <c r="Y90" s="31">
        <f>'results-unformat'!O90</f>
        <v>1.752525E-3</v>
      </c>
      <c r="Z90" s="31">
        <f>'results-unformat'!P90</f>
        <v>3.3300027000000003E-2</v>
      </c>
      <c r="AA90" s="48">
        <f>'results-unformat'!Q90</f>
        <v>19.001166999999999</v>
      </c>
      <c r="AB90" s="43">
        <f>'results-unformat'!R90</f>
        <v>1</v>
      </c>
      <c r="AC90" s="43">
        <f>'results-unformat'!AD90</f>
        <v>1</v>
      </c>
      <c r="AD90" s="36">
        <f>'results-unformat'!S90</f>
        <v>0.94599999999999995</v>
      </c>
      <c r="AE90" s="31">
        <f>'results-unformat'!T90</f>
        <v>2.087212E-4</v>
      </c>
      <c r="AF90" s="44">
        <f>'results-unformat'!U90</f>
        <v>1.3796669999999999E-4</v>
      </c>
      <c r="AG90" s="44">
        <f>'results-unformat'!V90</f>
        <v>3.019666E-6</v>
      </c>
      <c r="AH90" s="44">
        <f>'results-unformat'!W90</f>
        <v>4.8825269999999999E-5</v>
      </c>
      <c r="AI90" s="44">
        <f>'results-unformat'!X90</f>
        <v>-2.0570150000000001E-4</v>
      </c>
      <c r="AJ90" s="31">
        <f>'results-unformat'!Y90</f>
        <v>4.365702E-3</v>
      </c>
      <c r="AK90" s="31">
        <f>'results-unformat'!Z90</f>
        <v>1.5432213000000001E-3</v>
      </c>
      <c r="AL90" s="48">
        <f>'results-unformat'!AA90</f>
        <v>0.35348760000000001</v>
      </c>
      <c r="AM90" s="31">
        <f>'results-unformat'!AB90</f>
        <v>0.06</v>
      </c>
      <c r="AN90" s="31">
        <f>'results-unformat'!AP90</f>
        <v>7.5099930000000004E-3</v>
      </c>
      <c r="AO90" s="31">
        <f>'results-unformat'!AE90</f>
        <v>8.6999999999999994E-2</v>
      </c>
      <c r="AP90" s="36">
        <f>'results-unformat'!AQ90</f>
        <v>8.9124070000000007E-3</v>
      </c>
      <c r="AQ90" s="36">
        <f>'results-unformat'!AC90</f>
        <v>0.94</v>
      </c>
      <c r="AR90" s="31">
        <f t="shared" si="101"/>
        <v>1.0500757453540406</v>
      </c>
      <c r="AS90" s="31">
        <f t="shared" si="102"/>
        <v>1.0156318254942205</v>
      </c>
      <c r="AT90" s="31">
        <f t="shared" si="103"/>
        <v>1.0002087429837851</v>
      </c>
      <c r="AU90" s="31">
        <f t="shared" si="120"/>
        <v>1.0000030196705592</v>
      </c>
      <c r="AV90" s="44">
        <f t="shared" si="104"/>
        <v>1.1401618115192136E-4</v>
      </c>
      <c r="AW90" s="31">
        <f t="shared" si="105"/>
        <v>1.1402856225983804E-4</v>
      </c>
      <c r="AX90" s="44">
        <f t="shared" si="106"/>
        <v>7.4059358850409041E-5</v>
      </c>
      <c r="AY90" s="44">
        <f t="shared" si="107"/>
        <v>7.4064759615355413E-5</v>
      </c>
      <c r="AZ90" s="44">
        <f t="shared" si="108"/>
        <v>2.7043461277831415E-4</v>
      </c>
      <c r="BA90" s="31">
        <f t="shared" si="109"/>
        <v>2.7050775217030143E-4</v>
      </c>
      <c r="BB90" s="31">
        <f t="shared" si="110"/>
        <v>9.5693239298699773E-5</v>
      </c>
      <c r="BC90" s="31">
        <f t="shared" si="111"/>
        <v>9.5702397343577772E-5</v>
      </c>
      <c r="BD90" s="10">
        <f t="shared" si="112"/>
        <v>-6.9081130000000004E-4</v>
      </c>
      <c r="BE90" s="25">
        <f t="shared" si="113"/>
        <v>1.471958628E-2</v>
      </c>
      <c r="BF90" s="13">
        <f t="shared" si="114"/>
        <v>1.471958628E-2</v>
      </c>
      <c r="BG90" s="13">
        <f t="shared" si="115"/>
        <v>1.7468317720000001E-2</v>
      </c>
      <c r="BH90" s="13">
        <f t="shared" si="116"/>
        <v>1.7468317720000001E-2</v>
      </c>
      <c r="BI90" s="53">
        <f t="shared" si="117"/>
        <v>68.208946897297238</v>
      </c>
      <c r="BJ90" s="13">
        <f t="shared" si="118"/>
        <v>3.3913785483296772</v>
      </c>
      <c r="BK90" s="53">
        <f t="shared" si="119"/>
        <v>68.736349011559113</v>
      </c>
    </row>
    <row r="91" spans="1:63" s="2" customFormat="1" x14ac:dyDescent="0.3">
      <c r="A91" s="2">
        <v>19</v>
      </c>
      <c r="B91" s="2">
        <v>22</v>
      </c>
      <c r="C91" s="2">
        <v>13</v>
      </c>
      <c r="D91" s="2" t="s">
        <v>221</v>
      </c>
      <c r="E91" s="2" t="s">
        <v>10</v>
      </c>
      <c r="F91" s="2" t="s">
        <v>8</v>
      </c>
      <c r="G91" s="2" t="s">
        <v>71</v>
      </c>
      <c r="H91" s="31">
        <f>'results-unformat'!F75</f>
        <v>4.8791149999999998E-2</v>
      </c>
      <c r="I91" s="31">
        <f>'results-unformat'!AF75</f>
        <v>2.5473700000000002E-3</v>
      </c>
      <c r="J91" s="44">
        <f>'results-unformat'!AJ75</f>
        <v>7.8273559999999999E-5</v>
      </c>
      <c r="K91" s="31">
        <f>'results-unformat'!G75</f>
        <v>1.5411497999999999E-2</v>
      </c>
      <c r="L91" s="31">
        <f>'results-unformat'!AG75</f>
        <v>1.1226926E-3</v>
      </c>
      <c r="M91" s="44">
        <f>'results-unformat'!AK75</f>
        <v>3.702134E-5</v>
      </c>
      <c r="N91" s="44">
        <f>'results-unformat'!H75</f>
        <v>2.982849E-5</v>
      </c>
      <c r="O91" s="44">
        <f>'results-unformat'!AH75</f>
        <v>1.406301E-3</v>
      </c>
      <c r="P91" s="44">
        <f>'results-unformat'!AL75</f>
        <v>4.371378E-5</v>
      </c>
      <c r="Q91" s="44">
        <f>'results-unformat'!I75</f>
        <v>1.088088E-5</v>
      </c>
      <c r="R91" s="31">
        <f>'results-unformat'!AI75</f>
        <v>2.4948578999999999E-3</v>
      </c>
      <c r="S91" s="44">
        <f>'results-unformat'!AM75</f>
        <v>8.2480419999999999E-5</v>
      </c>
      <c r="T91" s="44">
        <f>'results-unformat'!J75</f>
        <v>9.8432209999999996E-7</v>
      </c>
      <c r="U91" s="44">
        <f>'results-unformat'!K75</f>
        <v>7.8273559999999999E-5</v>
      </c>
      <c r="V91" s="31">
        <f>'results-unformat'!L75</f>
        <v>-3.3378666000000001E-2</v>
      </c>
      <c r="W91" s="44">
        <f>'results-unformat'!M75</f>
        <v>3.702134E-5</v>
      </c>
      <c r="X91" s="31">
        <f>'results-unformat'!N75</f>
        <v>-3.3379651000000003E-2</v>
      </c>
      <c r="Y91" s="31">
        <f>'results-unformat'!O75</f>
        <v>2.4739900000000001E-3</v>
      </c>
      <c r="Z91" s="31">
        <f>'results-unformat'!P75</f>
        <v>3.3399169999999999E-2</v>
      </c>
      <c r="AA91" s="48">
        <f>'results-unformat'!Q75</f>
        <v>13.500125000000001</v>
      </c>
      <c r="AB91" s="43">
        <f>'results-unformat'!R75</f>
        <v>1</v>
      </c>
      <c r="AC91" s="43">
        <f>'results-unformat'!AD75</f>
        <v>1</v>
      </c>
      <c r="AD91" s="36">
        <f>'results-unformat'!S75</f>
        <v>0.96499999999999997</v>
      </c>
      <c r="AE91" s="31">
        <f>'results-unformat'!T75</f>
        <v>2.982849E-5</v>
      </c>
      <c r="AF91" s="44">
        <f>'results-unformat'!U75</f>
        <v>4.371378E-5</v>
      </c>
      <c r="AG91" s="44">
        <f>'results-unformat'!V75</f>
        <v>1.088088E-5</v>
      </c>
      <c r="AH91" s="44">
        <f>'results-unformat'!W75</f>
        <v>8.2480419999999999E-5</v>
      </c>
      <c r="AI91" s="44">
        <f>'results-unformat'!X75</f>
        <v>-1.8947609999999999E-5</v>
      </c>
      <c r="AJ91" s="31">
        <f>'results-unformat'!Y75</f>
        <v>1.3819819999999999E-3</v>
      </c>
      <c r="AK91" s="31">
        <f>'results-unformat'!Z75</f>
        <v>2.6069782999999999E-3</v>
      </c>
      <c r="AL91" s="48">
        <f>'results-unformat'!AA75</f>
        <v>1.8864057000000001</v>
      </c>
      <c r="AM91" s="31">
        <f>'results-unformat'!AB75</f>
        <v>4.1000000000000002E-2</v>
      </c>
      <c r="AN91" s="31">
        <f>'results-unformat'!AP75</f>
        <v>6.2704859999999996E-3</v>
      </c>
      <c r="AO91" s="31">
        <f>'results-unformat'!AE75</f>
        <v>5.8000000000000003E-2</v>
      </c>
      <c r="AP91" s="36">
        <f>'results-unformat'!AQ75</f>
        <v>7.3916169999999996E-3</v>
      </c>
      <c r="AQ91" s="36">
        <f>'results-unformat'!AC75</f>
        <v>0.95899999999999996</v>
      </c>
      <c r="AR91" s="31">
        <f t="shared" si="101"/>
        <v>1.0500010351226066</v>
      </c>
      <c r="AS91" s="31">
        <f t="shared" si="102"/>
        <v>1.0155308675682264</v>
      </c>
      <c r="AT91" s="31">
        <f t="shared" si="103"/>
        <v>1.0000298289348739</v>
      </c>
      <c r="AU91" s="31">
        <f t="shared" si="120"/>
        <v>1.000010880939197</v>
      </c>
      <c r="AV91" s="44">
        <f t="shared" si="104"/>
        <v>1.6107478922933183E-4</v>
      </c>
      <c r="AW91" s="31">
        <f t="shared" si="105"/>
        <v>1.6109950260356776E-4</v>
      </c>
      <c r="AX91" s="44">
        <f t="shared" si="106"/>
        <v>7.3686101085046474E-5</v>
      </c>
      <c r="AY91" s="44">
        <f t="shared" si="107"/>
        <v>7.3691448077006783E-5</v>
      </c>
      <c r="AZ91" s="44">
        <f t="shared" si="108"/>
        <v>8.5677894062774484E-5</v>
      </c>
      <c r="BA91" s="31">
        <f t="shared" si="109"/>
        <v>8.5685235174048913E-5</v>
      </c>
      <c r="BB91" s="31">
        <f t="shared" si="110"/>
        <v>1.6165031555204212E-4</v>
      </c>
      <c r="BC91" s="31">
        <f t="shared" si="111"/>
        <v>1.6167645031694988E-4</v>
      </c>
      <c r="BD91" s="10">
        <f t="shared" si="112"/>
        <v>-1.4246774000000002E-3</v>
      </c>
      <c r="BE91" s="25">
        <f t="shared" si="113"/>
        <v>1.2290152559999998E-2</v>
      </c>
      <c r="BF91" s="13">
        <f t="shared" si="114"/>
        <v>1.2290152559999998E-2</v>
      </c>
      <c r="BG91" s="13">
        <f t="shared" si="115"/>
        <v>1.4487569319999999E-2</v>
      </c>
      <c r="BH91" s="13">
        <f t="shared" si="116"/>
        <v>1.4487569319999999E-2</v>
      </c>
      <c r="BI91" s="53">
        <f t="shared" si="117"/>
        <v>68.412694930722139</v>
      </c>
      <c r="BJ91" s="13">
        <f t="shared" si="118"/>
        <v>3.3943003265791272</v>
      </c>
      <c r="BK91" s="53">
        <f t="shared" si="119"/>
        <v>68.938264863547261</v>
      </c>
    </row>
    <row r="92" spans="1:63" s="2" customFormat="1" x14ac:dyDescent="0.3">
      <c r="A92" s="2">
        <v>20</v>
      </c>
      <c r="B92" s="2">
        <v>23</v>
      </c>
      <c r="C92" s="2">
        <v>14</v>
      </c>
      <c r="D92" s="2" t="s">
        <v>227</v>
      </c>
      <c r="E92" s="2" t="s">
        <v>10</v>
      </c>
      <c r="F92" s="2" t="s">
        <v>9</v>
      </c>
      <c r="G92" s="2" t="s">
        <v>71</v>
      </c>
      <c r="H92" s="31">
        <f>'results-unformat'!F81</f>
        <v>4.8740779999999997E-2</v>
      </c>
      <c r="I92" s="31">
        <f>'results-unformat'!AF81</f>
        <v>2.5368999999999999E-3</v>
      </c>
      <c r="J92" s="44">
        <f>'results-unformat'!AJ81</f>
        <v>8.0005069999999995E-5</v>
      </c>
      <c r="K92" s="31">
        <f>'results-unformat'!G81</f>
        <v>1.5386596000000001E-2</v>
      </c>
      <c r="L92" s="31">
        <f>'results-unformat'!AG81</f>
        <v>1.0814805000000001E-3</v>
      </c>
      <c r="M92" s="44">
        <f>'results-unformat'!AK81</f>
        <v>3.6523300000000003E-5</v>
      </c>
      <c r="N92" s="44">
        <f>'results-unformat'!H81</f>
        <v>-2.0092210000000001E-5</v>
      </c>
      <c r="O92" s="44">
        <f>'results-unformat'!AH81</f>
        <v>1.740279E-3</v>
      </c>
      <c r="P92" s="44">
        <f>'results-unformat'!AL81</f>
        <v>5.3779429999999997E-5</v>
      </c>
      <c r="Q92" s="44">
        <f>'results-unformat'!I81</f>
        <v>-7.8755040000000003E-6</v>
      </c>
      <c r="R92" s="31">
        <f>'results-unformat'!AI81</f>
        <v>6.3919949999999997E-4</v>
      </c>
      <c r="S92" s="44">
        <f>'results-unformat'!AM81</f>
        <v>2.117316E-5</v>
      </c>
      <c r="T92" s="44">
        <f>'results-unformat'!J81</f>
        <v>-4.9380930000000002E-5</v>
      </c>
      <c r="U92" s="44">
        <f>'results-unformat'!K81</f>
        <v>8.0005069999999995E-5</v>
      </c>
      <c r="V92" s="31">
        <f>'results-unformat'!L81</f>
        <v>-3.3403568000000002E-2</v>
      </c>
      <c r="W92" s="44">
        <f>'results-unformat'!M81</f>
        <v>3.6523300000000003E-5</v>
      </c>
      <c r="X92" s="31">
        <f>'results-unformat'!N81</f>
        <v>-3.3354187E-2</v>
      </c>
      <c r="Y92" s="31">
        <f>'results-unformat'!O81</f>
        <v>2.5291990000000002E-3</v>
      </c>
      <c r="Z92" s="31">
        <f>'results-unformat'!P81</f>
        <v>3.3423508999999997E-2</v>
      </c>
      <c r="AA92" s="48">
        <f>'results-unformat'!Q81</f>
        <v>13.215055</v>
      </c>
      <c r="AB92" s="43">
        <f>'results-unformat'!R81</f>
        <v>1</v>
      </c>
      <c r="AC92" s="43">
        <f>'results-unformat'!AD81</f>
        <v>1</v>
      </c>
      <c r="AD92" s="36">
        <f>'results-unformat'!S81</f>
        <v>0.95899999999999996</v>
      </c>
      <c r="AE92" s="31">
        <f>'results-unformat'!T81</f>
        <v>-2.0092210000000001E-5</v>
      </c>
      <c r="AF92" s="44">
        <f>'results-unformat'!U81</f>
        <v>5.3779429999999997E-5</v>
      </c>
      <c r="AG92" s="44">
        <f>'results-unformat'!V81</f>
        <v>-7.8755040000000003E-6</v>
      </c>
      <c r="AH92" s="44">
        <f>'results-unformat'!W81</f>
        <v>2.117316E-5</v>
      </c>
      <c r="AI92" s="44">
        <f>'results-unformat'!X81</f>
        <v>1.221671E-5</v>
      </c>
      <c r="AJ92" s="31">
        <f>'results-unformat'!Y81</f>
        <v>1.6999230000000001E-3</v>
      </c>
      <c r="AK92" s="31">
        <f>'results-unformat'!Z81</f>
        <v>6.692655E-4</v>
      </c>
      <c r="AL92" s="48">
        <f>'results-unformat'!AA81</f>
        <v>0.39370339999999998</v>
      </c>
      <c r="AM92" s="31">
        <f>'results-unformat'!AB81</f>
        <v>4.4999999999999998E-2</v>
      </c>
      <c r="AN92" s="31">
        <f>'results-unformat'!AP81</f>
        <v>6.5555320000000002E-3</v>
      </c>
      <c r="AO92" s="31">
        <f>'results-unformat'!AE81</f>
        <v>6.4000000000000001E-2</v>
      </c>
      <c r="AP92" s="36">
        <f>'results-unformat'!AQ81</f>
        <v>7.7397669999999998E-3</v>
      </c>
      <c r="AQ92" s="36">
        <f>'results-unformat'!AC81</f>
        <v>0.95499999999999996</v>
      </c>
      <c r="AR92" s="31">
        <f t="shared" si="101"/>
        <v>1.0499481479024433</v>
      </c>
      <c r="AS92" s="31">
        <f t="shared" si="102"/>
        <v>1.0155055791334298</v>
      </c>
      <c r="AT92" s="31">
        <f t="shared" si="103"/>
        <v>0.99997990799184711</v>
      </c>
      <c r="AU92" s="31">
        <f t="shared" si="120"/>
        <v>0.99999212452701169</v>
      </c>
      <c r="AV92" s="44">
        <f t="shared" si="104"/>
        <v>1.6462939503592011E-4</v>
      </c>
      <c r="AW92" s="31">
        <f t="shared" si="105"/>
        <v>1.6465521258535176E-4</v>
      </c>
      <c r="AX92" s="44">
        <f t="shared" si="106"/>
        <v>7.2693043319027595E-5</v>
      </c>
      <c r="AY92" s="44">
        <f t="shared" si="107"/>
        <v>7.2698247285174489E-5</v>
      </c>
      <c r="AZ92" s="44">
        <f t="shared" si="108"/>
        <v>1.0540000986503095E-4</v>
      </c>
      <c r="BA92" s="31">
        <f t="shared" si="109"/>
        <v>1.0541112042139478E-4</v>
      </c>
      <c r="BB92" s="31">
        <f t="shared" si="110"/>
        <v>4.1498205691548051E-5</v>
      </c>
      <c r="BC92" s="31">
        <f t="shared" si="111"/>
        <v>4.1499927877608478E-5</v>
      </c>
      <c r="BD92" s="10">
        <f t="shared" si="112"/>
        <v>-1.4554194999999999E-3</v>
      </c>
      <c r="BE92" s="25">
        <f t="shared" si="113"/>
        <v>1.284884272E-2</v>
      </c>
      <c r="BF92" s="13">
        <f t="shared" si="114"/>
        <v>1.284884272E-2</v>
      </c>
      <c r="BG92" s="13">
        <f t="shared" si="115"/>
        <v>1.5169943319999999E-2</v>
      </c>
      <c r="BH92" s="13">
        <f t="shared" si="116"/>
        <v>1.5169943319999999E-2</v>
      </c>
      <c r="BI92" s="53">
        <f t="shared" si="117"/>
        <v>68.463733906351578</v>
      </c>
      <c r="BJ92" s="13">
        <f t="shared" si="118"/>
        <v>3.3916671140698904</v>
      </c>
      <c r="BK92" s="53">
        <f t="shared" si="119"/>
        <v>68.988841733140575</v>
      </c>
    </row>
    <row r="93" spans="1:63" s="2" customFormat="1" x14ac:dyDescent="0.3">
      <c r="A93" s="2">
        <v>21</v>
      </c>
      <c r="B93" s="2">
        <v>24</v>
      </c>
      <c r="C93" s="2">
        <v>15</v>
      </c>
      <c r="D93" s="2" t="s">
        <v>233</v>
      </c>
      <c r="E93" s="2" t="s">
        <v>10</v>
      </c>
      <c r="F93" s="2" t="s">
        <v>42</v>
      </c>
      <c r="G93" s="2" t="s">
        <v>71</v>
      </c>
      <c r="H93" s="31">
        <f>'results-unformat'!F87</f>
        <v>4.8842579999999997E-2</v>
      </c>
      <c r="I93" s="31">
        <f>'results-unformat'!AF87</f>
        <v>2.6606889999999999E-3</v>
      </c>
      <c r="J93" s="44">
        <f>'results-unformat'!AJ87</f>
        <v>8.5186730000000004E-5</v>
      </c>
      <c r="K93" s="31">
        <f>'results-unformat'!G87</f>
        <v>1.5398128000000001E-2</v>
      </c>
      <c r="L93" s="31">
        <f>'results-unformat'!AG87</f>
        <v>1.2007915000000001E-3</v>
      </c>
      <c r="M93" s="44">
        <f>'results-unformat'!AK87</f>
        <v>3.9883530000000001E-5</v>
      </c>
      <c r="N93" s="44">
        <f>'results-unformat'!H87</f>
        <v>-1.07689E-5</v>
      </c>
      <c r="O93" s="44">
        <f>'results-unformat'!AH87</f>
        <v>1.943405E-3</v>
      </c>
      <c r="P93" s="44">
        <f>'results-unformat'!AL87</f>
        <v>6.0166669999999999E-5</v>
      </c>
      <c r="Q93" s="44">
        <f>'results-unformat'!I87</f>
        <v>-1.267702E-5</v>
      </c>
      <c r="R93" s="31">
        <f>'results-unformat'!AI87</f>
        <v>1.3428562E-3</v>
      </c>
      <c r="S93" s="44">
        <f>'results-unformat'!AM87</f>
        <v>4.513267E-5</v>
      </c>
      <c r="T93" s="44">
        <f>'results-unformat'!J87</f>
        <v>5.241473E-5</v>
      </c>
      <c r="U93" s="44">
        <f>'results-unformat'!K87</f>
        <v>8.5186730000000004E-5</v>
      </c>
      <c r="V93" s="31">
        <f>'results-unformat'!L87</f>
        <v>-3.3392036E-2</v>
      </c>
      <c r="W93" s="44">
        <f>'results-unformat'!M87</f>
        <v>3.9883530000000001E-5</v>
      </c>
      <c r="X93" s="31">
        <f>'results-unformat'!N87</f>
        <v>-3.3444450000000001E-2</v>
      </c>
      <c r="Y93" s="31">
        <f>'results-unformat'!O87</f>
        <v>2.6930040000000001E-3</v>
      </c>
      <c r="Z93" s="31">
        <f>'results-unformat'!P87</f>
        <v>3.3415821999999998E-2</v>
      </c>
      <c r="AA93" s="48">
        <f>'results-unformat'!Q87</f>
        <v>12.408382</v>
      </c>
      <c r="AB93" s="43">
        <f>'results-unformat'!R87</f>
        <v>1</v>
      </c>
      <c r="AC93" s="43">
        <f>'results-unformat'!AD87</f>
        <v>1</v>
      </c>
      <c r="AD93" s="36">
        <f>'results-unformat'!S87</f>
        <v>0.94099999999999995</v>
      </c>
      <c r="AE93" s="31">
        <f>'results-unformat'!T87</f>
        <v>-1.07689E-5</v>
      </c>
      <c r="AF93" s="44">
        <f>'results-unformat'!U87</f>
        <v>6.0166669999999999E-5</v>
      </c>
      <c r="AG93" s="44">
        <f>'results-unformat'!V87</f>
        <v>-1.267702E-5</v>
      </c>
      <c r="AH93" s="44">
        <f>'results-unformat'!W87</f>
        <v>4.513267E-5</v>
      </c>
      <c r="AI93" s="44">
        <f>'results-unformat'!X87</f>
        <v>-1.9081189999999999E-6</v>
      </c>
      <c r="AJ93" s="31">
        <f>'results-unformat'!Y87</f>
        <v>1.9017159999999999E-3</v>
      </c>
      <c r="AK93" s="31">
        <f>'results-unformat'!Z87</f>
        <v>1.4265628E-3</v>
      </c>
      <c r="AL93" s="48">
        <f>'results-unformat'!AA87</f>
        <v>0.75014499999999995</v>
      </c>
      <c r="AM93" s="31">
        <f>'results-unformat'!AB87</f>
        <v>4.2999999999999997E-2</v>
      </c>
      <c r="AN93" s="31">
        <f>'results-unformat'!AP87</f>
        <v>6.4149050000000003E-3</v>
      </c>
      <c r="AO93" s="31">
        <f>'results-unformat'!AE87</f>
        <v>7.1999999999999995E-2</v>
      </c>
      <c r="AP93" s="36">
        <f>'results-unformat'!AQ87</f>
        <v>8.1741049999999992E-3</v>
      </c>
      <c r="AQ93" s="36">
        <f>'results-unformat'!AC87</f>
        <v>0.95699999999999996</v>
      </c>
      <c r="AR93" s="31">
        <f t="shared" si="101"/>
        <v>1.0500550380645168</v>
      </c>
      <c r="AS93" s="31">
        <f t="shared" si="102"/>
        <v>1.0155172900112932</v>
      </c>
      <c r="AT93" s="31">
        <f t="shared" si="103"/>
        <v>0.99998923115798444</v>
      </c>
      <c r="AU93" s="31">
        <f t="shared" si="120"/>
        <v>0.99998732306035309</v>
      </c>
      <c r="AV93" s="44">
        <f t="shared" si="104"/>
        <v>1.7530884411032233E-4</v>
      </c>
      <c r="AW93" s="31">
        <f t="shared" si="105"/>
        <v>1.7533811716874403E-4</v>
      </c>
      <c r="AX93" s="44">
        <f t="shared" si="106"/>
        <v>7.9381629291663813E-5</v>
      </c>
      <c r="AY93" s="44">
        <f t="shared" si="107"/>
        <v>7.9387834932553858E-5</v>
      </c>
      <c r="AZ93" s="44">
        <f t="shared" si="108"/>
        <v>1.1791845026443148E-4</v>
      </c>
      <c r="BA93" s="31">
        <f t="shared" si="109"/>
        <v>1.1793235681489822E-4</v>
      </c>
      <c r="BB93" s="31">
        <f t="shared" si="110"/>
        <v>8.8454999373710486E-5</v>
      </c>
      <c r="BC93" s="31">
        <f t="shared" si="111"/>
        <v>8.8462824451962518E-5</v>
      </c>
      <c r="BD93" s="10">
        <f t="shared" si="112"/>
        <v>-1.4598974999999999E-3</v>
      </c>
      <c r="BE93" s="25">
        <f t="shared" si="113"/>
        <v>1.25732138E-2</v>
      </c>
      <c r="BF93" s="13">
        <f t="shared" si="114"/>
        <v>1.25732138E-2</v>
      </c>
      <c r="BG93" s="13">
        <f t="shared" si="115"/>
        <v>1.6021245799999997E-2</v>
      </c>
      <c r="BH93" s="13">
        <f t="shared" si="116"/>
        <v>1.6021245799999997E-2</v>
      </c>
      <c r="BI93" s="53">
        <f t="shared" si="117"/>
        <v>68.440097994900341</v>
      </c>
      <c r="BJ93" s="13">
        <f t="shared" si="118"/>
        <v>3.4010004943233954</v>
      </c>
      <c r="BK93" s="53">
        <f t="shared" si="119"/>
        <v>68.965419977413674</v>
      </c>
    </row>
    <row r="94" spans="1:63" s="2" customFormat="1" x14ac:dyDescent="0.3">
      <c r="A94" s="2">
        <v>25</v>
      </c>
      <c r="B94" s="2">
        <v>29</v>
      </c>
      <c r="C94" s="2">
        <v>17</v>
      </c>
      <c r="D94" s="2" t="s">
        <v>223</v>
      </c>
      <c r="E94" s="2" t="s">
        <v>43</v>
      </c>
      <c r="F94" s="2" t="s">
        <v>8</v>
      </c>
      <c r="G94" s="2" t="s">
        <v>71</v>
      </c>
      <c r="H94" s="31">
        <f>'results-unformat'!F77</f>
        <v>4.8958040000000001E-2</v>
      </c>
      <c r="I94" s="31">
        <f>'results-unformat'!AF77</f>
        <v>2.6561620000000001E-3</v>
      </c>
      <c r="J94" s="44">
        <f>'results-unformat'!AJ77</f>
        <v>7.9088090000000005E-5</v>
      </c>
      <c r="K94" s="31">
        <f>'results-unformat'!G77</f>
        <v>2.2499331000000001E-2</v>
      </c>
      <c r="L94" s="31">
        <f>'results-unformat'!AG77</f>
        <v>1.4332758E-3</v>
      </c>
      <c r="M94" s="44">
        <f>'results-unformat'!AK77</f>
        <v>4.5136550000000001E-5</v>
      </c>
      <c r="N94" s="44">
        <f>'results-unformat'!H77</f>
        <v>5.7074470000000002E-5</v>
      </c>
      <c r="O94" s="44">
        <f>'results-unformat'!AH77</f>
        <v>1.4359469999999999E-3</v>
      </c>
      <c r="P94" s="44">
        <f>'results-unformat'!AL77</f>
        <v>4.6432900000000001E-5</v>
      </c>
      <c r="Q94" s="44">
        <f>'results-unformat'!I77</f>
        <v>2.7388030000000001E-5</v>
      </c>
      <c r="R94" s="31">
        <f>'results-unformat'!AI77</f>
        <v>2.3052342999999999E-3</v>
      </c>
      <c r="S94" s="44">
        <f>'results-unformat'!AM77</f>
        <v>7.6648289999999995E-5</v>
      </c>
      <c r="T94" s="44">
        <f>'results-unformat'!J77</f>
        <v>1.6787360000000001E-4</v>
      </c>
      <c r="U94" s="44">
        <f>'results-unformat'!K77</f>
        <v>7.9088090000000005E-5</v>
      </c>
      <c r="V94" s="31">
        <f>'results-unformat'!L77</f>
        <v>-2.6290833E-2</v>
      </c>
      <c r="W94" s="44">
        <f>'results-unformat'!M77</f>
        <v>4.5136550000000001E-5</v>
      </c>
      <c r="X94" s="31">
        <f>'results-unformat'!N77</f>
        <v>-2.6458707000000001E-2</v>
      </c>
      <c r="Y94" s="31">
        <f>'results-unformat'!O77</f>
        <v>2.5053649999999998E-3</v>
      </c>
      <c r="Z94" s="31">
        <f>'results-unformat'!P77</f>
        <v>2.6329511999999999E-2</v>
      </c>
      <c r="AA94" s="48">
        <f>'results-unformat'!Q77</f>
        <v>10.509252</v>
      </c>
      <c r="AB94" s="43">
        <f>'results-unformat'!R77</f>
        <v>1</v>
      </c>
      <c r="AC94" s="43">
        <f>'results-unformat'!AD77</f>
        <v>1</v>
      </c>
      <c r="AD94" s="36">
        <f>'results-unformat'!S77</f>
        <v>0.96799999999999997</v>
      </c>
      <c r="AE94" s="31">
        <f>'results-unformat'!T77</f>
        <v>5.7074470000000002E-5</v>
      </c>
      <c r="AF94" s="44">
        <f>'results-unformat'!U77</f>
        <v>4.6432900000000001E-5</v>
      </c>
      <c r="AG94" s="44">
        <f>'results-unformat'!V77</f>
        <v>2.7388030000000001E-5</v>
      </c>
      <c r="AH94" s="44">
        <f>'results-unformat'!W77</f>
        <v>7.6648289999999995E-5</v>
      </c>
      <c r="AI94" s="44">
        <f>'results-unformat'!X77</f>
        <v>-2.968644E-5</v>
      </c>
      <c r="AJ94" s="31">
        <f>'results-unformat'!Y77</f>
        <v>1.4687120000000001E-3</v>
      </c>
      <c r="AK94" s="31">
        <f>'results-unformat'!Z77</f>
        <v>2.4227742E-3</v>
      </c>
      <c r="AL94" s="48">
        <f>'results-unformat'!AA77</f>
        <v>1.6495909</v>
      </c>
      <c r="AM94" s="31">
        <f>'results-unformat'!AB77</f>
        <v>6.7000000000000004E-2</v>
      </c>
      <c r="AN94" s="31">
        <f>'results-unformat'!AP77</f>
        <v>7.9063899999999993E-3</v>
      </c>
      <c r="AO94" s="31">
        <f>'results-unformat'!AE77</f>
        <v>6.5000000000000002E-2</v>
      </c>
      <c r="AP94" s="36">
        <f>'results-unformat'!AQ77</f>
        <v>7.7958319999999999E-3</v>
      </c>
      <c r="AQ94" s="36">
        <f>'results-unformat'!AC77</f>
        <v>0.93300000000000005</v>
      </c>
      <c r="AR94" s="31">
        <f t="shared" si="101"/>
        <v>1.0501762844186291</v>
      </c>
      <c r="AS94" s="31">
        <f t="shared" si="102"/>
        <v>1.022754349941557</v>
      </c>
      <c r="AT94" s="31">
        <f t="shared" si="103"/>
        <v>1.0000570760987786</v>
      </c>
      <c r="AU94" s="31">
        <f t="shared" si="120"/>
        <v>1.0000273884050555</v>
      </c>
      <c r="AV94" s="44">
        <f t="shared" si="104"/>
        <v>1.6277799888508859E-4</v>
      </c>
      <c r="AW94" s="31">
        <f t="shared" si="105"/>
        <v>1.6280323349082693E-4</v>
      </c>
      <c r="AX94" s="44">
        <f t="shared" si="106"/>
        <v>9.0476659406535376E-5</v>
      </c>
      <c r="AY94" s="44">
        <f t="shared" si="107"/>
        <v>9.0484664016621252E-5</v>
      </c>
      <c r="AZ94" s="44">
        <f t="shared" si="108"/>
        <v>9.100953702645409E-5</v>
      </c>
      <c r="BA94" s="31">
        <f t="shared" si="109"/>
        <v>9.1017820043282072E-5</v>
      </c>
      <c r="BB94" s="31">
        <f t="shared" si="110"/>
        <v>1.5022347860993435E-4</v>
      </c>
      <c r="BC94" s="31">
        <f t="shared" si="111"/>
        <v>1.502460484759105E-4</v>
      </c>
      <c r="BD94" s="10">
        <f t="shared" si="112"/>
        <v>-1.2228862000000001E-3</v>
      </c>
      <c r="BE94" s="25">
        <f t="shared" si="113"/>
        <v>1.5496524399999998E-2</v>
      </c>
      <c r="BF94" s="13">
        <f t="shared" si="114"/>
        <v>1.5496524399999998E-2</v>
      </c>
      <c r="BG94" s="13">
        <f t="shared" si="115"/>
        <v>1.527983072E-2</v>
      </c>
      <c r="BH94" s="13">
        <f t="shared" si="116"/>
        <v>1.527983072E-2</v>
      </c>
      <c r="BI94" s="53">
        <f t="shared" si="117"/>
        <v>53.885518970857959</v>
      </c>
      <c r="BJ94" s="13">
        <f t="shared" si="118"/>
        <v>2.6811848298312349</v>
      </c>
      <c r="BK94" s="53">
        <f t="shared" si="119"/>
        <v>54.49130011688608</v>
      </c>
    </row>
    <row r="95" spans="1:63" s="2" customFormat="1" x14ac:dyDescent="0.3">
      <c r="A95" s="2">
        <v>26</v>
      </c>
      <c r="B95" s="2">
        <v>30</v>
      </c>
      <c r="C95" s="2">
        <v>18</v>
      </c>
      <c r="D95" s="2" t="s">
        <v>229</v>
      </c>
      <c r="E95" s="2" t="s">
        <v>43</v>
      </c>
      <c r="F95" s="2" t="s">
        <v>9</v>
      </c>
      <c r="G95" s="2" t="s">
        <v>71</v>
      </c>
      <c r="H95" s="31">
        <f>'results-unformat'!F83</f>
        <v>4.8689789999999997E-2</v>
      </c>
      <c r="I95" s="31">
        <f>'results-unformat'!AF83</f>
        <v>2.5479130000000002E-3</v>
      </c>
      <c r="J95" s="44">
        <f>'results-unformat'!AJ83</f>
        <v>7.9184780000000007E-5</v>
      </c>
      <c r="K95" s="31">
        <f>'results-unformat'!G83</f>
        <v>2.2364301E-2</v>
      </c>
      <c r="L95" s="31">
        <f>'results-unformat'!AG83</f>
        <v>1.3609857999999999E-3</v>
      </c>
      <c r="M95" s="44">
        <f>'results-unformat'!AK83</f>
        <v>4.3678750000000003E-5</v>
      </c>
      <c r="N95" s="44">
        <f>'results-unformat'!H83</f>
        <v>7.5669809999999999E-5</v>
      </c>
      <c r="O95" s="44">
        <f>'results-unformat'!AH83</f>
        <v>1.706836E-3</v>
      </c>
      <c r="P95" s="44">
        <f>'results-unformat'!AL83</f>
        <v>5.1880730000000002E-5</v>
      </c>
      <c r="Q95" s="44">
        <f>'results-unformat'!I83</f>
        <v>1.0653380000000001E-5</v>
      </c>
      <c r="R95" s="31">
        <f>'results-unformat'!AI83</f>
        <v>5.7568020000000003E-4</v>
      </c>
      <c r="S95" s="44">
        <f>'results-unformat'!AM83</f>
        <v>1.904498E-5</v>
      </c>
      <c r="T95" s="44">
        <f>'results-unformat'!J83</f>
        <v>-1.003792E-4</v>
      </c>
      <c r="U95" s="44">
        <f>'results-unformat'!K83</f>
        <v>7.9184780000000007E-5</v>
      </c>
      <c r="V95" s="31">
        <f>'results-unformat'!L83</f>
        <v>-2.6425863000000001E-2</v>
      </c>
      <c r="W95" s="44">
        <f>'results-unformat'!M83</f>
        <v>4.3678750000000003E-5</v>
      </c>
      <c r="X95" s="31">
        <f>'results-unformat'!N83</f>
        <v>-2.6325484E-2</v>
      </c>
      <c r="Y95" s="31">
        <f>'results-unformat'!O83</f>
        <v>2.504802E-3</v>
      </c>
      <c r="Z95" s="31">
        <f>'results-unformat'!P83</f>
        <v>2.64619E-2</v>
      </c>
      <c r="AA95" s="48">
        <f>'results-unformat'!Q83</f>
        <v>10.564465999999999</v>
      </c>
      <c r="AB95" s="43">
        <f>'results-unformat'!R83</f>
        <v>1</v>
      </c>
      <c r="AC95" s="43">
        <f>'results-unformat'!AD83</f>
        <v>1</v>
      </c>
      <c r="AD95" s="36">
        <f>'results-unformat'!S83</f>
        <v>0.95399999999999996</v>
      </c>
      <c r="AE95" s="31">
        <f>'results-unformat'!T83</f>
        <v>7.5669809999999999E-5</v>
      </c>
      <c r="AF95" s="44">
        <f>'results-unformat'!U83</f>
        <v>5.1880730000000002E-5</v>
      </c>
      <c r="AG95" s="44">
        <f>'results-unformat'!V83</f>
        <v>1.0653380000000001E-5</v>
      </c>
      <c r="AH95" s="44">
        <f>'results-unformat'!W83</f>
        <v>1.904498E-5</v>
      </c>
      <c r="AI95" s="44">
        <f>'results-unformat'!X83</f>
        <v>-6.5016430000000005E-5</v>
      </c>
      <c r="AJ95" s="31">
        <f>'results-unformat'!Y83</f>
        <v>1.641537E-3</v>
      </c>
      <c r="AK95" s="31">
        <f>'results-unformat'!Z83</f>
        <v>6.0204829999999999E-4</v>
      </c>
      <c r="AL95" s="48">
        <f>'results-unformat'!AA83</f>
        <v>0.3667588</v>
      </c>
      <c r="AM95" s="31">
        <f>'results-unformat'!AB83</f>
        <v>3.5000000000000003E-2</v>
      </c>
      <c r="AN95" s="31">
        <f>'results-unformat'!AP83</f>
        <v>5.8116260000000003E-3</v>
      </c>
      <c r="AO95" s="31">
        <f>'results-unformat'!AE83</f>
        <v>5.5E-2</v>
      </c>
      <c r="AP95" s="36">
        <f>'results-unformat'!AQ83</f>
        <v>7.2093690000000002E-3</v>
      </c>
      <c r="AQ95" s="36">
        <f>'results-unformat'!AC83</f>
        <v>0.96499999999999997</v>
      </c>
      <c r="AR95" s="31">
        <f t="shared" si="101"/>
        <v>1.0498946124112807</v>
      </c>
      <c r="AS95" s="31">
        <f t="shared" si="102"/>
        <v>1.0226162567452564</v>
      </c>
      <c r="AT95" s="31">
        <f t="shared" si="103"/>
        <v>1.0000756726730322</v>
      </c>
      <c r="AU95" s="31">
        <f t="shared" si="120"/>
        <v>1.0000106534367474</v>
      </c>
      <c r="AV95" s="44">
        <f t="shared" si="104"/>
        <v>1.6293327673166935E-4</v>
      </c>
      <c r="AW95" s="31">
        <f t="shared" si="105"/>
        <v>1.6295856629211514E-4</v>
      </c>
      <c r="AX95" s="44">
        <f t="shared" si="106"/>
        <v>8.7542788317795939E-5</v>
      </c>
      <c r="AY95" s="44">
        <f t="shared" si="107"/>
        <v>8.7550283207393775E-5</v>
      </c>
      <c r="AZ95" s="44">
        <f t="shared" si="108"/>
        <v>1.0168875540805811E-4</v>
      </c>
      <c r="BA95" s="31">
        <f t="shared" si="109"/>
        <v>1.0169909628032769E-4</v>
      </c>
      <c r="BB95" s="31">
        <f t="shared" si="110"/>
        <v>3.7327861778679861E-5</v>
      </c>
      <c r="BC95" s="31">
        <f t="shared" si="111"/>
        <v>3.7329255185181154E-5</v>
      </c>
      <c r="BD95" s="10">
        <f t="shared" si="112"/>
        <v>-1.1869272000000002E-3</v>
      </c>
      <c r="BE95" s="25">
        <f t="shared" si="113"/>
        <v>1.139078696E-2</v>
      </c>
      <c r="BF95" s="13">
        <f t="shared" si="114"/>
        <v>1.139078696E-2</v>
      </c>
      <c r="BG95" s="13">
        <f t="shared" si="115"/>
        <v>1.4130363240000001E-2</v>
      </c>
      <c r="BH95" s="13">
        <f t="shared" si="116"/>
        <v>1.4130363240000001E-2</v>
      </c>
      <c r="BI95" s="53">
        <f t="shared" si="117"/>
        <v>54.162275571903784</v>
      </c>
      <c r="BJ95" s="13">
        <f t="shared" si="118"/>
        <v>2.6675065535184062</v>
      </c>
      <c r="BK95" s="53">
        <f t="shared" si="119"/>
        <v>54.76748650948737</v>
      </c>
    </row>
    <row r="96" spans="1:63" s="2" customFormat="1" x14ac:dyDescent="0.3">
      <c r="A96" s="2">
        <v>27</v>
      </c>
      <c r="B96" s="2">
        <v>31</v>
      </c>
      <c r="C96" s="2">
        <v>19</v>
      </c>
      <c r="D96" s="2" t="s">
        <v>235</v>
      </c>
      <c r="E96" s="2" t="s">
        <v>43</v>
      </c>
      <c r="F96" s="2" t="s">
        <v>42</v>
      </c>
      <c r="G96" s="2" t="s">
        <v>71</v>
      </c>
      <c r="H96" s="31">
        <f>'results-unformat'!F89</f>
        <v>4.8794419999999998E-2</v>
      </c>
      <c r="I96" s="31">
        <f>'results-unformat'!AF89</f>
        <v>2.5680960000000002E-3</v>
      </c>
      <c r="J96" s="44">
        <f>'results-unformat'!AJ89</f>
        <v>8.3793289999999995E-5</v>
      </c>
      <c r="K96" s="31">
        <f>'results-unformat'!G89</f>
        <v>2.2456749000000002E-2</v>
      </c>
      <c r="L96" s="31">
        <f>'results-unformat'!AG89</f>
        <v>1.3934162E-3</v>
      </c>
      <c r="M96" s="44">
        <f>'results-unformat'!AK89</f>
        <v>4.5084789999999998E-5</v>
      </c>
      <c r="N96" s="44">
        <f>'results-unformat'!H89</f>
        <v>1.0815199999999999E-5</v>
      </c>
      <c r="O96" s="44">
        <f>'results-unformat'!AH89</f>
        <v>1.872734E-3</v>
      </c>
      <c r="P96" s="44">
        <f>'results-unformat'!AL89</f>
        <v>5.7406350000000003E-5</v>
      </c>
      <c r="Q96" s="44">
        <f>'results-unformat'!I89</f>
        <v>-3.3479360000000001E-5</v>
      </c>
      <c r="R96" s="31">
        <f>'results-unformat'!AI89</f>
        <v>1.1853426E-3</v>
      </c>
      <c r="S96" s="44">
        <f>'results-unformat'!AM89</f>
        <v>3.8865139999999998E-5</v>
      </c>
      <c r="T96" s="44">
        <f>'results-unformat'!J89</f>
        <v>4.2574260000000004E-6</v>
      </c>
      <c r="U96" s="44">
        <f>'results-unformat'!K89</f>
        <v>8.3793289999999995E-5</v>
      </c>
      <c r="V96" s="31">
        <f>'results-unformat'!L89</f>
        <v>-2.6333414999999999E-2</v>
      </c>
      <c r="W96" s="44">
        <f>'results-unformat'!M89</f>
        <v>4.5084789999999998E-5</v>
      </c>
      <c r="X96" s="31">
        <f>'results-unformat'!N89</f>
        <v>-2.6337671999999999E-2</v>
      </c>
      <c r="Y96" s="31">
        <f>'results-unformat'!O89</f>
        <v>2.6484550000000001E-3</v>
      </c>
      <c r="Z96" s="31">
        <f>'results-unformat'!P89</f>
        <v>2.6371941999999999E-2</v>
      </c>
      <c r="AA96" s="48">
        <f>'results-unformat'!Q89</f>
        <v>9.9574829999999999</v>
      </c>
      <c r="AB96" s="43">
        <f>'results-unformat'!R89</f>
        <v>1</v>
      </c>
      <c r="AC96" s="43">
        <f>'results-unformat'!AD89</f>
        <v>1</v>
      </c>
      <c r="AD96" s="36">
        <f>'results-unformat'!S89</f>
        <v>0.94499999999999995</v>
      </c>
      <c r="AE96" s="31">
        <f>'results-unformat'!T89</f>
        <v>1.0815199999999999E-5</v>
      </c>
      <c r="AF96" s="44">
        <f>'results-unformat'!U89</f>
        <v>5.7406350000000003E-5</v>
      </c>
      <c r="AG96" s="44">
        <f>'results-unformat'!V89</f>
        <v>-3.3479360000000001E-5</v>
      </c>
      <c r="AH96" s="44">
        <f>'results-unformat'!W89</f>
        <v>3.8865139999999998E-5</v>
      </c>
      <c r="AI96" s="44">
        <f>'results-unformat'!X89</f>
        <v>-4.4294559999999998E-5</v>
      </c>
      <c r="AJ96" s="31">
        <f>'results-unformat'!Y89</f>
        <v>1.814473E-3</v>
      </c>
      <c r="AK96" s="31">
        <f>'results-unformat'!Z89</f>
        <v>1.228865E-3</v>
      </c>
      <c r="AL96" s="48">
        <f>'results-unformat'!AA89</f>
        <v>0.67725740000000001</v>
      </c>
      <c r="AM96" s="31">
        <f>'results-unformat'!AB89</f>
        <v>4.5999999999999999E-2</v>
      </c>
      <c r="AN96" s="31">
        <f>'results-unformat'!AP89</f>
        <v>6.6245000000000002E-3</v>
      </c>
      <c r="AO96" s="31">
        <f>'results-unformat'!AE89</f>
        <v>5.6000000000000001E-2</v>
      </c>
      <c r="AP96" s="36">
        <f>'results-unformat'!AQ89</f>
        <v>7.2707630000000004E-3</v>
      </c>
      <c r="AQ96" s="36">
        <f>'results-unformat'!AC89</f>
        <v>0.95399999999999996</v>
      </c>
      <c r="AR96" s="31">
        <f t="shared" si="101"/>
        <v>1.0500044686316052</v>
      </c>
      <c r="AS96" s="31">
        <f t="shared" si="102"/>
        <v>1.0227107999430574</v>
      </c>
      <c r="AT96" s="31">
        <f t="shared" si="103"/>
        <v>1.0000108152584846</v>
      </c>
      <c r="AU96" s="31">
        <f t="shared" si="120"/>
        <v>0.99996652120042751</v>
      </c>
      <c r="AV96" s="44">
        <f t="shared" si="104"/>
        <v>1.7243316457005164E-4</v>
      </c>
      <c r="AW96" s="31">
        <f t="shared" si="105"/>
        <v>1.7246148643046411E-4</v>
      </c>
      <c r="AX96" s="44">
        <f t="shared" si="106"/>
        <v>9.0369062383022225E-5</v>
      </c>
      <c r="AY96" s="44">
        <f t="shared" si="107"/>
        <v>9.0377048305390062E-5</v>
      </c>
      <c r="AZ96" s="44">
        <f t="shared" si="108"/>
        <v>1.1251133308820549E-4</v>
      </c>
      <c r="BA96" s="31">
        <f t="shared" si="109"/>
        <v>1.1252399317562833E-4</v>
      </c>
      <c r="BB96" s="31">
        <f t="shared" si="110"/>
        <v>7.6170222933935605E-5</v>
      </c>
      <c r="BC96" s="31">
        <f t="shared" si="111"/>
        <v>7.617602547316249E-5</v>
      </c>
      <c r="BD96" s="10">
        <f t="shared" si="112"/>
        <v>-1.1746798000000001E-3</v>
      </c>
      <c r="BE96" s="25">
        <f t="shared" si="113"/>
        <v>1.2984020000000001E-2</v>
      </c>
      <c r="BF96" s="13">
        <f t="shared" si="114"/>
        <v>1.2984020000000001E-2</v>
      </c>
      <c r="BG96" s="13">
        <f t="shared" si="115"/>
        <v>1.4250695480000001E-2</v>
      </c>
      <c r="BH96" s="13">
        <f t="shared" si="116"/>
        <v>1.4250695480000001E-2</v>
      </c>
      <c r="BI96" s="53">
        <f t="shared" si="117"/>
        <v>53.972794758355057</v>
      </c>
      <c r="BJ96" s="13">
        <f t="shared" si="118"/>
        <v>2.6687572567012627</v>
      </c>
      <c r="BK96" s="53">
        <f t="shared" si="119"/>
        <v>54.578400113885372</v>
      </c>
    </row>
    <row r="97" spans="1:63" s="2" customFormat="1" x14ac:dyDescent="0.3">
      <c r="A97" s="2">
        <v>31</v>
      </c>
      <c r="B97" s="2">
        <v>36</v>
      </c>
      <c r="C97" s="2">
        <v>21</v>
      </c>
      <c r="D97" s="2" t="s">
        <v>225</v>
      </c>
      <c r="E97" s="2" t="s">
        <v>11</v>
      </c>
      <c r="F97" s="2" t="s">
        <v>8</v>
      </c>
      <c r="G97" s="2" t="s">
        <v>71</v>
      </c>
      <c r="H97" s="31">
        <f>'results-unformat'!F79</f>
        <v>4.9040159999999999E-2</v>
      </c>
      <c r="I97" s="31">
        <f>'results-unformat'!AF79</f>
        <v>4.3457060000000004E-3</v>
      </c>
      <c r="J97" s="44">
        <f>'results-unformat'!AJ79</f>
        <v>1.393298E-4</v>
      </c>
      <c r="K97" s="31">
        <f>'results-unformat'!G79</f>
        <v>1.2153432E-2</v>
      </c>
      <c r="L97" s="31">
        <f>'results-unformat'!AG79</f>
        <v>1.3812716999999999E-3</v>
      </c>
      <c r="M97" s="44">
        <f>'results-unformat'!AK79</f>
        <v>4.5028680000000003E-5</v>
      </c>
      <c r="N97" s="44">
        <f>'results-unformat'!H79</f>
        <v>-2.6618059999999999E-5</v>
      </c>
      <c r="O97" s="44">
        <f>'results-unformat'!AH79</f>
        <v>1.3919410000000001E-3</v>
      </c>
      <c r="P97" s="44">
        <f>'results-unformat'!AL79</f>
        <v>4.4523110000000001E-5</v>
      </c>
      <c r="Q97" s="44">
        <f>'results-unformat'!I79</f>
        <v>-3.7094480000000001E-5</v>
      </c>
      <c r="R97" s="31">
        <f>'results-unformat'!AI79</f>
        <v>2.2664832000000002E-3</v>
      </c>
      <c r="S97" s="44">
        <f>'results-unformat'!AM79</f>
        <v>7.3334549999999997E-5</v>
      </c>
      <c r="T97" s="44">
        <f>'results-unformat'!J79</f>
        <v>2.5000080000000001E-4</v>
      </c>
      <c r="U97" s="44">
        <f>'results-unformat'!K79</f>
        <v>1.393298E-4</v>
      </c>
      <c r="V97" s="31">
        <f>'results-unformat'!L79</f>
        <v>-3.6636731999999998E-2</v>
      </c>
      <c r="W97" s="44">
        <f>'results-unformat'!M79</f>
        <v>4.5028680000000003E-5</v>
      </c>
      <c r="X97" s="31">
        <f>'results-unformat'!N79</f>
        <v>-3.6886732999999998E-2</v>
      </c>
      <c r="Y97" s="31">
        <f>'results-unformat'!O79</f>
        <v>4.4108810000000002E-3</v>
      </c>
      <c r="Z97" s="31">
        <f>'results-unformat'!P79</f>
        <v>3.6664364999999997E-2</v>
      </c>
      <c r="AA97" s="48">
        <f>'results-unformat'!Q79</f>
        <v>8.3122550000000004</v>
      </c>
      <c r="AB97" s="43">
        <f>'results-unformat'!R79</f>
        <v>1</v>
      </c>
      <c r="AC97" s="43">
        <f>'results-unformat'!AD79</f>
        <v>1</v>
      </c>
      <c r="AD97" s="36">
        <f>'results-unformat'!S79</f>
        <v>0.94899999999999995</v>
      </c>
      <c r="AE97" s="31">
        <f>'results-unformat'!T79</f>
        <v>-2.6618059999999999E-5</v>
      </c>
      <c r="AF97" s="44">
        <f>'results-unformat'!U79</f>
        <v>4.4523110000000001E-5</v>
      </c>
      <c r="AG97" s="44">
        <f>'results-unformat'!V79</f>
        <v>-3.7094480000000001E-5</v>
      </c>
      <c r="AH97" s="44">
        <f>'results-unformat'!W79</f>
        <v>7.3334549999999997E-5</v>
      </c>
      <c r="AI97" s="44">
        <f>'results-unformat'!X79</f>
        <v>-1.047642E-5</v>
      </c>
      <c r="AJ97" s="31">
        <f>'results-unformat'!Y79</f>
        <v>1.407492E-3</v>
      </c>
      <c r="AK97" s="31">
        <f>'results-unformat'!Z79</f>
        <v>2.3181790000000001E-3</v>
      </c>
      <c r="AL97" s="48">
        <f>'results-unformat'!AA79</f>
        <v>1.6470282000000001</v>
      </c>
      <c r="AM97" s="31">
        <f>'results-unformat'!AB79</f>
        <v>4.5999999999999999E-2</v>
      </c>
      <c r="AN97" s="31">
        <f>'results-unformat'!AP79</f>
        <v>6.6245000000000002E-3</v>
      </c>
      <c r="AO97" s="31">
        <f>'results-unformat'!AE79</f>
        <v>4.9000000000000002E-2</v>
      </c>
      <c r="AP97" s="36">
        <f>'results-unformat'!AQ79</f>
        <v>6.8263459999999996E-3</v>
      </c>
      <c r="AQ97" s="36">
        <f>'results-unformat'!AC79</f>
        <v>0.95399999999999996</v>
      </c>
      <c r="AR97" s="31">
        <f t="shared" si="101"/>
        <v>1.0502625284362364</v>
      </c>
      <c r="AS97" s="31">
        <f t="shared" si="102"/>
        <v>1.0122275850549007</v>
      </c>
      <c r="AT97" s="31">
        <f t="shared" si="103"/>
        <v>0.99997338229425736</v>
      </c>
      <c r="AU97" s="31">
        <f t="shared" si="120"/>
        <v>0.99996290620799166</v>
      </c>
      <c r="AV97" s="44">
        <f t="shared" si="104"/>
        <v>2.8677326262527281E-4</v>
      </c>
      <c r="AW97" s="31">
        <f t="shared" si="105"/>
        <v>2.8685158719965465E-4</v>
      </c>
      <c r="AX97" s="44">
        <f t="shared" si="106"/>
        <v>8.9331431063710554E-5</v>
      </c>
      <c r="AY97" s="44">
        <f t="shared" si="107"/>
        <v>8.9339315465508662E-5</v>
      </c>
      <c r="AZ97" s="44">
        <f t="shared" si="108"/>
        <v>8.725916539420453E-5</v>
      </c>
      <c r="BA97" s="31">
        <f t="shared" si="109"/>
        <v>8.7266780423478352E-5</v>
      </c>
      <c r="BB97" s="31">
        <f t="shared" si="110"/>
        <v>1.437200571968722E-4</v>
      </c>
      <c r="BC97" s="31">
        <f t="shared" si="111"/>
        <v>1.4374071638723063E-4</v>
      </c>
      <c r="BD97" s="10">
        <f t="shared" si="112"/>
        <v>-2.9644343000000007E-3</v>
      </c>
      <c r="BE97" s="25">
        <f t="shared" si="113"/>
        <v>1.2984020000000001E-2</v>
      </c>
      <c r="BF97" s="13">
        <f t="shared" si="114"/>
        <v>1.2984020000000001E-2</v>
      </c>
      <c r="BG97" s="13">
        <f t="shared" si="115"/>
        <v>1.3379638159999999E-2</v>
      </c>
      <c r="BH97" s="13">
        <f t="shared" si="116"/>
        <v>1.3379638159999999E-2</v>
      </c>
      <c r="BI97" s="53">
        <f t="shared" si="117"/>
        <v>75.090405603483589</v>
      </c>
      <c r="BJ97" s="13">
        <f t="shared" si="118"/>
        <v>3.7575485931133454</v>
      </c>
      <c r="BK97" s="53">
        <f t="shared" si="119"/>
        <v>75.544829890198613</v>
      </c>
    </row>
    <row r="98" spans="1:63" s="2" customFormat="1" x14ac:dyDescent="0.3">
      <c r="A98" s="2">
        <v>32</v>
      </c>
      <c r="B98" s="2">
        <v>37</v>
      </c>
      <c r="C98" s="2">
        <v>22</v>
      </c>
      <c r="D98" s="2" t="s">
        <v>231</v>
      </c>
      <c r="E98" s="2" t="s">
        <v>11</v>
      </c>
      <c r="F98" s="2" t="s">
        <v>9</v>
      </c>
      <c r="G98" s="2" t="s">
        <v>71</v>
      </c>
      <c r="H98" s="31">
        <f>'results-unformat'!F85</f>
        <v>4.8849259999999999E-2</v>
      </c>
      <c r="I98" s="31">
        <f>'results-unformat'!AF85</f>
        <v>4.1867019999999996E-3</v>
      </c>
      <c r="J98" s="44">
        <f>'results-unformat'!AJ85</f>
        <v>1.297498E-4</v>
      </c>
      <c r="K98" s="31">
        <f>'results-unformat'!G85</f>
        <v>1.2135807E-2</v>
      </c>
      <c r="L98" s="31">
        <f>'results-unformat'!AG85</f>
        <v>1.3280858E-3</v>
      </c>
      <c r="M98" s="44">
        <f>'results-unformat'!AK85</f>
        <v>4.1868240000000003E-5</v>
      </c>
      <c r="N98" s="44">
        <f>'results-unformat'!H85</f>
        <v>4.1462660000000003E-5</v>
      </c>
      <c r="O98" s="44">
        <f>'results-unformat'!AH85</f>
        <v>1.6383630000000001E-3</v>
      </c>
      <c r="P98" s="44">
        <f>'results-unformat'!AL85</f>
        <v>5.050744E-5</v>
      </c>
      <c r="Q98" s="44">
        <f>'results-unformat'!I85</f>
        <v>4.0457019999999997E-5</v>
      </c>
      <c r="R98" s="31">
        <f>'results-unformat'!AI85</f>
        <v>5.4845399999999998E-4</v>
      </c>
      <c r="S98" s="44">
        <f>'results-unformat'!AM85</f>
        <v>1.7313860000000001E-5</v>
      </c>
      <c r="T98" s="44">
        <f>'results-unformat'!J85</f>
        <v>5.9093260000000003E-5</v>
      </c>
      <c r="U98" s="44">
        <f>'results-unformat'!K85</f>
        <v>1.297498E-4</v>
      </c>
      <c r="V98" s="31">
        <f>'results-unformat'!L85</f>
        <v>-3.6654356999999999E-2</v>
      </c>
      <c r="W98" s="44">
        <f>'results-unformat'!M85</f>
        <v>4.1868240000000003E-5</v>
      </c>
      <c r="X98" s="31">
        <f>'results-unformat'!N85</f>
        <v>-3.6713450000000002E-2</v>
      </c>
      <c r="Y98" s="31">
        <f>'results-unformat'!O85</f>
        <v>4.1014229999999999E-3</v>
      </c>
      <c r="Z98" s="31">
        <f>'results-unformat'!P85</f>
        <v>3.6678237000000002E-2</v>
      </c>
      <c r="AA98" s="48">
        <f>'results-unformat'!Q85</f>
        <v>8.9428079999999994</v>
      </c>
      <c r="AB98" s="43">
        <f>'results-unformat'!R85</f>
        <v>1</v>
      </c>
      <c r="AC98" s="43">
        <f>'results-unformat'!AD85</f>
        <v>1</v>
      </c>
      <c r="AD98" s="36">
        <f>'results-unformat'!S85</f>
        <v>0.95599999999999996</v>
      </c>
      <c r="AE98" s="31">
        <f>'results-unformat'!T85</f>
        <v>4.1462660000000003E-5</v>
      </c>
      <c r="AF98" s="44">
        <f>'results-unformat'!U85</f>
        <v>5.050744E-5</v>
      </c>
      <c r="AG98" s="44">
        <f>'results-unformat'!V85</f>
        <v>4.0457019999999997E-5</v>
      </c>
      <c r="AH98" s="44">
        <f>'results-unformat'!W85</f>
        <v>1.7313860000000001E-5</v>
      </c>
      <c r="AI98" s="44">
        <f>'results-unformat'!X85</f>
        <v>-1.005641E-6</v>
      </c>
      <c r="AJ98" s="31">
        <f>'results-unformat'!Y85</f>
        <v>1.5969249999999999E-3</v>
      </c>
      <c r="AK98" s="31">
        <f>'results-unformat'!Z85</f>
        <v>5.4873189999999998E-4</v>
      </c>
      <c r="AL98" s="48">
        <f>'results-unformat'!AA85</f>
        <v>0.34361779999999997</v>
      </c>
      <c r="AM98" s="31">
        <f>'results-unformat'!AB85</f>
        <v>4.1000000000000002E-2</v>
      </c>
      <c r="AN98" s="31">
        <f>'results-unformat'!AP85</f>
        <v>6.2704859999999996E-3</v>
      </c>
      <c r="AO98" s="31">
        <f>'results-unformat'!AE85</f>
        <v>0.05</v>
      </c>
      <c r="AP98" s="36">
        <f>'results-unformat'!AQ85</f>
        <v>6.8920240000000001E-3</v>
      </c>
      <c r="AQ98" s="36">
        <f>'results-unformat'!AC85</f>
        <v>0.95899999999999996</v>
      </c>
      <c r="AR98" s="31">
        <f t="shared" si="101"/>
        <v>1.050062052455599</v>
      </c>
      <c r="AS98" s="31">
        <f t="shared" si="102"/>
        <v>1.0122097447009328</v>
      </c>
      <c r="AT98" s="31">
        <f t="shared" si="103"/>
        <v>1.000041463519588</v>
      </c>
      <c r="AU98" s="31">
        <f t="shared" si="120"/>
        <v>1.0000404578383963</v>
      </c>
      <c r="AV98" s="44">
        <f t="shared" si="104"/>
        <v>2.6700691628445128E-4</v>
      </c>
      <c r="AW98" s="31">
        <f t="shared" si="105"/>
        <v>2.6707482734367183E-4</v>
      </c>
      <c r="AX98" s="44">
        <f t="shared" si="106"/>
        <v>8.3060295338999168E-5</v>
      </c>
      <c r="AY98" s="44">
        <f t="shared" si="107"/>
        <v>8.3067111691814688E-5</v>
      </c>
      <c r="AZ98" s="44">
        <f t="shared" si="108"/>
        <v>9.8993787058687666E-5</v>
      </c>
      <c r="BA98" s="31">
        <f t="shared" si="109"/>
        <v>9.9003587392232362E-5</v>
      </c>
      <c r="BB98" s="31">
        <f t="shared" si="110"/>
        <v>3.3935962729048086E-5</v>
      </c>
      <c r="BC98" s="31">
        <f t="shared" si="111"/>
        <v>3.3937114370941046E-5</v>
      </c>
      <c r="BD98" s="10">
        <f t="shared" si="112"/>
        <v>-2.8586161999999997E-3</v>
      </c>
      <c r="BE98" s="25">
        <f t="shared" si="113"/>
        <v>1.2290152559999998E-2</v>
      </c>
      <c r="BF98" s="13">
        <f t="shared" si="114"/>
        <v>1.2290152559999998E-2</v>
      </c>
      <c r="BG98" s="13">
        <f t="shared" si="115"/>
        <v>1.350836704E-2</v>
      </c>
      <c r="BH98" s="13">
        <f t="shared" si="116"/>
        <v>1.350836704E-2</v>
      </c>
      <c r="BI98" s="53">
        <f t="shared" si="117"/>
        <v>75.126529687712534</v>
      </c>
      <c r="BJ98" s="13">
        <f t="shared" si="118"/>
        <v>3.7395715614109233</v>
      </c>
      <c r="BK98" s="53">
        <f t="shared" si="119"/>
        <v>75.580510598134424</v>
      </c>
    </row>
    <row r="99" spans="1:63" s="2" customFormat="1" x14ac:dyDescent="0.3">
      <c r="A99" s="2">
        <v>33</v>
      </c>
      <c r="B99" s="2">
        <v>38</v>
      </c>
      <c r="C99" s="2">
        <v>23</v>
      </c>
      <c r="D99" s="2" t="s">
        <v>237</v>
      </c>
      <c r="E99" s="2" t="s">
        <v>11</v>
      </c>
      <c r="F99" s="2" t="s">
        <v>42</v>
      </c>
      <c r="G99" s="2" t="s">
        <v>71</v>
      </c>
      <c r="H99" s="31">
        <f>'results-unformat'!F91</f>
        <v>4.882334E-2</v>
      </c>
      <c r="I99" s="31">
        <f>'results-unformat'!AF91</f>
        <v>4.1878109999999996E-3</v>
      </c>
      <c r="J99" s="44">
        <f>'results-unformat'!AJ91</f>
        <v>1.350012E-4</v>
      </c>
      <c r="K99" s="31">
        <f>'results-unformat'!G91</f>
        <v>1.2112128E-2</v>
      </c>
      <c r="L99" s="31">
        <f>'results-unformat'!AG91</f>
        <v>1.3187571999999999E-3</v>
      </c>
      <c r="M99" s="44">
        <f>'results-unformat'!AK91</f>
        <v>4.318295E-5</v>
      </c>
      <c r="N99" s="44">
        <f>'results-unformat'!H91</f>
        <v>-4.3966939999999997E-5</v>
      </c>
      <c r="O99" s="44">
        <f>'results-unformat'!AH91</f>
        <v>1.7731470000000001E-3</v>
      </c>
      <c r="P99" s="44">
        <f>'results-unformat'!AL91</f>
        <v>5.6964900000000001E-5</v>
      </c>
      <c r="Q99" s="44">
        <f>'results-unformat'!I91</f>
        <v>-4.361023E-5</v>
      </c>
      <c r="R99" s="31">
        <f>'results-unformat'!AI91</f>
        <v>1.0704084E-3</v>
      </c>
      <c r="S99" s="44">
        <f>'results-unformat'!AM91</f>
        <v>3.4336469999999997E-5</v>
      </c>
      <c r="T99" s="44">
        <f>'results-unformat'!J91</f>
        <v>3.317103E-5</v>
      </c>
      <c r="U99" s="44">
        <f>'results-unformat'!K91</f>
        <v>1.350012E-4</v>
      </c>
      <c r="V99" s="31">
        <f>'results-unformat'!L91</f>
        <v>-3.6678035999999997E-2</v>
      </c>
      <c r="W99" s="44">
        <f>'results-unformat'!M91</f>
        <v>4.318295E-5</v>
      </c>
      <c r="X99" s="31">
        <f>'results-unformat'!N91</f>
        <v>-3.6711207000000003E-2</v>
      </c>
      <c r="Y99" s="31">
        <f>'results-unformat'!O91</f>
        <v>4.2671080000000004E-3</v>
      </c>
      <c r="Z99" s="31">
        <f>'results-unformat'!P91</f>
        <v>3.6703421999999999E-2</v>
      </c>
      <c r="AA99" s="48">
        <f>'results-unformat'!Q91</f>
        <v>8.6014750000000006</v>
      </c>
      <c r="AB99" s="43">
        <f>'results-unformat'!R91</f>
        <v>1</v>
      </c>
      <c r="AC99" s="43">
        <f>'results-unformat'!AD91</f>
        <v>1</v>
      </c>
      <c r="AD99" s="36">
        <f>'results-unformat'!S91</f>
        <v>0.95499999999999996</v>
      </c>
      <c r="AE99" s="31">
        <f>'results-unformat'!T91</f>
        <v>-4.3966939999999997E-5</v>
      </c>
      <c r="AF99" s="44">
        <f>'results-unformat'!U91</f>
        <v>5.6964900000000001E-5</v>
      </c>
      <c r="AG99" s="44">
        <f>'results-unformat'!V91</f>
        <v>-4.361023E-5</v>
      </c>
      <c r="AH99" s="44">
        <f>'results-unformat'!W91</f>
        <v>3.4336469999999997E-5</v>
      </c>
      <c r="AI99" s="44">
        <f>'results-unformat'!X91</f>
        <v>3.5670540000000001E-7</v>
      </c>
      <c r="AJ99" s="31">
        <f>'results-unformat'!Y91</f>
        <v>1.801024E-3</v>
      </c>
      <c r="AK99" s="31">
        <f>'results-unformat'!Z91</f>
        <v>1.0861474999999999E-3</v>
      </c>
      <c r="AL99" s="48">
        <f>'results-unformat'!AA91</f>
        <v>0.6030721</v>
      </c>
      <c r="AM99" s="31">
        <f>'results-unformat'!AB91</f>
        <v>5.3999999999999999E-2</v>
      </c>
      <c r="AN99" s="31">
        <f>'results-unformat'!AP91</f>
        <v>7.1473070000000003E-3</v>
      </c>
      <c r="AO99" s="31">
        <f>'results-unformat'!AE91</f>
        <v>5.1999999999999998E-2</v>
      </c>
      <c r="AP99" s="36">
        <f>'results-unformat'!AQ91</f>
        <v>7.021111E-3</v>
      </c>
      <c r="AQ99" s="36">
        <f>'results-unformat'!AC91</f>
        <v>0.94599999999999995</v>
      </c>
      <c r="AR99" s="31">
        <f t="shared" si="101"/>
        <v>1.0500348351999365</v>
      </c>
      <c r="AS99" s="31">
        <f t="shared" si="102"/>
        <v>1.0121857768701563</v>
      </c>
      <c r="AT99" s="31">
        <f t="shared" si="103"/>
        <v>0.99995603402653177</v>
      </c>
      <c r="AU99" s="31">
        <f t="shared" si="120"/>
        <v>0.99995639072091225</v>
      </c>
      <c r="AV99" s="44">
        <f t="shared" si="104"/>
        <v>2.7780493153573005E-4</v>
      </c>
      <c r="AW99" s="31">
        <f t="shared" si="105"/>
        <v>2.7787844910021064E-4</v>
      </c>
      <c r="AX99" s="44">
        <f t="shared" si="106"/>
        <v>8.5666343484724905E-5</v>
      </c>
      <c r="AY99" s="44">
        <f t="shared" si="107"/>
        <v>8.5673594469426462E-5</v>
      </c>
      <c r="AZ99" s="44">
        <f t="shared" si="108"/>
        <v>1.1164006265651505E-4</v>
      </c>
      <c r="BA99" s="31">
        <f t="shared" si="109"/>
        <v>1.1165252809963722E-4</v>
      </c>
      <c r="BB99" s="31">
        <f t="shared" si="110"/>
        <v>6.7294281857588345E-5</v>
      </c>
      <c r="BC99" s="31">
        <f t="shared" si="111"/>
        <v>6.7298810880189741E-5</v>
      </c>
      <c r="BD99" s="10">
        <f t="shared" si="112"/>
        <v>-2.8690537999999997E-3</v>
      </c>
      <c r="BE99" s="25">
        <f t="shared" si="113"/>
        <v>1.4008721720000001E-2</v>
      </c>
      <c r="BF99" s="13">
        <f t="shared" si="114"/>
        <v>1.4008721720000001E-2</v>
      </c>
      <c r="BG99" s="13">
        <f t="shared" si="115"/>
        <v>1.3761377559999999E-2</v>
      </c>
      <c r="BH99" s="13">
        <f t="shared" si="116"/>
        <v>1.3761377559999999E-2</v>
      </c>
      <c r="BI99" s="53">
        <f t="shared" si="117"/>
        <v>75.175062010575331</v>
      </c>
      <c r="BJ99" s="13">
        <f t="shared" si="118"/>
        <v>3.7393390812915399</v>
      </c>
      <c r="BK99" s="53">
        <f t="shared" si="119"/>
        <v>75.62844625968745</v>
      </c>
    </row>
  </sheetData>
  <mergeCells count="6">
    <mergeCell ref="BG2:BH2"/>
    <mergeCell ref="AV2:AW2"/>
    <mergeCell ref="AX2:AY2"/>
    <mergeCell ref="AZ2:BA2"/>
    <mergeCell ref="BB2:BC2"/>
    <mergeCell ref="BE2:BF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0"/>
  <sheetViews>
    <sheetView topLeftCell="AN1" workbookViewId="0">
      <pane ySplit="2" topLeftCell="A3" activePane="bottomLeft" state="frozen"/>
      <selection pane="bottomLeft" activeCell="AZ1" sqref="AZ1"/>
    </sheetView>
  </sheetViews>
  <sheetFormatPr defaultRowHeight="14.4" x14ac:dyDescent="0.3"/>
  <cols>
    <col min="6" max="6" width="9.109375" style="33"/>
    <col min="10" max="10" width="5.5546875" customWidth="1"/>
    <col min="11" max="12" width="8.33203125" style="22" customWidth="1"/>
    <col min="13" max="14" width="8.5546875" style="22" customWidth="1"/>
    <col min="15" max="16" width="9" style="5" customWidth="1"/>
    <col min="17" max="18" width="8.88671875" style="5" customWidth="1"/>
    <col min="19" max="19" width="11" style="5" customWidth="1"/>
    <col min="20" max="20" width="13.109375" style="5" customWidth="1"/>
    <col min="21" max="21" width="13" style="22" customWidth="1"/>
    <col min="22" max="22" width="13.33203125" style="5" customWidth="1"/>
    <col min="23" max="23" width="13.109375" style="22" customWidth="1"/>
    <col min="24" max="25" width="13" style="22" customWidth="1"/>
    <col min="26" max="26" width="9.33203125" style="28" customWidth="1"/>
    <col min="27" max="28" width="6.6640625" customWidth="1"/>
    <col min="29" max="29" width="6.33203125" style="11" customWidth="1"/>
    <col min="30" max="30" width="8.6640625" style="5" customWidth="1"/>
    <col min="31" max="32" width="12.109375" style="5" customWidth="1"/>
    <col min="33" max="34" width="9.109375" style="5"/>
    <col min="35" max="36" width="9.109375" style="22"/>
    <col min="37" max="37" width="9.109375" style="28"/>
    <col min="38" max="38" width="9.109375" style="22"/>
    <col min="39" max="40" width="9.109375" style="11"/>
    <col min="41" max="52" width="9.109375" style="22"/>
  </cols>
  <sheetData>
    <row r="1" spans="1:56" x14ac:dyDescent="0.3">
      <c r="G1" s="1" t="s">
        <v>91</v>
      </c>
      <c r="H1" s="1"/>
      <c r="I1" s="1"/>
      <c r="S1" s="15" t="s">
        <v>92</v>
      </c>
      <c r="T1" s="15"/>
      <c r="U1" s="26"/>
      <c r="W1" s="30" t="s">
        <v>431</v>
      </c>
      <c r="X1" s="30"/>
    </row>
    <row r="2" spans="1:56" s="18" customFormat="1" ht="96.6" x14ac:dyDescent="0.3">
      <c r="A2" s="18" t="s">
        <v>519</v>
      </c>
      <c r="B2" s="18" t="s">
        <v>518</v>
      </c>
      <c r="C2" s="18" t="s">
        <v>521</v>
      </c>
      <c r="D2" s="18" t="s">
        <v>520</v>
      </c>
      <c r="E2" s="18" t="s">
        <v>437</v>
      </c>
      <c r="F2" s="34" t="s">
        <v>436</v>
      </c>
      <c r="G2" s="18" t="s">
        <v>62</v>
      </c>
      <c r="H2" s="32" t="s">
        <v>403</v>
      </c>
      <c r="I2" s="32" t="s">
        <v>404</v>
      </c>
      <c r="J2" s="32" t="s">
        <v>65</v>
      </c>
      <c r="K2" s="32" t="s">
        <v>405</v>
      </c>
      <c r="L2" s="32" t="s">
        <v>444</v>
      </c>
      <c r="M2" s="32" t="s">
        <v>406</v>
      </c>
      <c r="N2" s="32" t="s">
        <v>445</v>
      </c>
      <c r="O2" s="32" t="s">
        <v>407</v>
      </c>
      <c r="P2" s="32" t="s">
        <v>446</v>
      </c>
      <c r="Q2" s="32" t="s">
        <v>408</v>
      </c>
      <c r="R2" s="32" t="s">
        <v>447</v>
      </c>
      <c r="S2" s="32" t="s">
        <v>409</v>
      </c>
      <c r="T2" s="32" t="s">
        <v>410</v>
      </c>
      <c r="U2" s="32" t="s">
        <v>411</v>
      </c>
      <c r="V2" s="32" t="s">
        <v>412</v>
      </c>
      <c r="W2" s="32" t="s">
        <v>413</v>
      </c>
      <c r="X2" s="32" t="s">
        <v>414</v>
      </c>
      <c r="Y2" s="32" t="s">
        <v>415</v>
      </c>
      <c r="Z2" s="32" t="s">
        <v>416</v>
      </c>
      <c r="AA2" s="32" t="s">
        <v>417</v>
      </c>
      <c r="AB2" s="32" t="s">
        <v>429</v>
      </c>
      <c r="AC2" s="32" t="s">
        <v>418</v>
      </c>
      <c r="AD2" s="32" t="s">
        <v>419</v>
      </c>
      <c r="AE2" s="32" t="s">
        <v>420</v>
      </c>
      <c r="AF2" s="32" t="s">
        <v>421</v>
      </c>
      <c r="AG2" s="32" t="s">
        <v>422</v>
      </c>
      <c r="AH2" s="32" t="s">
        <v>423</v>
      </c>
      <c r="AI2" s="32" t="s">
        <v>424</v>
      </c>
      <c r="AJ2" s="32" t="s">
        <v>425</v>
      </c>
      <c r="AK2" s="32" t="s">
        <v>426</v>
      </c>
      <c r="AL2" s="32" t="s">
        <v>427</v>
      </c>
      <c r="AM2" s="32" t="s">
        <v>430</v>
      </c>
      <c r="AN2" s="32" t="s">
        <v>428</v>
      </c>
      <c r="AO2" s="23" t="s">
        <v>432</v>
      </c>
      <c r="AP2" s="23" t="s">
        <v>433</v>
      </c>
      <c r="AQ2" s="23" t="s">
        <v>434</v>
      </c>
      <c r="AR2" s="23" t="s">
        <v>435</v>
      </c>
      <c r="AS2" s="91" t="s">
        <v>453</v>
      </c>
      <c r="AT2" s="92"/>
      <c r="AU2" s="91" t="s">
        <v>454</v>
      </c>
      <c r="AV2" s="92"/>
      <c r="AW2" s="91" t="s">
        <v>455</v>
      </c>
      <c r="AX2" s="92"/>
      <c r="AY2" s="91" t="s">
        <v>456</v>
      </c>
      <c r="AZ2" s="82"/>
      <c r="BA2" s="18" t="s">
        <v>522</v>
      </c>
      <c r="BB2" s="18" t="s">
        <v>523</v>
      </c>
      <c r="BC2" s="18" t="s">
        <v>524</v>
      </c>
      <c r="BD2" s="18" t="s">
        <v>525</v>
      </c>
    </row>
    <row r="3" spans="1:56" s="8" customFormat="1" x14ac:dyDescent="0.3">
      <c r="F3" s="35"/>
      <c r="G3" s="8" t="s">
        <v>88</v>
      </c>
      <c r="K3" s="24"/>
      <c r="L3" s="24"/>
      <c r="M3" s="24"/>
      <c r="N3" s="24"/>
      <c r="O3" s="9"/>
      <c r="P3" s="9"/>
      <c r="Q3" s="9"/>
      <c r="R3" s="9"/>
      <c r="S3" s="9"/>
      <c r="T3" s="9"/>
      <c r="U3" s="24"/>
      <c r="V3" s="9"/>
      <c r="W3" s="24"/>
      <c r="X3" s="24"/>
      <c r="Y3" s="24"/>
      <c r="Z3" s="29"/>
      <c r="AC3" s="12"/>
      <c r="AD3" s="9"/>
      <c r="AE3" s="9"/>
      <c r="AF3" s="9"/>
      <c r="AG3" s="9"/>
      <c r="AH3" s="9"/>
      <c r="AI3" s="24"/>
      <c r="AJ3" s="24"/>
      <c r="AK3" s="29"/>
      <c r="AL3" s="24"/>
      <c r="AM3" s="12"/>
      <c r="AN3" s="12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6" s="1" customFormat="1" x14ac:dyDescent="0.3">
      <c r="A4" s="1">
        <v>1</v>
      </c>
      <c r="B4" s="1">
        <v>7</v>
      </c>
      <c r="C4" s="1">
        <v>1</v>
      </c>
      <c r="D4" s="1">
        <v>8</v>
      </c>
      <c r="E4" s="1">
        <v>7</v>
      </c>
      <c r="F4" s="33">
        <v>1</v>
      </c>
      <c r="H4" s="1" t="s">
        <v>8</v>
      </c>
      <c r="I4" s="1" t="s">
        <v>9</v>
      </c>
      <c r="J4" s="1" t="s">
        <v>69</v>
      </c>
      <c r="K4" s="25">
        <f>'results.eq-unformat'!F2</f>
        <v>4.8773179999999999E-2</v>
      </c>
      <c r="L4" s="25">
        <f>'results.eq-unformat'!AF2</f>
        <v>2.1435719999999998E-3</v>
      </c>
      <c r="M4" s="25">
        <f>'results.eq-unformat'!G2</f>
        <v>3.4685959000000002E-2</v>
      </c>
      <c r="N4" s="25">
        <f>'results.eq-unformat'!AG2</f>
        <v>3.3927867999999999E-3</v>
      </c>
      <c r="O4" s="25">
        <f>'results.eq-unformat'!H2</f>
        <v>4.8788860000000003E-2</v>
      </c>
      <c r="P4" s="25">
        <f>'results.eq-unformat'!AH2</f>
        <v>2.3170959999999998E-3</v>
      </c>
      <c r="Q4" s="25">
        <f>'results.eq-unformat'!I2</f>
        <v>3.6545983999999997E-2</v>
      </c>
      <c r="R4" s="25">
        <f>'results.eq-unformat'!AI2</f>
        <v>3.6395153E-3</v>
      </c>
      <c r="S4" s="25">
        <f>'results.eq-unformat'!J2</f>
        <v>-1.698857E-5</v>
      </c>
      <c r="T4" s="25">
        <f>'results.eq-unformat'!K2</f>
        <v>6.6701890000000005E-5</v>
      </c>
      <c r="U4" s="25">
        <f>'results.eq-unformat'!L2</f>
        <v>-1.4104204800000001E-2</v>
      </c>
      <c r="V4" s="25">
        <f>'results.eq-unformat'!M2</f>
        <v>1.880823E-4</v>
      </c>
      <c r="W4" s="25">
        <f>'results.eq-unformat'!N2</f>
        <v>-1.4087216200000001E-2</v>
      </c>
      <c r="X4" s="25">
        <f>'results.eq-unformat'!O2</f>
        <v>2.1083130000000001E-3</v>
      </c>
      <c r="Y4" s="25">
        <f>'results.eq-unformat'!P2</f>
        <v>1.5305821000000001E-2</v>
      </c>
      <c r="Z4" s="25">
        <f>'results.eq-unformat'!Q2</f>
        <v>7.2597490000000002</v>
      </c>
      <c r="AA4" s="25">
        <f>'results.eq-unformat'!R2</f>
        <v>1</v>
      </c>
      <c r="AB4" s="25">
        <f>'results.eq-unformat'!S2</f>
        <v>1</v>
      </c>
      <c r="AC4" s="25">
        <f>'results.eq-unformat'!T2</f>
        <v>0.94699999999999995</v>
      </c>
      <c r="AD4" s="25">
        <f>'results.eq-unformat'!U2</f>
        <v>-1.301004E-6</v>
      </c>
      <c r="AE4" s="25">
        <f>'results.eq-unformat'!V2</f>
        <v>7.2572350000000007E-5</v>
      </c>
      <c r="AF4" s="25">
        <f>'results.eq-unformat'!W2</f>
        <v>-1.224418E-2</v>
      </c>
      <c r="AG4" s="25">
        <f>'results.eq-unformat'!X2</f>
        <v>2.045375E-4</v>
      </c>
      <c r="AH4" s="25">
        <f>'results.eq-unformat'!Y2</f>
        <v>-1.2242879E-2</v>
      </c>
      <c r="AI4" s="25">
        <f>'results.eq-unformat'!Z2</f>
        <v>2.2937919999999998E-3</v>
      </c>
      <c r="AJ4" s="25">
        <f>'results.eq-unformat'!AA2</f>
        <v>1.3846071999999999E-2</v>
      </c>
      <c r="AK4" s="25">
        <f>'results.eq-unformat'!AB2</f>
        <v>6.0363239999999996</v>
      </c>
      <c r="AL4" s="25">
        <f>'results.eq-unformat'!AC2</f>
        <v>1</v>
      </c>
      <c r="AM4" s="25">
        <f>'results.eq-unformat'!AD2</f>
        <v>1</v>
      </c>
      <c r="AN4" s="25">
        <f>'results.eq-unformat'!AE2</f>
        <v>0.95499999999999996</v>
      </c>
      <c r="AO4" s="25">
        <f>EXP(K4)</f>
        <v>1.0499821667735381</v>
      </c>
      <c r="AP4" s="25">
        <f t="shared" ref="AP4:AP18" si="0">EXP(M4)</f>
        <v>1.0352945328126206</v>
      </c>
      <c r="AQ4" s="25">
        <f t="shared" ref="AQ4:AQ18" si="1">EXP(O4)</f>
        <v>1.0499986306229894</v>
      </c>
      <c r="AR4" s="25">
        <f>EXP(Q4)</f>
        <v>1.0372219985375297</v>
      </c>
      <c r="AS4" s="25">
        <f t="shared" ref="AS4:AS18" si="2">AO4-EXP(K4-1.96*BA4)</f>
        <v>1.3726118551615762E-4</v>
      </c>
      <c r="AT4" s="25">
        <f t="shared" ref="AT4:AT18" si="3">EXP(K4+1.96*BA4)-AO4</f>
        <v>1.3727913162697725E-4</v>
      </c>
      <c r="AU4" s="25">
        <f t="shared" ref="AU4:AU18" si="4">AP4-EXP(M4-1.96*BB4)</f>
        <v>3.8158199297755324E-4</v>
      </c>
      <c r="AV4" s="25">
        <f t="shared" ref="AV4:AV18" si="5">EXP(M4+1.96*BB4)-AP4</f>
        <v>3.817226857933953E-4</v>
      </c>
      <c r="AW4" s="25">
        <f t="shared" ref="AW4:AW18" si="6">AQ4-EXP(O4-1.96*BC4)</f>
        <v>1.4934307985092765E-4</v>
      </c>
      <c r="AX4" s="25">
        <f t="shared" ref="AX4:AX18" si="7">EXP(O4+1.96*BC4)-AQ4</f>
        <v>1.4936432419099255E-4</v>
      </c>
      <c r="AY4" s="25">
        <f t="shared" ref="AY4:AY18" si="8">AR4-EXP(Q4-1.96*BD4)</f>
        <v>4.157322195306179E-4</v>
      </c>
      <c r="AZ4" s="25">
        <f t="shared" ref="AZ4:AZ18" si="9">EXP(Q4+1.96*BD4)-AR4</f>
        <v>4.1589891728688322E-4</v>
      </c>
      <c r="BA4" s="79">
        <f>'results.eq-unformat'!AJ2</f>
        <v>6.6701890000000005E-5</v>
      </c>
      <c r="BB4" s="79">
        <f>'results.eq-unformat'!AK2</f>
        <v>1.880823E-4</v>
      </c>
      <c r="BC4" s="79">
        <f>'results.eq-unformat'!AL2</f>
        <v>7.2572350000000007E-5</v>
      </c>
      <c r="BD4" s="79">
        <f>'results.eq-unformat'!AM2</f>
        <v>2.045375E-4</v>
      </c>
    </row>
    <row r="5" spans="1:56" s="1" customFormat="1" x14ac:dyDescent="0.3">
      <c r="A5" s="1">
        <v>2</v>
      </c>
      <c r="B5" s="1">
        <v>13</v>
      </c>
      <c r="C5" s="1">
        <v>2</v>
      </c>
      <c r="D5" s="1">
        <v>15</v>
      </c>
      <c r="E5" s="1">
        <v>13</v>
      </c>
      <c r="F5" s="33">
        <v>2</v>
      </c>
      <c r="H5" s="1" t="s">
        <v>8</v>
      </c>
      <c r="I5" s="1" t="s">
        <v>42</v>
      </c>
      <c r="J5" s="1" t="s">
        <v>69</v>
      </c>
      <c r="K5" s="25">
        <f>'results.eq-unformat'!F3</f>
        <v>4.88578E-2</v>
      </c>
      <c r="L5" s="25">
        <f>'results.eq-unformat'!AF3</f>
        <v>1.79218E-3</v>
      </c>
      <c r="M5" s="25">
        <f>'results.eq-unformat'!G3</f>
        <v>3.4681971999999998E-2</v>
      </c>
      <c r="N5" s="25">
        <f>'results.eq-unformat'!AG3</f>
        <v>2.8377140999999999E-3</v>
      </c>
      <c r="O5" s="25">
        <f>'results.eq-unformat'!H3</f>
        <v>4.875521E-2</v>
      </c>
      <c r="P5" s="25">
        <f>'results.eq-unformat'!AH3</f>
        <v>2.2497509999999999E-3</v>
      </c>
      <c r="Q5" s="25">
        <f>'results.eq-unformat'!I3</f>
        <v>3.0498887999999998E-2</v>
      </c>
      <c r="R5" s="25">
        <f>'results.eq-unformat'!AI3</f>
        <v>2.3267289E-3</v>
      </c>
      <c r="S5" s="25">
        <f>'results.eq-unformat'!J3</f>
        <v>6.7637659999999995E-5</v>
      </c>
      <c r="T5" s="25">
        <f>'results.eq-unformat'!K3</f>
        <v>5.6652040000000002E-5</v>
      </c>
      <c r="U5" s="25">
        <f>'results.eq-unformat'!L3</f>
        <v>-1.4108192699999999E-2</v>
      </c>
      <c r="V5" s="25">
        <f>'results.eq-unformat'!M3</f>
        <v>1.4119290000000001E-4</v>
      </c>
      <c r="W5" s="25">
        <f>'results.eq-unformat'!N3</f>
        <v>-1.4175830299999999E-2</v>
      </c>
      <c r="X5" s="25">
        <f>'results.eq-unformat'!O3</f>
        <v>1.791876E-3</v>
      </c>
      <c r="Y5" s="25">
        <f>'results.eq-unformat'!P3</f>
        <v>1.4797182000000001E-2</v>
      </c>
      <c r="Z5" s="25">
        <f>'results.eq-unformat'!Q3</f>
        <v>8.2579279999999997</v>
      </c>
      <c r="AA5" s="25">
        <f>'results.eq-unformat'!R3</f>
        <v>1</v>
      </c>
      <c r="AB5" s="25">
        <f>'results.eq-unformat'!S3</f>
        <v>1</v>
      </c>
      <c r="AC5" s="25">
        <f>'results.eq-unformat'!T3</f>
        <v>0.94699999999999995</v>
      </c>
      <c r="AD5" s="25">
        <f>'results.eq-unformat'!U3</f>
        <v>-3.4953290000000002E-5</v>
      </c>
      <c r="AE5" s="25">
        <f>'results.eq-unformat'!V3</f>
        <v>7.2749020000000006E-5</v>
      </c>
      <c r="AF5" s="25">
        <f>'results.eq-unformat'!W3</f>
        <v>-1.8291275999999999E-2</v>
      </c>
      <c r="AG5" s="25">
        <f>'results.eq-unformat'!X3</f>
        <v>1.178383E-4</v>
      </c>
      <c r="AH5" s="25">
        <f>'results.eq-unformat'!Y3</f>
        <v>-1.8256323000000001E-2</v>
      </c>
      <c r="AI5" s="25">
        <f>'results.eq-unformat'!Z3</f>
        <v>2.2996409999999998E-3</v>
      </c>
      <c r="AJ5" s="25">
        <f>'results.eq-unformat'!AA3</f>
        <v>1.8666621000000001E-2</v>
      </c>
      <c r="AK5" s="25">
        <f>'results.eq-unformat'!AB3</f>
        <v>8.1171889999999998</v>
      </c>
      <c r="AL5" s="25">
        <f>'results.eq-unformat'!AC3</f>
        <v>1</v>
      </c>
      <c r="AM5" s="25">
        <f>'results.eq-unformat'!AD3</f>
        <v>1</v>
      </c>
      <c r="AN5" s="25">
        <f>'results.eq-unformat'!AE3</f>
        <v>0.94799999999999995</v>
      </c>
      <c r="AO5" s="25">
        <f>EXP(K5)</f>
        <v>1.0500710200238186</v>
      </c>
      <c r="AP5" s="25">
        <f t="shared" si="0"/>
        <v>1.035290405101547</v>
      </c>
      <c r="AQ5" s="25">
        <f t="shared" si="1"/>
        <v>1.0499632987635308</v>
      </c>
      <c r="AR5" s="25">
        <f t="shared" ref="AR5:AR9" si="10">EXP(Q5)</f>
        <v>1.0309687436109005</v>
      </c>
      <c r="AS5" s="25">
        <f t="shared" si="2"/>
        <v>1.1659131108876508E-4</v>
      </c>
      <c r="AT5" s="25">
        <f t="shared" si="3"/>
        <v>1.1660425787307638E-4</v>
      </c>
      <c r="AU5" s="25">
        <f t="shared" si="4"/>
        <v>2.8646464342507727E-4</v>
      </c>
      <c r="AV5" s="25">
        <f t="shared" si="5"/>
        <v>2.8654393007165879E-4</v>
      </c>
      <c r="AW5" s="25">
        <f t="shared" si="6"/>
        <v>1.4970157691740482E-4</v>
      </c>
      <c r="AX5" s="25">
        <f t="shared" si="7"/>
        <v>1.4972292409964894E-4</v>
      </c>
      <c r="AY5" s="25">
        <f t="shared" si="8"/>
        <v>2.3808820818649323E-4</v>
      </c>
      <c r="AZ5" s="25">
        <f t="shared" si="9"/>
        <v>2.3814320412030021E-4</v>
      </c>
      <c r="BA5" s="79">
        <f>'results.eq-unformat'!AJ3</f>
        <v>5.6652040000000002E-5</v>
      </c>
      <c r="BB5" s="79">
        <f>'results.eq-unformat'!AK3</f>
        <v>1.4119290000000001E-4</v>
      </c>
      <c r="BC5" s="79">
        <f>'results.eq-unformat'!AL3</f>
        <v>7.2749020000000006E-5</v>
      </c>
      <c r="BD5" s="79">
        <f>'results.eq-unformat'!AM3</f>
        <v>1.178383E-4</v>
      </c>
    </row>
    <row r="6" spans="1:56" s="1" customFormat="1" x14ac:dyDescent="0.3">
      <c r="A6" s="1">
        <v>8</v>
      </c>
      <c r="B6" s="1">
        <v>14</v>
      </c>
      <c r="C6" s="1">
        <v>9</v>
      </c>
      <c r="D6" s="1">
        <v>16</v>
      </c>
      <c r="E6" s="1">
        <v>14</v>
      </c>
      <c r="F6" s="33">
        <v>8</v>
      </c>
      <c r="G6" s="1" t="s">
        <v>311</v>
      </c>
      <c r="H6" s="1" t="s">
        <v>9</v>
      </c>
      <c r="I6" s="1" t="s">
        <v>42</v>
      </c>
      <c r="J6" s="1" t="s">
        <v>69</v>
      </c>
      <c r="K6" s="25">
        <f>'results.eq-unformat'!F4</f>
        <v>4.888116E-2</v>
      </c>
      <c r="L6" s="25">
        <f>'results.eq-unformat'!AF4</f>
        <v>2.286087E-3</v>
      </c>
      <c r="M6" s="25">
        <f>'results.eq-unformat'!G4</f>
        <v>3.5885198E-2</v>
      </c>
      <c r="N6" s="25">
        <f>'results.eq-unformat'!AG4</f>
        <v>3.2687549999999999E-3</v>
      </c>
      <c r="O6" s="25">
        <f>'results.eq-unformat'!H4</f>
        <v>4.8687389999999997E-2</v>
      </c>
      <c r="P6" s="25">
        <f>'results.eq-unformat'!AH4</f>
        <v>2.646551E-3</v>
      </c>
      <c r="Q6" s="25">
        <f>'results.eq-unformat'!I4</f>
        <v>3.0204959999999999E-2</v>
      </c>
      <c r="R6" s="25">
        <f>'results.eq-unformat'!AI4</f>
        <v>2.4945148E-3</v>
      </c>
      <c r="S6" s="25">
        <f>'results.eq-unformat'!J4</f>
        <v>9.0993479999999994E-5</v>
      </c>
      <c r="T6" s="25">
        <f>'results.eq-unformat'!K4</f>
        <v>6.9322680000000005E-5</v>
      </c>
      <c r="U6" s="25">
        <f>'results.eq-unformat'!L4</f>
        <v>-1.29049666E-2</v>
      </c>
      <c r="V6" s="25">
        <f>'results.eq-unformat'!M4</f>
        <v>1.688774E-4</v>
      </c>
      <c r="W6" s="25">
        <f>'results.eq-unformat'!N4</f>
        <v>-1.29959601E-2</v>
      </c>
      <c r="X6" s="25">
        <f>'results.eq-unformat'!O4</f>
        <v>2.192968E-3</v>
      </c>
      <c r="Y6" s="25">
        <f>'results.eq-unformat'!P4</f>
        <v>1.3965286E-2</v>
      </c>
      <c r="Z6" s="25">
        <f>'results.eq-unformat'!Q4</f>
        <v>6.3682129999999999</v>
      </c>
      <c r="AA6" s="25">
        <f>'results.eq-unformat'!R4</f>
        <v>1</v>
      </c>
      <c r="AB6" s="25">
        <f>'results.eq-unformat'!S4</f>
        <v>1</v>
      </c>
      <c r="AC6" s="25">
        <f>'results.eq-unformat'!T4</f>
        <v>0.95699999999999996</v>
      </c>
      <c r="AD6" s="25">
        <f>'results.eq-unformat'!U4</f>
        <v>-1.027712E-4</v>
      </c>
      <c r="AE6" s="25">
        <f>'results.eq-unformat'!V4</f>
        <v>8.0858750000000002E-5</v>
      </c>
      <c r="AF6" s="25">
        <f>'results.eq-unformat'!W4</f>
        <v>-1.8585205E-2</v>
      </c>
      <c r="AG6" s="25">
        <f>'results.eq-unformat'!X4</f>
        <v>1.240003E-4</v>
      </c>
      <c r="AH6" s="25">
        <f>'results.eq-unformat'!Y4</f>
        <v>-1.8482433E-2</v>
      </c>
      <c r="AI6" s="25">
        <f>'results.eq-unformat'!Z4</f>
        <v>2.557765E-3</v>
      </c>
      <c r="AJ6" s="25">
        <f>'results.eq-unformat'!AA4</f>
        <v>1.8993960000000001E-2</v>
      </c>
      <c r="AK6" s="25">
        <f>'results.eq-unformat'!AB4</f>
        <v>7.425999</v>
      </c>
      <c r="AL6" s="25">
        <f>'results.eq-unformat'!AC4</f>
        <v>1</v>
      </c>
      <c r="AM6" s="25">
        <f>'results.eq-unformat'!AD4</f>
        <v>1</v>
      </c>
      <c r="AN6" s="25">
        <f>'results.eq-unformat'!AE4</f>
        <v>0.95499999999999996</v>
      </c>
      <c r="AO6" s="25">
        <f>EXP(K6)</f>
        <v>1.0500955499693549</v>
      </c>
      <c r="AP6" s="25">
        <f t="shared" si="0"/>
        <v>1.036536843157476</v>
      </c>
      <c r="AQ6" s="25">
        <f t="shared" si="1"/>
        <v>1.0498920926672346</v>
      </c>
      <c r="AR6" s="25">
        <f t="shared" si="10"/>
        <v>1.0306657575602518</v>
      </c>
      <c r="AS6" s="25">
        <f t="shared" si="2"/>
        <v>1.4266936541096342E-4</v>
      </c>
      <c r="AT6" s="25">
        <f t="shared" si="3"/>
        <v>1.4268875156453475E-4</v>
      </c>
      <c r="AU6" s="25">
        <f t="shared" si="4"/>
        <v>3.4303661262979901E-4</v>
      </c>
      <c r="AV6" s="25">
        <f t="shared" si="5"/>
        <v>3.4315017644059864E-4</v>
      </c>
      <c r="AW6" s="25">
        <f t="shared" si="6"/>
        <v>1.6637702168043056E-4</v>
      </c>
      <c r="AX6" s="25">
        <f t="shared" si="7"/>
        <v>1.6640339172457885E-4</v>
      </c>
      <c r="AY6" s="25">
        <f t="shared" si="8"/>
        <v>2.5046317415755581E-4</v>
      </c>
      <c r="AZ6" s="25">
        <f t="shared" si="9"/>
        <v>2.5052405427250513E-4</v>
      </c>
      <c r="BA6" s="79">
        <f>'results.eq-unformat'!AJ4</f>
        <v>6.9322680000000005E-5</v>
      </c>
      <c r="BB6" s="79">
        <f>'results.eq-unformat'!AK4</f>
        <v>1.688774E-4</v>
      </c>
      <c r="BC6" s="79">
        <f>'results.eq-unformat'!AL4</f>
        <v>8.0858750000000002E-5</v>
      </c>
      <c r="BD6" s="79">
        <f>'results.eq-unformat'!AM4</f>
        <v>1.240003E-4</v>
      </c>
    </row>
    <row r="7" spans="1:56" s="16" customFormat="1" x14ac:dyDescent="0.3">
      <c r="A7" s="16">
        <v>22</v>
      </c>
      <c r="B7" s="16">
        <v>28</v>
      </c>
      <c r="C7" s="16">
        <v>25</v>
      </c>
      <c r="D7" s="16">
        <v>32</v>
      </c>
      <c r="E7" s="16">
        <v>28</v>
      </c>
      <c r="F7" s="33">
        <v>22</v>
      </c>
      <c r="H7" s="16" t="s">
        <v>10</v>
      </c>
      <c r="I7" s="16" t="s">
        <v>43</v>
      </c>
      <c r="J7" s="16" t="s">
        <v>69</v>
      </c>
      <c r="K7" s="26">
        <f>'results.eq-unformat'!F5</f>
        <v>4.8870980000000001E-2</v>
      </c>
      <c r="L7" s="26">
        <f>'results.eq-unformat'!AF5</f>
        <v>3.063821E-3</v>
      </c>
      <c r="M7" s="26">
        <f>'results.eq-unformat'!G5</f>
        <v>4.1902161E-2</v>
      </c>
      <c r="N7" s="26">
        <f>'results.eq-unformat'!AG5</f>
        <v>3.6976129000000002E-3</v>
      </c>
      <c r="O7" s="26">
        <f>'results.eq-unformat'!H5</f>
        <v>4.8733209999999999E-2</v>
      </c>
      <c r="P7" s="26">
        <f>'results.eq-unformat'!AH5</f>
        <v>3.269068E-3</v>
      </c>
      <c r="Q7" s="26">
        <f>'results.eq-unformat'!I5</f>
        <v>4.3840575999999999E-2</v>
      </c>
      <c r="R7" s="26">
        <f>'results.eq-unformat'!AI5</f>
        <v>3.9217996999999999E-3</v>
      </c>
      <c r="S7" s="26">
        <f>'results.eq-unformat'!J5</f>
        <v>8.0818250000000002E-5</v>
      </c>
      <c r="T7" s="26">
        <f>'results.eq-unformat'!K5</f>
        <v>9.92622E-5</v>
      </c>
      <c r="U7" s="26">
        <f>'results.eq-unformat'!L5</f>
        <v>-6.8880036000000004E-3</v>
      </c>
      <c r="V7" s="26">
        <f>'results.eq-unformat'!M5</f>
        <v>1.3113029999999999E-4</v>
      </c>
      <c r="W7" s="26">
        <f>'results.eq-unformat'!N5</f>
        <v>-6.9688218999999999E-3</v>
      </c>
      <c r="X7" s="26">
        <f>'results.eq-unformat'!O5</f>
        <v>3.1384170000000001E-3</v>
      </c>
      <c r="Y7" s="26">
        <f>'results.eq-unformat'!P5</f>
        <v>8.0388160000000007E-3</v>
      </c>
      <c r="Z7" s="26">
        <f>'results.eq-unformat'!Q5</f>
        <v>2.5614240000000001</v>
      </c>
      <c r="AA7" s="26">
        <f>'results.eq-unformat'!R5</f>
        <v>1</v>
      </c>
      <c r="AB7" s="26">
        <f>'results.eq-unformat'!S5</f>
        <v>1</v>
      </c>
      <c r="AC7" s="26">
        <f>'results.eq-unformat'!T5</f>
        <v>0.94299999999999995</v>
      </c>
      <c r="AD7" s="26">
        <f>'results.eq-unformat'!U5</f>
        <v>-5.6950950000000001E-5</v>
      </c>
      <c r="AE7" s="26">
        <f>'results.eq-unformat'!V5</f>
        <v>1.0451049999999999E-4</v>
      </c>
      <c r="AF7" s="26">
        <f>'results.eq-unformat'!W5</f>
        <v>-4.9495880000000004E-3</v>
      </c>
      <c r="AG7" s="26">
        <f>'results.eq-unformat'!X5</f>
        <v>1.379463E-4</v>
      </c>
      <c r="AH7" s="26">
        <f>'results.eq-unformat'!Y5</f>
        <v>-4.892637E-3</v>
      </c>
      <c r="AI7" s="26">
        <f>'results.eq-unformat'!Z5</f>
        <v>3.3037489999999999E-3</v>
      </c>
      <c r="AJ7" s="26">
        <f>'results.eq-unformat'!AA5</f>
        <v>6.5961020000000004E-3</v>
      </c>
      <c r="AK7" s="26">
        <f>'results.eq-unformat'!AB5</f>
        <v>1.99655</v>
      </c>
      <c r="AL7" s="26">
        <f>'results.eq-unformat'!AC5</f>
        <v>1</v>
      </c>
      <c r="AM7" s="26">
        <f>'results.eq-unformat'!AD5</f>
        <v>1</v>
      </c>
      <c r="AN7" s="26">
        <f>'results.eq-unformat'!AE5</f>
        <v>0.94699999999999995</v>
      </c>
      <c r="AO7" s="26">
        <f t="shared" ref="AO7:AO9" si="11">EXP(K7)</f>
        <v>1.0500848600510679</v>
      </c>
      <c r="AP7" s="26">
        <f t="shared" si="0"/>
        <v>1.0427924479892319</v>
      </c>
      <c r="AQ7" s="26">
        <f t="shared" si="1"/>
        <v>1.0499401998250473</v>
      </c>
      <c r="AR7" s="26">
        <f t="shared" si="10"/>
        <v>1.0448157729004344</v>
      </c>
      <c r="AS7" s="26">
        <f t="shared" si="2"/>
        <v>2.0427824524471561E-4</v>
      </c>
      <c r="AT7" s="26">
        <f t="shared" si="3"/>
        <v>2.0431799224285285E-4</v>
      </c>
      <c r="AU7" s="26">
        <f t="shared" si="4"/>
        <v>2.6797926675059536E-4</v>
      </c>
      <c r="AV7" s="26">
        <f t="shared" si="5"/>
        <v>2.6804815039760399E-4</v>
      </c>
      <c r="AW7" s="26">
        <f t="shared" si="6"/>
        <v>2.1504833343288787E-4</v>
      </c>
      <c r="AX7" s="26">
        <f t="shared" si="7"/>
        <v>2.1509238857020385E-4</v>
      </c>
      <c r="AY7" s="26">
        <f t="shared" si="8"/>
        <v>2.8245361542134084E-4</v>
      </c>
      <c r="AZ7" s="26">
        <f t="shared" si="9"/>
        <v>2.8252999407119006E-4</v>
      </c>
      <c r="BA7" s="80">
        <f>'results.eq-unformat'!AJ5</f>
        <v>9.92622E-5</v>
      </c>
      <c r="BB7" s="80">
        <f>'results.eq-unformat'!AK5</f>
        <v>1.3113029999999999E-4</v>
      </c>
      <c r="BC7" s="80">
        <f>'results.eq-unformat'!AL5</f>
        <v>1.0451049999999999E-4</v>
      </c>
      <c r="BD7" s="80">
        <f>'results.eq-unformat'!AM5</f>
        <v>1.379463E-4</v>
      </c>
    </row>
    <row r="8" spans="1:56" s="16" customFormat="1" x14ac:dyDescent="0.3">
      <c r="A8" s="16">
        <v>23</v>
      </c>
      <c r="B8" s="16">
        <v>34</v>
      </c>
      <c r="C8" s="16">
        <v>26</v>
      </c>
      <c r="D8" s="16">
        <v>39</v>
      </c>
      <c r="E8" s="16">
        <v>34</v>
      </c>
      <c r="F8" s="33">
        <v>23</v>
      </c>
      <c r="H8" s="16" t="s">
        <v>10</v>
      </c>
      <c r="I8" s="16" t="s">
        <v>11</v>
      </c>
      <c r="J8" s="16" t="s">
        <v>69</v>
      </c>
      <c r="K8" s="26">
        <f>'results.eq-unformat'!F6</f>
        <v>4.8716809999999999E-2</v>
      </c>
      <c r="L8" s="26">
        <f>'results.eq-unformat'!AF6</f>
        <v>2.4279470000000002E-3</v>
      </c>
      <c r="M8" s="26">
        <f>'results.eq-unformat'!G6</f>
        <v>4.1818734000000003E-2</v>
      </c>
      <c r="N8" s="26">
        <f>'results.eq-unformat'!AG6</f>
        <v>2.4771487E-3</v>
      </c>
      <c r="O8" s="26">
        <f>'results.eq-unformat'!H6</f>
        <v>4.8887140000000003E-2</v>
      </c>
      <c r="P8" s="26">
        <f>'results.eq-unformat'!AH6</f>
        <v>4.4029029999999997E-3</v>
      </c>
      <c r="Q8" s="26">
        <f>'results.eq-unformat'!I6</f>
        <v>4.2083996999999998E-2</v>
      </c>
      <c r="R8" s="26">
        <f>'results.eq-unformat'!AI6</f>
        <v>4.4052906000000003E-3</v>
      </c>
      <c r="S8" s="26">
        <f>'results.eq-unformat'!J6</f>
        <v>-7.3352630000000002E-5</v>
      </c>
      <c r="T8" s="26">
        <f>'results.eq-unformat'!K6</f>
        <v>7.4711019999999998E-5</v>
      </c>
      <c r="U8" s="26">
        <f>'results.eq-unformat'!L6</f>
        <v>-6.9714306999999996E-3</v>
      </c>
      <c r="V8" s="26">
        <f>'results.eq-unformat'!M6</f>
        <v>7.7804250000000006E-5</v>
      </c>
      <c r="W8" s="26">
        <f>'results.eq-unformat'!N6</f>
        <v>-6.8980780000000002E-3</v>
      </c>
      <c r="X8" s="26">
        <f>'results.eq-unformat'!O6</f>
        <v>2.3625270000000001E-3</v>
      </c>
      <c r="Y8" s="26">
        <f>'results.eq-unformat'!P6</f>
        <v>7.3924480000000002E-3</v>
      </c>
      <c r="Z8" s="26">
        <f>'results.eq-unformat'!Q6</f>
        <v>3.1290420000000001</v>
      </c>
      <c r="AA8" s="26">
        <f>'results.eq-unformat'!R6</f>
        <v>1</v>
      </c>
      <c r="AB8" s="26">
        <f>'results.eq-unformat'!S6</f>
        <v>1</v>
      </c>
      <c r="AC8" s="26">
        <f>'results.eq-unformat'!T6</f>
        <v>0.95799999999999996</v>
      </c>
      <c r="AD8" s="26">
        <f>'results.eq-unformat'!U6</f>
        <v>9.6979480000000001E-5</v>
      </c>
      <c r="AE8" s="26">
        <f>'results.eq-unformat'!V6</f>
        <v>1.413264E-4</v>
      </c>
      <c r="AF8" s="26">
        <f>'results.eq-unformat'!W6</f>
        <v>-6.7061669999999999E-3</v>
      </c>
      <c r="AG8" s="26">
        <f>'results.eq-unformat'!X6</f>
        <v>1.4165200000000001E-4</v>
      </c>
      <c r="AH8" s="26">
        <f>'results.eq-unformat'!Y6</f>
        <v>-6.8031469999999998E-3</v>
      </c>
      <c r="AI8" s="26">
        <f>'results.eq-unformat'!Z6</f>
        <v>4.46795E-3</v>
      </c>
      <c r="AJ8" s="26">
        <f>'results.eq-unformat'!AA6</f>
        <v>8.0633670000000001E-3</v>
      </c>
      <c r="AK8" s="26">
        <f>'results.eq-unformat'!AB6</f>
        <v>1.804713</v>
      </c>
      <c r="AL8" s="26">
        <f>'results.eq-unformat'!AC6</f>
        <v>1</v>
      </c>
      <c r="AM8" s="26">
        <f>'results.eq-unformat'!AD6</f>
        <v>1</v>
      </c>
      <c r="AN8" s="26">
        <f>'results.eq-unformat'!AE6</f>
        <v>0.95399999999999996</v>
      </c>
      <c r="AO8" s="26">
        <f t="shared" si="11"/>
        <v>1.0499229809469652</v>
      </c>
      <c r="AP8" s="26">
        <f t="shared" si="0"/>
        <v>1.0427054545725238</v>
      </c>
      <c r="AQ8" s="26">
        <f t="shared" si="1"/>
        <v>1.0501018295595197</v>
      </c>
      <c r="AR8" s="26">
        <f t="shared" si="10"/>
        <v>1.0429820824374667</v>
      </c>
      <c r="AS8" s="26">
        <f t="shared" si="2"/>
        <v>1.5373274488861277E-4</v>
      </c>
      <c r="AT8" s="26">
        <f t="shared" si="3"/>
        <v>1.5375525817606928E-4</v>
      </c>
      <c r="AU8" s="26">
        <f t="shared" si="4"/>
        <v>1.5899663158358557E-4</v>
      </c>
      <c r="AV8" s="26">
        <f t="shared" si="5"/>
        <v>1.5902087983543645E-4</v>
      </c>
      <c r="AW8" s="26">
        <f t="shared" si="6"/>
        <v>2.908376551242764E-4</v>
      </c>
      <c r="AX8" s="26">
        <f t="shared" si="7"/>
        <v>2.9091822823912317E-4</v>
      </c>
      <c r="AY8" s="26">
        <f t="shared" si="8"/>
        <v>2.8953118168772995E-4</v>
      </c>
      <c r="AZ8" s="26">
        <f t="shared" si="9"/>
        <v>2.8961157768292445E-4</v>
      </c>
      <c r="BA8" s="80">
        <f>'results.eq-unformat'!AJ6</f>
        <v>7.4711019999999998E-5</v>
      </c>
      <c r="BB8" s="80">
        <f>'results.eq-unformat'!AK6</f>
        <v>7.7804250000000006E-5</v>
      </c>
      <c r="BC8" s="80">
        <f>'results.eq-unformat'!AL6</f>
        <v>1.413264E-4</v>
      </c>
      <c r="BD8" s="80">
        <f>'results.eq-unformat'!AM6</f>
        <v>1.4165200000000001E-4</v>
      </c>
    </row>
    <row r="9" spans="1:56" s="16" customFormat="1" x14ac:dyDescent="0.3">
      <c r="A9" s="16">
        <v>29</v>
      </c>
      <c r="B9" s="16">
        <v>35</v>
      </c>
      <c r="C9" s="16">
        <v>33</v>
      </c>
      <c r="D9" s="16">
        <v>40</v>
      </c>
      <c r="E9" s="16">
        <v>35</v>
      </c>
      <c r="F9" s="33">
        <v>29</v>
      </c>
      <c r="H9" s="16" t="s">
        <v>43</v>
      </c>
      <c r="I9" s="16" t="s">
        <v>11</v>
      </c>
      <c r="J9" s="16" t="s">
        <v>69</v>
      </c>
      <c r="K9" s="26">
        <f>'results.eq-unformat'!F7</f>
        <v>4.86358E-2</v>
      </c>
      <c r="L9" s="26">
        <f>'results.eq-unformat'!AF7</f>
        <v>2.687292E-3</v>
      </c>
      <c r="M9" s="26">
        <f>'results.eq-unformat'!G7</f>
        <v>4.3782377999999997E-2</v>
      </c>
      <c r="N9" s="26">
        <f>'results.eq-unformat'!AG7</f>
        <v>2.7313425000000001E-3</v>
      </c>
      <c r="O9" s="26">
        <f>'results.eq-unformat'!H7</f>
        <v>4.8923290000000001E-2</v>
      </c>
      <c r="P9" s="26">
        <f>'results.eq-unformat'!AH7</f>
        <v>4.6789800000000001E-3</v>
      </c>
      <c r="Q9" s="26">
        <f>'results.eq-unformat'!I7</f>
        <v>4.2073401000000003E-2</v>
      </c>
      <c r="R9" s="26">
        <f>'results.eq-unformat'!AI7</f>
        <v>4.7301514000000003E-3</v>
      </c>
      <c r="S9" s="26">
        <f>'results.eq-unformat'!J7</f>
        <v>-1.5436700000000001E-4</v>
      </c>
      <c r="T9" s="26">
        <f>'results.eq-unformat'!K7</f>
        <v>8.8050410000000001E-5</v>
      </c>
      <c r="U9" s="26">
        <f>'results.eq-unformat'!L7</f>
        <v>-5.0077864000000003E-3</v>
      </c>
      <c r="V9" s="26">
        <f>'results.eq-unformat'!M7</f>
        <v>9.0418879999999994E-5</v>
      </c>
      <c r="W9" s="26">
        <f>'results.eq-unformat'!N7</f>
        <v>-4.8534193999999996E-3</v>
      </c>
      <c r="X9" s="26">
        <f>'results.eq-unformat'!O7</f>
        <v>2.7872840000000001E-3</v>
      </c>
      <c r="Y9" s="26">
        <f>'results.eq-unformat'!P7</f>
        <v>5.7658759999999996E-3</v>
      </c>
      <c r="Z9" s="26">
        <f>'results.eq-unformat'!Q7</f>
        <v>2.0686360000000001</v>
      </c>
      <c r="AA9" s="26">
        <f>'results.eq-unformat'!R7</f>
        <v>1</v>
      </c>
      <c r="AB9" s="26">
        <f>'results.eq-unformat'!S7</f>
        <v>1</v>
      </c>
      <c r="AC9" s="26">
        <f>'results.eq-unformat'!T7</f>
        <v>0.93500000000000005</v>
      </c>
      <c r="AD9" s="26">
        <f>'results.eq-unformat'!U7</f>
        <v>1.3312590000000001E-4</v>
      </c>
      <c r="AE9" s="26">
        <f>'results.eq-unformat'!V7</f>
        <v>1.4663130000000001E-4</v>
      </c>
      <c r="AF9" s="26">
        <f>'results.eq-unformat'!W7</f>
        <v>-6.7167629999999997E-3</v>
      </c>
      <c r="AG9" s="26">
        <f>'results.eq-unformat'!X7</f>
        <v>1.5290329999999999E-4</v>
      </c>
      <c r="AH9" s="26">
        <f>'results.eq-unformat'!Y7</f>
        <v>-6.8498889999999996E-3</v>
      </c>
      <c r="AI9" s="26">
        <f>'results.eq-unformat'!Z7</f>
        <v>4.6364830000000003E-3</v>
      </c>
      <c r="AJ9" s="26">
        <f>'results.eq-unformat'!AA7</f>
        <v>8.2747159999999997E-3</v>
      </c>
      <c r="AK9" s="26">
        <f>'results.eq-unformat'!AB7</f>
        <v>1.784697</v>
      </c>
      <c r="AL9" s="26">
        <f>'results.eq-unformat'!AC7</f>
        <v>1</v>
      </c>
      <c r="AM9" s="26">
        <f>'results.eq-unformat'!AD7</f>
        <v>1</v>
      </c>
      <c r="AN9" s="26">
        <f>'results.eq-unformat'!AE7</f>
        <v>0.95399999999999996</v>
      </c>
      <c r="AO9" s="26">
        <f t="shared" si="11"/>
        <v>1.0498379301313085</v>
      </c>
      <c r="AP9" s="26">
        <f t="shared" si="0"/>
        <v>1.0447549684814479</v>
      </c>
      <c r="AQ9" s="26">
        <f t="shared" si="1"/>
        <v>1.0501397914268149</v>
      </c>
      <c r="AR9" s="26">
        <f t="shared" si="10"/>
        <v>1.0429710310578717</v>
      </c>
      <c r="AS9" s="26">
        <f t="shared" si="2"/>
        <v>1.8116414096103206E-4</v>
      </c>
      <c r="AT9" s="26">
        <f t="shared" si="3"/>
        <v>1.811954087496126E-4</v>
      </c>
      <c r="AU9" s="26">
        <f t="shared" si="4"/>
        <v>1.8513611979487088E-4</v>
      </c>
      <c r="AV9" s="26">
        <f t="shared" si="5"/>
        <v>1.8516893271169899E-4</v>
      </c>
      <c r="AW9" s="26">
        <f t="shared" si="6"/>
        <v>3.0176402591797213E-4</v>
      </c>
      <c r="AX9" s="26">
        <f t="shared" si="7"/>
        <v>3.0185076456223925E-4</v>
      </c>
      <c r="AY9" s="26">
        <f t="shared" si="8"/>
        <v>3.1252164419037776E-4</v>
      </c>
      <c r="AZ9" s="26">
        <f t="shared" si="9"/>
        <v>3.1261531798376652E-4</v>
      </c>
      <c r="BA9" s="80">
        <f>'results.eq-unformat'!AJ7</f>
        <v>8.8050410000000001E-5</v>
      </c>
      <c r="BB9" s="80">
        <f>'results.eq-unformat'!AK7</f>
        <v>9.0418879999999994E-5</v>
      </c>
      <c r="BC9" s="80">
        <f>'results.eq-unformat'!AL7</f>
        <v>1.4663130000000001E-4</v>
      </c>
      <c r="BD9" s="80">
        <f>'results.eq-unformat'!AM7</f>
        <v>1.5290329999999999E-4</v>
      </c>
    </row>
    <row r="10" spans="1:56" s="2" customFormat="1" x14ac:dyDescent="0.3">
      <c r="A10" s="2">
        <v>3</v>
      </c>
      <c r="B10" s="2">
        <v>19</v>
      </c>
      <c r="C10" s="2">
        <v>3</v>
      </c>
      <c r="D10" s="2">
        <v>22</v>
      </c>
      <c r="E10" s="2">
        <v>19</v>
      </c>
      <c r="F10" s="33">
        <v>3</v>
      </c>
      <c r="H10" s="2" t="s">
        <v>8</v>
      </c>
      <c r="I10" s="2" t="s">
        <v>10</v>
      </c>
      <c r="J10" s="2" t="s">
        <v>69</v>
      </c>
      <c r="K10" s="31">
        <f>'results.eq-unformat'!F20</f>
        <v>4.8841019999999999E-2</v>
      </c>
      <c r="L10" s="31">
        <f>'results.eq-unformat'!AF20</f>
        <v>1.3304160000000001E-3</v>
      </c>
      <c r="M10" s="31">
        <f>'results.eq-unformat'!G20</f>
        <v>3.4199188999999998E-2</v>
      </c>
      <c r="N10" s="31">
        <f>'results.eq-unformat'!AG20</f>
        <v>2.3971093999999998E-3</v>
      </c>
      <c r="O10" s="31">
        <f>'results.eq-unformat'!H20</f>
        <v>4.8686590000000002E-2</v>
      </c>
      <c r="P10" s="31">
        <f>'results.eq-unformat'!AH20</f>
        <v>2.5676399999999999E-3</v>
      </c>
      <c r="Q10" s="31">
        <f>'results.eq-unformat'!I20</f>
        <v>4.1921509000000003E-2</v>
      </c>
      <c r="R10" s="31">
        <f>'results.eq-unformat'!AI20</f>
        <v>2.8468678000000002E-3</v>
      </c>
      <c r="S10" s="31">
        <f>'results.eq-unformat'!J20</f>
        <v>5.0859680000000002E-5</v>
      </c>
      <c r="T10" s="31">
        <f>'results.eq-unformat'!K20</f>
        <v>4.2284999999999999E-5</v>
      </c>
      <c r="U10" s="31">
        <f>'results.eq-unformat'!L20</f>
        <v>-1.45909747E-2</v>
      </c>
      <c r="V10" s="31">
        <f>'results.eq-unformat'!M20</f>
        <v>9.7700679999999996E-5</v>
      </c>
      <c r="W10" s="31">
        <f>'results.eq-unformat'!N20</f>
        <v>-1.46418344E-2</v>
      </c>
      <c r="X10" s="31">
        <f>'results.eq-unformat'!O20</f>
        <v>1.3374680000000001E-3</v>
      </c>
      <c r="Y10" s="31">
        <f>'results.eq-unformat'!P20</f>
        <v>1.4914168E-2</v>
      </c>
      <c r="Z10" s="31">
        <f>'results.eq-unformat'!Q20</f>
        <v>11.15105</v>
      </c>
      <c r="AA10" s="31">
        <f>'results.eq-unformat'!R20</f>
        <v>1</v>
      </c>
      <c r="AB10" s="31">
        <f>'results.eq-unformat'!S20</f>
        <v>1</v>
      </c>
      <c r="AC10" s="31">
        <f>'results.eq-unformat'!T20</f>
        <v>0.95199999999999996</v>
      </c>
      <c r="AD10" s="31">
        <f>'results.eq-unformat'!U20</f>
        <v>-1.035762E-4</v>
      </c>
      <c r="AE10" s="31">
        <f>'results.eq-unformat'!V20</f>
        <v>7.9015139999999998E-5</v>
      </c>
      <c r="AF10" s="31">
        <f>'results.eq-unformat'!W20</f>
        <v>-6.8686559999999999E-3</v>
      </c>
      <c r="AG10" s="31">
        <f>'results.eq-unformat'!X20</f>
        <v>1.1727639999999999E-4</v>
      </c>
      <c r="AH10" s="31">
        <f>'results.eq-unformat'!Y20</f>
        <v>-6.7650790000000002E-3</v>
      </c>
      <c r="AI10" s="31">
        <f>'results.eq-unformat'!Z20</f>
        <v>2.499575E-3</v>
      </c>
      <c r="AJ10" s="31">
        <f>'results.eq-unformat'!AA20</f>
        <v>7.805027E-3</v>
      </c>
      <c r="AK10" s="31">
        <f>'results.eq-unformat'!AB20</f>
        <v>3.122541</v>
      </c>
      <c r="AL10" s="31">
        <f>'results.eq-unformat'!AC20</f>
        <v>1</v>
      </c>
      <c r="AM10" s="31">
        <f>'results.eq-unformat'!AD20</f>
        <v>1</v>
      </c>
      <c r="AN10" s="31">
        <f>'results.eq-unformat'!AE20</f>
        <v>0.95399999999999996</v>
      </c>
      <c r="AO10" s="31">
        <f t="shared" ref="AO10:AO18" si="12">EXP(K10)</f>
        <v>1.0500533999799351</v>
      </c>
      <c r="AP10" s="31">
        <f t="shared" si="0"/>
        <v>1.0347907051269329</v>
      </c>
      <c r="AQ10" s="31">
        <f t="shared" si="1"/>
        <v>1.0498912527538964</v>
      </c>
      <c r="AR10" s="31">
        <f>EXP(Q10)</f>
        <v>1.0428126241326992</v>
      </c>
      <c r="AS10" s="31">
        <f t="shared" si="2"/>
        <v>8.7023349479187218E-5</v>
      </c>
      <c r="AT10" s="31">
        <f t="shared" si="3"/>
        <v>8.7030562151424462E-5</v>
      </c>
      <c r="AU10" s="31">
        <f t="shared" si="4"/>
        <v>1.9813654935552094E-4</v>
      </c>
      <c r="AV10" s="31">
        <f t="shared" si="5"/>
        <v>1.9817449481696059E-4</v>
      </c>
      <c r="AW10" s="31">
        <f t="shared" si="6"/>
        <v>1.6258372650002073E-4</v>
      </c>
      <c r="AX10" s="31">
        <f t="shared" si="7"/>
        <v>1.6260890773867054E-4</v>
      </c>
      <c r="AY10" s="31">
        <f t="shared" si="8"/>
        <v>2.3967518131562393E-4</v>
      </c>
      <c r="AZ10" s="31">
        <f t="shared" si="9"/>
        <v>2.397302798027301E-4</v>
      </c>
      <c r="BA10" s="80">
        <f>'results.eq-unformat'!AJ20</f>
        <v>4.2284999999999999E-5</v>
      </c>
      <c r="BB10" s="80">
        <f>'results.eq-unformat'!AK20</f>
        <v>9.7700679999999996E-5</v>
      </c>
      <c r="BC10" s="80">
        <f>'results.eq-unformat'!AL20</f>
        <v>7.9015139999999998E-5</v>
      </c>
      <c r="BD10" s="80">
        <f>'results.eq-unformat'!AM20</f>
        <v>1.1727639999999999E-4</v>
      </c>
    </row>
    <row r="11" spans="1:56" s="2" customFormat="1" x14ac:dyDescent="0.3">
      <c r="A11" s="2">
        <v>4</v>
      </c>
      <c r="B11" s="2">
        <v>25</v>
      </c>
      <c r="C11" s="2">
        <v>4</v>
      </c>
      <c r="D11" s="2">
        <v>29</v>
      </c>
      <c r="E11" s="2">
        <v>25</v>
      </c>
      <c r="F11" s="33">
        <v>4</v>
      </c>
      <c r="H11" s="2" t="s">
        <v>8</v>
      </c>
      <c r="I11" s="2" t="s">
        <v>43</v>
      </c>
      <c r="J11" s="2" t="s">
        <v>69</v>
      </c>
      <c r="K11" s="31">
        <f>'results.eq-unformat'!F21</f>
        <v>4.8805260000000003E-2</v>
      </c>
      <c r="L11" s="31">
        <f>'results.eq-unformat'!AF21</f>
        <v>1.323521E-3</v>
      </c>
      <c r="M11" s="31">
        <f>'results.eq-unformat'!G21</f>
        <v>3.4122015999999998E-2</v>
      </c>
      <c r="N11" s="31">
        <f>'results.eq-unformat'!AG21</f>
        <v>2.1997943999999998E-3</v>
      </c>
      <c r="O11" s="31">
        <f>'results.eq-unformat'!H21</f>
        <v>4.8821749999999997E-2</v>
      </c>
      <c r="P11" s="31">
        <f>'results.eq-unformat'!AH21</f>
        <v>2.731659E-3</v>
      </c>
      <c r="Q11" s="31">
        <f>'results.eq-unformat'!I21</f>
        <v>4.3973235999999999E-2</v>
      </c>
      <c r="R11" s="31">
        <f>'results.eq-unformat'!AI21</f>
        <v>2.7687456000000002E-3</v>
      </c>
      <c r="S11" s="31">
        <f>'results.eq-unformat'!J21</f>
        <v>1.509335E-5</v>
      </c>
      <c r="T11" s="31">
        <f>'results.eq-unformat'!K21</f>
        <v>4.1819539999999998E-5</v>
      </c>
      <c r="U11" s="31">
        <f>'results.eq-unformat'!L21</f>
        <v>-1.4668148400000001E-2</v>
      </c>
      <c r="V11" s="31">
        <f>'results.eq-unformat'!M21</f>
        <v>9.1189110000000005E-5</v>
      </c>
      <c r="W11" s="31">
        <f>'results.eq-unformat'!N21</f>
        <v>-1.46832417E-2</v>
      </c>
      <c r="X11" s="31">
        <f>'results.eq-unformat'!O21</f>
        <v>1.3218749999999999E-3</v>
      </c>
      <c r="Y11" s="31">
        <f>'results.eq-unformat'!P21</f>
        <v>1.4948636E-2</v>
      </c>
      <c r="Z11" s="31">
        <f>'results.eq-unformat'!Q21</f>
        <v>11.308662999999999</v>
      </c>
      <c r="AA11" s="31">
        <f>'results.eq-unformat'!R21</f>
        <v>1</v>
      </c>
      <c r="AB11" s="31">
        <f>'results.eq-unformat'!S21</f>
        <v>1</v>
      </c>
      <c r="AC11" s="31">
        <f>'results.eq-unformat'!T21</f>
        <v>0.95499999999999996</v>
      </c>
      <c r="AD11" s="31">
        <f>'results.eq-unformat'!U21</f>
        <v>3.1583720000000002E-5</v>
      </c>
      <c r="AE11" s="31">
        <f>'results.eq-unformat'!V21</f>
        <v>8.3402440000000002E-5</v>
      </c>
      <c r="AF11" s="31">
        <f>'results.eq-unformat'!W21</f>
        <v>-4.8169279999999998E-3</v>
      </c>
      <c r="AG11" s="31">
        <f>'results.eq-unformat'!X21</f>
        <v>1.0427100000000001E-4</v>
      </c>
      <c r="AH11" s="31">
        <f>'results.eq-unformat'!Y21</f>
        <v>-4.8485120000000001E-3</v>
      </c>
      <c r="AI11" s="31">
        <f>'results.eq-unformat'!Z21</f>
        <v>2.6362870000000002E-3</v>
      </c>
      <c r="AJ11" s="31">
        <f>'results.eq-unformat'!AA21</f>
        <v>5.8364690000000004E-3</v>
      </c>
      <c r="AK11" s="31">
        <f>'results.eq-unformat'!AB21</f>
        <v>2.2138969999999998</v>
      </c>
      <c r="AL11" s="31">
        <f>'results.eq-unformat'!AC21</f>
        <v>1</v>
      </c>
      <c r="AM11" s="31">
        <f>'results.eq-unformat'!AD21</f>
        <v>1</v>
      </c>
      <c r="AN11" s="31">
        <f>'results.eq-unformat'!AE21</f>
        <v>0.95699999999999996</v>
      </c>
      <c r="AO11" s="31">
        <f t="shared" si="12"/>
        <v>1.0500158507417361</v>
      </c>
      <c r="AP11" s="31">
        <f t="shared" si="0"/>
        <v>1.034710850305204</v>
      </c>
      <c r="AQ11" s="31">
        <f t="shared" si="1"/>
        <v>1.0500331656458759</v>
      </c>
      <c r="AR11" s="31">
        <f t="shared" ref="AR11:AR18" si="13">EXP(Q11)</f>
        <v>1.0449543873549607</v>
      </c>
      <c r="AS11" s="31">
        <f t="shared" si="2"/>
        <v>8.6062385390883733E-5</v>
      </c>
      <c r="AT11" s="31">
        <f t="shared" si="3"/>
        <v>8.6069439895197775E-5</v>
      </c>
      <c r="AU11" s="31">
        <f t="shared" si="4"/>
        <v>1.8491802287967651E-4</v>
      </c>
      <c r="AV11" s="31">
        <f t="shared" si="5"/>
        <v>1.8495107635252417E-4</v>
      </c>
      <c r="AW11" s="31">
        <f t="shared" si="6"/>
        <v>1.7163361431649093E-4</v>
      </c>
      <c r="AX11" s="31">
        <f t="shared" si="7"/>
        <v>1.7166167334781157E-4</v>
      </c>
      <c r="AY11" s="31">
        <f t="shared" si="8"/>
        <v>2.1353671917401229E-4</v>
      </c>
      <c r="AZ11" s="31">
        <f t="shared" si="9"/>
        <v>2.1358036438079431E-4</v>
      </c>
      <c r="BA11" s="80">
        <f>'results.eq-unformat'!AJ21</f>
        <v>4.1819539999999998E-5</v>
      </c>
      <c r="BB11" s="80">
        <f>'results.eq-unformat'!AK21</f>
        <v>9.1189110000000005E-5</v>
      </c>
      <c r="BC11" s="80">
        <f>'results.eq-unformat'!AL21</f>
        <v>8.3402440000000002E-5</v>
      </c>
      <c r="BD11" s="80">
        <f>'results.eq-unformat'!AM21</f>
        <v>1.0427100000000001E-4</v>
      </c>
    </row>
    <row r="12" spans="1:56" s="2" customFormat="1" x14ac:dyDescent="0.3">
      <c r="A12" s="2">
        <v>5</v>
      </c>
      <c r="B12" s="2">
        <v>31</v>
      </c>
      <c r="C12" s="2">
        <v>5</v>
      </c>
      <c r="D12" s="2">
        <v>36</v>
      </c>
      <c r="E12" s="2">
        <v>31</v>
      </c>
      <c r="F12" s="33">
        <v>5</v>
      </c>
      <c r="H12" s="2" t="s">
        <v>8</v>
      </c>
      <c r="I12" s="2" t="s">
        <v>11</v>
      </c>
      <c r="J12" s="2" t="s">
        <v>69</v>
      </c>
      <c r="K12" s="31">
        <f>'results.eq-unformat'!F22</f>
        <v>4.8766730000000001E-2</v>
      </c>
      <c r="L12" s="31">
        <f>'results.eq-unformat'!AF22</f>
        <v>1.280015E-3</v>
      </c>
      <c r="M12" s="31">
        <f>'results.eq-unformat'!G22</f>
        <v>3.4024837000000002E-2</v>
      </c>
      <c r="N12" s="31">
        <f>'results.eq-unformat'!AG22</f>
        <v>2.1647986000000001E-3</v>
      </c>
      <c r="O12" s="31">
        <f>'results.eq-unformat'!H22</f>
        <v>4.8687790000000002E-2</v>
      </c>
      <c r="P12" s="31">
        <f>'results.eq-unformat'!AH22</f>
        <v>4.4853169999999999E-3</v>
      </c>
      <c r="Q12" s="31">
        <f>'results.eq-unformat'!I22</f>
        <v>4.1876134000000002E-2</v>
      </c>
      <c r="R12" s="31">
        <f>'results.eq-unformat'!AI22</f>
        <v>4.4969262999999997E-3</v>
      </c>
      <c r="S12" s="31">
        <f>'results.eq-unformat'!J22</f>
        <v>-2.343158E-5</v>
      </c>
      <c r="T12" s="31">
        <f>'results.eq-unformat'!K22</f>
        <v>4.1876199999999997E-5</v>
      </c>
      <c r="U12" s="31">
        <f>'results.eq-unformat'!L22</f>
        <v>-1.47653275E-2</v>
      </c>
      <c r="V12" s="31">
        <f>'results.eq-unformat'!M22</f>
        <v>8.8800220000000005E-5</v>
      </c>
      <c r="W12" s="31">
        <f>'results.eq-unformat'!N22</f>
        <v>-1.47418959E-2</v>
      </c>
      <c r="X12" s="31">
        <f>'results.eq-unformat'!O22</f>
        <v>1.3237870000000001E-3</v>
      </c>
      <c r="Y12" s="31">
        <f>'results.eq-unformat'!P22</f>
        <v>1.502972E-2</v>
      </c>
      <c r="Z12" s="31">
        <f>'results.eq-unformat'!Q22</f>
        <v>11.353579999999999</v>
      </c>
      <c r="AA12" s="31">
        <f>'results.eq-unformat'!R22</f>
        <v>1</v>
      </c>
      <c r="AB12" s="31">
        <f>'results.eq-unformat'!S22</f>
        <v>1</v>
      </c>
      <c r="AC12" s="31">
        <f>'results.eq-unformat'!T22</f>
        <v>0.93899999999999995</v>
      </c>
      <c r="AD12" s="31">
        <f>'results.eq-unformat'!U22</f>
        <v>-1.023762E-4</v>
      </c>
      <c r="AE12" s="31">
        <f>'results.eq-unformat'!V22</f>
        <v>1.3923780000000001E-4</v>
      </c>
      <c r="AF12" s="31">
        <f>'results.eq-unformat'!W22</f>
        <v>-6.9140299999999998E-3</v>
      </c>
      <c r="AG12" s="31">
        <f>'results.eq-unformat'!X22</f>
        <v>1.727818E-4</v>
      </c>
      <c r="AH12" s="31">
        <f>'results.eq-unformat'!Y22</f>
        <v>-6.8116540000000003E-3</v>
      </c>
      <c r="AI12" s="31">
        <f>'results.eq-unformat'!Z22</f>
        <v>4.4020750000000001E-3</v>
      </c>
      <c r="AJ12" s="31">
        <f>'results.eq-unformat'!AA22</f>
        <v>8.8106480000000008E-3</v>
      </c>
      <c r="AK12" s="31">
        <f>'results.eq-unformat'!AB22</f>
        <v>2.0014759999999998</v>
      </c>
      <c r="AL12" s="31">
        <f>'results.eq-unformat'!AC22</f>
        <v>1</v>
      </c>
      <c r="AM12" s="31">
        <f>'results.eq-unformat'!AD22</f>
        <v>1</v>
      </c>
      <c r="AN12" s="31">
        <f>'results.eq-unformat'!AE22</f>
        <v>0.95</v>
      </c>
      <c r="AO12" s="31">
        <f t="shared" si="12"/>
        <v>1.0499753944104033</v>
      </c>
      <c r="AP12" s="31">
        <f t="shared" si="0"/>
        <v>1.0346103030251033</v>
      </c>
      <c r="AQ12" s="31">
        <f t="shared" si="1"/>
        <v>1.0498925126241556</v>
      </c>
      <c r="AR12" s="31">
        <f t="shared" si="13"/>
        <v>1.0427653075833814</v>
      </c>
      <c r="AS12" s="31">
        <f t="shared" si="2"/>
        <v>8.6175663454923779E-5</v>
      </c>
      <c r="AT12" s="31">
        <f t="shared" si="3"/>
        <v>8.618273681526567E-5</v>
      </c>
      <c r="AU12" s="31">
        <f t="shared" si="4"/>
        <v>1.8005663040332465E-4</v>
      </c>
      <c r="AV12" s="31">
        <f t="shared" si="5"/>
        <v>1.8008797170487867E-4</v>
      </c>
      <c r="AW12" s="31">
        <f t="shared" si="6"/>
        <v>2.8648296519007133E-4</v>
      </c>
      <c r="AX12" s="31">
        <f t="shared" si="7"/>
        <v>2.8656115880476563E-4</v>
      </c>
      <c r="AY12" s="31">
        <f t="shared" si="8"/>
        <v>3.5307511074234021E-4</v>
      </c>
      <c r="AZ12" s="31">
        <f t="shared" si="9"/>
        <v>3.5319470069894443E-4</v>
      </c>
      <c r="BA12" s="80">
        <f>'results.eq-unformat'!AJ22</f>
        <v>4.1876199999999997E-5</v>
      </c>
      <c r="BB12" s="80">
        <f>'results.eq-unformat'!AK22</f>
        <v>8.8800220000000005E-5</v>
      </c>
      <c r="BC12" s="80">
        <f>'results.eq-unformat'!AL22</f>
        <v>1.3923780000000001E-4</v>
      </c>
      <c r="BD12" s="80">
        <f>'results.eq-unformat'!AM22</f>
        <v>1.727818E-4</v>
      </c>
    </row>
    <row r="13" spans="1:56" s="2" customFormat="1" x14ac:dyDescent="0.3">
      <c r="A13" s="2">
        <v>9</v>
      </c>
      <c r="B13" s="2">
        <v>20</v>
      </c>
      <c r="C13" s="2">
        <v>10</v>
      </c>
      <c r="D13" s="2">
        <v>23</v>
      </c>
      <c r="E13" s="2">
        <v>20</v>
      </c>
      <c r="F13" s="33">
        <v>9</v>
      </c>
      <c r="H13" s="2" t="s">
        <v>9</v>
      </c>
      <c r="I13" s="2" t="s">
        <v>10</v>
      </c>
      <c r="J13" s="2" t="s">
        <v>69</v>
      </c>
      <c r="K13" s="31">
        <f>'results.eq-unformat'!F23</f>
        <v>4.8872550000000001E-2</v>
      </c>
      <c r="L13" s="31">
        <f>'results.eq-unformat'!AF23</f>
        <v>1.4742290000000001E-3</v>
      </c>
      <c r="M13" s="31">
        <f>'results.eq-unformat'!G23</f>
        <v>3.4792404999999998E-2</v>
      </c>
      <c r="N13" s="31">
        <f>'results.eq-unformat'!AG23</f>
        <v>2.6493856E-3</v>
      </c>
      <c r="O13" s="31">
        <f>'results.eq-unformat'!H23</f>
        <v>4.8721809999999997E-2</v>
      </c>
      <c r="P13" s="31">
        <f>'results.eq-unformat'!AH23</f>
        <v>2.5487069999999999E-3</v>
      </c>
      <c r="Q13" s="31">
        <f>'results.eq-unformat'!I23</f>
        <v>4.1869470999999998E-2</v>
      </c>
      <c r="R13" s="31">
        <f>'results.eq-unformat'!AI23</f>
        <v>2.7684751999999999E-3</v>
      </c>
      <c r="S13" s="31">
        <f>'results.eq-unformat'!J23</f>
        <v>8.2382749999999997E-5</v>
      </c>
      <c r="T13" s="31">
        <f>'results.eq-unformat'!K23</f>
        <v>4.8551860000000002E-5</v>
      </c>
      <c r="U13" s="31">
        <f>'results.eq-unformat'!L23</f>
        <v>-1.39977594E-2</v>
      </c>
      <c r="V13" s="31">
        <f>'results.eq-unformat'!M23</f>
        <v>1.062015E-4</v>
      </c>
      <c r="W13" s="31">
        <f>'results.eq-unformat'!N23</f>
        <v>-1.40801422E-2</v>
      </c>
      <c r="X13" s="31">
        <f>'results.eq-unformat'!O23</f>
        <v>1.536787E-3</v>
      </c>
      <c r="Y13" s="31">
        <f>'results.eq-unformat'!P23</f>
        <v>1.4394608E-2</v>
      </c>
      <c r="Z13" s="31">
        <f>'results.eq-unformat'!Q23</f>
        <v>9.3666929999999997</v>
      </c>
      <c r="AA13" s="31">
        <f>'results.eq-unformat'!R23</f>
        <v>1</v>
      </c>
      <c r="AB13" s="31">
        <f>'results.eq-unformat'!S23</f>
        <v>1</v>
      </c>
      <c r="AC13" s="31">
        <f>'results.eq-unformat'!T23</f>
        <v>0.94299999999999995</v>
      </c>
      <c r="AD13" s="31">
        <f>'results.eq-unformat'!U23</f>
        <v>-6.8355970000000005E-5</v>
      </c>
      <c r="AE13" s="31">
        <f>'results.eq-unformat'!V23</f>
        <v>8.2833110000000006E-5</v>
      </c>
      <c r="AF13" s="31">
        <f>'results.eq-unformat'!W23</f>
        <v>-6.9206930000000003E-3</v>
      </c>
      <c r="AG13" s="31">
        <f>'results.eq-unformat'!X23</f>
        <v>1.099521E-4</v>
      </c>
      <c r="AH13" s="31">
        <f>'results.eq-unformat'!Y23</f>
        <v>-6.852337E-3</v>
      </c>
      <c r="AI13" s="31">
        <f>'results.eq-unformat'!Z23</f>
        <v>2.6189949999999998E-3</v>
      </c>
      <c r="AJ13" s="31">
        <f>'results.eq-unformat'!AA23</f>
        <v>7.7442470000000001E-3</v>
      </c>
      <c r="AK13" s="31">
        <f>'results.eq-unformat'!AB23</f>
        <v>2.9569529999999999</v>
      </c>
      <c r="AL13" s="31">
        <f>'results.eq-unformat'!AC23</f>
        <v>1</v>
      </c>
      <c r="AM13" s="31">
        <f>'results.eq-unformat'!AD23</f>
        <v>1</v>
      </c>
      <c r="AN13" s="31">
        <f>'results.eq-unformat'!AE23</f>
        <v>0.94299999999999995</v>
      </c>
      <c r="AO13" s="31">
        <f t="shared" si="12"/>
        <v>1.0500865086855924</v>
      </c>
      <c r="AP13" s="31">
        <f t="shared" si="0"/>
        <v>1.0354047416400007</v>
      </c>
      <c r="AQ13" s="31">
        <f t="shared" si="1"/>
        <v>1.049928230574994</v>
      </c>
      <c r="AR13" s="31">
        <f t="shared" si="13"/>
        <v>1.0427583596612839</v>
      </c>
      <c r="AS13" s="31">
        <f t="shared" si="2"/>
        <v>9.992320568508184E-5</v>
      </c>
      <c r="AT13" s="31">
        <f t="shared" si="3"/>
        <v>9.9932714994199756E-5</v>
      </c>
      <c r="AU13" s="31">
        <f t="shared" si="4"/>
        <v>2.155021821717007E-4</v>
      </c>
      <c r="AV13" s="31">
        <f t="shared" si="5"/>
        <v>2.1554704468451646E-4</v>
      </c>
      <c r="AW13" s="31">
        <f t="shared" si="6"/>
        <v>1.7044505190777492E-4</v>
      </c>
      <c r="AX13" s="31">
        <f t="shared" si="7"/>
        <v>1.7047272640202671E-4</v>
      </c>
      <c r="AY13" s="31">
        <f t="shared" si="8"/>
        <v>2.2469659140256226E-4</v>
      </c>
      <c r="AZ13" s="31">
        <f t="shared" si="9"/>
        <v>2.2474502011049502E-4</v>
      </c>
      <c r="BA13" s="80">
        <f>'results.eq-unformat'!AJ23</f>
        <v>4.8551860000000002E-5</v>
      </c>
      <c r="BB13" s="80">
        <f>'results.eq-unformat'!AK23</f>
        <v>1.062015E-4</v>
      </c>
      <c r="BC13" s="80">
        <f>'results.eq-unformat'!AL23</f>
        <v>8.2833110000000006E-5</v>
      </c>
      <c r="BD13" s="80">
        <f>'results.eq-unformat'!AM23</f>
        <v>1.099521E-4</v>
      </c>
    </row>
    <row r="14" spans="1:56" s="2" customFormat="1" x14ac:dyDescent="0.3">
      <c r="A14" s="2">
        <v>10</v>
      </c>
      <c r="B14" s="2">
        <v>26</v>
      </c>
      <c r="C14" s="2">
        <v>11</v>
      </c>
      <c r="D14" s="2">
        <v>30</v>
      </c>
      <c r="E14" s="2">
        <v>26</v>
      </c>
      <c r="F14" s="33">
        <v>10</v>
      </c>
      <c r="H14" s="2" t="s">
        <v>9</v>
      </c>
      <c r="I14" s="2" t="s">
        <v>43</v>
      </c>
      <c r="J14" s="2" t="s">
        <v>69</v>
      </c>
      <c r="K14" s="31">
        <f>'results.eq-unformat'!F24</f>
        <v>4.8781100000000001E-2</v>
      </c>
      <c r="L14" s="31">
        <f>'results.eq-unformat'!AF24</f>
        <v>1.4164799999999999E-3</v>
      </c>
      <c r="M14" s="31">
        <f>'results.eq-unformat'!G24</f>
        <v>3.4623148999999999E-2</v>
      </c>
      <c r="N14" s="31">
        <f>'results.eq-unformat'!AG24</f>
        <v>2.3612919E-3</v>
      </c>
      <c r="O14" s="31">
        <f>'results.eq-unformat'!H24</f>
        <v>4.877807E-2</v>
      </c>
      <c r="P14" s="31">
        <f>'results.eq-unformat'!AH24</f>
        <v>2.6362030000000002E-3</v>
      </c>
      <c r="Q14" s="31">
        <f>'results.eq-unformat'!I24</f>
        <v>4.4009253999999998E-2</v>
      </c>
      <c r="R14" s="31">
        <f>'results.eq-unformat'!AI24</f>
        <v>2.6555613E-3</v>
      </c>
      <c r="S14" s="31">
        <f>'results.eq-unformat'!J24</f>
        <v>-9.0608119999999992E-6</v>
      </c>
      <c r="T14" s="31">
        <f>'results.eq-unformat'!K24</f>
        <v>4.488237E-5</v>
      </c>
      <c r="U14" s="31">
        <f>'results.eq-unformat'!L24</f>
        <v>-1.4167015200000001E-2</v>
      </c>
      <c r="V14" s="31">
        <f>'results.eq-unformat'!M24</f>
        <v>9.1715379999999998E-5</v>
      </c>
      <c r="W14" s="31">
        <f>'results.eq-unformat'!N24</f>
        <v>-1.4157954400000001E-2</v>
      </c>
      <c r="X14" s="31">
        <f>'results.eq-unformat'!O24</f>
        <v>1.4186240000000001E-3</v>
      </c>
      <c r="Y14" s="31">
        <f>'results.eq-unformat'!P24</f>
        <v>1.4460554E-2</v>
      </c>
      <c r="Z14" s="31">
        <f>'results.eq-unformat'!Q24</f>
        <v>10.193365</v>
      </c>
      <c r="AA14" s="31">
        <f>'results.eq-unformat'!R24</f>
        <v>1</v>
      </c>
      <c r="AB14" s="31">
        <f>'results.eq-unformat'!S24</f>
        <v>1</v>
      </c>
      <c r="AC14" s="31">
        <f>'results.eq-unformat'!T24</f>
        <v>0.94899999999999995</v>
      </c>
      <c r="AD14" s="31">
        <f>'results.eq-unformat'!U24</f>
        <v>-1.20989E-5</v>
      </c>
      <c r="AE14" s="31">
        <f>'results.eq-unformat'!V24</f>
        <v>8.5319859999999993E-5</v>
      </c>
      <c r="AF14" s="31">
        <f>'results.eq-unformat'!W24</f>
        <v>-4.7809109999999997E-3</v>
      </c>
      <c r="AG14" s="31">
        <f>'results.eq-unformat'!X24</f>
        <v>9.9339469999999998E-5</v>
      </c>
      <c r="AH14" s="31">
        <f>'results.eq-unformat'!Y24</f>
        <v>-4.7688119999999999E-3</v>
      </c>
      <c r="AI14" s="31">
        <f>'results.eq-unformat'!Z24</f>
        <v>2.6967290000000001E-3</v>
      </c>
      <c r="AJ14" s="31">
        <f>'results.eq-unformat'!AA24</f>
        <v>5.7197519999999998E-3</v>
      </c>
      <c r="AK14" s="31">
        <f>'results.eq-unformat'!AB24</f>
        <v>2.120997</v>
      </c>
      <c r="AL14" s="31">
        <f>'results.eq-unformat'!AC24</f>
        <v>1</v>
      </c>
      <c r="AM14" s="31">
        <f>'results.eq-unformat'!AD24</f>
        <v>1</v>
      </c>
      <c r="AN14" s="31">
        <f>'results.eq-unformat'!AE24</f>
        <v>0.94599999999999995</v>
      </c>
      <c r="AO14" s="31">
        <f t="shared" si="12"/>
        <v>1.0499904826652298</v>
      </c>
      <c r="AP14" s="31">
        <f t="shared" si="0"/>
        <v>1.0352295080051401</v>
      </c>
      <c r="AQ14" s="31">
        <f t="shared" si="1"/>
        <v>1.0499873011988872</v>
      </c>
      <c r="AR14" s="31">
        <f t="shared" si="13"/>
        <v>1.0449920251999003</v>
      </c>
      <c r="AS14" s="31">
        <f t="shared" si="2"/>
        <v>9.2363017603958042E-5</v>
      </c>
      <c r="AT14" s="31">
        <f t="shared" si="3"/>
        <v>9.2371143084912788E-5</v>
      </c>
      <c r="AU14" s="31">
        <f t="shared" si="4"/>
        <v>1.860783512963593E-4</v>
      </c>
      <c r="AV14" s="31">
        <f t="shared" si="5"/>
        <v>1.8611180414662698E-4</v>
      </c>
      <c r="AW14" s="31">
        <f t="shared" si="6"/>
        <v>1.7557146775093457E-4</v>
      </c>
      <c r="AX14" s="31">
        <f t="shared" si="7"/>
        <v>1.7560083048295816E-4</v>
      </c>
      <c r="AY14" s="31">
        <f t="shared" si="8"/>
        <v>2.0344574308639451E-4</v>
      </c>
      <c r="AZ14" s="31">
        <f t="shared" si="9"/>
        <v>2.034853589201191E-4</v>
      </c>
      <c r="BA14" s="80">
        <f>'results.eq-unformat'!AJ24</f>
        <v>4.488237E-5</v>
      </c>
      <c r="BB14" s="80">
        <f>'results.eq-unformat'!AK24</f>
        <v>9.1715379999999998E-5</v>
      </c>
      <c r="BC14" s="80">
        <f>'results.eq-unformat'!AL24</f>
        <v>8.5319859999999993E-5</v>
      </c>
      <c r="BD14" s="80">
        <f>'results.eq-unformat'!AM24</f>
        <v>9.9339469999999998E-5</v>
      </c>
    </row>
    <row r="15" spans="1:56" s="2" customFormat="1" x14ac:dyDescent="0.3">
      <c r="A15" s="2">
        <v>11</v>
      </c>
      <c r="B15" s="2">
        <v>32</v>
      </c>
      <c r="C15" s="2">
        <v>12</v>
      </c>
      <c r="D15" s="2">
        <v>37</v>
      </c>
      <c r="E15" s="2">
        <v>32</v>
      </c>
      <c r="F15" s="33">
        <v>11</v>
      </c>
      <c r="H15" s="2" t="s">
        <v>9</v>
      </c>
      <c r="I15" s="2" t="s">
        <v>11</v>
      </c>
      <c r="J15" s="2" t="s">
        <v>69</v>
      </c>
      <c r="K15" s="31">
        <f>'results.eq-unformat'!F25</f>
        <v>4.8785729999999999E-2</v>
      </c>
      <c r="L15" s="31">
        <f>'results.eq-unformat'!AF25</f>
        <v>1.358794E-3</v>
      </c>
      <c r="M15" s="31">
        <f>'results.eq-unformat'!G25</f>
        <v>3.4502161000000003E-2</v>
      </c>
      <c r="N15" s="31">
        <f>'results.eq-unformat'!AG25</f>
        <v>2.2469370000000001E-3</v>
      </c>
      <c r="O15" s="31">
        <f>'results.eq-unformat'!H25</f>
        <v>4.8821150000000001E-2</v>
      </c>
      <c r="P15" s="31">
        <f>'results.eq-unformat'!AH25</f>
        <v>4.367826E-3</v>
      </c>
      <c r="Q15" s="31">
        <f>'results.eq-unformat'!I25</f>
        <v>4.2177288E-2</v>
      </c>
      <c r="R15" s="31">
        <f>'results.eq-unformat'!AI25</f>
        <v>4.3670921999999996E-3</v>
      </c>
      <c r="S15" s="31">
        <f>'results.eq-unformat'!J25</f>
        <v>-4.4378820000000002E-6</v>
      </c>
      <c r="T15" s="31">
        <f>'results.eq-unformat'!K25</f>
        <v>4.4256170000000003E-5</v>
      </c>
      <c r="U15" s="31">
        <f>'results.eq-unformat'!L25</f>
        <v>-1.42880031E-2</v>
      </c>
      <c r="V15" s="31">
        <f>'results.eq-unformat'!M25</f>
        <v>8.4778150000000004E-5</v>
      </c>
      <c r="W15" s="31">
        <f>'results.eq-unformat'!N25</f>
        <v>-1.4283565200000001E-2</v>
      </c>
      <c r="X15" s="31">
        <f>'results.eq-unformat'!O25</f>
        <v>1.3988099999999999E-3</v>
      </c>
      <c r="Y15" s="31">
        <f>'results.eq-unformat'!P25</f>
        <v>1.4537097000000001E-2</v>
      </c>
      <c r="Z15" s="31">
        <f>'results.eq-unformat'!Q25</f>
        <v>10.392473000000001</v>
      </c>
      <c r="AA15" s="31">
        <f>'results.eq-unformat'!R25</f>
        <v>1</v>
      </c>
      <c r="AB15" s="31">
        <f>'results.eq-unformat'!S25</f>
        <v>1</v>
      </c>
      <c r="AC15" s="31">
        <f>'results.eq-unformat'!T25</f>
        <v>0.93100000000000005</v>
      </c>
      <c r="AD15" s="31">
        <f>'results.eq-unformat'!U25</f>
        <v>3.0983489999999998E-5</v>
      </c>
      <c r="AE15" s="31">
        <f>'results.eq-unformat'!V25</f>
        <v>1.422246E-4</v>
      </c>
      <c r="AF15" s="31">
        <f>'results.eq-unformat'!W25</f>
        <v>-6.6128760000000002E-3</v>
      </c>
      <c r="AG15" s="31">
        <f>'results.eq-unformat'!X25</f>
        <v>1.643948E-4</v>
      </c>
      <c r="AH15" s="31">
        <f>'results.eq-unformat'!Y25</f>
        <v>-6.6438599999999997E-3</v>
      </c>
      <c r="AI15" s="31">
        <f>'results.eq-unformat'!Z25</f>
        <v>4.4953939999999998E-3</v>
      </c>
      <c r="AJ15" s="31">
        <f>'results.eq-unformat'!AA25</f>
        <v>8.4100389999999994E-3</v>
      </c>
      <c r="AK15" s="31">
        <f>'results.eq-unformat'!AB25</f>
        <v>1.8708119999999999</v>
      </c>
      <c r="AL15" s="31">
        <f>'results.eq-unformat'!AC25</f>
        <v>1</v>
      </c>
      <c r="AM15" s="31">
        <f>'results.eq-unformat'!AD25</f>
        <v>1</v>
      </c>
      <c r="AN15" s="31">
        <f>'results.eq-unformat'!AE25</f>
        <v>0.94499999999999995</v>
      </c>
      <c r="AO15" s="31">
        <f t="shared" si="12"/>
        <v>1.0499953441324188</v>
      </c>
      <c r="AP15" s="31">
        <f t="shared" si="0"/>
        <v>1.0351042652340146</v>
      </c>
      <c r="AQ15" s="31">
        <f t="shared" si="1"/>
        <v>1.0500325356261655</v>
      </c>
      <c r="AR15" s="31">
        <f t="shared" si="13"/>
        <v>1.0430793878177069</v>
      </c>
      <c r="AS15" s="31">
        <f t="shared" si="2"/>
        <v>9.1074843931782112E-5</v>
      </c>
      <c r="AT15" s="31">
        <f t="shared" si="3"/>
        <v>9.1082744297255047E-5</v>
      </c>
      <c r="AU15" s="31">
        <f t="shared" si="4"/>
        <v>1.7198399107010154E-4</v>
      </c>
      <c r="AV15" s="31">
        <f t="shared" si="5"/>
        <v>1.7201257119436875E-4</v>
      </c>
      <c r="AW15" s="31">
        <f t="shared" si="6"/>
        <v>2.9266650265413752E-4</v>
      </c>
      <c r="AX15" s="31">
        <f t="shared" si="7"/>
        <v>2.9274809780388544E-4</v>
      </c>
      <c r="AY15" s="31">
        <f t="shared" si="8"/>
        <v>3.3604044025259405E-4</v>
      </c>
      <c r="AZ15" s="31">
        <f t="shared" si="9"/>
        <v>3.3614873456877525E-4</v>
      </c>
      <c r="BA15" s="80">
        <f>'results.eq-unformat'!AJ25</f>
        <v>4.4256170000000003E-5</v>
      </c>
      <c r="BB15" s="80">
        <f>'results.eq-unformat'!AK25</f>
        <v>8.4778150000000004E-5</v>
      </c>
      <c r="BC15" s="80">
        <f>'results.eq-unformat'!AL25</f>
        <v>1.422246E-4</v>
      </c>
      <c r="BD15" s="80">
        <f>'results.eq-unformat'!AM25</f>
        <v>1.643948E-4</v>
      </c>
    </row>
    <row r="16" spans="1:56" s="2" customFormat="1" x14ac:dyDescent="0.3">
      <c r="A16" s="2">
        <v>15</v>
      </c>
      <c r="B16" s="2">
        <v>21</v>
      </c>
      <c r="C16" s="2">
        <v>17</v>
      </c>
      <c r="D16" s="2">
        <v>24</v>
      </c>
      <c r="E16" s="2">
        <v>21</v>
      </c>
      <c r="F16" s="33">
        <v>15</v>
      </c>
      <c r="H16" s="2" t="s">
        <v>42</v>
      </c>
      <c r="I16" s="2" t="s">
        <v>10</v>
      </c>
      <c r="J16" s="2" t="s">
        <v>69</v>
      </c>
      <c r="K16" s="31">
        <f>'results.eq-unformat'!F26</f>
        <v>4.8753049999999999E-2</v>
      </c>
      <c r="L16" s="31">
        <f>'results.eq-unformat'!AF26</f>
        <v>1.8111030000000001E-3</v>
      </c>
      <c r="M16" s="31">
        <f>'results.eq-unformat'!G26</f>
        <v>2.9659953999999999E-2</v>
      </c>
      <c r="N16" s="31">
        <f>'results.eq-unformat'!AG26</f>
        <v>2.1678748E-3</v>
      </c>
      <c r="O16" s="31">
        <f>'results.eq-unformat'!H26</f>
        <v>4.8765419999999997E-2</v>
      </c>
      <c r="P16" s="31">
        <f>'results.eq-unformat'!AH26</f>
        <v>2.7169210000000002E-3</v>
      </c>
      <c r="Q16" s="31">
        <f>'results.eq-unformat'!I26</f>
        <v>4.1879342E-2</v>
      </c>
      <c r="R16" s="31">
        <f>'results.eq-unformat'!AI26</f>
        <v>3.0444568999999999E-3</v>
      </c>
      <c r="S16" s="31">
        <f>'results.eq-unformat'!J26</f>
        <v>-3.7116080000000001E-5</v>
      </c>
      <c r="T16" s="31">
        <f>'results.eq-unformat'!K26</f>
        <v>5.7048420000000002E-5</v>
      </c>
      <c r="U16" s="31">
        <f>'results.eq-unformat'!L26</f>
        <v>-1.91302099E-2</v>
      </c>
      <c r="V16" s="31">
        <f>'results.eq-unformat'!M26</f>
        <v>8.4226160000000001E-5</v>
      </c>
      <c r="W16" s="31">
        <f>'results.eq-unformat'!N26</f>
        <v>-1.9093093799999999E-2</v>
      </c>
      <c r="X16" s="31">
        <f>'results.eq-unformat'!O26</f>
        <v>1.803509E-3</v>
      </c>
      <c r="Y16" s="31">
        <f>'results.eq-unformat'!P26</f>
        <v>1.9314550999999999E-2</v>
      </c>
      <c r="Z16" s="31">
        <f>'results.eq-unformat'!Q26</f>
        <v>10.709428000000001</v>
      </c>
      <c r="AA16" s="31">
        <f>'results.eq-unformat'!R26</f>
        <v>1</v>
      </c>
      <c r="AB16" s="31">
        <f>'results.eq-unformat'!S26</f>
        <v>1</v>
      </c>
      <c r="AC16" s="31">
        <f>'results.eq-unformat'!T26</f>
        <v>0.95599999999999996</v>
      </c>
      <c r="AD16" s="31">
        <f>'results.eq-unformat'!U26</f>
        <v>-2.474605E-5</v>
      </c>
      <c r="AE16" s="31">
        <f>'results.eq-unformat'!V26</f>
        <v>8.5759590000000004E-5</v>
      </c>
      <c r="AF16" s="31">
        <f>'results.eq-unformat'!W26</f>
        <v>-6.9108219999999996E-3</v>
      </c>
      <c r="AG16" s="31">
        <f>'results.eq-unformat'!X26</f>
        <v>1.182126E-4</v>
      </c>
      <c r="AH16" s="31">
        <f>'results.eq-unformat'!Y26</f>
        <v>-6.8860759999999997E-3</v>
      </c>
      <c r="AI16" s="31">
        <f>'results.eq-unformat'!Z26</f>
        <v>2.710713E-3</v>
      </c>
      <c r="AJ16" s="31">
        <f>'results.eq-unformat'!AA26</f>
        <v>7.8561889999999995E-3</v>
      </c>
      <c r="AK16" s="31">
        <f>'results.eq-unformat'!AB26</f>
        <v>2.8982000000000001</v>
      </c>
      <c r="AL16" s="31">
        <f>'results.eq-unformat'!AC26</f>
        <v>1</v>
      </c>
      <c r="AM16" s="31">
        <f>'results.eq-unformat'!AD26</f>
        <v>1</v>
      </c>
      <c r="AN16" s="31">
        <f>'results.eq-unformat'!AE26</f>
        <v>0.95199999999999996</v>
      </c>
      <c r="AO16" s="31">
        <f t="shared" si="12"/>
        <v>1.0499610308452547</v>
      </c>
      <c r="AP16" s="31">
        <f t="shared" si="0"/>
        <v>1.0301041915807012</v>
      </c>
      <c r="AQ16" s="31">
        <f t="shared" si="1"/>
        <v>1.0499740189435376</v>
      </c>
      <c r="AR16" s="31">
        <f t="shared" si="13"/>
        <v>1.0427686527798539</v>
      </c>
      <c r="AS16" s="31">
        <f t="shared" si="2"/>
        <v>1.1739472766536529E-4</v>
      </c>
      <c r="AT16" s="31">
        <f t="shared" si="3"/>
        <v>1.1740785487934779E-4</v>
      </c>
      <c r="AU16" s="31">
        <f t="shared" si="4"/>
        <v>1.7003893641698298E-4</v>
      </c>
      <c r="AV16" s="31">
        <f t="shared" si="5"/>
        <v>1.7006700931831986E-4</v>
      </c>
      <c r="AW16" s="31">
        <f t="shared" si="6"/>
        <v>1.7647403702580888E-4</v>
      </c>
      <c r="AX16" s="31">
        <f t="shared" si="7"/>
        <v>1.7650370282740191E-4</v>
      </c>
      <c r="AY16" s="31">
        <f t="shared" si="8"/>
        <v>2.4157806404123683E-4</v>
      </c>
      <c r="AZ16" s="31">
        <f t="shared" si="9"/>
        <v>2.4163404336507988E-4</v>
      </c>
      <c r="BA16" s="80">
        <f>'results.eq-unformat'!AJ26</f>
        <v>5.7048420000000002E-5</v>
      </c>
      <c r="BB16" s="80">
        <f>'results.eq-unformat'!AK26</f>
        <v>8.4226160000000001E-5</v>
      </c>
      <c r="BC16" s="80">
        <f>'results.eq-unformat'!AL26</f>
        <v>8.5759590000000004E-5</v>
      </c>
      <c r="BD16" s="80">
        <f>'results.eq-unformat'!AM26</f>
        <v>1.182126E-4</v>
      </c>
    </row>
    <row r="17" spans="1:56" s="2" customFormat="1" x14ac:dyDescent="0.3">
      <c r="A17" s="2">
        <v>16</v>
      </c>
      <c r="B17" s="2">
        <v>27</v>
      </c>
      <c r="C17" s="2">
        <v>18</v>
      </c>
      <c r="D17" s="2">
        <v>31</v>
      </c>
      <c r="E17" s="2">
        <v>27</v>
      </c>
      <c r="F17" s="33">
        <v>16</v>
      </c>
      <c r="H17" s="2" t="s">
        <v>42</v>
      </c>
      <c r="I17" s="2" t="s">
        <v>43</v>
      </c>
      <c r="J17" s="2" t="s">
        <v>69</v>
      </c>
      <c r="K17" s="31">
        <f>'results.eq-unformat'!F27</f>
        <v>4.8825859999999999E-2</v>
      </c>
      <c r="L17" s="31">
        <f>'results.eq-unformat'!AF27</f>
        <v>1.6915400000000001E-3</v>
      </c>
      <c r="M17" s="31">
        <f>'results.eq-unformat'!G27</f>
        <v>2.9554002999999999E-2</v>
      </c>
      <c r="N17" s="31">
        <f>'results.eq-unformat'!AG27</f>
        <v>1.9114645E-3</v>
      </c>
      <c r="O17" s="31">
        <f>'results.eq-unformat'!H27</f>
        <v>4.876925E-2</v>
      </c>
      <c r="P17" s="31">
        <f>'results.eq-unformat'!AH27</f>
        <v>2.6480639999999999E-3</v>
      </c>
      <c r="Q17" s="31">
        <f>'results.eq-unformat'!I27</f>
        <v>4.4007178000000001E-2</v>
      </c>
      <c r="R17" s="31">
        <f>'results.eq-unformat'!AI27</f>
        <v>2.6975324E-3</v>
      </c>
      <c r="S17" s="31">
        <f>'results.eq-unformat'!J27</f>
        <v>3.5693730000000002E-5</v>
      </c>
      <c r="T17" s="31">
        <f>'results.eq-unformat'!K27</f>
        <v>5.4046869999999997E-5</v>
      </c>
      <c r="U17" s="31">
        <f>'results.eq-unformat'!L27</f>
        <v>-1.9236161299999999E-2</v>
      </c>
      <c r="V17" s="31">
        <f>'results.eq-unformat'!M27</f>
        <v>7.2012200000000001E-5</v>
      </c>
      <c r="W17" s="31">
        <f>'results.eq-unformat'!N27</f>
        <v>-1.9271855000000001E-2</v>
      </c>
      <c r="X17" s="31">
        <f>'results.eq-unformat'!O27</f>
        <v>1.70863E-3</v>
      </c>
      <c r="Y17" s="31">
        <f>'results.eq-unformat'!P27</f>
        <v>1.9370350000000001E-2</v>
      </c>
      <c r="Z17" s="31">
        <f>'results.eq-unformat'!Q27</f>
        <v>11.336772</v>
      </c>
      <c r="AA17" s="31">
        <f>'results.eq-unformat'!R27</f>
        <v>1</v>
      </c>
      <c r="AB17" s="31">
        <f>'results.eq-unformat'!S27</f>
        <v>1</v>
      </c>
      <c r="AC17" s="31">
        <f>'results.eq-unformat'!T27</f>
        <v>0.93899999999999995</v>
      </c>
      <c r="AD17" s="31">
        <f>'results.eq-unformat'!U27</f>
        <v>-2.0911150000000001E-5</v>
      </c>
      <c r="AE17" s="31">
        <f>'results.eq-unformat'!V27</f>
        <v>8.0127759999999999E-5</v>
      </c>
      <c r="AF17" s="31">
        <f>'results.eq-unformat'!W27</f>
        <v>-4.7829860000000004E-3</v>
      </c>
      <c r="AG17" s="31">
        <f>'results.eq-unformat'!X27</f>
        <v>9.4917499999999994E-5</v>
      </c>
      <c r="AH17" s="31">
        <f>'results.eq-unformat'!Y27</f>
        <v>-4.7620750000000002E-3</v>
      </c>
      <c r="AI17" s="31">
        <f>'results.eq-unformat'!Z27</f>
        <v>2.5326810000000002E-3</v>
      </c>
      <c r="AJ17" s="31">
        <f>'results.eq-unformat'!AA27</f>
        <v>5.6459969999999998E-3</v>
      </c>
      <c r="AK17" s="31">
        <f>'results.eq-unformat'!AB27</f>
        <v>2.229257</v>
      </c>
      <c r="AL17" s="31">
        <f>'results.eq-unformat'!AC27</f>
        <v>1</v>
      </c>
      <c r="AM17" s="31">
        <f>'results.eq-unformat'!AD27</f>
        <v>1</v>
      </c>
      <c r="AN17" s="31">
        <f>'results.eq-unformat'!AE27</f>
        <v>0.96499999999999997</v>
      </c>
      <c r="AO17" s="31">
        <f t="shared" si="12"/>
        <v>1.0500374812910553</v>
      </c>
      <c r="AP17" s="31">
        <f t="shared" si="0"/>
        <v>1.0299950567930711</v>
      </c>
      <c r="AQ17" s="31">
        <f t="shared" si="1"/>
        <v>1.0499780403517311</v>
      </c>
      <c r="AR17" s="31">
        <f t="shared" si="13"/>
        <v>1.0449898557987078</v>
      </c>
      <c r="AS17" s="31">
        <f t="shared" si="2"/>
        <v>1.1122653760176071E-4</v>
      </c>
      <c r="AT17" s="31">
        <f t="shared" si="3"/>
        <v>1.1123832066051165E-4</v>
      </c>
      <c r="AU17" s="31">
        <f t="shared" si="4"/>
        <v>1.4536727256242443E-4</v>
      </c>
      <c r="AV17" s="31">
        <f t="shared" si="5"/>
        <v>1.4538779171591187E-4</v>
      </c>
      <c r="AW17" s="31">
        <f t="shared" si="6"/>
        <v>1.6488653322066504E-4</v>
      </c>
      <c r="AX17" s="31">
        <f t="shared" si="7"/>
        <v>1.6491243075167361E-4</v>
      </c>
      <c r="AY17" s="31">
        <f t="shared" si="8"/>
        <v>1.9439005373178553E-4</v>
      </c>
      <c r="AZ17" s="31">
        <f t="shared" si="9"/>
        <v>1.9442622109111518E-4</v>
      </c>
      <c r="BA17" s="80">
        <f>'results.eq-unformat'!AJ27</f>
        <v>5.4046869999999997E-5</v>
      </c>
      <c r="BB17" s="80">
        <f>'results.eq-unformat'!AK27</f>
        <v>7.2012200000000001E-5</v>
      </c>
      <c r="BC17" s="80">
        <f>'results.eq-unformat'!AL27</f>
        <v>8.0127759999999999E-5</v>
      </c>
      <c r="BD17" s="80">
        <f>'results.eq-unformat'!AM27</f>
        <v>9.4917499999999994E-5</v>
      </c>
    </row>
    <row r="18" spans="1:56" s="2" customFormat="1" x14ac:dyDescent="0.3">
      <c r="A18" s="2">
        <v>17</v>
      </c>
      <c r="B18" s="2">
        <v>33</v>
      </c>
      <c r="C18" s="2">
        <v>19</v>
      </c>
      <c r="D18" s="2">
        <v>38</v>
      </c>
      <c r="E18" s="2">
        <v>33</v>
      </c>
      <c r="F18" s="33">
        <v>17</v>
      </c>
      <c r="H18" s="2" t="s">
        <v>42</v>
      </c>
      <c r="I18" s="2" t="s">
        <v>11</v>
      </c>
      <c r="J18" s="2" t="s">
        <v>69</v>
      </c>
      <c r="K18" s="31">
        <f>'results.eq-unformat'!F28</f>
        <v>4.8753320000000003E-2</v>
      </c>
      <c r="L18" s="31">
        <f>'results.eq-unformat'!AF28</f>
        <v>1.584811E-3</v>
      </c>
      <c r="M18" s="31">
        <f>'results.eq-unformat'!G28</f>
        <v>2.9523911999999999E-2</v>
      </c>
      <c r="N18" s="31">
        <f>'results.eq-unformat'!AG28</f>
        <v>1.7135409E-3</v>
      </c>
      <c r="O18" s="31">
        <f>'results.eq-unformat'!H28</f>
        <v>4.860271E-2</v>
      </c>
      <c r="P18" s="31">
        <f>'results.eq-unformat'!AH28</f>
        <v>4.3301269999999996E-3</v>
      </c>
      <c r="Q18" s="31">
        <f>'results.eq-unformat'!I28</f>
        <v>4.1879582999999998E-2</v>
      </c>
      <c r="R18" s="31">
        <f>'results.eq-unformat'!AI28</f>
        <v>4.3059387000000003E-3</v>
      </c>
      <c r="S18" s="31">
        <f>'results.eq-unformat'!J28</f>
        <v>-3.6842019999999999E-5</v>
      </c>
      <c r="T18" s="31">
        <f>'results.eq-unformat'!K28</f>
        <v>5.1662249999999998E-5</v>
      </c>
      <c r="U18" s="31">
        <f>'results.eq-unformat'!L28</f>
        <v>-1.9266252000000001E-2</v>
      </c>
      <c r="V18" s="31">
        <f>'results.eq-unformat'!M28</f>
        <v>6.3693149999999999E-5</v>
      </c>
      <c r="W18" s="31">
        <f>'results.eq-unformat'!N28</f>
        <v>-1.9229409999999999E-2</v>
      </c>
      <c r="X18" s="31">
        <f>'results.eq-unformat'!O28</f>
        <v>1.6333020000000001E-3</v>
      </c>
      <c r="Y18" s="31">
        <f>'results.eq-unformat'!P28</f>
        <v>1.9371144E-2</v>
      </c>
      <c r="Z18" s="31">
        <f>'results.eq-unformat'!Q28</f>
        <v>11.860110000000001</v>
      </c>
      <c r="AA18" s="31">
        <f>'results.eq-unformat'!R28</f>
        <v>1</v>
      </c>
      <c r="AB18" s="31">
        <f>'results.eq-unformat'!S28</f>
        <v>1</v>
      </c>
      <c r="AC18" s="31">
        <f>'results.eq-unformat'!T28</f>
        <v>0.94399999999999995</v>
      </c>
      <c r="AD18" s="31">
        <f>'results.eq-unformat'!U28</f>
        <v>-1.8745759999999999E-4</v>
      </c>
      <c r="AE18" s="31">
        <f>'results.eq-unformat'!V28</f>
        <v>1.4144560000000001E-4</v>
      </c>
      <c r="AF18" s="31">
        <f>'results.eq-unformat'!W28</f>
        <v>-6.9105809999999998E-3</v>
      </c>
      <c r="AG18" s="31">
        <f>'results.eq-unformat'!X28</f>
        <v>1.536411E-4</v>
      </c>
      <c r="AH18" s="31">
        <f>'results.eq-unformat'!Y28</f>
        <v>-6.7231230000000001E-3</v>
      </c>
      <c r="AI18" s="31">
        <f>'results.eq-unformat'!Z28</f>
        <v>4.4745940000000001E-3</v>
      </c>
      <c r="AJ18" s="31">
        <f>'results.eq-unformat'!AA28</f>
        <v>8.4461889999999998E-3</v>
      </c>
      <c r="AK18" s="31">
        <f>'results.eq-unformat'!AB28</f>
        <v>1.887588</v>
      </c>
      <c r="AL18" s="31">
        <f>'results.eq-unformat'!AC28</f>
        <v>1</v>
      </c>
      <c r="AM18" s="31">
        <f>'results.eq-unformat'!AD28</f>
        <v>1</v>
      </c>
      <c r="AN18" s="31">
        <f>'results.eq-unformat'!AE28</f>
        <v>0.94499999999999995</v>
      </c>
      <c r="AO18" s="31">
        <f t="shared" si="12"/>
        <v>1.0499613143347715</v>
      </c>
      <c r="AP18" s="31">
        <f t="shared" si="0"/>
        <v>1.0299640636781264</v>
      </c>
      <c r="AQ18" s="31">
        <f t="shared" si="1"/>
        <v>1.0498031915689532</v>
      </c>
      <c r="AR18" s="31">
        <f t="shared" si="13"/>
        <v>1.0427689040871293</v>
      </c>
      <c r="AS18" s="31">
        <f t="shared" si="2"/>
        <v>1.0631161072471862E-4</v>
      </c>
      <c r="AT18" s="31">
        <f t="shared" si="3"/>
        <v>1.0632237617169693E-4</v>
      </c>
      <c r="AU18" s="31">
        <f t="shared" si="4"/>
        <v>1.2857121949005901E-4</v>
      </c>
      <c r="AV18" s="31">
        <f t="shared" si="5"/>
        <v>1.2858727113962409E-4</v>
      </c>
      <c r="AW18" s="31">
        <f t="shared" si="6"/>
        <v>2.9100014359428883E-4</v>
      </c>
      <c r="AX18" s="31">
        <f t="shared" si="7"/>
        <v>2.9108082973050564E-4</v>
      </c>
      <c r="AY18" s="31">
        <f t="shared" si="8"/>
        <v>3.139685604025555E-4</v>
      </c>
      <c r="AZ18" s="31">
        <f t="shared" si="9"/>
        <v>3.1406312205084497E-4</v>
      </c>
      <c r="BA18" s="80">
        <f>'results.eq-unformat'!AJ28</f>
        <v>5.1662249999999998E-5</v>
      </c>
      <c r="BB18" s="80">
        <f>'results.eq-unformat'!AK28</f>
        <v>6.3693149999999999E-5</v>
      </c>
      <c r="BC18" s="80">
        <f>'results.eq-unformat'!AL28</f>
        <v>1.4144560000000001E-4</v>
      </c>
      <c r="BD18" s="80">
        <f>'results.eq-unformat'!AM28</f>
        <v>1.536411E-4</v>
      </c>
    </row>
    <row r="19" spans="1:56" s="6" customFormat="1" x14ac:dyDescent="0.3">
      <c r="F19" s="33"/>
      <c r="G19" s="8" t="s">
        <v>89</v>
      </c>
      <c r="K19" s="27"/>
      <c r="L19" s="27"/>
      <c r="M19" s="27"/>
      <c r="N19" s="27"/>
      <c r="O19" s="7"/>
      <c r="P19" s="7"/>
      <c r="Q19" s="7"/>
      <c r="R19" s="7"/>
      <c r="S19" s="7"/>
      <c r="T19" s="7"/>
      <c r="U19" s="27"/>
      <c r="V19" s="7"/>
      <c r="W19" s="27"/>
      <c r="X19" s="27"/>
      <c r="Y19" s="27"/>
      <c r="Z19" s="29"/>
      <c r="AC19" s="14"/>
      <c r="AD19" s="7"/>
      <c r="AE19" s="7"/>
      <c r="AF19" s="7"/>
      <c r="AG19" s="7"/>
      <c r="AH19" s="7"/>
      <c r="AI19" s="27"/>
      <c r="AJ19" s="27"/>
      <c r="AK19" s="29"/>
      <c r="AL19" s="27"/>
      <c r="AM19" s="14"/>
      <c r="AN19" s="14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pans="1:56" s="1" customFormat="1" x14ac:dyDescent="0.3">
      <c r="A20" s="1">
        <v>1</v>
      </c>
      <c r="B20" s="1">
        <v>7</v>
      </c>
      <c r="C20" s="1">
        <v>1</v>
      </c>
      <c r="D20" s="1">
        <v>8</v>
      </c>
      <c r="E20" s="1">
        <v>7</v>
      </c>
      <c r="F20" s="33">
        <v>1</v>
      </c>
      <c r="H20" s="1" t="s">
        <v>8</v>
      </c>
      <c r="I20" s="1" t="s">
        <v>9</v>
      </c>
      <c r="J20" s="1" t="s">
        <v>70</v>
      </c>
      <c r="K20" s="25">
        <f>'results.eq-unformat'!F8</f>
        <v>4.8803449999999998E-2</v>
      </c>
      <c r="L20" s="25">
        <f>'results.eq-unformat'!AF8</f>
        <v>2.146266E-3</v>
      </c>
      <c r="M20" s="25">
        <f>'results.eq-unformat'!G8</f>
        <v>4.8531093999999997E-2</v>
      </c>
      <c r="N20" s="25">
        <f>'results.eq-unformat'!AG8</f>
        <v>3.8482029000000001E-3</v>
      </c>
      <c r="O20" s="25">
        <f>'results.eq-unformat'!H8</f>
        <v>4.876486E-2</v>
      </c>
      <c r="P20" s="25">
        <f>'results.eq-unformat'!AH8</f>
        <v>2.7537159999999998E-3</v>
      </c>
      <c r="Q20" s="25">
        <f>'results.eq-unformat'!I8</f>
        <v>8.2690369999999999E-3</v>
      </c>
      <c r="R20" s="25">
        <f>'results.eq-unformat'!AI8</f>
        <v>9.8789379999999994E-4</v>
      </c>
      <c r="S20" s="25">
        <f>'results.eq-unformat'!J8</f>
        <v>1.3282310000000001E-5</v>
      </c>
      <c r="T20" s="25">
        <f>'results.eq-unformat'!K8</f>
        <v>6.8636009999999999E-5</v>
      </c>
      <c r="U20" s="25">
        <f>'results.eq-unformat'!L8</f>
        <v>-2.590704E-4</v>
      </c>
      <c r="V20" s="25">
        <f>'results.eq-unformat'!M8</f>
        <v>1.220096E-4</v>
      </c>
      <c r="W20" s="25">
        <f>'results.eq-unformat'!N8</f>
        <v>-2.7235269999999998E-4</v>
      </c>
      <c r="X20" s="25">
        <f>'results.eq-unformat'!O8</f>
        <v>2.169416E-3</v>
      </c>
      <c r="Y20" s="25">
        <f>'results.eq-unformat'!P8</f>
        <v>3.8650440000000002E-3</v>
      </c>
      <c r="Z20" s="25">
        <f>'results.eq-unformat'!Q8</f>
        <v>1.7816050000000001</v>
      </c>
      <c r="AA20" s="25">
        <f>'results.eq-unformat'!R8</f>
        <v>1</v>
      </c>
      <c r="AB20" s="25">
        <f>'results.eq-unformat'!S8</f>
        <v>1</v>
      </c>
      <c r="AC20" s="25">
        <f>'results.eq-unformat'!T8</f>
        <v>0.94299999999999995</v>
      </c>
      <c r="AD20" s="25">
        <f>'results.eq-unformat'!U8</f>
        <v>-2.5307360000000002E-5</v>
      </c>
      <c r="AE20" s="25">
        <f>'results.eq-unformat'!V8</f>
        <v>8.9380240000000005E-5</v>
      </c>
      <c r="AF20" s="25">
        <f>'results.eq-unformat'!W8</f>
        <v>-4.0521126999999997E-2</v>
      </c>
      <c r="AG20" s="25">
        <f>'results.eq-unformat'!X8</f>
        <v>3.1509730000000003E-5</v>
      </c>
      <c r="AH20" s="25">
        <f>'results.eq-unformat'!Y8</f>
        <v>-4.0495820000000002E-2</v>
      </c>
      <c r="AI20" s="25">
        <f>'results.eq-unformat'!Z8</f>
        <v>2.8251510000000001E-3</v>
      </c>
      <c r="AJ20" s="25">
        <f>'results.eq-unformat'!AA8</f>
        <v>4.0533364000000002E-2</v>
      </c>
      <c r="AK20" s="25">
        <f>'results.eq-unformat'!AB8</f>
        <v>14.347326000000001</v>
      </c>
      <c r="AL20" s="25">
        <f>'results.eq-unformat'!AC8</f>
        <v>1</v>
      </c>
      <c r="AM20" s="25">
        <f>'results.eq-unformat'!AD8</f>
        <v>1</v>
      </c>
      <c r="AN20" s="25">
        <f>'results.eq-unformat'!AE8</f>
        <v>0.94499999999999995</v>
      </c>
      <c r="AO20" s="25">
        <f t="shared" ref="AO20:AO34" si="14">EXP(K20)</f>
        <v>1.0500139502147663</v>
      </c>
      <c r="AP20" s="25">
        <f t="shared" ref="AP20:AP34" si="15">EXP(M20)</f>
        <v>1.0497280115556638</v>
      </c>
      <c r="AQ20" s="25">
        <f t="shared" ref="AQ20:AQ34" si="16">EXP(O20)</f>
        <v>1.0499734309582516</v>
      </c>
      <c r="AR20" s="25">
        <f t="shared" ref="AR20:AR24" si="17">EXP(Q20)</f>
        <v>1.0083033199168716</v>
      </c>
      <c r="AS20" s="25">
        <f t="shared" ref="AS20:AS34" si="18">AO20-EXP(K20-1.96*BA20)</f>
        <v>1.4124528441916695E-4</v>
      </c>
      <c r="AT20" s="25">
        <f t="shared" ref="AT20:AT34" si="19">EXP(K20+1.96*BA20)-AO20</f>
        <v>1.4126428694227755E-4</v>
      </c>
      <c r="AU20" s="25">
        <f t="shared" ref="AU20:AU34" si="20">AP20-EXP(M20-1.96*BB20)</f>
        <v>2.5100070060402047E-4</v>
      </c>
      <c r="AV20" s="25">
        <f t="shared" ref="AV20:AV34" si="21">EXP(M20+1.96*BB20)-AP20</f>
        <v>2.5106073179204103E-4</v>
      </c>
      <c r="AW20" s="25">
        <f t="shared" ref="AW20:AW34" si="22">AQ20-EXP(O20-1.96*BC20)</f>
        <v>1.8392376857723214E-4</v>
      </c>
      <c r="AX20" s="25">
        <f t="shared" ref="AX20:AX34" si="23">EXP(O20+1.96*BC20)-AQ20</f>
        <v>1.8395599213483216E-4</v>
      </c>
      <c r="AY20" s="25">
        <f t="shared" ref="AY20:AY34" si="24">AR20-EXP(Q20-1.96*BD20)</f>
        <v>6.2269953235549735E-5</v>
      </c>
      <c r="AZ20" s="25">
        <f t="shared" ref="AZ20:AZ34" si="25">EXP(Q20+1.96*BD20)-AR20</f>
        <v>6.22737990887412E-5</v>
      </c>
      <c r="BA20" s="80">
        <f>'results.eq-unformat'!AJ8</f>
        <v>6.8636009999999999E-5</v>
      </c>
      <c r="BB20" s="80">
        <f>'results.eq-unformat'!AK8</f>
        <v>1.220096E-4</v>
      </c>
      <c r="BC20" s="80">
        <f>'results.eq-unformat'!AL8</f>
        <v>8.9380240000000005E-5</v>
      </c>
      <c r="BD20" s="80">
        <f>'results.eq-unformat'!AM8</f>
        <v>3.1509730000000003E-5</v>
      </c>
    </row>
    <row r="21" spans="1:56" s="1" customFormat="1" x14ac:dyDescent="0.3">
      <c r="A21" s="1">
        <v>2</v>
      </c>
      <c r="B21" s="1">
        <v>13</v>
      </c>
      <c r="C21" s="1">
        <v>2</v>
      </c>
      <c r="D21" s="1">
        <v>15</v>
      </c>
      <c r="E21" s="1">
        <v>13</v>
      </c>
      <c r="F21" s="33">
        <v>2</v>
      </c>
      <c r="H21" s="1" t="s">
        <v>8</v>
      </c>
      <c r="I21" s="1" t="s">
        <v>42</v>
      </c>
      <c r="J21" s="1" t="s">
        <v>70</v>
      </c>
      <c r="K21" s="25">
        <f>'results.eq-unformat'!F9</f>
        <v>4.7440530000000002E-2</v>
      </c>
      <c r="L21" s="25">
        <f>'results.eq-unformat'!AF9</f>
        <v>2.2497789999999999E-3</v>
      </c>
      <c r="M21" s="25">
        <f>'results.eq-unformat'!G9</f>
        <v>4.6238670000000003E-2</v>
      </c>
      <c r="N21" s="25">
        <f>'results.eq-unformat'!AG9</f>
        <v>2.3180231999999999E-3</v>
      </c>
      <c r="O21" s="25">
        <f>'results.eq-unformat'!H9</f>
        <v>3.7922409999999997E-2</v>
      </c>
      <c r="P21" s="25">
        <f>'results.eq-unformat'!AH9</f>
        <v>2.46809E-3</v>
      </c>
      <c r="Q21" s="25">
        <f>'results.eq-unformat'!I9</f>
        <v>2.6892218999999998E-2</v>
      </c>
      <c r="R21" s="25">
        <f>'results.eq-unformat'!AI9</f>
        <v>1.8404228E-3</v>
      </c>
      <c r="S21" s="25">
        <f>'results.eq-unformat'!J9</f>
        <v>-1.3496350000000001E-3</v>
      </c>
      <c r="T21" s="25">
        <f>'results.eq-unformat'!K9</f>
        <v>7.9405550000000001E-5</v>
      </c>
      <c r="U21" s="25">
        <f>'results.eq-unformat'!L9</f>
        <v>-2.5514937E-3</v>
      </c>
      <c r="V21" s="25">
        <f>'results.eq-unformat'!M9</f>
        <v>7.2353370000000002E-5</v>
      </c>
      <c r="W21" s="25">
        <f>'results.eq-unformat'!N9</f>
        <v>-1.2018585E-3</v>
      </c>
      <c r="X21" s="25">
        <f>'results.eq-unformat'!O9</f>
        <v>2.849641E-3</v>
      </c>
      <c r="Y21" s="25">
        <f>'results.eq-unformat'!P9</f>
        <v>3.426353E-3</v>
      </c>
      <c r="Z21" s="25">
        <f>'results.eq-unformat'!Q9</f>
        <v>1.2023809999999999</v>
      </c>
      <c r="AA21" s="25">
        <f>'results.eq-unformat'!R9</f>
        <v>1</v>
      </c>
      <c r="AB21" s="25">
        <f>'results.eq-unformat'!S9</f>
        <v>1</v>
      </c>
      <c r="AC21" s="25">
        <f>'results.eq-unformat'!T9</f>
        <v>0.877</v>
      </c>
      <c r="AD21" s="25">
        <f>'results.eq-unformat'!U9</f>
        <v>-1.0867750000000001E-2</v>
      </c>
      <c r="AE21" s="25">
        <f>'results.eq-unformat'!V9</f>
        <v>3.5674449999999999E-4</v>
      </c>
      <c r="AF21" s="25">
        <f>'results.eq-unformat'!W9</f>
        <v>-2.1897946000000001E-2</v>
      </c>
      <c r="AG21" s="25">
        <f>'results.eq-unformat'!X9</f>
        <v>5.728348E-5</v>
      </c>
      <c r="AH21" s="25">
        <f>'results.eq-unformat'!Y9</f>
        <v>-1.1030193000000001E-2</v>
      </c>
      <c r="AI21" s="25">
        <f>'results.eq-unformat'!Z9</f>
        <v>1.5660377E-2</v>
      </c>
      <c r="AJ21" s="25">
        <f>'results.eq-unformat'!AA9</f>
        <v>2.1972668000000001E-2</v>
      </c>
      <c r="AK21" s="25">
        <f>'results.eq-unformat'!AB9</f>
        <v>1.4030739999999999</v>
      </c>
      <c r="AL21" s="25">
        <f>'results.eq-unformat'!AC9</f>
        <v>1</v>
      </c>
      <c r="AM21" s="25">
        <f>'results.eq-unformat'!AD9</f>
        <v>1</v>
      </c>
      <c r="AN21" s="25">
        <f>'results.eq-unformat'!AE9</f>
        <v>0.48099999999999998</v>
      </c>
      <c r="AO21" s="25">
        <f t="shared" si="14"/>
        <v>1.0485838399860312</v>
      </c>
      <c r="AP21" s="25">
        <f t="shared" si="15"/>
        <v>1.0473243460314159</v>
      </c>
      <c r="AQ21" s="25">
        <f t="shared" si="16"/>
        <v>1.0386506408487468</v>
      </c>
      <c r="AR21" s="25">
        <f t="shared" si="17"/>
        <v>1.0272570780014598</v>
      </c>
      <c r="AS21" s="25">
        <f t="shared" si="18"/>
        <v>1.6318351915600715E-4</v>
      </c>
      <c r="AT21" s="25">
        <f t="shared" si="19"/>
        <v>1.6320891817955818E-4</v>
      </c>
      <c r="AU21" s="25">
        <f t="shared" si="20"/>
        <v>1.4851326322484759E-4</v>
      </c>
      <c r="AV21" s="25">
        <f t="shared" si="21"/>
        <v>1.4853432577099923E-4</v>
      </c>
      <c r="AW21" s="25">
        <f t="shared" si="22"/>
        <v>7.259906480607814E-4</v>
      </c>
      <c r="AX21" s="25">
        <f t="shared" si="23"/>
        <v>7.2649845218819564E-4</v>
      </c>
      <c r="AY21" s="25">
        <f t="shared" si="24"/>
        <v>1.1532945168979403E-4</v>
      </c>
      <c r="AZ21" s="25">
        <f t="shared" si="25"/>
        <v>1.1534240110244731E-4</v>
      </c>
      <c r="BA21" s="80">
        <f>'results.eq-unformat'!AJ9</f>
        <v>7.9405550000000001E-5</v>
      </c>
      <c r="BB21" s="80">
        <f>'results.eq-unformat'!AK9</f>
        <v>7.2353370000000002E-5</v>
      </c>
      <c r="BC21" s="80">
        <f>'results.eq-unformat'!AL9</f>
        <v>3.5674449999999999E-4</v>
      </c>
      <c r="BD21" s="80">
        <f>'results.eq-unformat'!AM9</f>
        <v>5.728348E-5</v>
      </c>
    </row>
    <row r="22" spans="1:56" s="1" customFormat="1" x14ac:dyDescent="0.3">
      <c r="A22" s="1">
        <v>8</v>
      </c>
      <c r="B22" s="1">
        <v>14</v>
      </c>
      <c r="C22" s="1">
        <v>9</v>
      </c>
      <c r="D22" s="1">
        <v>16</v>
      </c>
      <c r="E22" s="1">
        <v>14</v>
      </c>
      <c r="F22" s="33">
        <v>8</v>
      </c>
      <c r="H22" s="1" t="s">
        <v>9</v>
      </c>
      <c r="I22" s="1" t="s">
        <v>42</v>
      </c>
      <c r="J22" s="1" t="s">
        <v>70</v>
      </c>
      <c r="K22" s="25">
        <f>'results.eq-unformat'!F10</f>
        <v>4.868285E-2</v>
      </c>
      <c r="L22" s="25">
        <f>'results.eq-unformat'!AF10</f>
        <v>2.8871909999999999E-3</v>
      </c>
      <c r="M22" s="25">
        <f>'results.eq-unformat'!G10</f>
        <v>6.7727079999999997E-3</v>
      </c>
      <c r="N22" s="25">
        <f>'results.eq-unformat'!AG10</f>
        <v>8.1258700000000003E-4</v>
      </c>
      <c r="O22" s="25">
        <f>'results.eq-unformat'!H10</f>
        <v>4.8909229999999998E-2</v>
      </c>
      <c r="P22" s="25">
        <f>'results.eq-unformat'!AH10</f>
        <v>3.2037369999999999E-3</v>
      </c>
      <c r="Q22" s="25">
        <f>'results.eq-unformat'!I10</f>
        <v>3.207492E-2</v>
      </c>
      <c r="R22" s="25">
        <f>'results.eq-unformat'!AI10</f>
        <v>2.4928716E-3</v>
      </c>
      <c r="S22" s="25">
        <f>'results.eq-unformat'!J10</f>
        <v>-1.073109E-4</v>
      </c>
      <c r="T22" s="25">
        <f>'results.eq-unformat'!K10</f>
        <v>9.0689270000000004E-5</v>
      </c>
      <c r="U22" s="25">
        <f>'results.eq-unformat'!L10</f>
        <v>-4.2017455799999999E-2</v>
      </c>
      <c r="V22" s="25">
        <f>'results.eq-unformat'!M10</f>
        <v>2.676027E-5</v>
      </c>
      <c r="W22" s="25">
        <f>'results.eq-unformat'!N10</f>
        <v>-4.19101448E-2</v>
      </c>
      <c r="X22" s="25">
        <f>'results.eq-unformat'!O10</f>
        <v>2.86842E-3</v>
      </c>
      <c r="Y22" s="25">
        <f>'results.eq-unformat'!P10</f>
        <v>4.2025967999999997E-2</v>
      </c>
      <c r="Z22" s="25">
        <f>'results.eq-unformat'!Q10</f>
        <v>14.651259</v>
      </c>
      <c r="AA22" s="25">
        <f>'results.eq-unformat'!R10</f>
        <v>1</v>
      </c>
      <c r="AB22" s="25">
        <f>'results.eq-unformat'!S10</f>
        <v>1</v>
      </c>
      <c r="AC22" s="25">
        <f>'results.eq-unformat'!T10</f>
        <v>0.94299999999999995</v>
      </c>
      <c r="AD22" s="25">
        <f>'results.eq-unformat'!U10</f>
        <v>1.190644E-4</v>
      </c>
      <c r="AE22" s="25">
        <f>'results.eq-unformat'!V10</f>
        <v>1.013785E-4</v>
      </c>
      <c r="AF22" s="25">
        <f>'results.eq-unformat'!W10</f>
        <v>-1.6715244000000001E-2</v>
      </c>
      <c r="AG22" s="25">
        <f>'results.eq-unformat'!X10</f>
        <v>8.2898279999999997E-5</v>
      </c>
      <c r="AH22" s="25">
        <f>'results.eq-unformat'!Y10</f>
        <v>-1.6834308999999999E-2</v>
      </c>
      <c r="AI22" s="25">
        <f>'results.eq-unformat'!Z10</f>
        <v>3.2064789999999999E-3</v>
      </c>
      <c r="AJ22" s="25">
        <f>'results.eq-unformat'!AA10</f>
        <v>1.6919356999999999E-2</v>
      </c>
      <c r="AK22" s="25">
        <f>'results.eq-unformat'!AB10</f>
        <v>5.2766159999999998</v>
      </c>
      <c r="AL22" s="25">
        <f>'results.eq-unformat'!AC10</f>
        <v>1</v>
      </c>
      <c r="AM22" s="25">
        <f>'results.eq-unformat'!AD10</f>
        <v>1</v>
      </c>
      <c r="AN22" s="25">
        <f>'results.eq-unformat'!AE10</f>
        <v>0.94799999999999995</v>
      </c>
      <c r="AO22" s="25">
        <f t="shared" si="14"/>
        <v>1.0498873261679538</v>
      </c>
      <c r="AP22" s="25">
        <f t="shared" si="15"/>
        <v>1.0067956946514842</v>
      </c>
      <c r="AQ22" s="25">
        <f t="shared" si="16"/>
        <v>1.0501250265651445</v>
      </c>
      <c r="AR22" s="25">
        <f t="shared" si="17"/>
        <v>1.032594864414452</v>
      </c>
      <c r="AS22" s="25">
        <f t="shared" si="18"/>
        <v>1.8660190495101148E-4</v>
      </c>
      <c r="AT22" s="25">
        <f t="shared" si="19"/>
        <v>1.8663507656868639E-4</v>
      </c>
      <c r="AU22" s="25">
        <f t="shared" si="20"/>
        <v>5.2805179431070215E-5</v>
      </c>
      <c r="AV22" s="25">
        <f t="shared" si="21"/>
        <v>5.2807949142419375E-5</v>
      </c>
      <c r="AW22" s="25">
        <f t="shared" si="22"/>
        <v>2.0864106664042481E-4</v>
      </c>
      <c r="AX22" s="25">
        <f t="shared" si="23"/>
        <v>2.0868252812777932E-4</v>
      </c>
      <c r="AY22" s="25">
        <f t="shared" si="24"/>
        <v>1.6776303337517895E-4</v>
      </c>
      <c r="AZ22" s="25">
        <f t="shared" si="25"/>
        <v>1.6779029383262589E-4</v>
      </c>
      <c r="BA22" s="80">
        <f>'results.eq-unformat'!AJ10</f>
        <v>9.0689270000000004E-5</v>
      </c>
      <c r="BB22" s="80">
        <f>'results.eq-unformat'!AK10</f>
        <v>2.676027E-5</v>
      </c>
      <c r="BC22" s="80">
        <f>'results.eq-unformat'!AL10</f>
        <v>1.013785E-4</v>
      </c>
      <c r="BD22" s="80">
        <f>'results.eq-unformat'!AM10</f>
        <v>8.2898279999999997E-5</v>
      </c>
    </row>
    <row r="23" spans="1:56" s="16" customFormat="1" x14ac:dyDescent="0.3">
      <c r="A23" s="16">
        <v>22</v>
      </c>
      <c r="B23" s="16">
        <v>28</v>
      </c>
      <c r="C23" s="16">
        <v>25</v>
      </c>
      <c r="D23" s="16">
        <v>32</v>
      </c>
      <c r="E23" s="16">
        <v>28</v>
      </c>
      <c r="F23" s="33">
        <v>22</v>
      </c>
      <c r="H23" s="16" t="s">
        <v>10</v>
      </c>
      <c r="I23" s="16" t="s">
        <v>43</v>
      </c>
      <c r="J23" s="16" t="s">
        <v>70</v>
      </c>
      <c r="K23" s="26">
        <f>'results.eq-unformat'!F11</f>
        <v>4.8852979999999997E-2</v>
      </c>
      <c r="L23" s="26">
        <f>'results.eq-unformat'!AF11</f>
        <v>3.2358310000000002E-3</v>
      </c>
      <c r="M23" s="26">
        <f>'results.eq-unformat'!G11</f>
        <v>1.7501752999999998E-2</v>
      </c>
      <c r="N23" s="26">
        <f>'results.eq-unformat'!AG11</f>
        <v>1.2642991E-3</v>
      </c>
      <c r="O23" s="26">
        <f>'results.eq-unformat'!H11</f>
        <v>4.8681259999999997E-2</v>
      </c>
      <c r="P23" s="26">
        <f>'results.eq-unformat'!AH11</f>
        <v>3.2046940000000001E-3</v>
      </c>
      <c r="Q23" s="26">
        <f>'results.eq-unformat'!I11</f>
        <v>2.5267925E-2</v>
      </c>
      <c r="R23" s="26">
        <f>'results.eq-unformat'!AI11</f>
        <v>1.7069081000000001E-3</v>
      </c>
      <c r="S23" s="26">
        <f>'results.eq-unformat'!J11</f>
        <v>6.2811449999999996E-5</v>
      </c>
      <c r="T23" s="26">
        <f>'results.eq-unformat'!K11</f>
        <v>1.0742E-4</v>
      </c>
      <c r="U23" s="26">
        <f>'results.eq-unformat'!L11</f>
        <v>-3.1288410900000001E-2</v>
      </c>
      <c r="V23" s="26">
        <f>'results.eq-unformat'!M11</f>
        <v>4.3536360000000003E-5</v>
      </c>
      <c r="W23" s="26">
        <f>'results.eq-unformat'!N11</f>
        <v>-3.1351222400000003E-2</v>
      </c>
      <c r="X23" s="26">
        <f>'results.eq-unformat'!O11</f>
        <v>3.3957990000000001E-3</v>
      </c>
      <c r="Y23" s="26">
        <f>'results.eq-unformat'!P11</f>
        <v>3.1318655000000001E-2</v>
      </c>
      <c r="Z23" s="26">
        <f>'results.eq-unformat'!Q11</f>
        <v>9.2227639999999997</v>
      </c>
      <c r="AA23" s="26">
        <f>'results.eq-unformat'!R11</f>
        <v>1</v>
      </c>
      <c r="AB23" s="26">
        <f>'results.eq-unformat'!S11</f>
        <v>1</v>
      </c>
      <c r="AC23" s="26">
        <f>'results.eq-unformat'!T11</f>
        <v>0.93400000000000005</v>
      </c>
      <c r="AD23" s="26">
        <f>'results.eq-unformat'!U11</f>
        <v>-1.089056E-4</v>
      </c>
      <c r="AE23" s="26">
        <f>'results.eq-unformat'!V11</f>
        <v>1.017439E-4</v>
      </c>
      <c r="AF23" s="26">
        <f>'results.eq-unformat'!W11</f>
        <v>-2.3522239E-2</v>
      </c>
      <c r="AG23" s="26">
        <f>'results.eq-unformat'!X11</f>
        <v>5.677688E-5</v>
      </c>
      <c r="AH23" s="26">
        <f>'results.eq-unformat'!Y11</f>
        <v>-2.3413333000000001E-2</v>
      </c>
      <c r="AI23" s="26">
        <f>'results.eq-unformat'!Z11</f>
        <v>3.217658E-3</v>
      </c>
      <c r="AJ23" s="26">
        <f>'results.eq-unformat'!AA11</f>
        <v>2.3590593999999999E-2</v>
      </c>
      <c r="AK23" s="26">
        <f>'results.eq-unformat'!AB11</f>
        <v>7.3316039999999996</v>
      </c>
      <c r="AL23" s="26">
        <f>'results.eq-unformat'!AC11</f>
        <v>1</v>
      </c>
      <c r="AM23" s="26">
        <f>'results.eq-unformat'!AD11</f>
        <v>1</v>
      </c>
      <c r="AN23" s="26">
        <f>'results.eq-unformat'!AE11</f>
        <v>0.95099999999999996</v>
      </c>
      <c r="AO23" s="26">
        <f t="shared" si="14"/>
        <v>1.0500659586936998</v>
      </c>
      <c r="AP23" s="26">
        <f t="shared" si="15"/>
        <v>1.0176558060998262</v>
      </c>
      <c r="AQ23" s="26">
        <f t="shared" si="16"/>
        <v>1.0498856568484323</v>
      </c>
      <c r="AR23" s="26">
        <f t="shared" si="17"/>
        <v>1.0255898648818929</v>
      </c>
      <c r="AS23" s="26">
        <f t="shared" si="18"/>
        <v>2.2106097489538179E-4</v>
      </c>
      <c r="AT23" s="26">
        <f t="shared" si="19"/>
        <v>2.2110752268034162E-4</v>
      </c>
      <c r="AU23" s="26">
        <f t="shared" si="20"/>
        <v>8.683415299270969E-5</v>
      </c>
      <c r="AV23" s="26">
        <f t="shared" si="21"/>
        <v>8.6841562977335585E-5</v>
      </c>
      <c r="AW23" s="26">
        <f t="shared" si="22"/>
        <v>2.0934526980642687E-4</v>
      </c>
      <c r="AX23" s="26">
        <f t="shared" si="23"/>
        <v>2.0938702119366326E-4</v>
      </c>
      <c r="AY23" s="26">
        <f t="shared" si="24"/>
        <v>1.1412404353494665E-4</v>
      </c>
      <c r="AZ23" s="26">
        <f t="shared" si="25"/>
        <v>1.1413674427163123E-4</v>
      </c>
      <c r="BA23" s="80">
        <f>'results.eq-unformat'!AJ11</f>
        <v>1.0742E-4</v>
      </c>
      <c r="BB23" s="80">
        <f>'results.eq-unformat'!AK11</f>
        <v>4.3536360000000003E-5</v>
      </c>
      <c r="BC23" s="80">
        <f>'results.eq-unformat'!AL11</f>
        <v>1.017439E-4</v>
      </c>
      <c r="BD23" s="80">
        <f>'results.eq-unformat'!AM11</f>
        <v>5.677688E-5</v>
      </c>
    </row>
    <row r="24" spans="1:56" s="16" customFormat="1" x14ac:dyDescent="0.3">
      <c r="A24" s="16">
        <v>23</v>
      </c>
      <c r="B24" s="16">
        <v>34</v>
      </c>
      <c r="C24" s="16">
        <v>26</v>
      </c>
      <c r="D24" s="16">
        <v>39</v>
      </c>
      <c r="E24" s="16">
        <v>34</v>
      </c>
      <c r="F24" s="33">
        <v>23</v>
      </c>
      <c r="H24" s="16" t="s">
        <v>10</v>
      </c>
      <c r="I24" s="16" t="s">
        <v>11</v>
      </c>
      <c r="J24" s="16" t="s">
        <v>70</v>
      </c>
      <c r="K24" s="26">
        <f>'results.eq-unformat'!F12</f>
        <v>4.8797849999999997E-2</v>
      </c>
      <c r="L24" s="26">
        <f>'results.eq-unformat'!AF12</f>
        <v>2.4701660000000002E-3</v>
      </c>
      <c r="M24" s="26">
        <f>'results.eq-unformat'!G12</f>
        <v>1.7691355999999998E-2</v>
      </c>
      <c r="N24" s="26">
        <f>'results.eq-unformat'!AG12</f>
        <v>9.6023669999999997E-4</v>
      </c>
      <c r="O24" s="26">
        <f>'results.eq-unformat'!H12</f>
        <v>4.8874359999999999E-2</v>
      </c>
      <c r="P24" s="26">
        <f>'results.eq-unformat'!AH12</f>
        <v>4.050433E-3</v>
      </c>
      <c r="Q24" s="26">
        <f>'results.eq-unformat'!I12</f>
        <v>1.3973648E-2</v>
      </c>
      <c r="R24" s="26">
        <f>'results.eq-unformat'!AI12</f>
        <v>1.3093993E-3</v>
      </c>
      <c r="S24" s="26">
        <f>'results.eq-unformat'!J12</f>
        <v>7.6846249999999993E-6</v>
      </c>
      <c r="T24" s="26">
        <f>'results.eq-unformat'!K12</f>
        <v>7.8620950000000002E-5</v>
      </c>
      <c r="U24" s="26">
        <f>'results.eq-unformat'!L12</f>
        <v>-3.1098808200000001E-2</v>
      </c>
      <c r="V24" s="26">
        <f>'results.eq-unformat'!M12</f>
        <v>3.1452129999999999E-5</v>
      </c>
      <c r="W24" s="26">
        <f>'results.eq-unformat'!N12</f>
        <v>-3.11064928E-2</v>
      </c>
      <c r="X24" s="26">
        <f>'results.eq-unformat'!O12</f>
        <v>2.4849809999999998E-3</v>
      </c>
      <c r="Y24" s="26">
        <f>'results.eq-unformat'!P12</f>
        <v>3.1114692999999999E-2</v>
      </c>
      <c r="Z24" s="26">
        <f>'results.eq-unformat'!Q12</f>
        <v>12.521099</v>
      </c>
      <c r="AA24" s="26">
        <f>'results.eq-unformat'!R12</f>
        <v>1</v>
      </c>
      <c r="AB24" s="26">
        <f>'results.eq-unformat'!S12</f>
        <v>1</v>
      </c>
      <c r="AC24" s="26">
        <f>'results.eq-unformat'!T12</f>
        <v>0.94899999999999995</v>
      </c>
      <c r="AD24" s="26">
        <f>'results.eq-unformat'!U12</f>
        <v>8.4200489999999994E-5</v>
      </c>
      <c r="AE24" s="26">
        <f>'results.eq-unformat'!V12</f>
        <v>1.2847060000000001E-4</v>
      </c>
      <c r="AF24" s="26">
        <f>'results.eq-unformat'!W12</f>
        <v>-3.4816516999999998E-2</v>
      </c>
      <c r="AG24" s="26">
        <f>'results.eq-unformat'!X12</f>
        <v>4.3974039999999999E-5</v>
      </c>
      <c r="AH24" s="26">
        <f>'results.eq-unformat'!Y12</f>
        <v>-3.4900716999999998E-2</v>
      </c>
      <c r="AI24" s="26">
        <f>'results.eq-unformat'!Z12</f>
        <v>4.0614400000000004E-3</v>
      </c>
      <c r="AJ24" s="26">
        <f>'results.eq-unformat'!AA12</f>
        <v>3.4844248000000001E-2</v>
      </c>
      <c r="AK24" s="26">
        <f>'results.eq-unformat'!AB12</f>
        <v>8.5792850000000005</v>
      </c>
      <c r="AL24" s="26">
        <f>'results.eq-unformat'!AC12</f>
        <v>1</v>
      </c>
      <c r="AM24" s="26">
        <f>'results.eq-unformat'!AD12</f>
        <v>1</v>
      </c>
      <c r="AN24" s="26">
        <f>'results.eq-unformat'!AE12</f>
        <v>0.95199999999999996</v>
      </c>
      <c r="AO24" s="26">
        <f t="shared" si="14"/>
        <v>1.0500080701531094</v>
      </c>
      <c r="AP24" s="26">
        <f t="shared" si="15"/>
        <v>1.0178487749867922</v>
      </c>
      <c r="AQ24" s="26">
        <f t="shared" si="16"/>
        <v>1.0500884093438931</v>
      </c>
      <c r="AR24" s="26">
        <f t="shared" si="17"/>
        <v>1.0140717357680085</v>
      </c>
      <c r="AS24" s="26">
        <f t="shared" si="18"/>
        <v>1.6179069263166923E-4</v>
      </c>
      <c r="AT24" s="26">
        <f t="shared" si="19"/>
        <v>1.6181562602279875E-4</v>
      </c>
      <c r="AU24" s="26">
        <f t="shared" si="20"/>
        <v>6.2744549502280478E-5</v>
      </c>
      <c r="AV24" s="26">
        <f t="shared" si="21"/>
        <v>6.2748417582803029E-5</v>
      </c>
      <c r="AW24" s="26">
        <f t="shared" si="22"/>
        <v>2.643814691447588E-4</v>
      </c>
      <c r="AX24" s="26">
        <f t="shared" si="23"/>
        <v>2.6444804940917166E-4</v>
      </c>
      <c r="AY24" s="26">
        <f t="shared" si="24"/>
        <v>8.7398182460063367E-5</v>
      </c>
      <c r="AZ24" s="26">
        <f t="shared" si="25"/>
        <v>8.7405715556876373E-5</v>
      </c>
      <c r="BA24" s="80">
        <f>'results.eq-unformat'!AJ12</f>
        <v>7.8620950000000002E-5</v>
      </c>
      <c r="BB24" s="80">
        <f>'results.eq-unformat'!AK12</f>
        <v>3.1452129999999999E-5</v>
      </c>
      <c r="BC24" s="80">
        <f>'results.eq-unformat'!AL12</f>
        <v>1.2847060000000001E-4</v>
      </c>
      <c r="BD24" s="80">
        <f>'results.eq-unformat'!AM12</f>
        <v>4.3974039999999999E-5</v>
      </c>
    </row>
    <row r="25" spans="1:56" s="16" customFormat="1" x14ac:dyDescent="0.3">
      <c r="A25" s="16">
        <v>29</v>
      </c>
      <c r="B25" s="16">
        <v>35</v>
      </c>
      <c r="C25" s="16">
        <v>33</v>
      </c>
      <c r="D25" s="16">
        <v>40</v>
      </c>
      <c r="E25" s="16">
        <v>35</v>
      </c>
      <c r="F25" s="33">
        <v>29</v>
      </c>
      <c r="H25" s="16" t="s">
        <v>43</v>
      </c>
      <c r="I25" s="16" t="s">
        <v>11</v>
      </c>
      <c r="J25" s="16" t="s">
        <v>70</v>
      </c>
      <c r="K25" s="26">
        <f>'results.eq-unformat'!F13</f>
        <v>4.8747369999999998E-2</v>
      </c>
      <c r="L25" s="26">
        <f>'results.eq-unformat'!AF13</f>
        <v>2.5189259999999999E-3</v>
      </c>
      <c r="M25" s="26">
        <f>'results.eq-unformat'!G13</f>
        <v>2.5005633999999999E-2</v>
      </c>
      <c r="N25" s="26">
        <f>'results.eq-unformat'!AG13</f>
        <v>1.3544035000000001E-3</v>
      </c>
      <c r="O25" s="26">
        <f>'results.eq-unformat'!H13</f>
        <v>4.8941079999999998E-2</v>
      </c>
      <c r="P25" s="26">
        <f>'results.eq-unformat'!AH13</f>
        <v>4.1790689999999997E-3</v>
      </c>
      <c r="Q25" s="26">
        <f>'results.eq-unformat'!I13</f>
        <v>1.3994820999999999E-2</v>
      </c>
      <c r="R25" s="26">
        <f>'results.eq-unformat'!AI13</f>
        <v>1.3725802E-3</v>
      </c>
      <c r="S25" s="26">
        <f>'results.eq-unformat'!J13</f>
        <v>-4.2790029999999997E-5</v>
      </c>
      <c r="T25" s="26">
        <f>'results.eq-unformat'!K13</f>
        <v>7.9278829999999999E-5</v>
      </c>
      <c r="U25" s="26">
        <f>'results.eq-unformat'!L13</f>
        <v>-2.3784530000000002E-2</v>
      </c>
      <c r="V25" s="26">
        <f>'results.eq-unformat'!M13</f>
        <v>4.3755769999999997E-5</v>
      </c>
      <c r="W25" s="26">
        <f>'results.eq-unformat'!N13</f>
        <v>-2.3741740000000001E-2</v>
      </c>
      <c r="X25" s="26">
        <f>'results.eq-unformat'!O13</f>
        <v>2.5061279999999998E-3</v>
      </c>
      <c r="Y25" s="26">
        <f>'results.eq-unformat'!P13</f>
        <v>2.3824703999999999E-2</v>
      </c>
      <c r="Z25" s="26">
        <f>'results.eq-unformat'!Q13</f>
        <v>9.5065779999999993</v>
      </c>
      <c r="AA25" s="26">
        <f>'results.eq-unformat'!R13</f>
        <v>1</v>
      </c>
      <c r="AB25" s="26">
        <f>'results.eq-unformat'!S13</f>
        <v>1</v>
      </c>
      <c r="AC25" s="26">
        <f>'results.eq-unformat'!T13</f>
        <v>0.95299999999999996</v>
      </c>
      <c r="AD25" s="26">
        <f>'results.eq-unformat'!U13</f>
        <v>1.5091369999999999E-4</v>
      </c>
      <c r="AE25" s="26">
        <f>'results.eq-unformat'!V13</f>
        <v>1.353809E-4</v>
      </c>
      <c r="AF25" s="26">
        <f>'results.eq-unformat'!W13</f>
        <v>-3.4795342999999999E-2</v>
      </c>
      <c r="AG25" s="26">
        <f>'results.eq-unformat'!X13</f>
        <v>4.5165330000000001E-5</v>
      </c>
      <c r="AH25" s="26">
        <f>'results.eq-unformat'!Y13</f>
        <v>-3.4946257000000001E-2</v>
      </c>
      <c r="AI25" s="26">
        <f>'results.eq-unformat'!Z13</f>
        <v>4.2816379999999999E-3</v>
      </c>
      <c r="AJ25" s="26">
        <f>'results.eq-unformat'!AA13</f>
        <v>3.4824613999999997E-2</v>
      </c>
      <c r="AK25" s="26">
        <f>'results.eq-unformat'!AB13</f>
        <v>8.1334789999999995</v>
      </c>
      <c r="AL25" s="26">
        <f>'results.eq-unformat'!AC13</f>
        <v>1</v>
      </c>
      <c r="AM25" s="26">
        <f>'results.eq-unformat'!AD13</f>
        <v>1</v>
      </c>
      <c r="AN25" s="26">
        <f>'results.eq-unformat'!AE13</f>
        <v>0.93899999999999995</v>
      </c>
      <c r="AO25" s="26">
        <f t="shared" si="14"/>
        <v>1.0499550670835367</v>
      </c>
      <c r="AP25" s="26">
        <f t="shared" si="15"/>
        <v>1.0253208971660908</v>
      </c>
      <c r="AQ25" s="26">
        <f t="shared" si="16"/>
        <v>1.0501584735798817</v>
      </c>
      <c r="AR25" s="26">
        <f t="shared" ref="AR25" si="26">EXP(Q25)</f>
        <v>1.0140932069361737</v>
      </c>
      <c r="AS25" s="26">
        <f t="shared" si="18"/>
        <v>1.6313617526275692E-4</v>
      </c>
      <c r="AT25" s="26">
        <f t="shared" si="19"/>
        <v>1.6316152639261894E-4</v>
      </c>
      <c r="AU25" s="26">
        <f t="shared" si="20"/>
        <v>8.7929091980187835E-5</v>
      </c>
      <c r="AV25" s="26">
        <f t="shared" si="21"/>
        <v>8.7936633217378102E-5</v>
      </c>
      <c r="AW25" s="26">
        <f t="shared" si="22"/>
        <v>2.7861897569136929E-4</v>
      </c>
      <c r="AX25" s="26">
        <f t="shared" si="23"/>
        <v>2.7869291608850766E-4</v>
      </c>
      <c r="AY25" s="26">
        <f t="shared" si="24"/>
        <v>8.976766115353918E-5</v>
      </c>
      <c r="AZ25" s="26">
        <f t="shared" si="25"/>
        <v>8.9775608101749782E-5</v>
      </c>
      <c r="BA25" s="80">
        <f>'results.eq-unformat'!AJ13</f>
        <v>7.9278829999999999E-5</v>
      </c>
      <c r="BB25" s="80">
        <f>'results.eq-unformat'!AK13</f>
        <v>4.3755769999999997E-5</v>
      </c>
      <c r="BC25" s="80">
        <f>'results.eq-unformat'!AL13</f>
        <v>1.353809E-4</v>
      </c>
      <c r="BD25" s="80">
        <f>'results.eq-unformat'!AM13</f>
        <v>4.5165330000000001E-5</v>
      </c>
    </row>
    <row r="26" spans="1:56" s="2" customFormat="1" x14ac:dyDescent="0.3">
      <c r="A26" s="2">
        <v>3</v>
      </c>
      <c r="B26" s="2">
        <v>19</v>
      </c>
      <c r="C26" s="2">
        <v>3</v>
      </c>
      <c r="D26" s="2">
        <v>22</v>
      </c>
      <c r="E26" s="2">
        <v>19</v>
      </c>
      <c r="F26" s="33">
        <v>3</v>
      </c>
      <c r="H26" s="2" t="s">
        <v>8</v>
      </c>
      <c r="I26" s="2" t="s">
        <v>10</v>
      </c>
      <c r="J26" s="2" t="s">
        <v>70</v>
      </c>
      <c r="K26" s="31">
        <f>'results.eq-unformat'!F29</f>
        <v>4.881431E-2</v>
      </c>
      <c r="L26" s="31">
        <f>'results.eq-unformat'!AF29</f>
        <v>1.2143430000000001E-3</v>
      </c>
      <c r="M26" s="31">
        <f>'results.eq-unformat'!G29</f>
        <v>4.7194120999999999E-2</v>
      </c>
      <c r="N26" s="31">
        <f>'results.eq-unformat'!AG29</f>
        <v>1.2114456E-3</v>
      </c>
      <c r="O26" s="31">
        <f>'results.eq-unformat'!H29</f>
        <v>4.8825250000000001E-2</v>
      </c>
      <c r="P26" s="31">
        <f>'results.eq-unformat'!AH29</f>
        <v>2.5929450000000001E-3</v>
      </c>
      <c r="Q26" s="31">
        <f>'results.eq-unformat'!I29</f>
        <v>1.7921817999999999E-2</v>
      </c>
      <c r="R26" s="31">
        <f>'results.eq-unformat'!AI29</f>
        <v>1.0401974E-3</v>
      </c>
      <c r="S26" s="31">
        <f>'results.eq-unformat'!J29</f>
        <v>2.4143520000000002E-5</v>
      </c>
      <c r="T26" s="31">
        <f>'results.eq-unformat'!K29</f>
        <v>3.9060339999999999E-5</v>
      </c>
      <c r="U26" s="31">
        <f>'results.eq-unformat'!L29</f>
        <v>-1.5960429000000001E-3</v>
      </c>
      <c r="V26" s="31">
        <f>'results.eq-unformat'!M29</f>
        <v>3.8750949999999999E-5</v>
      </c>
      <c r="W26" s="31">
        <f>'results.eq-unformat'!N29</f>
        <v>-1.6201865E-3</v>
      </c>
      <c r="X26" s="31">
        <f>'results.eq-unformat'!O29</f>
        <v>1.234815E-3</v>
      </c>
      <c r="Y26" s="31">
        <f>'results.eq-unformat'!P29</f>
        <v>2.0118369999999998E-3</v>
      </c>
      <c r="Z26" s="31">
        <f>'results.eq-unformat'!Q29</f>
        <v>1.629262</v>
      </c>
      <c r="AA26" s="31">
        <f>'results.eq-unformat'!R29</f>
        <v>1</v>
      </c>
      <c r="AB26" s="31">
        <f>'results.eq-unformat'!S29</f>
        <v>1</v>
      </c>
      <c r="AC26" s="31">
        <f>'results.eq-unformat'!T29</f>
        <v>0.94899999999999995</v>
      </c>
      <c r="AD26" s="31">
        <f>'results.eq-unformat'!U29</f>
        <v>3.508538E-5</v>
      </c>
      <c r="AE26" s="31">
        <f>'results.eq-unformat'!V29</f>
        <v>8.1604450000000004E-5</v>
      </c>
      <c r="AF26" s="31">
        <f>'results.eq-unformat'!W29</f>
        <v>-3.0868346000000001E-2</v>
      </c>
      <c r="AG26" s="31">
        <f>'results.eq-unformat'!X29</f>
        <v>3.253889E-5</v>
      </c>
      <c r="AH26" s="31">
        <f>'results.eq-unformat'!Y29</f>
        <v>-3.0903430999999999E-2</v>
      </c>
      <c r="AI26" s="31">
        <f>'results.eq-unformat'!Z29</f>
        <v>2.579507E-3</v>
      </c>
      <c r="AJ26" s="31">
        <f>'results.eq-unformat'!AA29</f>
        <v>3.0885474E-2</v>
      </c>
      <c r="AK26" s="31">
        <f>'results.eq-unformat'!AB29</f>
        <v>11.9734</v>
      </c>
      <c r="AL26" s="31">
        <f>'results.eq-unformat'!AC29</f>
        <v>1</v>
      </c>
      <c r="AM26" s="31">
        <f>'results.eq-unformat'!AD29</f>
        <v>1</v>
      </c>
      <c r="AN26" s="31">
        <f>'results.eq-unformat'!AE29</f>
        <v>0.95199999999999996</v>
      </c>
      <c r="AO26" s="31">
        <f t="shared" si="14"/>
        <v>1.0500253534281849</v>
      </c>
      <c r="AP26" s="31">
        <f t="shared" si="15"/>
        <v>1.0483254913216293</v>
      </c>
      <c r="AQ26" s="31">
        <f t="shared" si="16"/>
        <v>1.0500368407683871</v>
      </c>
      <c r="AR26" s="31">
        <f>EXP(Q26)</f>
        <v>1.0180833774836151</v>
      </c>
      <c r="AS26" s="31">
        <f t="shared" si="18"/>
        <v>8.0385043625508246E-5</v>
      </c>
      <c r="AT26" s="31">
        <f t="shared" si="19"/>
        <v>8.0391198000739905E-5</v>
      </c>
      <c r="AU26" s="31">
        <f t="shared" si="20"/>
        <v>7.9619249394591307E-5</v>
      </c>
      <c r="AV26" s="31">
        <f t="shared" si="21"/>
        <v>7.9625296854457517E-5</v>
      </c>
      <c r="AW26" s="31">
        <f t="shared" si="22"/>
        <v>1.6793442011642234E-4</v>
      </c>
      <c r="AX26" s="31">
        <f t="shared" si="23"/>
        <v>1.6796128248874886E-4</v>
      </c>
      <c r="AY26" s="31">
        <f t="shared" si="24"/>
        <v>6.4927443504725346E-5</v>
      </c>
      <c r="AZ26" s="31">
        <f t="shared" si="25"/>
        <v>6.4931584463856495E-5</v>
      </c>
      <c r="BA26" s="80">
        <f>'results.eq-unformat'!AJ29</f>
        <v>3.9060339999999999E-5</v>
      </c>
      <c r="BB26" s="80">
        <f>'results.eq-unformat'!AK29</f>
        <v>3.8750949999999999E-5</v>
      </c>
      <c r="BC26" s="80">
        <f>'results.eq-unformat'!AL29</f>
        <v>8.1604450000000004E-5</v>
      </c>
      <c r="BD26" s="80">
        <f>'results.eq-unformat'!AM29</f>
        <v>3.253889E-5</v>
      </c>
    </row>
    <row r="27" spans="1:56" s="2" customFormat="1" x14ac:dyDescent="0.3">
      <c r="A27" s="2">
        <v>4</v>
      </c>
      <c r="B27" s="2">
        <v>25</v>
      </c>
      <c r="C27" s="2">
        <v>4</v>
      </c>
      <c r="D27" s="2">
        <v>29</v>
      </c>
      <c r="E27" s="2">
        <v>25</v>
      </c>
      <c r="F27" s="33">
        <v>4</v>
      </c>
      <c r="H27" s="2" t="s">
        <v>8</v>
      </c>
      <c r="I27" s="2" t="s">
        <v>43</v>
      </c>
      <c r="J27" s="2" t="s">
        <v>70</v>
      </c>
      <c r="K27" s="31">
        <f>'results.eq-unformat'!F30</f>
        <v>4.8816430000000001E-2</v>
      </c>
      <c r="L27" s="31">
        <f>'results.eq-unformat'!AF30</f>
        <v>1.1324569999999999E-3</v>
      </c>
      <c r="M27" s="31">
        <f>'results.eq-unformat'!G30</f>
        <v>4.7541251E-2</v>
      </c>
      <c r="N27" s="31">
        <f>'results.eq-unformat'!AG30</f>
        <v>1.1041371000000001E-3</v>
      </c>
      <c r="O27" s="31">
        <f>'results.eq-unformat'!H30</f>
        <v>4.8649739999999997E-2</v>
      </c>
      <c r="P27" s="31">
        <f>'results.eq-unformat'!AH30</f>
        <v>2.409151E-3</v>
      </c>
      <c r="Q27" s="31">
        <f>'results.eq-unformat'!I30</f>
        <v>2.5018334999999999E-2</v>
      </c>
      <c r="R27" s="31">
        <f>'results.eq-unformat'!AI30</f>
        <v>1.2917356E-3</v>
      </c>
      <c r="S27" s="31">
        <f>'results.eq-unformat'!J30</f>
        <v>2.6263420000000001E-5</v>
      </c>
      <c r="T27" s="31">
        <f>'results.eq-unformat'!K30</f>
        <v>3.5562660000000001E-5</v>
      </c>
      <c r="U27" s="31">
        <f>'results.eq-unformat'!L30</f>
        <v>-1.2489132E-3</v>
      </c>
      <c r="V27" s="31">
        <f>'results.eq-unformat'!M30</f>
        <v>3.5114680000000003E-5</v>
      </c>
      <c r="W27" s="31">
        <f>'results.eq-unformat'!N30</f>
        <v>-1.2751766E-3</v>
      </c>
      <c r="X27" s="31">
        <f>'results.eq-unformat'!O30</f>
        <v>1.1243340000000001E-3</v>
      </c>
      <c r="Y27" s="31">
        <f>'results.eq-unformat'!P30</f>
        <v>1.6708059999999999E-3</v>
      </c>
      <c r="Z27" s="31">
        <f>'results.eq-unformat'!Q30</f>
        <v>1.48604</v>
      </c>
      <c r="AA27" s="31">
        <f>'results.eq-unformat'!R30</f>
        <v>1</v>
      </c>
      <c r="AB27" s="31">
        <f>'results.eq-unformat'!S30</f>
        <v>1</v>
      </c>
      <c r="AC27" s="31">
        <f>'results.eq-unformat'!T30</f>
        <v>0.94699999999999995</v>
      </c>
      <c r="AD27" s="31">
        <f>'results.eq-unformat'!U30</f>
        <v>-1.404249E-4</v>
      </c>
      <c r="AE27" s="31">
        <f>'results.eq-unformat'!V30</f>
        <v>7.7013919999999999E-5</v>
      </c>
      <c r="AF27" s="31">
        <f>'results.eq-unformat'!W30</f>
        <v>-2.3771829000000001E-2</v>
      </c>
      <c r="AG27" s="31">
        <f>'results.eq-unformat'!X30</f>
        <v>4.1126359999999997E-5</v>
      </c>
      <c r="AH27" s="31">
        <f>'results.eq-unformat'!Y30</f>
        <v>-2.3631404000000002E-2</v>
      </c>
      <c r="AI27" s="31">
        <f>'results.eq-unformat'!Z30</f>
        <v>2.4382230000000002E-3</v>
      </c>
      <c r="AJ27" s="31">
        <f>'results.eq-unformat'!AA30</f>
        <v>2.3807341999999999E-2</v>
      </c>
      <c r="AK27" s="31">
        <f>'results.eq-unformat'!AB30</f>
        <v>9.7642179999999996</v>
      </c>
      <c r="AL27" s="31">
        <f>'results.eq-unformat'!AC30</f>
        <v>1</v>
      </c>
      <c r="AM27" s="31">
        <f>'results.eq-unformat'!AD30</f>
        <v>1</v>
      </c>
      <c r="AN27" s="31">
        <f>'results.eq-unformat'!AE30</f>
        <v>0.94199999999999995</v>
      </c>
      <c r="AO27" s="31">
        <f t="shared" si="14"/>
        <v>1.0500275794842939</v>
      </c>
      <c r="AP27" s="31">
        <f t="shared" si="15"/>
        <v>1.0486894597179517</v>
      </c>
      <c r="AQ27" s="31">
        <f t="shared" si="16"/>
        <v>1.0498525649740591</v>
      </c>
      <c r="AR27" s="31">
        <f t="shared" ref="AR27:AR34" si="27">EXP(Q27)</f>
        <v>1.0253339198495059</v>
      </c>
      <c r="AS27" s="31">
        <f t="shared" si="18"/>
        <v>7.3187325936752146E-5</v>
      </c>
      <c r="AT27" s="31">
        <f t="shared" si="19"/>
        <v>7.3192427477053457E-5</v>
      </c>
      <c r="AU27" s="31">
        <f t="shared" si="20"/>
        <v>7.2173330117886181E-5</v>
      </c>
      <c r="AV27" s="31">
        <f t="shared" si="21"/>
        <v>7.2178297601865893E-5</v>
      </c>
      <c r="AW27" s="31">
        <f t="shared" si="22"/>
        <v>1.5846043255640652E-4</v>
      </c>
      <c r="AX27" s="31">
        <f t="shared" si="23"/>
        <v>1.5848435353382762E-4</v>
      </c>
      <c r="AY27" s="31">
        <f t="shared" si="24"/>
        <v>8.2646442726375113E-5</v>
      </c>
      <c r="AZ27" s="31">
        <f t="shared" si="25"/>
        <v>8.2653104931829091E-5</v>
      </c>
      <c r="BA27" s="80">
        <f>'results.eq-unformat'!AJ30</f>
        <v>3.5562660000000001E-5</v>
      </c>
      <c r="BB27" s="80">
        <f>'results.eq-unformat'!AK30</f>
        <v>3.5114680000000003E-5</v>
      </c>
      <c r="BC27" s="80">
        <f>'results.eq-unformat'!AL30</f>
        <v>7.7013919999999999E-5</v>
      </c>
      <c r="BD27" s="80">
        <f>'results.eq-unformat'!AM30</f>
        <v>4.1126359999999997E-5</v>
      </c>
    </row>
    <row r="28" spans="1:56" s="2" customFormat="1" x14ac:dyDescent="0.3">
      <c r="A28" s="2">
        <v>5</v>
      </c>
      <c r="B28" s="2">
        <v>31</v>
      </c>
      <c r="C28" s="2">
        <v>5</v>
      </c>
      <c r="D28" s="2">
        <v>36</v>
      </c>
      <c r="E28" s="2">
        <v>31</v>
      </c>
      <c r="F28" s="33">
        <v>5</v>
      </c>
      <c r="H28" s="2" t="s">
        <v>8</v>
      </c>
      <c r="I28" s="2" t="s">
        <v>11</v>
      </c>
      <c r="J28" s="2" t="s">
        <v>70</v>
      </c>
      <c r="K28" s="31">
        <f>'results.eq-unformat'!F31</f>
        <v>4.8829020000000001E-2</v>
      </c>
      <c r="L28" s="31">
        <f>'results.eq-unformat'!AF31</f>
        <v>1.127978E-3</v>
      </c>
      <c r="M28" s="31">
        <f>'results.eq-unformat'!G31</f>
        <v>4.7588771000000002E-2</v>
      </c>
      <c r="N28" s="31">
        <f>'results.eq-unformat'!AG31</f>
        <v>1.0999578E-3</v>
      </c>
      <c r="O28" s="31">
        <f>'results.eq-unformat'!H31</f>
        <v>4.8735180000000003E-2</v>
      </c>
      <c r="P28" s="31">
        <f>'results.eq-unformat'!AH31</f>
        <v>3.9189999999999997E-3</v>
      </c>
      <c r="Q28" s="31">
        <f>'results.eq-unformat'!I31</f>
        <v>1.3849359E-2</v>
      </c>
      <c r="R28" s="31">
        <f>'results.eq-unformat'!AI31</f>
        <v>1.2824736000000001E-3</v>
      </c>
      <c r="S28" s="31">
        <f>'results.eq-unformat'!J31</f>
        <v>3.8857609999999999E-5</v>
      </c>
      <c r="T28" s="31">
        <f>'results.eq-unformat'!K31</f>
        <v>3.5968150000000002E-5</v>
      </c>
      <c r="U28" s="31">
        <f>'results.eq-unformat'!L31</f>
        <v>-1.2013932000000001E-3</v>
      </c>
      <c r="V28" s="31">
        <f>'results.eq-unformat'!M31</f>
        <v>3.5047640000000002E-5</v>
      </c>
      <c r="W28" s="31">
        <f>'results.eq-unformat'!N31</f>
        <v>-1.2402508000000001E-3</v>
      </c>
      <c r="X28" s="31">
        <f>'results.eq-unformat'!O31</f>
        <v>1.137508E-3</v>
      </c>
      <c r="Y28" s="31">
        <f>'results.eq-unformat'!P31</f>
        <v>1.634153E-3</v>
      </c>
      <c r="Z28" s="31">
        <f>'results.eq-unformat'!Q31</f>
        <v>1.4366080000000001</v>
      </c>
      <c r="AA28" s="31">
        <f>'results.eq-unformat'!R31</f>
        <v>1</v>
      </c>
      <c r="AB28" s="31">
        <f>'results.eq-unformat'!S31</f>
        <v>1</v>
      </c>
      <c r="AC28" s="31">
        <f>'results.eq-unformat'!T31</f>
        <v>0.94399999999999995</v>
      </c>
      <c r="AD28" s="31">
        <f>'results.eq-unformat'!U31</f>
        <v>-5.498874E-5</v>
      </c>
      <c r="AE28" s="31">
        <f>'results.eq-unformat'!V31</f>
        <v>1.2664260000000001E-4</v>
      </c>
      <c r="AF28" s="31">
        <f>'results.eq-unformat'!W31</f>
        <v>-3.4940804999999998E-2</v>
      </c>
      <c r="AG28" s="31">
        <f>'results.eq-unformat'!X31</f>
        <v>4.0942690000000003E-5</v>
      </c>
      <c r="AH28" s="31">
        <f>'results.eq-unformat'!Y31</f>
        <v>-3.4885816E-2</v>
      </c>
      <c r="AI28" s="31">
        <f>'results.eq-unformat'!Z31</f>
        <v>4.0031650000000004E-3</v>
      </c>
      <c r="AJ28" s="31">
        <f>'results.eq-unformat'!AA31</f>
        <v>3.4964760999999997E-2</v>
      </c>
      <c r="AK28" s="31">
        <f>'results.eq-unformat'!AB31</f>
        <v>8.7342790000000008</v>
      </c>
      <c r="AL28" s="31">
        <f>'results.eq-unformat'!AC31</f>
        <v>1</v>
      </c>
      <c r="AM28" s="31">
        <f>'results.eq-unformat'!AD31</f>
        <v>1</v>
      </c>
      <c r="AN28" s="31">
        <f>'results.eq-unformat'!AE31</f>
        <v>0.93600000000000005</v>
      </c>
      <c r="AO28" s="31">
        <f t="shared" si="14"/>
        <v>1.0500407994147389</v>
      </c>
      <c r="AP28" s="31">
        <f t="shared" si="15"/>
        <v>1.0487392946251455</v>
      </c>
      <c r="AQ28" s="31">
        <f t="shared" si="16"/>
        <v>1.0499422682092783</v>
      </c>
      <c r="AR28" s="31">
        <f t="shared" si="27"/>
        <v>1.0139457056382832</v>
      </c>
      <c r="AS28" s="31">
        <f t="shared" si="18"/>
        <v>7.4022719718014329E-5</v>
      </c>
      <c r="AT28" s="31">
        <f t="shared" si="19"/>
        <v>7.4027938324006115E-5</v>
      </c>
      <c r="AU28" s="31">
        <f t="shared" si="20"/>
        <v>7.2038966685505912E-5</v>
      </c>
      <c r="AV28" s="31">
        <f t="shared" si="21"/>
        <v>7.2043915455122232E-5</v>
      </c>
      <c r="AW28" s="31">
        <f t="shared" si="22"/>
        <v>2.6058379831650491E-4</v>
      </c>
      <c r="AX28" s="31">
        <f t="shared" si="23"/>
        <v>2.6064848832385579E-4</v>
      </c>
      <c r="AY28" s="31">
        <f t="shared" si="24"/>
        <v>8.1363518157351322E-5</v>
      </c>
      <c r="AZ28" s="31">
        <f t="shared" si="25"/>
        <v>8.1370047652296051E-5</v>
      </c>
      <c r="BA28" s="80">
        <f>'results.eq-unformat'!AJ31</f>
        <v>3.5968150000000002E-5</v>
      </c>
      <c r="BB28" s="80">
        <f>'results.eq-unformat'!AK31</f>
        <v>3.5047640000000002E-5</v>
      </c>
      <c r="BC28" s="80">
        <f>'results.eq-unformat'!AL31</f>
        <v>1.2664260000000001E-4</v>
      </c>
      <c r="BD28" s="80">
        <f>'results.eq-unformat'!AM31</f>
        <v>4.0942690000000003E-5</v>
      </c>
    </row>
    <row r="29" spans="1:56" s="2" customFormat="1" x14ac:dyDescent="0.3">
      <c r="A29" s="2">
        <v>9</v>
      </c>
      <c r="B29" s="2">
        <v>20</v>
      </c>
      <c r="C29" s="2">
        <v>10</v>
      </c>
      <c r="D29" s="2">
        <v>23</v>
      </c>
      <c r="E29" s="2">
        <v>20</v>
      </c>
      <c r="F29" s="33">
        <v>9</v>
      </c>
      <c r="H29" s="2" t="s">
        <v>9</v>
      </c>
      <c r="I29" s="2" t="s">
        <v>10</v>
      </c>
      <c r="J29" s="2" t="s">
        <v>70</v>
      </c>
      <c r="K29" s="31">
        <f>'results.eq-unformat'!F32</f>
        <v>4.8745959999999998E-2</v>
      </c>
      <c r="L29" s="31">
        <f>'results.eq-unformat'!AF32</f>
        <v>1.6041499999999999E-3</v>
      </c>
      <c r="M29" s="31">
        <f>'results.eq-unformat'!G32</f>
        <v>8.5608779999999992E-3</v>
      </c>
      <c r="N29" s="31">
        <f>'results.eq-unformat'!AG32</f>
        <v>3.2240410000000002E-4</v>
      </c>
      <c r="O29" s="31">
        <f>'results.eq-unformat'!H32</f>
        <v>4.8828049999999998E-2</v>
      </c>
      <c r="P29" s="31">
        <f>'results.eq-unformat'!AH32</f>
        <v>2.6595590000000001E-3</v>
      </c>
      <c r="Q29" s="31">
        <f>'results.eq-unformat'!I32</f>
        <v>1.8630862000000002E-2</v>
      </c>
      <c r="R29" s="31">
        <f>'results.eq-unformat'!AI32</f>
        <v>1.0468158E-3</v>
      </c>
      <c r="S29" s="31">
        <f>'results.eq-unformat'!J32</f>
        <v>-4.420411E-5</v>
      </c>
      <c r="T29" s="31">
        <f>'results.eq-unformat'!K32</f>
        <v>4.9492729999999997E-5</v>
      </c>
      <c r="U29" s="31">
        <f>'results.eq-unformat'!L32</f>
        <v>-4.0229286000000003E-2</v>
      </c>
      <c r="V29" s="31">
        <f>'results.eq-unformat'!M32</f>
        <v>1.0769819999999999E-5</v>
      </c>
      <c r="W29" s="31">
        <f>'results.eq-unformat'!N32</f>
        <v>-4.0185081900000003E-2</v>
      </c>
      <c r="X29" s="31">
        <f>'results.eq-unformat'!O32</f>
        <v>1.564939E-3</v>
      </c>
      <c r="Y29" s="31">
        <f>'results.eq-unformat'!P32</f>
        <v>4.0230726000000001E-2</v>
      </c>
      <c r="Z29" s="31">
        <f>'results.eq-unformat'!Q32</f>
        <v>25.707533000000002</v>
      </c>
      <c r="AA29" s="31">
        <f>'results.eq-unformat'!R32</f>
        <v>1</v>
      </c>
      <c r="AB29" s="31">
        <f>'results.eq-unformat'!S32</f>
        <v>1</v>
      </c>
      <c r="AC29" s="31">
        <f>'results.eq-unformat'!T32</f>
        <v>0.94599999999999995</v>
      </c>
      <c r="AD29" s="31">
        <f>'results.eq-unformat'!U32</f>
        <v>3.7885230000000003E-5</v>
      </c>
      <c r="AE29" s="31">
        <f>'results.eq-unformat'!V32</f>
        <v>8.0392260000000003E-5</v>
      </c>
      <c r="AF29" s="31">
        <f>'results.eq-unformat'!W32</f>
        <v>-3.0159301999999999E-2</v>
      </c>
      <c r="AG29" s="31">
        <f>'results.eq-unformat'!X32</f>
        <v>3.4232040000000003E-5</v>
      </c>
      <c r="AH29" s="31">
        <f>'results.eq-unformat'!Y32</f>
        <v>-3.0197187E-2</v>
      </c>
      <c r="AI29" s="31">
        <f>'results.eq-unformat'!Z32</f>
        <v>2.541237E-3</v>
      </c>
      <c r="AJ29" s="31">
        <f>'results.eq-unformat'!AA32</f>
        <v>3.0178704000000001E-2</v>
      </c>
      <c r="AK29" s="31">
        <f>'results.eq-unformat'!AB32</f>
        <v>11.875594</v>
      </c>
      <c r="AL29" s="31">
        <f>'results.eq-unformat'!AC32</f>
        <v>1</v>
      </c>
      <c r="AM29" s="31">
        <f>'results.eq-unformat'!AD32</f>
        <v>1</v>
      </c>
      <c r="AN29" s="31">
        <f>'results.eq-unformat'!AE32</f>
        <v>0.96199999999999997</v>
      </c>
      <c r="AO29" s="31">
        <f t="shared" si="14"/>
        <v>1.0499535866479357</v>
      </c>
      <c r="AP29" s="31">
        <f t="shared" si="15"/>
        <v>1.0085976271094232</v>
      </c>
      <c r="AQ29" s="31">
        <f t="shared" si="16"/>
        <v>1.0500397808756574</v>
      </c>
      <c r="AR29" s="31">
        <f t="shared" si="27"/>
        <v>1.0188054993717621</v>
      </c>
      <c r="AS29" s="31">
        <f t="shared" si="18"/>
        <v>1.0184659604517421E-4</v>
      </c>
      <c r="AT29" s="31">
        <f t="shared" si="19"/>
        <v>1.0185647623006666E-4</v>
      </c>
      <c r="AU29" s="31">
        <f t="shared" si="20"/>
        <v>2.1290108491278659E-5</v>
      </c>
      <c r="AV29" s="31">
        <f t="shared" si="21"/>
        <v>2.1290557905784269E-5</v>
      </c>
      <c r="AW29" s="31">
        <f t="shared" si="22"/>
        <v>1.6544050483036088E-4</v>
      </c>
      <c r="AX29" s="31">
        <f t="shared" si="23"/>
        <v>1.6546657515092988E-4</v>
      </c>
      <c r="AY29" s="31">
        <f t="shared" si="24"/>
        <v>6.8354256456126805E-5</v>
      </c>
      <c r="AZ29" s="31">
        <f t="shared" si="25"/>
        <v>6.8358842824745025E-5</v>
      </c>
      <c r="BA29" s="80">
        <f>'results.eq-unformat'!AJ32</f>
        <v>4.9492729999999997E-5</v>
      </c>
      <c r="BB29" s="80">
        <f>'results.eq-unformat'!AK32</f>
        <v>1.0769819999999999E-5</v>
      </c>
      <c r="BC29" s="80">
        <f>'results.eq-unformat'!AL32</f>
        <v>8.0392260000000003E-5</v>
      </c>
      <c r="BD29" s="80">
        <f>'results.eq-unformat'!AM32</f>
        <v>3.4232040000000003E-5</v>
      </c>
    </row>
    <row r="30" spans="1:56" s="2" customFormat="1" x14ac:dyDescent="0.3">
      <c r="A30" s="2">
        <v>10</v>
      </c>
      <c r="B30" s="2">
        <v>26</v>
      </c>
      <c r="C30" s="2">
        <v>11</v>
      </c>
      <c r="D30" s="2">
        <v>30</v>
      </c>
      <c r="E30" s="2">
        <v>26</v>
      </c>
      <c r="F30" s="33">
        <v>10</v>
      </c>
      <c r="H30" s="2" t="s">
        <v>9</v>
      </c>
      <c r="I30" s="2" t="s">
        <v>43</v>
      </c>
      <c r="J30" s="2" t="s">
        <v>70</v>
      </c>
      <c r="K30" s="31">
        <f>'results.eq-unformat'!F33</f>
        <v>4.8772040000000003E-2</v>
      </c>
      <c r="L30" s="31">
        <f>'results.eq-unformat'!AF33</f>
        <v>1.4700970000000001E-3</v>
      </c>
      <c r="M30" s="31">
        <f>'results.eq-unformat'!G33</f>
        <v>8.7793950000000006E-3</v>
      </c>
      <c r="N30" s="31">
        <f>'results.eq-unformat'!AG33</f>
        <v>2.9530520000000001E-4</v>
      </c>
      <c r="O30" s="31">
        <f>'results.eq-unformat'!H33</f>
        <v>4.8792740000000001E-2</v>
      </c>
      <c r="P30" s="31">
        <f>'results.eq-unformat'!AH33</f>
        <v>2.4309919999999999E-3</v>
      </c>
      <c r="Q30" s="31">
        <f>'results.eq-unformat'!I33</f>
        <v>2.5305971E-2</v>
      </c>
      <c r="R30" s="31">
        <f>'results.eq-unformat'!AI33</f>
        <v>1.3014510999999999E-3</v>
      </c>
      <c r="S30" s="31">
        <f>'results.eq-unformat'!J33</f>
        <v>-1.8119930000000001E-5</v>
      </c>
      <c r="T30" s="31">
        <f>'results.eq-unformat'!K33</f>
        <v>4.6987919999999999E-5</v>
      </c>
      <c r="U30" s="31">
        <f>'results.eq-unformat'!L33</f>
        <v>-4.0010768799999999E-2</v>
      </c>
      <c r="V30" s="31">
        <f>'results.eq-unformat'!M33</f>
        <v>1.007981E-5</v>
      </c>
      <c r="W30" s="31">
        <f>'results.eq-unformat'!N33</f>
        <v>-3.9992648899999997E-2</v>
      </c>
      <c r="X30" s="31">
        <f>'results.eq-unformat'!O33</f>
        <v>1.4852559999999999E-3</v>
      </c>
      <c r="Y30" s="31">
        <f>'results.eq-unformat'!P33</f>
        <v>4.0012037E-2</v>
      </c>
      <c r="Z30" s="31">
        <f>'results.eq-unformat'!Q33</f>
        <v>26.939488000000001</v>
      </c>
      <c r="AA30" s="31">
        <f>'results.eq-unformat'!R33</f>
        <v>1</v>
      </c>
      <c r="AB30" s="31">
        <f>'results.eq-unformat'!S33</f>
        <v>1</v>
      </c>
      <c r="AC30" s="31">
        <f>'results.eq-unformat'!T33</f>
        <v>0.94699999999999995</v>
      </c>
      <c r="AD30" s="31">
        <f>'results.eq-unformat'!U33</f>
        <v>2.5746350000000002E-6</v>
      </c>
      <c r="AE30" s="31">
        <f>'results.eq-unformat'!V33</f>
        <v>7.4642880000000002E-5</v>
      </c>
      <c r="AF30" s="31">
        <f>'results.eq-unformat'!W33</f>
        <v>-2.3484193E-2</v>
      </c>
      <c r="AG30" s="31">
        <f>'results.eq-unformat'!X33</f>
        <v>4.2410809999999998E-5</v>
      </c>
      <c r="AH30" s="31">
        <f>'results.eq-unformat'!Y33</f>
        <v>-2.3486768000000002E-2</v>
      </c>
      <c r="AI30" s="31">
        <f>'results.eq-unformat'!Z33</f>
        <v>2.3592359999999998E-3</v>
      </c>
      <c r="AJ30" s="31">
        <f>'results.eq-unformat'!AA33</f>
        <v>2.3522418999999999E-2</v>
      </c>
      <c r="AK30" s="31">
        <f>'results.eq-unformat'!AB33</f>
        <v>9.9703540000000004</v>
      </c>
      <c r="AL30" s="31">
        <f>'results.eq-unformat'!AC33</f>
        <v>1</v>
      </c>
      <c r="AM30" s="31">
        <f>'results.eq-unformat'!AD33</f>
        <v>1</v>
      </c>
      <c r="AN30" s="31">
        <f>'results.eq-unformat'!AE33</f>
        <v>0.96099999999999997</v>
      </c>
      <c r="AO30" s="31">
        <f t="shared" si="14"/>
        <v>1.0499809697945504</v>
      </c>
      <c r="AP30" s="31">
        <f t="shared" si="15"/>
        <v>1.0088180469189669</v>
      </c>
      <c r="AQ30" s="31">
        <f t="shared" si="16"/>
        <v>1.0500027046255798</v>
      </c>
      <c r="AR30" s="31">
        <f t="shared" si="27"/>
        <v>1.0256288852161712</v>
      </c>
      <c r="AS30" s="31">
        <f t="shared" si="18"/>
        <v>9.6694934055951975E-5</v>
      </c>
      <c r="AT30" s="31">
        <f t="shared" si="19"/>
        <v>9.6703839713718764E-5</v>
      </c>
      <c r="AU30" s="31">
        <f t="shared" si="20"/>
        <v>1.9930443827531619E-5</v>
      </c>
      <c r="AV30" s="31">
        <f t="shared" si="21"/>
        <v>1.9930837586112915E-5</v>
      </c>
      <c r="AW30" s="31">
        <f t="shared" si="22"/>
        <v>1.5360420630172733E-4</v>
      </c>
      <c r="AX30" s="31">
        <f t="shared" si="23"/>
        <v>1.5362668024798687E-4</v>
      </c>
      <c r="AY30" s="31">
        <f t="shared" si="24"/>
        <v>8.5252050146200631E-5</v>
      </c>
      <c r="AZ30" s="31">
        <f t="shared" si="25"/>
        <v>8.525913703327781E-5</v>
      </c>
      <c r="BA30" s="80">
        <f>'results.eq-unformat'!AJ33</f>
        <v>4.6987919999999999E-5</v>
      </c>
      <c r="BB30" s="80">
        <f>'results.eq-unformat'!AK33</f>
        <v>1.007981E-5</v>
      </c>
      <c r="BC30" s="80">
        <f>'results.eq-unformat'!AL33</f>
        <v>7.4642880000000002E-5</v>
      </c>
      <c r="BD30" s="80">
        <f>'results.eq-unformat'!AM33</f>
        <v>4.2410809999999998E-5</v>
      </c>
    </row>
    <row r="31" spans="1:56" s="2" customFormat="1" x14ac:dyDescent="0.3">
      <c r="A31" s="2">
        <v>11</v>
      </c>
      <c r="B31" s="2">
        <v>32</v>
      </c>
      <c r="C31" s="2">
        <v>12</v>
      </c>
      <c r="D31" s="2">
        <v>37</v>
      </c>
      <c r="E31" s="2">
        <v>32</v>
      </c>
      <c r="F31" s="33">
        <v>11</v>
      </c>
      <c r="H31" s="2" t="s">
        <v>9</v>
      </c>
      <c r="I31" s="2" t="s">
        <v>11</v>
      </c>
      <c r="J31" s="2" t="s">
        <v>70</v>
      </c>
      <c r="K31" s="31">
        <f>'results.eq-unformat'!F34</f>
        <v>4.8796020000000002E-2</v>
      </c>
      <c r="L31" s="31">
        <f>'results.eq-unformat'!AF34</f>
        <v>1.458116E-3</v>
      </c>
      <c r="M31" s="31">
        <f>'results.eq-unformat'!G34</f>
        <v>8.7871649999999996E-3</v>
      </c>
      <c r="N31" s="31">
        <f>'results.eq-unformat'!AG34</f>
        <v>2.942005E-4</v>
      </c>
      <c r="O31" s="31">
        <f>'results.eq-unformat'!H34</f>
        <v>4.8889849999999999E-2</v>
      </c>
      <c r="P31" s="31">
        <f>'results.eq-unformat'!AH34</f>
        <v>3.9486060000000003E-3</v>
      </c>
      <c r="Q31" s="31">
        <f>'results.eq-unformat'!I34</f>
        <v>1.3696092E-2</v>
      </c>
      <c r="R31" s="31">
        <f>'results.eq-unformat'!AI34</f>
        <v>1.2934725999999999E-3</v>
      </c>
      <c r="S31" s="31">
        <f>'results.eq-unformat'!J34</f>
        <v>5.8568770000000002E-6</v>
      </c>
      <c r="T31" s="31">
        <f>'results.eq-unformat'!K34</f>
        <v>4.4821099999999997E-5</v>
      </c>
      <c r="U31" s="31">
        <f>'results.eq-unformat'!L34</f>
        <v>-4.0002998900000003E-2</v>
      </c>
      <c r="V31" s="31">
        <f>'results.eq-unformat'!M34</f>
        <v>9.5603060000000003E-6</v>
      </c>
      <c r="W31" s="31">
        <f>'results.eq-unformat'!N34</f>
        <v>-4.00088558E-2</v>
      </c>
      <c r="X31" s="31">
        <f>'results.eq-unformat'!O34</f>
        <v>1.416671E-3</v>
      </c>
      <c r="Y31" s="31">
        <f>'results.eq-unformat'!P34</f>
        <v>4.0004140000000001E-2</v>
      </c>
      <c r="Z31" s="31">
        <f>'results.eq-unformat'!Q34</f>
        <v>28.238132</v>
      </c>
      <c r="AA31" s="31">
        <f>'results.eq-unformat'!R34</f>
        <v>1</v>
      </c>
      <c r="AB31" s="31">
        <f>'results.eq-unformat'!S34</f>
        <v>1</v>
      </c>
      <c r="AC31" s="31">
        <f>'results.eq-unformat'!T34</f>
        <v>0.94799999999999995</v>
      </c>
      <c r="AD31" s="31">
        <f>'results.eq-unformat'!U34</f>
        <v>9.9682040000000001E-5</v>
      </c>
      <c r="AE31" s="31">
        <f>'results.eq-unformat'!V34</f>
        <v>1.281698E-4</v>
      </c>
      <c r="AF31" s="31">
        <f>'results.eq-unformat'!W34</f>
        <v>-3.5094073000000003E-2</v>
      </c>
      <c r="AG31" s="31">
        <f>'results.eq-unformat'!X34</f>
        <v>4.365431E-5</v>
      </c>
      <c r="AH31" s="31">
        <f>'results.eq-unformat'!Y34</f>
        <v>-3.5193755E-2</v>
      </c>
      <c r="AI31" s="31">
        <f>'results.eq-unformat'!Z34</f>
        <v>4.0522830000000003E-3</v>
      </c>
      <c r="AJ31" s="31">
        <f>'results.eq-unformat'!AA34</f>
        <v>3.5121185999999999E-2</v>
      </c>
      <c r="AK31" s="31">
        <f>'results.eq-unformat'!AB34</f>
        <v>8.6670119999999997</v>
      </c>
      <c r="AL31" s="31">
        <f>'results.eq-unformat'!AC34</f>
        <v>1</v>
      </c>
      <c r="AM31" s="31">
        <f>'results.eq-unformat'!AD34</f>
        <v>1</v>
      </c>
      <c r="AN31" s="31">
        <f>'results.eq-unformat'!AE34</f>
        <v>0.94799999999999995</v>
      </c>
      <c r="AO31" s="31">
        <f t="shared" si="14"/>
        <v>1.0500061486400991</v>
      </c>
      <c r="AP31" s="31">
        <f t="shared" si="15"/>
        <v>1.0088258854656442</v>
      </c>
      <c r="AQ31" s="31">
        <f t="shared" si="16"/>
        <v>1.0501046753393337</v>
      </c>
      <c r="AR31" s="31">
        <f t="shared" si="27"/>
        <v>1.0137903131303931</v>
      </c>
      <c r="AS31" s="31">
        <f t="shared" si="18"/>
        <v>9.2238312356718311E-5</v>
      </c>
      <c r="AT31" s="31">
        <f t="shared" si="19"/>
        <v>9.2246415788865832E-5</v>
      </c>
      <c r="AU31" s="31">
        <f t="shared" si="20"/>
        <v>1.890340385646283E-5</v>
      </c>
      <c r="AV31" s="31">
        <f t="shared" si="21"/>
        <v>1.8903758075561328E-5</v>
      </c>
      <c r="AW31" s="31">
        <f t="shared" si="22"/>
        <v>2.6376661202309748E-4</v>
      </c>
      <c r="AX31" s="31">
        <f t="shared" si="23"/>
        <v>2.6383288189801846E-4</v>
      </c>
      <c r="AY31" s="31">
        <f t="shared" si="24"/>
        <v>8.6738669705210825E-5</v>
      </c>
      <c r="AZ31" s="31">
        <f t="shared" si="25"/>
        <v>8.6746091595646391E-5</v>
      </c>
      <c r="BA31" s="80">
        <f>'results.eq-unformat'!AJ34</f>
        <v>4.4821099999999997E-5</v>
      </c>
      <c r="BB31" s="80">
        <f>'results.eq-unformat'!AK34</f>
        <v>9.5603060000000003E-6</v>
      </c>
      <c r="BC31" s="80">
        <f>'results.eq-unformat'!AL34</f>
        <v>1.281698E-4</v>
      </c>
      <c r="BD31" s="80">
        <f>'results.eq-unformat'!AM34</f>
        <v>4.365431E-5</v>
      </c>
    </row>
    <row r="32" spans="1:56" s="2" customFormat="1" x14ac:dyDescent="0.3">
      <c r="A32" s="2">
        <v>15</v>
      </c>
      <c r="B32" s="2">
        <v>21</v>
      </c>
      <c r="C32" s="2">
        <v>17</v>
      </c>
      <c r="D32" s="2">
        <v>24</v>
      </c>
      <c r="E32" s="2">
        <v>21</v>
      </c>
      <c r="F32" s="33">
        <v>15</v>
      </c>
      <c r="H32" s="2" t="s">
        <v>42</v>
      </c>
      <c r="I32" s="2" t="s">
        <v>10</v>
      </c>
      <c r="J32" s="2" t="s">
        <v>70</v>
      </c>
      <c r="K32" s="31">
        <f>'results.eq-unformat'!F35</f>
        <v>4.876279E-2</v>
      </c>
      <c r="L32" s="31">
        <f>'results.eq-unformat'!AF35</f>
        <v>1.909511E-3</v>
      </c>
      <c r="M32" s="31">
        <f>'results.eq-unformat'!G35</f>
        <v>2.5743869999999999E-2</v>
      </c>
      <c r="N32" s="31">
        <f>'results.eq-unformat'!AG35</f>
        <v>1.0597607000000001E-3</v>
      </c>
      <c r="O32" s="31">
        <f>'results.eq-unformat'!H35</f>
        <v>4.8867460000000001E-2</v>
      </c>
      <c r="P32" s="31">
        <f>'results.eq-unformat'!AH35</f>
        <v>2.8252030000000001E-3</v>
      </c>
      <c r="Q32" s="31">
        <f>'results.eq-unformat'!I35</f>
        <v>1.7998110000000001E-2</v>
      </c>
      <c r="R32" s="31">
        <f>'results.eq-unformat'!AI35</f>
        <v>1.1209072E-3</v>
      </c>
      <c r="S32" s="31">
        <f>'results.eq-unformat'!J35</f>
        <v>-2.7370010000000001E-5</v>
      </c>
      <c r="T32" s="31">
        <f>'results.eq-unformat'!K35</f>
        <v>6.0502750000000003E-5</v>
      </c>
      <c r="U32" s="31">
        <f>'results.eq-unformat'!L35</f>
        <v>-2.3046294200000001E-2</v>
      </c>
      <c r="V32" s="31">
        <f>'results.eq-unformat'!M35</f>
        <v>3.5604859999999999E-5</v>
      </c>
      <c r="W32" s="31">
        <f>'results.eq-unformat'!N35</f>
        <v>-2.3018924199999999E-2</v>
      </c>
      <c r="X32" s="31">
        <f>'results.eq-unformat'!O35</f>
        <v>1.912504E-3</v>
      </c>
      <c r="Y32" s="31">
        <f>'results.eq-unformat'!P35</f>
        <v>2.3073753999999998E-2</v>
      </c>
      <c r="Z32" s="31">
        <f>'results.eq-unformat'!Q35</f>
        <v>12.064681999999999</v>
      </c>
      <c r="AA32" s="31">
        <f>'results.eq-unformat'!R35</f>
        <v>1</v>
      </c>
      <c r="AB32" s="31">
        <f>'results.eq-unformat'!S35</f>
        <v>1</v>
      </c>
      <c r="AC32" s="31">
        <f>'results.eq-unformat'!T35</f>
        <v>0.95799999999999996</v>
      </c>
      <c r="AD32" s="31">
        <f>'results.eq-unformat'!U35</f>
        <v>7.7293829999999997E-5</v>
      </c>
      <c r="AE32" s="31">
        <f>'results.eq-unformat'!V35</f>
        <v>8.7598759999999996E-5</v>
      </c>
      <c r="AF32" s="31">
        <f>'results.eq-unformat'!W35</f>
        <v>-3.0792053999999999E-2</v>
      </c>
      <c r="AG32" s="31">
        <f>'results.eq-unformat'!X35</f>
        <v>3.6735420000000002E-5</v>
      </c>
      <c r="AH32" s="31">
        <f>'results.eq-unformat'!Y35</f>
        <v>-3.0869348000000001E-2</v>
      </c>
      <c r="AI32" s="31">
        <f>'results.eq-unformat'!Z35</f>
        <v>2.7698089999999998E-3</v>
      </c>
      <c r="AJ32" s="31">
        <f>'results.eq-unformat'!AA35</f>
        <v>3.0813937E-2</v>
      </c>
      <c r="AK32" s="31">
        <f>'results.eq-unformat'!AB35</f>
        <v>11.124931</v>
      </c>
      <c r="AL32" s="31">
        <f>'results.eq-unformat'!AC35</f>
        <v>1</v>
      </c>
      <c r="AM32" s="31">
        <f>'results.eq-unformat'!AD35</f>
        <v>1</v>
      </c>
      <c r="AN32" s="31">
        <f>'results.eq-unformat'!AE35</f>
        <v>0.95199999999999996</v>
      </c>
      <c r="AO32" s="31">
        <f t="shared" si="14"/>
        <v>1.0499712575154989</v>
      </c>
      <c r="AP32" s="31">
        <f t="shared" si="15"/>
        <v>1.0260781054287411</v>
      </c>
      <c r="AQ32" s="31">
        <f t="shared" si="16"/>
        <v>1.0500811637588661</v>
      </c>
      <c r="AR32" s="31">
        <f t="shared" si="27"/>
        <v>1.0181610520635869</v>
      </c>
      <c r="AS32" s="31">
        <f t="shared" si="18"/>
        <v>1.2450386874540698E-4</v>
      </c>
      <c r="AT32" s="31">
        <f t="shared" si="19"/>
        <v>1.2451863396090168E-4</v>
      </c>
      <c r="AU32" s="31">
        <f t="shared" si="20"/>
        <v>7.1602901442036071E-5</v>
      </c>
      <c r="AV32" s="31">
        <f t="shared" si="21"/>
        <v>7.160789846238913E-5</v>
      </c>
      <c r="AW32" s="31">
        <f t="shared" si="22"/>
        <v>1.8027670675690999E-4</v>
      </c>
      <c r="AX32" s="31">
        <f t="shared" si="23"/>
        <v>1.8030766176568847E-4</v>
      </c>
      <c r="AY32" s="31">
        <f t="shared" si="24"/>
        <v>7.3306405681039521E-5</v>
      </c>
      <c r="AZ32" s="31">
        <f t="shared" si="25"/>
        <v>7.3311684036569957E-5</v>
      </c>
      <c r="BA32" s="80">
        <f>'results.eq-unformat'!AJ35</f>
        <v>6.0502750000000003E-5</v>
      </c>
      <c r="BB32" s="80">
        <f>'results.eq-unformat'!AK35</f>
        <v>3.5604859999999999E-5</v>
      </c>
      <c r="BC32" s="80">
        <f>'results.eq-unformat'!AL35</f>
        <v>8.7598759999999996E-5</v>
      </c>
      <c r="BD32" s="80">
        <f>'results.eq-unformat'!AM35</f>
        <v>3.6735420000000002E-5</v>
      </c>
    </row>
    <row r="33" spans="1:56" s="2" customFormat="1" x14ac:dyDescent="0.3">
      <c r="A33" s="2">
        <v>16</v>
      </c>
      <c r="B33" s="2">
        <v>27</v>
      </c>
      <c r="C33" s="2">
        <v>18</v>
      </c>
      <c r="D33" s="2">
        <v>31</v>
      </c>
      <c r="E33" s="2">
        <v>27</v>
      </c>
      <c r="F33" s="33">
        <v>16</v>
      </c>
      <c r="H33" s="2" t="s">
        <v>42</v>
      </c>
      <c r="I33" s="2" t="s">
        <v>43</v>
      </c>
      <c r="J33" s="2" t="s">
        <v>70</v>
      </c>
      <c r="K33" s="31">
        <f>'results.eq-unformat'!F36</f>
        <v>4.8751580000000003E-2</v>
      </c>
      <c r="L33" s="31">
        <f>'results.eq-unformat'!AF36</f>
        <v>1.659099E-3</v>
      </c>
      <c r="M33" s="31">
        <f>'results.eq-unformat'!G36</f>
        <v>2.6038148000000001E-2</v>
      </c>
      <c r="N33" s="31">
        <f>'results.eq-unformat'!AG36</f>
        <v>9.0653399999999996E-4</v>
      </c>
      <c r="O33" s="31">
        <f>'results.eq-unformat'!H36</f>
        <v>4.8911299999999998E-2</v>
      </c>
      <c r="P33" s="31">
        <f>'results.eq-unformat'!AH36</f>
        <v>2.4446110000000002E-3</v>
      </c>
      <c r="Q33" s="31">
        <f>'results.eq-unformat'!I36</f>
        <v>2.5239112000000001E-2</v>
      </c>
      <c r="R33" s="31">
        <f>'results.eq-unformat'!AI36</f>
        <v>1.3049409E-3</v>
      </c>
      <c r="S33" s="31">
        <f>'results.eq-unformat'!J36</f>
        <v>-3.8579830000000002E-5</v>
      </c>
      <c r="T33" s="31">
        <f>'results.eq-unformat'!K36</f>
        <v>5.557477E-5</v>
      </c>
      <c r="U33" s="31">
        <f>'results.eq-unformat'!L36</f>
        <v>-2.2752016E-2</v>
      </c>
      <c r="V33" s="31">
        <f>'results.eq-unformat'!M36</f>
        <v>3.1311610000000001E-5</v>
      </c>
      <c r="W33" s="31">
        <f>'results.eq-unformat'!N36</f>
        <v>-2.2713436100000001E-2</v>
      </c>
      <c r="X33" s="31">
        <f>'results.eq-unformat'!O36</f>
        <v>1.756973E-3</v>
      </c>
      <c r="Y33" s="31">
        <f>'results.eq-unformat'!P36</f>
        <v>2.277353E-2</v>
      </c>
      <c r="Z33" s="31">
        <f>'results.eq-unformat'!Q36</f>
        <v>12.961797000000001</v>
      </c>
      <c r="AA33" s="31">
        <f>'results.eq-unformat'!R36</f>
        <v>1</v>
      </c>
      <c r="AB33" s="31">
        <f>'results.eq-unformat'!S36</f>
        <v>1</v>
      </c>
      <c r="AC33" s="31">
        <f>'results.eq-unformat'!T36</f>
        <v>0.93899999999999995</v>
      </c>
      <c r="AD33" s="31">
        <f>'results.eq-unformat'!U36</f>
        <v>1.211377E-4</v>
      </c>
      <c r="AE33" s="31">
        <f>'results.eq-unformat'!V36</f>
        <v>7.6998599999999998E-5</v>
      </c>
      <c r="AF33" s="31">
        <f>'results.eq-unformat'!W36</f>
        <v>-2.3551051999999999E-2</v>
      </c>
      <c r="AG33" s="31">
        <f>'results.eq-unformat'!X36</f>
        <v>4.2367609999999998E-5</v>
      </c>
      <c r="AH33" s="31">
        <f>'results.eq-unformat'!Y36</f>
        <v>-2.3672189999999999E-2</v>
      </c>
      <c r="AI33" s="31">
        <f>'results.eq-unformat'!Z36</f>
        <v>2.4367049999999999E-3</v>
      </c>
      <c r="AJ33" s="31">
        <f>'results.eq-unformat'!AA36</f>
        <v>2.3589091999999999E-2</v>
      </c>
      <c r="AK33" s="31">
        <f>'results.eq-unformat'!AB36</f>
        <v>9.6807339999999993</v>
      </c>
      <c r="AL33" s="31">
        <f>'results.eq-unformat'!AC36</f>
        <v>1</v>
      </c>
      <c r="AM33" s="31">
        <f>'results.eq-unformat'!AD36</f>
        <v>1</v>
      </c>
      <c r="AN33" s="31">
        <f>'results.eq-unformat'!AE36</f>
        <v>0.95399999999999996</v>
      </c>
      <c r="AO33" s="31">
        <f t="shared" si="14"/>
        <v>1.049959487403674</v>
      </c>
      <c r="AP33" s="31">
        <f t="shared" si="15"/>
        <v>1.0263801020747556</v>
      </c>
      <c r="AQ33" s="31">
        <f t="shared" si="16"/>
        <v>1.0501272003261994</v>
      </c>
      <c r="AR33" s="31">
        <f t="shared" si="27"/>
        <v>1.0255603149868286</v>
      </c>
      <c r="AS33" s="31">
        <f t="shared" si="18"/>
        <v>1.1436223510785659E-4</v>
      </c>
      <c r="AT33" s="31">
        <f t="shared" si="19"/>
        <v>1.1437469286978974E-4</v>
      </c>
      <c r="AU33" s="31">
        <f t="shared" si="20"/>
        <v>6.298778957325446E-5</v>
      </c>
      <c r="AV33" s="31">
        <f t="shared" si="21"/>
        <v>6.2991655300104199E-5</v>
      </c>
      <c r="AW33" s="31">
        <f t="shared" si="22"/>
        <v>1.5847035726768155E-4</v>
      </c>
      <c r="AX33" s="31">
        <f t="shared" si="23"/>
        <v>1.5849427498393354E-4</v>
      </c>
      <c r="AY33" s="31">
        <f t="shared" si="24"/>
        <v>8.5159521441280361E-5</v>
      </c>
      <c r="AZ33" s="31">
        <f t="shared" si="25"/>
        <v>8.5166593425389792E-5</v>
      </c>
      <c r="BA33" s="80">
        <f>'results.eq-unformat'!AJ36</f>
        <v>5.557477E-5</v>
      </c>
      <c r="BB33" s="80">
        <f>'results.eq-unformat'!AK36</f>
        <v>3.1311610000000001E-5</v>
      </c>
      <c r="BC33" s="80">
        <f>'results.eq-unformat'!AL36</f>
        <v>7.6998599999999998E-5</v>
      </c>
      <c r="BD33" s="80">
        <f>'results.eq-unformat'!AM36</f>
        <v>4.2367609999999998E-5</v>
      </c>
    </row>
    <row r="34" spans="1:56" s="2" customFormat="1" x14ac:dyDescent="0.3">
      <c r="A34" s="2">
        <v>17</v>
      </c>
      <c r="B34" s="2">
        <v>33</v>
      </c>
      <c r="C34" s="2">
        <v>19</v>
      </c>
      <c r="D34" s="2">
        <v>38</v>
      </c>
      <c r="E34" s="2">
        <v>33</v>
      </c>
      <c r="F34" s="33">
        <v>17</v>
      </c>
      <c r="H34" s="2" t="s">
        <v>42</v>
      </c>
      <c r="I34" s="2" t="s">
        <v>11</v>
      </c>
      <c r="J34" s="2" t="s">
        <v>70</v>
      </c>
      <c r="K34" s="31">
        <f>'results.eq-unformat'!F37</f>
        <v>4.875699E-2</v>
      </c>
      <c r="L34" s="31">
        <f>'results.eq-unformat'!AF37</f>
        <v>1.6213289999999999E-3</v>
      </c>
      <c r="M34" s="31">
        <f>'results.eq-unformat'!G37</f>
        <v>2.6079921999999998E-2</v>
      </c>
      <c r="N34" s="31">
        <f>'results.eq-unformat'!AG37</f>
        <v>8.9027469999999995E-4</v>
      </c>
      <c r="O34" s="31">
        <f>'results.eq-unformat'!H37</f>
        <v>4.8666599999999997E-2</v>
      </c>
      <c r="P34" s="31">
        <f>'results.eq-unformat'!AH37</f>
        <v>3.9229360000000001E-3</v>
      </c>
      <c r="Q34" s="31">
        <f>'results.eq-unformat'!I37</f>
        <v>1.3874239999999999E-2</v>
      </c>
      <c r="R34" s="31">
        <f>'results.eq-unformat'!AI37</f>
        <v>1.2834003E-3</v>
      </c>
      <c r="S34" s="31">
        <f>'results.eq-unformat'!J37</f>
        <v>-3.3175210000000001E-5</v>
      </c>
      <c r="T34" s="31">
        <f>'results.eq-unformat'!K37</f>
        <v>4.9254120000000001E-5</v>
      </c>
      <c r="U34" s="31">
        <f>'results.eq-unformat'!L37</f>
        <v>-2.27102426E-2</v>
      </c>
      <c r="V34" s="31">
        <f>'results.eq-unformat'!M37</f>
        <v>2.7772409999999999E-5</v>
      </c>
      <c r="W34" s="31">
        <f>'results.eq-unformat'!N37</f>
        <v>-2.2677067400000001E-2</v>
      </c>
      <c r="X34" s="31">
        <f>'results.eq-unformat'!O37</f>
        <v>1.557126E-3</v>
      </c>
      <c r="Y34" s="31">
        <f>'results.eq-unformat'!P37</f>
        <v>2.2727200999999999E-2</v>
      </c>
      <c r="Z34" s="31">
        <f>'results.eq-unformat'!Q37</f>
        <v>14.595604</v>
      </c>
      <c r="AA34" s="31">
        <f>'results.eq-unformat'!R37</f>
        <v>1</v>
      </c>
      <c r="AB34" s="31">
        <f>'results.eq-unformat'!S37</f>
        <v>1</v>
      </c>
      <c r="AC34" s="31">
        <f>'results.eq-unformat'!T37</f>
        <v>0.96299999999999997</v>
      </c>
      <c r="AD34" s="31">
        <f>'results.eq-unformat'!U37</f>
        <v>-1.2355959999999999E-4</v>
      </c>
      <c r="AE34" s="31">
        <f>'results.eq-unformat'!V37</f>
        <v>1.2531909999999999E-4</v>
      </c>
      <c r="AF34" s="31">
        <f>'results.eq-unformat'!W37</f>
        <v>-3.4915924000000001E-2</v>
      </c>
      <c r="AG34" s="31">
        <f>'results.eq-unformat'!X37</f>
        <v>4.0996530000000002E-5</v>
      </c>
      <c r="AH34" s="31">
        <f>'results.eq-unformat'!Y37</f>
        <v>-3.4792363999999999E-2</v>
      </c>
      <c r="AI34" s="31">
        <f>'results.eq-unformat'!Z37</f>
        <v>3.962882E-3</v>
      </c>
      <c r="AJ34" s="31">
        <f>'results.eq-unformat'!AA37</f>
        <v>3.4939959E-2</v>
      </c>
      <c r="AK34" s="31">
        <f>'results.eq-unformat'!AB37</f>
        <v>8.8168050000000004</v>
      </c>
      <c r="AL34" s="31">
        <f>'results.eq-unformat'!AC37</f>
        <v>1</v>
      </c>
      <c r="AM34" s="31">
        <f>'results.eq-unformat'!AD37</f>
        <v>1</v>
      </c>
      <c r="AN34" s="31">
        <f>'results.eq-unformat'!AE37</f>
        <v>0.94399999999999995</v>
      </c>
      <c r="AO34" s="31">
        <f t="shared" si="14"/>
        <v>1.0499651676998658</v>
      </c>
      <c r="AP34" s="31">
        <f t="shared" si="15"/>
        <v>1.0264229789727031</v>
      </c>
      <c r="AQ34" s="31">
        <f t="shared" si="16"/>
        <v>1.0498702656375207</v>
      </c>
      <c r="AR34" s="31">
        <f t="shared" si="27"/>
        <v>1.0139709339352365</v>
      </c>
      <c r="AS34" s="31">
        <f t="shared" si="18"/>
        <v>1.0135672384636862E-4</v>
      </c>
      <c r="AT34" s="31">
        <f t="shared" si="19"/>
        <v>1.0136650910208544E-4</v>
      </c>
      <c r="AU34" s="31">
        <f t="shared" si="20"/>
        <v>5.5870709373850858E-5</v>
      </c>
      <c r="AV34" s="31">
        <f t="shared" si="21"/>
        <v>5.5873750718582471E-5</v>
      </c>
      <c r="AW34" s="31">
        <f t="shared" si="22"/>
        <v>2.578431740232201E-4</v>
      </c>
      <c r="AX34" s="31">
        <f t="shared" si="23"/>
        <v>2.5790651464419057E-4</v>
      </c>
      <c r="AY34" s="31">
        <f t="shared" si="24"/>
        <v>8.1472534698701082E-5</v>
      </c>
      <c r="AZ34" s="31">
        <f t="shared" si="25"/>
        <v>8.1479081540436482E-5</v>
      </c>
      <c r="BA34" s="80">
        <f>'results.eq-unformat'!AJ37</f>
        <v>4.9254120000000001E-5</v>
      </c>
      <c r="BB34" s="80">
        <f>'results.eq-unformat'!AK37</f>
        <v>2.7772409999999999E-5</v>
      </c>
      <c r="BC34" s="80">
        <f>'results.eq-unformat'!AL37</f>
        <v>1.2531909999999999E-4</v>
      </c>
      <c r="BD34" s="80">
        <f>'results.eq-unformat'!AM37</f>
        <v>4.0996530000000002E-5</v>
      </c>
    </row>
    <row r="35" spans="1:56" s="6" customFormat="1" x14ac:dyDescent="0.3">
      <c r="F35" s="33"/>
      <c r="G35" s="8" t="s">
        <v>90</v>
      </c>
      <c r="K35" s="27"/>
      <c r="L35" s="27"/>
      <c r="M35" s="27"/>
      <c r="N35" s="27"/>
      <c r="O35" s="7"/>
      <c r="P35" s="7"/>
      <c r="Q35" s="7"/>
      <c r="R35" s="7"/>
      <c r="S35" s="7"/>
      <c r="T35" s="7"/>
      <c r="U35" s="27"/>
      <c r="V35" s="7"/>
      <c r="W35" s="27"/>
      <c r="X35" s="27"/>
      <c r="Y35" s="27"/>
      <c r="Z35" s="29"/>
      <c r="AC35" s="14"/>
      <c r="AD35" s="7"/>
      <c r="AE35" s="7"/>
      <c r="AF35" s="7"/>
      <c r="AG35" s="7"/>
      <c r="AH35" s="7"/>
      <c r="AI35" s="27"/>
      <c r="AJ35" s="27"/>
      <c r="AK35" s="29"/>
      <c r="AL35" s="27"/>
      <c r="AM35" s="14"/>
      <c r="AN35" s="14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6" s="1" customFormat="1" x14ac:dyDescent="0.3">
      <c r="A36" s="1">
        <v>1</v>
      </c>
      <c r="B36" s="1">
        <v>7</v>
      </c>
      <c r="C36" s="1">
        <v>1</v>
      </c>
      <c r="D36" s="1">
        <v>8</v>
      </c>
      <c r="E36" s="1">
        <v>7</v>
      </c>
      <c r="F36" s="33">
        <v>1</v>
      </c>
      <c r="H36" s="1" t="s">
        <v>8</v>
      </c>
      <c r="I36" s="1" t="s">
        <v>9</v>
      </c>
      <c r="J36" s="1" t="s">
        <v>71</v>
      </c>
      <c r="K36" s="25">
        <f>'results.eq-unformat'!F14</f>
        <v>4.8831800000000002E-2</v>
      </c>
      <c r="L36" s="25">
        <f>'results.eq-unformat'!AF14</f>
        <v>1.8947390000000001E-3</v>
      </c>
      <c r="M36" s="25">
        <f>'results.eq-unformat'!G14</f>
        <v>3.4335261999999998E-2</v>
      </c>
      <c r="N36" s="25">
        <f>'results.eq-unformat'!AG14</f>
        <v>3.3680907E-3</v>
      </c>
      <c r="O36" s="25">
        <f>'results.eq-unformat'!H14</f>
        <v>4.8700159999999999E-2</v>
      </c>
      <c r="P36" s="25">
        <f>'results.eq-unformat'!AH14</f>
        <v>2.318606E-3</v>
      </c>
      <c r="Q36" s="25">
        <f>'results.eq-unformat'!I14</f>
        <v>7.8079539999999998E-3</v>
      </c>
      <c r="R36" s="25">
        <f>'results.eq-unformat'!AI14</f>
        <v>8.4100560000000002E-4</v>
      </c>
      <c r="S36" s="25">
        <f>'results.eq-unformat'!J14</f>
        <v>4.1640159999999999E-5</v>
      </c>
      <c r="T36" s="25">
        <f>'results.eq-unformat'!K14</f>
        <v>6.011457E-5</v>
      </c>
      <c r="U36" s="25">
        <f>'results.eq-unformat'!L14</f>
        <v>-1.44549022E-2</v>
      </c>
      <c r="V36" s="25">
        <f>'results.eq-unformat'!M14</f>
        <v>1.7363099999999999E-4</v>
      </c>
      <c r="W36" s="25">
        <f>'results.eq-unformat'!N14</f>
        <v>-1.44965423E-2</v>
      </c>
      <c r="X36" s="25">
        <f>'results.eq-unformat'!O14</f>
        <v>1.9004950000000001E-3</v>
      </c>
      <c r="Y36" s="25">
        <f>'results.eq-unformat'!P14</f>
        <v>1.5461622E-2</v>
      </c>
      <c r="Z36" s="25">
        <f>'results.eq-unformat'!Q14</f>
        <v>8.1355760000000004</v>
      </c>
      <c r="AA36" s="25">
        <f>'results.eq-unformat'!R14</f>
        <v>1</v>
      </c>
      <c r="AB36" s="25">
        <f>'results.eq-unformat'!S14</f>
        <v>1</v>
      </c>
      <c r="AC36" s="25">
        <f>'results.eq-unformat'!T14</f>
        <v>0.95399999999999996</v>
      </c>
      <c r="AD36" s="25">
        <f>'results.eq-unformat'!U14</f>
        <v>-9.0004509999999996E-5</v>
      </c>
      <c r="AE36" s="25">
        <f>'results.eq-unformat'!V14</f>
        <v>7.2425549999999996E-5</v>
      </c>
      <c r="AF36" s="25">
        <f>'results.eq-unformat'!W14</f>
        <v>-4.0982209999999998E-2</v>
      </c>
      <c r="AG36" s="25">
        <f>'results.eq-unformat'!X14</f>
        <v>4.5320739999999997E-5</v>
      </c>
      <c r="AH36" s="25">
        <f>'results.eq-unformat'!Y14</f>
        <v>-4.0892206E-2</v>
      </c>
      <c r="AI36" s="25">
        <f>'results.eq-unformat'!Z14</f>
        <v>2.2909200000000001E-3</v>
      </c>
      <c r="AJ36" s="25">
        <f>'results.eq-unformat'!AA14</f>
        <v>4.1007237000000002E-2</v>
      </c>
      <c r="AK36" s="25">
        <f>'results.eq-unformat'!AB14</f>
        <v>17.899895999999998</v>
      </c>
      <c r="AL36" s="25">
        <f>'results.eq-unformat'!AC14</f>
        <v>1</v>
      </c>
      <c r="AM36" s="25">
        <f>'results.eq-unformat'!AD14</f>
        <v>1</v>
      </c>
      <c r="AN36" s="25">
        <f>'results.eq-unformat'!AE14</f>
        <v>0.95499999999999996</v>
      </c>
      <c r="AO36" s="25">
        <f t="shared" ref="AO36:AO50" si="28">EXP(K36)</f>
        <v>1.0500437185322187</v>
      </c>
      <c r="AP36" s="25">
        <f t="shared" ref="AP36:AP50" si="29">EXP(M36)</f>
        <v>1.0349315217830068</v>
      </c>
      <c r="AQ36" s="25">
        <f t="shared" ref="AQ36:AQ50" si="30">EXP(O36)</f>
        <v>1.0499054998748629</v>
      </c>
      <c r="AR36" s="25">
        <f t="shared" ref="AR36:AR41" si="31">EXP(Q36)</f>
        <v>1.0078385155621421</v>
      </c>
      <c r="AS36" s="25">
        <f t="shared" ref="AS36:AS50" si="32">AO36-EXP(K36-1.96*BA36)</f>
        <v>1.2371364778052119E-4</v>
      </c>
      <c r="AT36" s="25">
        <f t="shared" ref="AT36:AT50" si="33">EXP(K36+1.96*BA36)-AO36</f>
        <v>1.2372822514539195E-4</v>
      </c>
      <c r="AU36" s="25">
        <f t="shared" ref="AU36:AU50" si="34">AP36-EXP(M36-1.96*BB36)</f>
        <v>3.5214461855859192E-4</v>
      </c>
      <c r="AV36" s="25">
        <f t="shared" ref="AV36:AV50" si="35">EXP(M36+1.96*BB36)-AP36</f>
        <v>3.5226447966851815E-4</v>
      </c>
      <c r="AW36" s="25">
        <f t="shared" ref="AW36:AW50" si="36">AQ36-EXP(O36-1.96*BC36)</f>
        <v>1.4902778942049721E-4</v>
      </c>
      <c r="AX36" s="25">
        <f t="shared" ref="AX36:AX50" si="37">EXP(O36+1.96*BC36)-AQ36</f>
        <v>1.4904894602429941E-4</v>
      </c>
      <c r="AY36" s="25">
        <f t="shared" ref="AY36:AY50" si="38">AR36-EXP(Q36-1.96*BD36)</f>
        <v>8.9520959086542007E-5</v>
      </c>
      <c r="AZ36" s="25">
        <f t="shared" ref="AZ36:AZ50" si="39">EXP(Q36+1.96*BD36)-AR36</f>
        <v>8.9528911465963645E-5</v>
      </c>
      <c r="BA36" s="80">
        <f>'results.eq-unformat'!AJ14</f>
        <v>6.011457E-5</v>
      </c>
      <c r="BB36" s="80">
        <f>'results.eq-unformat'!AK14</f>
        <v>1.7363099999999999E-4</v>
      </c>
      <c r="BC36" s="80">
        <f>'results.eq-unformat'!AL14</f>
        <v>7.2425549999999996E-5</v>
      </c>
      <c r="BD36" s="80">
        <f>'results.eq-unformat'!AM14</f>
        <v>4.5320739999999997E-5</v>
      </c>
    </row>
    <row r="37" spans="1:56" s="1" customFormat="1" x14ac:dyDescent="0.3">
      <c r="A37" s="1">
        <v>2</v>
      </c>
      <c r="B37" s="1">
        <v>13</v>
      </c>
      <c r="C37" s="1">
        <v>2</v>
      </c>
      <c r="D37" s="1">
        <v>15</v>
      </c>
      <c r="E37" s="1">
        <v>13</v>
      </c>
      <c r="F37" s="33">
        <v>2</v>
      </c>
      <c r="H37" s="1" t="s">
        <v>8</v>
      </c>
      <c r="I37" s="1" t="s">
        <v>42</v>
      </c>
      <c r="J37" s="1" t="s">
        <v>71</v>
      </c>
      <c r="K37" s="25">
        <f>'results.eq-unformat'!F15</f>
        <v>4.8806160000000001E-2</v>
      </c>
      <c r="L37" s="25">
        <f>'results.eq-unformat'!AF15</f>
        <v>1.81105E-3</v>
      </c>
      <c r="M37" s="25">
        <f>'results.eq-unformat'!G15</f>
        <v>3.4121765999999998E-2</v>
      </c>
      <c r="N37" s="25">
        <f>'results.eq-unformat'!AG15</f>
        <v>2.8158335E-3</v>
      </c>
      <c r="O37" s="25">
        <f>'results.eq-unformat'!H15</f>
        <v>4.8791719999999997E-2</v>
      </c>
      <c r="P37" s="25">
        <f>'results.eq-unformat'!AH15</f>
        <v>2.36929E-3</v>
      </c>
      <c r="Q37" s="25">
        <f>'results.eq-unformat'!I15</f>
        <v>1.5889784000000001E-2</v>
      </c>
      <c r="R37" s="25">
        <f>'results.eq-unformat'!AI15</f>
        <v>1.3652823999999999E-3</v>
      </c>
      <c r="S37" s="25">
        <f>'results.eq-unformat'!J15</f>
        <v>1.5995370000000001E-5</v>
      </c>
      <c r="T37" s="25">
        <f>'results.eq-unformat'!K15</f>
        <v>5.9125659999999999E-5</v>
      </c>
      <c r="U37" s="25">
        <f>'results.eq-unformat'!L15</f>
        <v>-1.46683979E-2</v>
      </c>
      <c r="V37" s="25">
        <f>'results.eq-unformat'!M15</f>
        <v>1.372468E-4</v>
      </c>
      <c r="W37" s="25">
        <f>'results.eq-unformat'!N15</f>
        <v>-1.4684393299999999E-2</v>
      </c>
      <c r="X37" s="25">
        <f>'results.eq-unformat'!O15</f>
        <v>1.8688509999999999E-3</v>
      </c>
      <c r="Y37" s="25">
        <f>'results.eq-unformat'!P15</f>
        <v>1.5296396E-2</v>
      </c>
      <c r="Z37" s="25">
        <f>'results.eq-unformat'!Q15</f>
        <v>8.1849209999999992</v>
      </c>
      <c r="AA37" s="25">
        <f>'results.eq-unformat'!R15</f>
        <v>1</v>
      </c>
      <c r="AB37" s="25">
        <f>'results.eq-unformat'!S15</f>
        <v>1</v>
      </c>
      <c r="AC37" s="25">
        <f>'results.eq-unformat'!T15</f>
        <v>0.94299999999999995</v>
      </c>
      <c r="AD37" s="25">
        <f>'results.eq-unformat'!U15</f>
        <v>1.552594E-6</v>
      </c>
      <c r="AE37" s="25">
        <f>'results.eq-unformat'!V15</f>
        <v>7.6325470000000004E-5</v>
      </c>
      <c r="AF37" s="25">
        <f>'results.eq-unformat'!W15</f>
        <v>-3.290038E-2</v>
      </c>
      <c r="AG37" s="25">
        <f>'results.eq-unformat'!X15</f>
        <v>7.047163E-5</v>
      </c>
      <c r="AH37" s="25">
        <f>'results.eq-unformat'!Y15</f>
        <v>-3.2901933000000001E-2</v>
      </c>
      <c r="AI37" s="25">
        <f>'results.eq-unformat'!Z15</f>
        <v>2.412417E-3</v>
      </c>
      <c r="AJ37" s="25">
        <f>'results.eq-unformat'!AA15</f>
        <v>3.2975693E-2</v>
      </c>
      <c r="AK37" s="25">
        <f>'results.eq-unformat'!AB15</f>
        <v>13.669153</v>
      </c>
      <c r="AL37" s="25">
        <f>'results.eq-unformat'!AC15</f>
        <v>1</v>
      </c>
      <c r="AM37" s="25">
        <f>'results.eq-unformat'!AD15</f>
        <v>1</v>
      </c>
      <c r="AN37" s="25">
        <f>'results.eq-unformat'!AE15</f>
        <v>0.94399999999999995</v>
      </c>
      <c r="AO37" s="25">
        <f t="shared" si="28"/>
        <v>1.050016795756427</v>
      </c>
      <c r="AP37" s="25">
        <f t="shared" si="29"/>
        <v>1.0347105916275237</v>
      </c>
      <c r="AQ37" s="25">
        <f t="shared" si="30"/>
        <v>1.0500016336233673</v>
      </c>
      <c r="AR37" s="25">
        <f t="shared" si="31"/>
        <v>1.0160166979384229</v>
      </c>
      <c r="AS37" s="25">
        <f t="shared" si="32"/>
        <v>1.2167550428010543E-4</v>
      </c>
      <c r="AT37" s="25">
        <f t="shared" si="33"/>
        <v>1.2168960562042308E-4</v>
      </c>
      <c r="AU37" s="25">
        <f t="shared" si="34"/>
        <v>2.7830357252134341E-4</v>
      </c>
      <c r="AV37" s="25">
        <f t="shared" si="35"/>
        <v>2.7837844729039496E-4</v>
      </c>
      <c r="AW37" s="25">
        <f t="shared" si="36"/>
        <v>1.5706631295686613E-4</v>
      </c>
      <c r="AX37" s="25">
        <f t="shared" si="37"/>
        <v>1.5708981150819312E-4</v>
      </c>
      <c r="AY37" s="25">
        <f t="shared" si="38"/>
        <v>1.4032699999533271E-4</v>
      </c>
      <c r="AZ37" s="25">
        <f t="shared" si="39"/>
        <v>1.403463839160235E-4</v>
      </c>
      <c r="BA37" s="80">
        <f>'results.eq-unformat'!AJ15</f>
        <v>5.9125659999999999E-5</v>
      </c>
      <c r="BB37" s="80">
        <f>'results.eq-unformat'!AK15</f>
        <v>1.372468E-4</v>
      </c>
      <c r="BC37" s="80">
        <f>'results.eq-unformat'!AL15</f>
        <v>7.6325470000000004E-5</v>
      </c>
      <c r="BD37" s="80">
        <f>'results.eq-unformat'!AM15</f>
        <v>7.047163E-5</v>
      </c>
    </row>
    <row r="38" spans="1:56" s="1" customFormat="1" x14ac:dyDescent="0.3">
      <c r="A38" s="1">
        <v>8</v>
      </c>
      <c r="B38" s="1">
        <v>14</v>
      </c>
      <c r="C38" s="1">
        <v>9</v>
      </c>
      <c r="D38" s="1">
        <v>16</v>
      </c>
      <c r="E38" s="1">
        <v>14</v>
      </c>
      <c r="F38" s="33">
        <v>8</v>
      </c>
      <c r="H38" s="1" t="s">
        <v>9</v>
      </c>
      <c r="I38" s="1" t="s">
        <v>42</v>
      </c>
      <c r="J38" s="1" t="s">
        <v>71</v>
      </c>
      <c r="K38" s="25">
        <f>'results.eq-unformat'!F16</f>
        <v>4.8850339999999999E-2</v>
      </c>
      <c r="L38" s="25">
        <f>'results.eq-unformat'!AF16</f>
        <v>2.4312280000000001E-3</v>
      </c>
      <c r="M38" s="25">
        <f>'results.eq-unformat'!G16</f>
        <v>7.8414179999999993E-3</v>
      </c>
      <c r="N38" s="25">
        <f>'results.eq-unformat'!AG16</f>
        <v>7.5627840000000001E-4</v>
      </c>
      <c r="O38" s="25">
        <f>'results.eq-unformat'!H16</f>
        <v>4.8658359999999998E-2</v>
      </c>
      <c r="P38" s="25">
        <f>'results.eq-unformat'!AH16</f>
        <v>2.5977029999999998E-3</v>
      </c>
      <c r="Q38" s="25">
        <f>'results.eq-unformat'!I16</f>
        <v>1.5570397999999999E-2</v>
      </c>
      <c r="R38" s="25">
        <f>'results.eq-unformat'!AI16</f>
        <v>1.4654640000000001E-3</v>
      </c>
      <c r="S38" s="25">
        <f>'results.eq-unformat'!J16</f>
        <v>6.0177760000000002E-5</v>
      </c>
      <c r="T38" s="25">
        <f>'results.eq-unformat'!K16</f>
        <v>7.714199E-5</v>
      </c>
      <c r="U38" s="25">
        <f>'results.eq-unformat'!L16</f>
        <v>-4.0948746500000001E-2</v>
      </c>
      <c r="V38" s="25">
        <f>'results.eq-unformat'!M16</f>
        <v>3.6395059999999997E-5</v>
      </c>
      <c r="W38" s="25">
        <f>'results.eq-unformat'!N16</f>
        <v>-4.1008924199999998E-2</v>
      </c>
      <c r="X38" s="25">
        <f>'results.eq-unformat'!O16</f>
        <v>2.4389659999999999E-3</v>
      </c>
      <c r="Y38" s="25">
        <f>'results.eq-unformat'!P16</f>
        <v>4.0964900999999998E-2</v>
      </c>
      <c r="Z38" s="25">
        <f>'results.eq-unformat'!Q16</f>
        <v>16.796009000000002</v>
      </c>
      <c r="AA38" s="25">
        <f>'results.eq-unformat'!R16</f>
        <v>1</v>
      </c>
      <c r="AB38" s="25">
        <f>'results.eq-unformat'!S16</f>
        <v>1</v>
      </c>
      <c r="AC38" s="25">
        <f>'results.eq-unformat'!T16</f>
        <v>0.95699999999999996</v>
      </c>
      <c r="AD38" s="25">
        <f>'results.eq-unformat'!U16</f>
        <v>-1.318081E-4</v>
      </c>
      <c r="AE38" s="25">
        <f>'results.eq-unformat'!V16</f>
        <v>8.1872980000000006E-5</v>
      </c>
      <c r="AF38" s="25">
        <f>'results.eq-unformat'!W16</f>
        <v>-3.3219766999999997E-2</v>
      </c>
      <c r="AG38" s="25">
        <f>'results.eq-unformat'!X16</f>
        <v>7.3658089999999998E-5</v>
      </c>
      <c r="AH38" s="25">
        <f>'results.eq-unformat'!Y16</f>
        <v>-3.3087958000000001E-2</v>
      </c>
      <c r="AI38" s="25">
        <f>'results.eq-unformat'!Z16</f>
        <v>2.5911110000000001E-3</v>
      </c>
      <c r="AJ38" s="25">
        <f>'results.eq-unformat'!AA16</f>
        <v>3.3301246E-2</v>
      </c>
      <c r="AK38" s="25">
        <f>'results.eq-unformat'!AB16</f>
        <v>12.852112</v>
      </c>
      <c r="AL38" s="25">
        <f>'results.eq-unformat'!AC16</f>
        <v>1</v>
      </c>
      <c r="AM38" s="25">
        <f>'results.eq-unformat'!AD16</f>
        <v>1</v>
      </c>
      <c r="AN38" s="25">
        <f>'results.eq-unformat'!AE16</f>
        <v>0.95</v>
      </c>
      <c r="AO38" s="25">
        <f t="shared" si="28"/>
        <v>1.0500631865232282</v>
      </c>
      <c r="AP38" s="25">
        <f t="shared" si="29"/>
        <v>1.0078722424345419</v>
      </c>
      <c r="AQ38" s="25">
        <f t="shared" si="30"/>
        <v>1.0498616147421738</v>
      </c>
      <c r="AR38" s="25">
        <f t="shared" si="31"/>
        <v>1.0156922482444382</v>
      </c>
      <c r="AS38" s="25">
        <f t="shared" si="32"/>
        <v>1.5875576701152028E-4</v>
      </c>
      <c r="AT38" s="25">
        <f t="shared" si="33"/>
        <v>1.5877977242828578E-4</v>
      </c>
      <c r="AU38" s="25">
        <f t="shared" si="34"/>
        <v>7.189331438128832E-5</v>
      </c>
      <c r="AV38" s="25">
        <f t="shared" si="35"/>
        <v>7.1898443024576153E-5</v>
      </c>
      <c r="AW38" s="25">
        <f t="shared" si="36"/>
        <v>1.6845886926719622E-4</v>
      </c>
      <c r="AX38" s="25">
        <f t="shared" si="37"/>
        <v>1.6848590420615039E-4</v>
      </c>
      <c r="AY38" s="25">
        <f t="shared" si="38"/>
        <v>1.4662475967330835E-4</v>
      </c>
      <c r="AZ38" s="25">
        <f t="shared" si="39"/>
        <v>1.4664592939683807E-4</v>
      </c>
      <c r="BA38" s="80">
        <f>'results.eq-unformat'!AJ16</f>
        <v>7.714199E-5</v>
      </c>
      <c r="BB38" s="80">
        <f>'results.eq-unformat'!AK16</f>
        <v>3.6395059999999997E-5</v>
      </c>
      <c r="BC38" s="80">
        <f>'results.eq-unformat'!AL16</f>
        <v>8.1872980000000006E-5</v>
      </c>
      <c r="BD38" s="80">
        <f>'results.eq-unformat'!AM16</f>
        <v>7.3658089999999998E-5</v>
      </c>
    </row>
    <row r="39" spans="1:56" s="16" customFormat="1" x14ac:dyDescent="0.3">
      <c r="A39" s="16">
        <v>22</v>
      </c>
      <c r="B39" s="16">
        <v>28</v>
      </c>
      <c r="C39" s="16">
        <v>25</v>
      </c>
      <c r="D39" s="16">
        <v>32</v>
      </c>
      <c r="E39" s="16">
        <v>28</v>
      </c>
      <c r="F39" s="33">
        <v>22</v>
      </c>
      <c r="H39" s="16" t="s">
        <v>10</v>
      </c>
      <c r="I39" s="16" t="s">
        <v>43</v>
      </c>
      <c r="J39" s="16" t="s">
        <v>71</v>
      </c>
      <c r="K39" s="26">
        <f>'results.eq-unformat'!F17</f>
        <v>4.8696410000000002E-2</v>
      </c>
      <c r="L39" s="26">
        <f>'results.eq-unformat'!AF17</f>
        <v>2.9869129999999999E-3</v>
      </c>
      <c r="M39" s="26">
        <f>'results.eq-unformat'!G17</f>
        <v>1.540484E-2</v>
      </c>
      <c r="N39" s="26">
        <f>'results.eq-unformat'!AG17</f>
        <v>1.3972017000000001E-3</v>
      </c>
      <c r="O39" s="26">
        <f>'results.eq-unformat'!H17</f>
        <v>4.8832689999999998E-2</v>
      </c>
      <c r="P39" s="26">
        <f>'results.eq-unformat'!AH17</f>
        <v>3.0672080000000001E-3</v>
      </c>
      <c r="Q39" s="26">
        <f>'results.eq-unformat'!I17</f>
        <v>2.2478433999999999E-2</v>
      </c>
      <c r="R39" s="26">
        <f>'results.eq-unformat'!AI17</f>
        <v>1.9496186E-3</v>
      </c>
      <c r="S39" s="26">
        <f>'results.eq-unformat'!J17</f>
        <v>-9.3757269999999996E-5</v>
      </c>
      <c r="T39" s="26">
        <f>'results.eq-unformat'!K17</f>
        <v>9.4518140000000002E-5</v>
      </c>
      <c r="U39" s="26">
        <f>'results.eq-unformat'!L17</f>
        <v>-3.3385324100000002E-2</v>
      </c>
      <c r="V39" s="26">
        <f>'results.eq-unformat'!M17</f>
        <v>4.9852139999999999E-5</v>
      </c>
      <c r="W39" s="26">
        <f>'results.eq-unformat'!N17</f>
        <v>-3.3291566799999998E-2</v>
      </c>
      <c r="X39" s="26">
        <f>'results.eq-unformat'!O17</f>
        <v>2.9889019999999999E-3</v>
      </c>
      <c r="Y39" s="26">
        <f>'results.eq-unformat'!P17</f>
        <v>3.3422487000000001E-2</v>
      </c>
      <c r="Z39" s="26">
        <f>'results.eq-unformat'!Q17</f>
        <v>11.182195999999999</v>
      </c>
      <c r="AA39" s="26">
        <f>'results.eq-unformat'!R17</f>
        <v>1</v>
      </c>
      <c r="AB39" s="26">
        <f>'results.eq-unformat'!S17</f>
        <v>1</v>
      </c>
      <c r="AC39" s="26">
        <f>'results.eq-unformat'!T17</f>
        <v>0.95599999999999996</v>
      </c>
      <c r="AD39" s="26">
        <f>'results.eq-unformat'!U17</f>
        <v>4.2522019999999998E-5</v>
      </c>
      <c r="AE39" s="26">
        <f>'results.eq-unformat'!V17</f>
        <v>9.6156910000000002E-5</v>
      </c>
      <c r="AF39" s="26">
        <f>'results.eq-unformat'!W17</f>
        <v>-2.6311729999999998E-2</v>
      </c>
      <c r="AG39" s="26">
        <f>'results.eq-unformat'!X17</f>
        <v>6.7733349999999994E-5</v>
      </c>
      <c r="AH39" s="26">
        <f>'results.eq-unformat'!Y17</f>
        <v>-2.6354252000000002E-2</v>
      </c>
      <c r="AI39" s="26">
        <f>'results.eq-unformat'!Z17</f>
        <v>3.039525E-3</v>
      </c>
      <c r="AJ39" s="26">
        <f>'results.eq-unformat'!AA17</f>
        <v>2.6398681E-2</v>
      </c>
      <c r="AK39" s="26">
        <f>'results.eq-unformat'!AB17</f>
        <v>8.6851330000000004</v>
      </c>
      <c r="AL39" s="26">
        <f>'results.eq-unformat'!AC17</f>
        <v>1</v>
      </c>
      <c r="AM39" s="26">
        <f>'results.eq-unformat'!AD17</f>
        <v>1</v>
      </c>
      <c r="AN39" s="26">
        <f>'results.eq-unformat'!AE17</f>
        <v>0.95099999999999996</v>
      </c>
      <c r="AO39" s="26">
        <f t="shared" si="28"/>
        <v>1.0499015627366204</v>
      </c>
      <c r="AP39" s="26">
        <f t="shared" si="29"/>
        <v>1.0155241061862188</v>
      </c>
      <c r="AQ39" s="26">
        <f t="shared" si="30"/>
        <v>1.0500446530715442</v>
      </c>
      <c r="AR39" s="26">
        <f t="shared" si="31"/>
        <v>1.0227329776672152</v>
      </c>
      <c r="AS39" s="26">
        <f t="shared" si="32"/>
        <v>1.9448208107109011E-4</v>
      </c>
      <c r="AT39" s="26">
        <f t="shared" si="33"/>
        <v>1.9451811329429525E-4</v>
      </c>
      <c r="AU39" s="26">
        <f t="shared" si="34"/>
        <v>9.9222210243832265E-5</v>
      </c>
      <c r="AV39" s="26">
        <f t="shared" si="35"/>
        <v>9.9231905738683679E-5</v>
      </c>
      <c r="AW39" s="26">
        <f t="shared" si="36"/>
        <v>1.978806888052187E-4</v>
      </c>
      <c r="AX39" s="26">
        <f t="shared" si="37"/>
        <v>1.979179864073366E-4</v>
      </c>
      <c r="AY39" s="26">
        <f t="shared" si="38"/>
        <v>1.3576632404710409E-4</v>
      </c>
      <c r="AZ39" s="26">
        <f t="shared" si="39"/>
        <v>1.3578434922334459E-4</v>
      </c>
      <c r="BA39" s="80">
        <f>'results.eq-unformat'!AJ17</f>
        <v>9.4518140000000002E-5</v>
      </c>
      <c r="BB39" s="80">
        <f>'results.eq-unformat'!AK17</f>
        <v>4.9852139999999999E-5</v>
      </c>
      <c r="BC39" s="80">
        <f>'results.eq-unformat'!AL17</f>
        <v>9.6156910000000002E-5</v>
      </c>
      <c r="BD39" s="80">
        <f>'results.eq-unformat'!AM17</f>
        <v>6.7733349999999994E-5</v>
      </c>
    </row>
    <row r="40" spans="1:56" s="16" customFormat="1" x14ac:dyDescent="0.3">
      <c r="A40" s="16">
        <v>23</v>
      </c>
      <c r="B40" s="16">
        <v>34</v>
      </c>
      <c r="C40" s="16">
        <v>26</v>
      </c>
      <c r="D40" s="16">
        <v>39</v>
      </c>
      <c r="E40" s="16">
        <v>34</v>
      </c>
      <c r="F40" s="33">
        <v>23</v>
      </c>
      <c r="H40" s="16" t="s">
        <v>10</v>
      </c>
      <c r="I40" s="16" t="s">
        <v>11</v>
      </c>
      <c r="J40" s="16" t="s">
        <v>71</v>
      </c>
      <c r="K40" s="26">
        <f>'results.eq-unformat'!F18</f>
        <v>4.8844659999999998E-2</v>
      </c>
      <c r="L40" s="26">
        <f>'results.eq-unformat'!AF18</f>
        <v>2.3808570000000001E-3</v>
      </c>
      <c r="M40" s="26">
        <f>'results.eq-unformat'!G18</f>
        <v>1.5435789E-2</v>
      </c>
      <c r="N40" s="26">
        <f>'results.eq-unformat'!AG18</f>
        <v>9.3752850000000003E-4</v>
      </c>
      <c r="O40" s="26">
        <f>'results.eq-unformat'!H18</f>
        <v>4.8501679999999998E-2</v>
      </c>
      <c r="P40" s="26">
        <f>'results.eq-unformat'!AH18</f>
        <v>4.1202460000000002E-3</v>
      </c>
      <c r="Q40" s="26">
        <f>'results.eq-unformat'!I18</f>
        <v>1.2124403000000001E-2</v>
      </c>
      <c r="R40" s="26">
        <f>'results.eq-unformat'!AI18</f>
        <v>1.2983523999999999E-3</v>
      </c>
      <c r="S40" s="26">
        <f>'results.eq-unformat'!J18</f>
        <v>5.4494830000000001E-5</v>
      </c>
      <c r="T40" s="26">
        <f>'results.eq-unformat'!K18</f>
        <v>7.0674799999999996E-5</v>
      </c>
      <c r="U40" s="26">
        <f>'results.eq-unformat'!L18</f>
        <v>-3.3354375399999997E-2</v>
      </c>
      <c r="V40" s="26">
        <f>'results.eq-unformat'!M18</f>
        <v>3.2090289999999999E-5</v>
      </c>
      <c r="W40" s="26">
        <f>'results.eq-unformat'!N18</f>
        <v>-3.3408870299999997E-2</v>
      </c>
      <c r="X40" s="26">
        <f>'results.eq-unformat'!O18</f>
        <v>2.2344800000000001E-3</v>
      </c>
      <c r="Y40" s="26">
        <f>'results.eq-unformat'!P18</f>
        <v>3.3369793000000002E-2</v>
      </c>
      <c r="Z40" s="26">
        <f>'results.eq-unformat'!Q18</f>
        <v>14.934029000000001</v>
      </c>
      <c r="AA40" s="26">
        <f>'results.eq-unformat'!R18</f>
        <v>1</v>
      </c>
      <c r="AB40" s="26">
        <f>'results.eq-unformat'!S18</f>
        <v>1</v>
      </c>
      <c r="AC40" s="26">
        <f>'results.eq-unformat'!T18</f>
        <v>0.96</v>
      </c>
      <c r="AD40" s="26">
        <f>'results.eq-unformat'!U18</f>
        <v>-2.8848570000000002E-4</v>
      </c>
      <c r="AE40" s="26">
        <f>'results.eq-unformat'!V18</f>
        <v>1.2735909999999999E-4</v>
      </c>
      <c r="AF40" s="26">
        <f>'results.eq-unformat'!W18</f>
        <v>-3.6665760999999998E-2</v>
      </c>
      <c r="AG40" s="26">
        <f>'results.eq-unformat'!X18</f>
        <v>4.4130610000000001E-5</v>
      </c>
      <c r="AH40" s="26">
        <f>'results.eq-unformat'!Y18</f>
        <v>-3.6377275000000001E-2</v>
      </c>
      <c r="AI40" s="26">
        <f>'results.eq-unformat'!Z18</f>
        <v>4.0357580000000004E-3</v>
      </c>
      <c r="AJ40" s="26">
        <f>'results.eq-unformat'!AA18</f>
        <v>3.6692282999999999E-2</v>
      </c>
      <c r="AK40" s="26">
        <f>'results.eq-unformat'!AB18</f>
        <v>9.0917940000000002</v>
      </c>
      <c r="AL40" s="26">
        <f>'results.eq-unformat'!AC18</f>
        <v>1</v>
      </c>
      <c r="AM40" s="26">
        <f>'results.eq-unformat'!AD18</f>
        <v>1</v>
      </c>
      <c r="AN40" s="26">
        <f>'results.eq-unformat'!AE18</f>
        <v>0.95699999999999996</v>
      </c>
      <c r="AO40" s="26">
        <f t="shared" si="28"/>
        <v>1.0500572221812674</v>
      </c>
      <c r="AP40" s="26">
        <f t="shared" si="29"/>
        <v>1.0155555361281412</v>
      </c>
      <c r="AQ40" s="26">
        <f t="shared" si="30"/>
        <v>1.0496971353100311</v>
      </c>
      <c r="AR40" s="26">
        <f t="shared" si="31"/>
        <v>1.0121982015268236</v>
      </c>
      <c r="AS40" s="26">
        <f t="shared" si="32"/>
        <v>1.4544659091275669E-4</v>
      </c>
      <c r="AT40" s="26">
        <f t="shared" si="33"/>
        <v>1.4546673994919601E-4</v>
      </c>
      <c r="AU40" s="26">
        <f t="shared" si="34"/>
        <v>6.3873355722998681E-5</v>
      </c>
      <c r="AV40" s="26">
        <f t="shared" si="35"/>
        <v>6.3877373289722428E-5</v>
      </c>
      <c r="AW40" s="26">
        <f t="shared" si="36"/>
        <v>2.6199672388016459E-4</v>
      </c>
      <c r="AX40" s="26">
        <f t="shared" si="37"/>
        <v>2.6206213267099265E-4</v>
      </c>
      <c r="AY40" s="26">
        <f t="shared" si="38"/>
        <v>8.7547304885360333E-5</v>
      </c>
      <c r="AZ40" s="26">
        <f t="shared" si="39"/>
        <v>8.7554877704176803E-5</v>
      </c>
      <c r="BA40" s="80">
        <f>'results.eq-unformat'!AJ18</f>
        <v>7.0674799999999996E-5</v>
      </c>
      <c r="BB40" s="80">
        <f>'results.eq-unformat'!AK18</f>
        <v>3.2090289999999999E-5</v>
      </c>
      <c r="BC40" s="80">
        <f>'results.eq-unformat'!AL18</f>
        <v>1.2735909999999999E-4</v>
      </c>
      <c r="BD40" s="80">
        <f>'results.eq-unformat'!AM18</f>
        <v>4.4130610000000001E-5</v>
      </c>
    </row>
    <row r="41" spans="1:56" s="16" customFormat="1" x14ac:dyDescent="0.3">
      <c r="A41" s="16">
        <v>29</v>
      </c>
      <c r="B41" s="16">
        <v>35</v>
      </c>
      <c r="C41" s="16">
        <v>33</v>
      </c>
      <c r="D41" s="16">
        <v>40</v>
      </c>
      <c r="E41" s="16">
        <v>35</v>
      </c>
      <c r="F41" s="33">
        <v>29</v>
      </c>
      <c r="H41" s="16" t="s">
        <v>43</v>
      </c>
      <c r="I41" s="16" t="s">
        <v>11</v>
      </c>
      <c r="J41" s="16" t="s">
        <v>71</v>
      </c>
      <c r="K41" s="26">
        <f>'results.eq-unformat'!F19</f>
        <v>4.8733270000000002E-2</v>
      </c>
      <c r="L41" s="26">
        <f>'results.eq-unformat'!AF19</f>
        <v>2.5239059999999998E-3</v>
      </c>
      <c r="M41" s="26">
        <f>'results.eq-unformat'!G19</f>
        <v>2.2408232E-2</v>
      </c>
      <c r="N41" s="26">
        <f>'results.eq-unformat'!AG19</f>
        <v>1.3634915E-3</v>
      </c>
      <c r="O41" s="26">
        <f>'results.eq-unformat'!H19</f>
        <v>4.8889389999999998E-2</v>
      </c>
      <c r="P41" s="26">
        <f>'results.eq-unformat'!AH19</f>
        <v>4.358303E-3</v>
      </c>
      <c r="Q41" s="26">
        <f>'results.eq-unformat'!I19</f>
        <v>1.2165937999999999E-2</v>
      </c>
      <c r="R41" s="26">
        <f>'results.eq-unformat'!AI19</f>
        <v>1.3975750000000001E-3</v>
      </c>
      <c r="S41" s="26">
        <f>'results.eq-unformat'!J19</f>
        <v>-5.6896479999999998E-5</v>
      </c>
      <c r="T41" s="26">
        <f>'results.eq-unformat'!K19</f>
        <v>7.9233960000000005E-5</v>
      </c>
      <c r="U41" s="26">
        <f>'results.eq-unformat'!L19</f>
        <v>-2.6381932600000001E-2</v>
      </c>
      <c r="V41" s="26">
        <f>'results.eq-unformat'!M19</f>
        <v>4.4729330000000001E-5</v>
      </c>
      <c r="W41" s="26">
        <f>'results.eq-unformat'!N19</f>
        <v>-2.6325036100000001E-2</v>
      </c>
      <c r="X41" s="26">
        <f>'results.eq-unformat'!O19</f>
        <v>2.5049909999999998E-3</v>
      </c>
      <c r="Y41" s="26">
        <f>'results.eq-unformat'!P19</f>
        <v>2.6419786000000001E-2</v>
      </c>
      <c r="Z41" s="26">
        <f>'results.eq-unformat'!Q19</f>
        <v>10.546859</v>
      </c>
      <c r="AA41" s="26">
        <f>'results.eq-unformat'!R19</f>
        <v>1</v>
      </c>
      <c r="AB41" s="26">
        <f>'results.eq-unformat'!S19</f>
        <v>1</v>
      </c>
      <c r="AC41" s="26">
        <f>'results.eq-unformat'!T19</f>
        <v>0.95199999999999996</v>
      </c>
      <c r="AD41" s="26">
        <f>'results.eq-unformat'!U19</f>
        <v>9.9227160000000002E-5</v>
      </c>
      <c r="AE41" s="26">
        <f>'results.eq-unformat'!V19</f>
        <v>1.3985810000000001E-4</v>
      </c>
      <c r="AF41" s="26">
        <f>'results.eq-unformat'!W19</f>
        <v>-3.6624226000000003E-2</v>
      </c>
      <c r="AG41" s="26">
        <f>'results.eq-unformat'!X19</f>
        <v>4.6497920000000002E-5</v>
      </c>
      <c r="AH41" s="26">
        <f>'results.eq-unformat'!Y19</f>
        <v>-3.6723453000000003E-2</v>
      </c>
      <c r="AI41" s="26">
        <f>'results.eq-unformat'!Z19</f>
        <v>4.421604E-3</v>
      </c>
      <c r="AJ41" s="26">
        <f>'results.eq-unformat'!AA19</f>
        <v>3.6653700999999997E-2</v>
      </c>
      <c r="AK41" s="26">
        <f>'results.eq-unformat'!AB19</f>
        <v>8.2896850000000004</v>
      </c>
      <c r="AL41" s="26">
        <f>'results.eq-unformat'!AC19</f>
        <v>1</v>
      </c>
      <c r="AM41" s="26">
        <f>'results.eq-unformat'!AD19</f>
        <v>1</v>
      </c>
      <c r="AN41" s="26">
        <f>'results.eq-unformat'!AE19</f>
        <v>0.95</v>
      </c>
      <c r="AO41" s="26">
        <f t="shared" si="28"/>
        <v>1.0499402628214611</v>
      </c>
      <c r="AP41" s="26">
        <f t="shared" si="29"/>
        <v>1.0226611822868361</v>
      </c>
      <c r="AQ41" s="26">
        <f t="shared" si="30"/>
        <v>1.0501041922912941</v>
      </c>
      <c r="AR41" s="26">
        <f t="shared" si="31"/>
        <v>1.012240244052236</v>
      </c>
      <c r="AS41" s="26">
        <f t="shared" si="32"/>
        <v>1.6304155219515337E-4</v>
      </c>
      <c r="AT41" s="26">
        <f t="shared" si="33"/>
        <v>1.6306687427980471E-4</v>
      </c>
      <c r="AU41" s="26">
        <f t="shared" si="34"/>
        <v>8.9652251080485357E-5</v>
      </c>
      <c r="AV41" s="26">
        <f t="shared" si="35"/>
        <v>8.9660111191935954E-5</v>
      </c>
      <c r="AW41" s="26">
        <f t="shared" si="36"/>
        <v>2.8781708090486191E-4</v>
      </c>
      <c r="AX41" s="26">
        <f t="shared" si="37"/>
        <v>2.8789598867784427E-4</v>
      </c>
      <c r="AY41" s="26">
        <f t="shared" si="38"/>
        <v>9.224724555911834E-5</v>
      </c>
      <c r="AZ41" s="26">
        <f t="shared" si="39"/>
        <v>9.2255652980099967E-5</v>
      </c>
      <c r="BA41" s="80">
        <f>'results.eq-unformat'!AJ19</f>
        <v>7.9233960000000005E-5</v>
      </c>
      <c r="BB41" s="80">
        <f>'results.eq-unformat'!AK19</f>
        <v>4.4729330000000001E-5</v>
      </c>
      <c r="BC41" s="80">
        <f>'results.eq-unformat'!AL19</f>
        <v>1.3985810000000001E-4</v>
      </c>
      <c r="BD41" s="80">
        <f>'results.eq-unformat'!AM19</f>
        <v>4.6497920000000002E-5</v>
      </c>
    </row>
    <row r="42" spans="1:56" s="2" customFormat="1" x14ac:dyDescent="0.3">
      <c r="A42" s="2">
        <v>3</v>
      </c>
      <c r="B42" s="2">
        <v>19</v>
      </c>
      <c r="C42" s="2">
        <v>3</v>
      </c>
      <c r="D42" s="2">
        <v>22</v>
      </c>
      <c r="E42" s="2">
        <v>19</v>
      </c>
      <c r="F42" s="33">
        <v>3</v>
      </c>
      <c r="H42" s="2" t="s">
        <v>8</v>
      </c>
      <c r="I42" s="2" t="s">
        <v>10</v>
      </c>
      <c r="J42" s="2" t="s">
        <v>71</v>
      </c>
      <c r="K42" s="31">
        <f>'results.eq-unformat'!F38</f>
        <v>4.8787150000000001E-2</v>
      </c>
      <c r="L42" s="31">
        <f>'results.eq-unformat'!AF38</f>
        <v>1.317815E-3</v>
      </c>
      <c r="M42" s="31">
        <f>'results.eq-unformat'!G38</f>
        <v>3.3736864999999998E-2</v>
      </c>
      <c r="N42" s="31">
        <f>'results.eq-unformat'!AG38</f>
        <v>2.3684422000000002E-3</v>
      </c>
      <c r="O42" s="31">
        <f>'results.eq-unformat'!H38</f>
        <v>4.8811390000000003E-2</v>
      </c>
      <c r="P42" s="31">
        <f>'results.eq-unformat'!AH38</f>
        <v>2.441492E-3</v>
      </c>
      <c r="Q42" s="31">
        <f>'results.eq-unformat'!I38</f>
        <v>1.553262E-2</v>
      </c>
      <c r="R42" s="31">
        <f>'results.eq-unformat'!AI38</f>
        <v>1.0768113000000001E-3</v>
      </c>
      <c r="S42" s="31">
        <f>'results.eq-unformat'!J38</f>
        <v>-3.011704E-6</v>
      </c>
      <c r="T42" s="31">
        <f>'results.eq-unformat'!K38</f>
        <v>4.1865510000000002E-5</v>
      </c>
      <c r="U42" s="31">
        <f>'results.eq-unformat'!L38</f>
        <v>-1.50532997E-2</v>
      </c>
      <c r="V42" s="31">
        <f>'results.eq-unformat'!M38</f>
        <v>1.026202E-4</v>
      </c>
      <c r="W42" s="31">
        <f>'results.eq-unformat'!N38</f>
        <v>-1.5050288E-2</v>
      </c>
      <c r="X42" s="31">
        <f>'results.eq-unformat'!O38</f>
        <v>1.323245E-3</v>
      </c>
      <c r="Y42" s="31">
        <f>'results.eq-unformat'!P38</f>
        <v>1.5398772999999999E-2</v>
      </c>
      <c r="Z42" s="31">
        <f>'results.eq-unformat'!Q38</f>
        <v>11.637129</v>
      </c>
      <c r="AA42" s="31">
        <f>'results.eq-unformat'!R38</f>
        <v>1</v>
      </c>
      <c r="AB42" s="31">
        <f>'results.eq-unformat'!S38</f>
        <v>1</v>
      </c>
      <c r="AC42" s="31">
        <f>'results.eq-unformat'!T38</f>
        <v>0.95</v>
      </c>
      <c r="AD42" s="31">
        <f>'results.eq-unformat'!U38</f>
        <v>2.1225409999999999E-5</v>
      </c>
      <c r="AE42" s="31">
        <f>'results.eq-unformat'!V38</f>
        <v>7.8102920000000002E-5</v>
      </c>
      <c r="AF42" s="31">
        <f>'results.eq-unformat'!W38</f>
        <v>-3.3257544E-2</v>
      </c>
      <c r="AG42" s="31">
        <f>'results.eq-unformat'!X38</f>
        <v>4.4356569999999999E-5</v>
      </c>
      <c r="AH42" s="31">
        <f>'results.eq-unformat'!Y38</f>
        <v>-3.3278769E-2</v>
      </c>
      <c r="AI42" s="31">
        <f>'results.eq-unformat'!Z38</f>
        <v>2.4686869999999998E-3</v>
      </c>
      <c r="AJ42" s="31">
        <f>'results.eq-unformat'!AA38</f>
        <v>3.3287081000000003E-2</v>
      </c>
      <c r="AK42" s="31">
        <f>'results.eq-unformat'!AB38</f>
        <v>13.483718</v>
      </c>
      <c r="AL42" s="31">
        <f>'results.eq-unformat'!AC38</f>
        <v>1</v>
      </c>
      <c r="AM42" s="31">
        <f>'results.eq-unformat'!AD38</f>
        <v>1</v>
      </c>
      <c r="AN42" s="31">
        <f>'results.eq-unformat'!AE38</f>
        <v>0.95399999999999996</v>
      </c>
      <c r="AO42" s="31">
        <f t="shared" si="28"/>
        <v>1.049996835126866</v>
      </c>
      <c r="AP42" s="31">
        <f t="shared" si="29"/>
        <v>1.0343124071218188</v>
      </c>
      <c r="AQ42" s="31">
        <f t="shared" si="30"/>
        <v>1.0500222873586293</v>
      </c>
      <c r="AR42" s="31">
        <f>EXP(Q42)</f>
        <v>1.0156538781474613</v>
      </c>
      <c r="AS42" s="31">
        <f t="shared" si="32"/>
        <v>8.6155425031542165E-5</v>
      </c>
      <c r="AT42" s="31">
        <f t="shared" si="33"/>
        <v>8.6162494925767774E-5</v>
      </c>
      <c r="AU42" s="31">
        <f t="shared" si="34"/>
        <v>2.0801611789567076E-4</v>
      </c>
      <c r="AV42" s="31">
        <f t="shared" si="35"/>
        <v>2.0805796154865774E-4</v>
      </c>
      <c r="AW42" s="31">
        <f t="shared" si="36"/>
        <v>1.6072691865653965E-4</v>
      </c>
      <c r="AX42" s="31">
        <f t="shared" si="37"/>
        <v>1.6075152489358757E-4</v>
      </c>
      <c r="AY42" s="31">
        <f t="shared" si="38"/>
        <v>8.8295969558283005E-5</v>
      </c>
      <c r="AZ42" s="31">
        <f t="shared" si="39"/>
        <v>8.8303646244236589E-5</v>
      </c>
      <c r="BA42" s="80">
        <f>'results.eq-unformat'!AJ38</f>
        <v>4.1865510000000002E-5</v>
      </c>
      <c r="BB42" s="80">
        <f>'results.eq-unformat'!AK38</f>
        <v>1.026202E-4</v>
      </c>
      <c r="BC42" s="80">
        <f>'results.eq-unformat'!AL38</f>
        <v>7.8102920000000002E-5</v>
      </c>
      <c r="BD42" s="80">
        <f>'results.eq-unformat'!AM38</f>
        <v>4.4356569999999999E-5</v>
      </c>
    </row>
    <row r="43" spans="1:56" s="2" customFormat="1" x14ac:dyDescent="0.3">
      <c r="A43" s="2">
        <v>4</v>
      </c>
      <c r="B43" s="2">
        <v>25</v>
      </c>
      <c r="C43" s="2">
        <v>4</v>
      </c>
      <c r="D43" s="2">
        <v>29</v>
      </c>
      <c r="E43" s="2">
        <v>25</v>
      </c>
      <c r="F43" s="33">
        <v>4</v>
      </c>
      <c r="H43" s="2" t="s">
        <v>8</v>
      </c>
      <c r="I43" s="2" t="s">
        <v>43</v>
      </c>
      <c r="J43" s="2" t="s">
        <v>71</v>
      </c>
      <c r="K43" s="31">
        <f>'results.eq-unformat'!F39</f>
        <v>4.8713159999999998E-2</v>
      </c>
      <c r="L43" s="31">
        <f>'results.eq-unformat'!AF39</f>
        <v>1.339535E-3</v>
      </c>
      <c r="M43" s="31">
        <f>'results.eq-unformat'!G39</f>
        <v>3.3681493E-2</v>
      </c>
      <c r="N43" s="31">
        <f>'results.eq-unformat'!AG39</f>
        <v>2.1788578E-3</v>
      </c>
      <c r="O43" s="31">
        <f>'results.eq-unformat'!H39</f>
        <v>4.8836940000000002E-2</v>
      </c>
      <c r="P43" s="31">
        <f>'results.eq-unformat'!AH39</f>
        <v>2.5551580000000001E-3</v>
      </c>
      <c r="Q43" s="31">
        <f>'results.eq-unformat'!I39</f>
        <v>2.2489601000000001E-2</v>
      </c>
      <c r="R43" s="31">
        <f>'results.eq-unformat'!AI39</f>
        <v>1.3807697E-3</v>
      </c>
      <c r="S43" s="31">
        <f>'results.eq-unformat'!J39</f>
        <v>-7.7009019999999995E-5</v>
      </c>
      <c r="T43" s="31">
        <f>'results.eq-unformat'!K39</f>
        <v>4.260738E-5</v>
      </c>
      <c r="U43" s="31">
        <f>'results.eq-unformat'!L39</f>
        <v>-1.51086707E-2</v>
      </c>
      <c r="V43" s="31">
        <f>'results.eq-unformat'!M39</f>
        <v>8.9036740000000004E-5</v>
      </c>
      <c r="W43" s="31">
        <f>'results.eq-unformat'!N39</f>
        <v>-1.5031661700000001E-2</v>
      </c>
      <c r="X43" s="31">
        <f>'results.eq-unformat'!O39</f>
        <v>1.3488899999999999E-3</v>
      </c>
      <c r="Y43" s="31">
        <f>'results.eq-unformat'!P39</f>
        <v>1.5368524E-2</v>
      </c>
      <c r="Z43" s="31">
        <f>'results.eq-unformat'!Q39</f>
        <v>11.393461</v>
      </c>
      <c r="AA43" s="31">
        <f>'results.eq-unformat'!R39</f>
        <v>1</v>
      </c>
      <c r="AB43" s="31">
        <f>'results.eq-unformat'!S39</f>
        <v>1</v>
      </c>
      <c r="AC43" s="31">
        <f>'results.eq-unformat'!T39</f>
        <v>0.94499999999999995</v>
      </c>
      <c r="AD43" s="31">
        <f>'results.eq-unformat'!U39</f>
        <v>4.677967E-5</v>
      </c>
      <c r="AE43" s="31">
        <f>'results.eq-unformat'!V39</f>
        <v>8.2044620000000005E-5</v>
      </c>
      <c r="AF43" s="31">
        <f>'results.eq-unformat'!W39</f>
        <v>-2.6300562999999999E-2</v>
      </c>
      <c r="AG43" s="31">
        <f>'results.eq-unformat'!X39</f>
        <v>5.466279E-5</v>
      </c>
      <c r="AH43" s="31">
        <f>'results.eq-unformat'!Y39</f>
        <v>-2.6347342999999999E-2</v>
      </c>
      <c r="AI43" s="31">
        <f>'results.eq-unformat'!Z39</f>
        <v>2.5936029999999999E-3</v>
      </c>
      <c r="AJ43" s="31">
        <f>'results.eq-unformat'!AA39</f>
        <v>2.6357251000000002E-2</v>
      </c>
      <c r="AK43" s="31">
        <f>'results.eq-unformat'!AB39</f>
        <v>10.162407999999999</v>
      </c>
      <c r="AL43" s="31">
        <f>'results.eq-unformat'!AC39</f>
        <v>1</v>
      </c>
      <c r="AM43" s="31">
        <f>'results.eq-unformat'!AD39</f>
        <v>1</v>
      </c>
      <c r="AN43" s="31">
        <f>'results.eq-unformat'!AE39</f>
        <v>0.94699999999999995</v>
      </c>
      <c r="AO43" s="31">
        <f t="shared" si="28"/>
        <v>1.0499191487350785</v>
      </c>
      <c r="AP43" s="31">
        <f t="shared" si="29"/>
        <v>1.0342551367608135</v>
      </c>
      <c r="AQ43" s="31">
        <f t="shared" si="30"/>
        <v>1.050049115770803</v>
      </c>
      <c r="AR43" s="31">
        <f t="shared" ref="AR43:AR50" si="40">EXP(Q43)</f>
        <v>1.0227443985901454</v>
      </c>
      <c r="AS43" s="31">
        <f t="shared" si="32"/>
        <v>8.7675575148216112E-5</v>
      </c>
      <c r="AT43" s="31">
        <f t="shared" si="33"/>
        <v>8.7682897282226335E-5</v>
      </c>
      <c r="AU43" s="31">
        <f t="shared" si="34"/>
        <v>1.8047419526734387E-4</v>
      </c>
      <c r="AV43" s="31">
        <f t="shared" si="35"/>
        <v>1.8050569293026619E-4</v>
      </c>
      <c r="AW43" s="31">
        <f t="shared" si="36"/>
        <v>1.6884215023993399E-4</v>
      </c>
      <c r="AX43" s="31">
        <f t="shared" si="37"/>
        <v>1.6886930349957474E-4</v>
      </c>
      <c r="AY43" s="31">
        <f t="shared" si="38"/>
        <v>1.0957001235700758E-4</v>
      </c>
      <c r="AZ43" s="31">
        <f t="shared" si="39"/>
        <v>1.0958175221476019E-4</v>
      </c>
      <c r="BA43" s="80">
        <f>'results.eq-unformat'!AJ39</f>
        <v>4.260738E-5</v>
      </c>
      <c r="BB43" s="80">
        <f>'results.eq-unformat'!AK39</f>
        <v>8.9036740000000004E-5</v>
      </c>
      <c r="BC43" s="80">
        <f>'results.eq-unformat'!AL39</f>
        <v>8.2044620000000005E-5</v>
      </c>
      <c r="BD43" s="80">
        <f>'results.eq-unformat'!AM39</f>
        <v>5.466279E-5</v>
      </c>
    </row>
    <row r="44" spans="1:56" s="2" customFormat="1" x14ac:dyDescent="0.3">
      <c r="A44" s="2">
        <v>5</v>
      </c>
      <c r="B44" s="2">
        <v>31</v>
      </c>
      <c r="C44" s="2">
        <v>5</v>
      </c>
      <c r="D44" s="2">
        <v>36</v>
      </c>
      <c r="E44" s="2">
        <v>31</v>
      </c>
      <c r="F44" s="33">
        <v>5</v>
      </c>
      <c r="H44" s="2" t="s">
        <v>8</v>
      </c>
      <c r="I44" s="2" t="s">
        <v>11</v>
      </c>
      <c r="J44" s="2" t="s">
        <v>71</v>
      </c>
      <c r="K44" s="31">
        <f>'results.eq-unformat'!F40</f>
        <v>4.8826559999999998E-2</v>
      </c>
      <c r="L44" s="31">
        <f>'results.eq-unformat'!AF40</f>
        <v>1.3024460000000001E-3</v>
      </c>
      <c r="M44" s="31">
        <f>'results.eq-unformat'!G40</f>
        <v>3.3670070000000003E-2</v>
      </c>
      <c r="N44" s="31">
        <f>'results.eq-unformat'!AG40</f>
        <v>2.1478173999999999E-3</v>
      </c>
      <c r="O44" s="31">
        <f>'results.eq-unformat'!H40</f>
        <v>4.8764670000000003E-2</v>
      </c>
      <c r="P44" s="31">
        <f>'results.eq-unformat'!AH40</f>
        <v>4.1824119999999999E-3</v>
      </c>
      <c r="Q44" s="31">
        <f>'results.eq-unformat'!I40</f>
        <v>1.2122702000000001E-2</v>
      </c>
      <c r="R44" s="31">
        <f>'results.eq-unformat'!AI40</f>
        <v>1.3303338E-3</v>
      </c>
      <c r="S44" s="31">
        <f>'results.eq-unformat'!J40</f>
        <v>3.6394450000000002E-5</v>
      </c>
      <c r="T44" s="31">
        <f>'results.eq-unformat'!K40</f>
        <v>4.211472E-5</v>
      </c>
      <c r="U44" s="31">
        <f>'results.eq-unformat'!L40</f>
        <v>-1.51200938E-2</v>
      </c>
      <c r="V44" s="31">
        <f>'results.eq-unformat'!M40</f>
        <v>9.0056950000000005E-5</v>
      </c>
      <c r="W44" s="31">
        <f>'results.eq-unformat'!N40</f>
        <v>-1.51564883E-2</v>
      </c>
      <c r="X44" s="31">
        <f>'results.eq-unformat'!O40</f>
        <v>1.3316160000000001E-3</v>
      </c>
      <c r="Y44" s="31">
        <f>'results.eq-unformat'!P40</f>
        <v>1.5385688E-2</v>
      </c>
      <c r="Z44" s="31">
        <f>'results.eq-unformat'!Q40</f>
        <v>11.554149000000001</v>
      </c>
      <c r="AA44" s="31">
        <f>'results.eq-unformat'!R40</f>
        <v>1</v>
      </c>
      <c r="AB44" s="31">
        <f>'results.eq-unformat'!S40</f>
        <v>1</v>
      </c>
      <c r="AC44" s="31">
        <f>'results.eq-unformat'!T40</f>
        <v>0.93899999999999995</v>
      </c>
      <c r="AD44" s="31">
        <f>'results.eq-unformat'!U40</f>
        <v>-2.5494300000000001E-5</v>
      </c>
      <c r="AE44" s="31">
        <f>'results.eq-unformat'!V40</f>
        <v>1.2994029999999999E-4</v>
      </c>
      <c r="AF44" s="31">
        <f>'results.eq-unformat'!W40</f>
        <v>-3.6667461999999998E-2</v>
      </c>
      <c r="AG44" s="31">
        <f>'results.eq-unformat'!X40</f>
        <v>5.1063729999999999E-5</v>
      </c>
      <c r="AH44" s="31">
        <f>'results.eq-unformat'!Y40</f>
        <v>-3.6641967999999997E-2</v>
      </c>
      <c r="AI44" s="31">
        <f>'results.eq-unformat'!Z40</f>
        <v>4.107098E-3</v>
      </c>
      <c r="AJ44" s="31">
        <f>'results.eq-unformat'!AA40</f>
        <v>3.6702965999999997E-2</v>
      </c>
      <c r="AK44" s="31">
        <f>'results.eq-unformat'!AB40</f>
        <v>8.9364709999999992</v>
      </c>
      <c r="AL44" s="31">
        <f>'results.eq-unformat'!AC40</f>
        <v>1</v>
      </c>
      <c r="AM44" s="31">
        <f>'results.eq-unformat'!AD40</f>
        <v>1</v>
      </c>
      <c r="AN44" s="31">
        <f>'results.eq-unformat'!AE40</f>
        <v>0.95199999999999996</v>
      </c>
      <c r="AO44" s="31">
        <f t="shared" si="28"/>
        <v>1.0500382163175495</v>
      </c>
      <c r="AP44" s="31">
        <f t="shared" si="29"/>
        <v>1.0342433225318635</v>
      </c>
      <c r="AQ44" s="31">
        <f t="shared" si="30"/>
        <v>1.0499732314633186</v>
      </c>
      <c r="AR44" s="31">
        <f t="shared" si="40"/>
        <v>1.0121964797791472</v>
      </c>
      <c r="AS44" s="31">
        <f t="shared" si="32"/>
        <v>8.6671671120974736E-5</v>
      </c>
      <c r="AT44" s="31">
        <f t="shared" si="33"/>
        <v>8.6678825716557384E-5</v>
      </c>
      <c r="AU44" s="31">
        <f t="shared" si="34"/>
        <v>1.8253985572602716E-4</v>
      </c>
      <c r="AV44" s="31">
        <f t="shared" si="35"/>
        <v>1.8257207897565131E-4</v>
      </c>
      <c r="AW44" s="31">
        <f t="shared" si="36"/>
        <v>2.6737627036999001E-4</v>
      </c>
      <c r="AX44" s="31">
        <f t="shared" si="37"/>
        <v>2.6744437522996378E-4</v>
      </c>
      <c r="AY44" s="31">
        <f t="shared" si="38"/>
        <v>1.0130052497925313E-4</v>
      </c>
      <c r="AZ44" s="31">
        <f t="shared" si="39"/>
        <v>1.0131066414054146E-4</v>
      </c>
      <c r="BA44" s="80">
        <f>'results.eq-unformat'!AJ40</f>
        <v>4.211472E-5</v>
      </c>
      <c r="BB44" s="80">
        <f>'results.eq-unformat'!AK40</f>
        <v>9.0056950000000005E-5</v>
      </c>
      <c r="BC44" s="80">
        <f>'results.eq-unformat'!AL40</f>
        <v>1.2994029999999999E-4</v>
      </c>
      <c r="BD44" s="80">
        <f>'results.eq-unformat'!AM40</f>
        <v>5.1063729999999999E-5</v>
      </c>
    </row>
    <row r="45" spans="1:56" s="2" customFormat="1" x14ac:dyDescent="0.3">
      <c r="A45" s="2">
        <v>9</v>
      </c>
      <c r="B45" s="2">
        <v>20</v>
      </c>
      <c r="C45" s="2">
        <v>10</v>
      </c>
      <c r="D45" s="2">
        <v>23</v>
      </c>
      <c r="E45" s="2">
        <v>20</v>
      </c>
      <c r="F45" s="33">
        <v>9</v>
      </c>
      <c r="H45" s="2" t="s">
        <v>9</v>
      </c>
      <c r="I45" s="2" t="s">
        <v>10</v>
      </c>
      <c r="J45" s="2" t="s">
        <v>71</v>
      </c>
      <c r="K45" s="31">
        <f>'results.eq-unformat'!F41</f>
        <v>4.8859979999999997E-2</v>
      </c>
      <c r="L45" s="31">
        <f>'results.eq-unformat'!AF41</f>
        <v>1.660365E-3</v>
      </c>
      <c r="M45" s="31">
        <f>'results.eq-unformat'!G41</f>
        <v>7.5999500000000003E-3</v>
      </c>
      <c r="N45" s="31">
        <f>'results.eq-unformat'!AG41</f>
        <v>6.0952119999999998E-4</v>
      </c>
      <c r="O45" s="31">
        <f>'results.eq-unformat'!H41</f>
        <v>4.8736359999999999E-2</v>
      </c>
      <c r="P45" s="31">
        <f>'results.eq-unformat'!AH41</f>
        <v>2.4555029999999999E-3</v>
      </c>
      <c r="Q45" s="31">
        <f>'results.eq-unformat'!I41</f>
        <v>1.5432313E-2</v>
      </c>
      <c r="R45" s="31">
        <f>'results.eq-unformat'!AI41</f>
        <v>1.0476000999999999E-3</v>
      </c>
      <c r="S45" s="31">
        <f>'results.eq-unformat'!J41</f>
        <v>6.9820360000000004E-5</v>
      </c>
      <c r="T45" s="31">
        <f>'results.eq-unformat'!K41</f>
        <v>5.3462579999999997E-5</v>
      </c>
      <c r="U45" s="31">
        <f>'results.eq-unformat'!L41</f>
        <v>-4.1190214000000003E-2</v>
      </c>
      <c r="V45" s="31">
        <f>'results.eq-unformat'!M41</f>
        <v>2.492457E-5</v>
      </c>
      <c r="W45" s="31">
        <f>'results.eq-unformat'!N41</f>
        <v>-4.1260034399999999E-2</v>
      </c>
      <c r="X45" s="31">
        <f>'results.eq-unformat'!O41</f>
        <v>1.691232E-3</v>
      </c>
      <c r="Y45" s="31">
        <f>'results.eq-unformat'!P41</f>
        <v>4.1197747E-2</v>
      </c>
      <c r="Z45" s="31">
        <f>'results.eq-unformat'!Q41</f>
        <v>24.359613</v>
      </c>
      <c r="AA45" s="31">
        <f>'results.eq-unformat'!R41</f>
        <v>1</v>
      </c>
      <c r="AB45" s="31">
        <f>'results.eq-unformat'!S41</f>
        <v>1</v>
      </c>
      <c r="AC45" s="31">
        <f>'results.eq-unformat'!T41</f>
        <v>0.94499999999999995</v>
      </c>
      <c r="AD45" s="31">
        <f>'results.eq-unformat'!U41</f>
        <v>-5.3808280000000003E-5</v>
      </c>
      <c r="AE45" s="31">
        <f>'results.eq-unformat'!V41</f>
        <v>7.6001310000000001E-5</v>
      </c>
      <c r="AF45" s="31">
        <f>'results.eq-unformat'!W41</f>
        <v>-3.3357852E-2</v>
      </c>
      <c r="AG45" s="31">
        <f>'results.eq-unformat'!X41</f>
        <v>4.1628739999999999E-5</v>
      </c>
      <c r="AH45" s="31">
        <f>'results.eq-unformat'!Y41</f>
        <v>-3.3304042999999998E-2</v>
      </c>
      <c r="AI45" s="31">
        <f>'results.eq-unformat'!Z41</f>
        <v>2.402773E-3</v>
      </c>
      <c r="AJ45" s="31">
        <f>'results.eq-unformat'!AA41</f>
        <v>3.3383791000000003E-2</v>
      </c>
      <c r="AK45" s="31">
        <f>'results.eq-unformat'!AB41</f>
        <v>13.893859000000001</v>
      </c>
      <c r="AL45" s="31">
        <f>'results.eq-unformat'!AC41</f>
        <v>1</v>
      </c>
      <c r="AM45" s="31">
        <f>'results.eq-unformat'!AD41</f>
        <v>1</v>
      </c>
      <c r="AN45" s="31">
        <f>'results.eq-unformat'!AE41</f>
        <v>0.94599999999999995</v>
      </c>
      <c r="AO45" s="31">
        <f t="shared" si="28"/>
        <v>1.0500733091811374</v>
      </c>
      <c r="AP45" s="31">
        <f t="shared" si="29"/>
        <v>1.0076289029204408</v>
      </c>
      <c r="AQ45" s="31">
        <f t="shared" si="30"/>
        <v>1.0499435071418857</v>
      </c>
      <c r="AR45" s="31">
        <f t="shared" si="40"/>
        <v>1.0155520060632328</v>
      </c>
      <c r="AS45" s="31">
        <f t="shared" si="32"/>
        <v>1.1002790663527939E-4</v>
      </c>
      <c r="AT45" s="31">
        <f t="shared" si="33"/>
        <v>1.100394366955193E-4</v>
      </c>
      <c r="AU45" s="31">
        <f t="shared" si="34"/>
        <v>4.9223643214357793E-5</v>
      </c>
      <c r="AV45" s="31">
        <f t="shared" si="35"/>
        <v>4.9226047954320507E-5</v>
      </c>
      <c r="AW45" s="31">
        <f t="shared" si="36"/>
        <v>1.5639063219463623E-4</v>
      </c>
      <c r="AX45" s="31">
        <f t="shared" si="37"/>
        <v>1.5641393027987505E-4</v>
      </c>
      <c r="AY45" s="31">
        <f t="shared" si="38"/>
        <v>8.2857874487585192E-5</v>
      </c>
      <c r="AZ45" s="31">
        <f t="shared" si="39"/>
        <v>8.2864635330581748E-5</v>
      </c>
      <c r="BA45" s="80">
        <f>'results.eq-unformat'!AJ41</f>
        <v>5.3462579999999997E-5</v>
      </c>
      <c r="BB45" s="80">
        <f>'results.eq-unformat'!AK41</f>
        <v>2.492457E-5</v>
      </c>
      <c r="BC45" s="80">
        <f>'results.eq-unformat'!AL41</f>
        <v>7.6001310000000001E-5</v>
      </c>
      <c r="BD45" s="80">
        <f>'results.eq-unformat'!AM41</f>
        <v>4.1628739999999999E-5</v>
      </c>
    </row>
    <row r="46" spans="1:56" s="2" customFormat="1" x14ac:dyDescent="0.3">
      <c r="A46" s="2">
        <v>10</v>
      </c>
      <c r="B46" s="2">
        <v>26</v>
      </c>
      <c r="C46" s="2">
        <v>11</v>
      </c>
      <c r="D46" s="2">
        <v>30</v>
      </c>
      <c r="E46" s="2">
        <v>26</v>
      </c>
      <c r="F46" s="33">
        <v>10</v>
      </c>
      <c r="H46" s="2" t="s">
        <v>9</v>
      </c>
      <c r="I46" s="2" t="s">
        <v>43</v>
      </c>
      <c r="J46" s="2" t="s">
        <v>71</v>
      </c>
      <c r="K46" s="31">
        <f>'results.eq-unformat'!F42</f>
        <v>4.8819330000000001E-2</v>
      </c>
      <c r="L46" s="31">
        <f>'results.eq-unformat'!AF42</f>
        <v>1.62086E-3</v>
      </c>
      <c r="M46" s="31">
        <f>'results.eq-unformat'!G42</f>
        <v>7.6083430000000001E-3</v>
      </c>
      <c r="N46" s="31">
        <f>'results.eq-unformat'!AG42</f>
        <v>5.4472910000000002E-4</v>
      </c>
      <c r="O46" s="31">
        <f>'results.eq-unformat'!H42</f>
        <v>4.8915470000000003E-2</v>
      </c>
      <c r="P46" s="31">
        <f>'results.eq-unformat'!AH42</f>
        <v>2.4766200000000001E-3</v>
      </c>
      <c r="Q46" s="31">
        <f>'results.eq-unformat'!I42</f>
        <v>2.2518783000000001E-2</v>
      </c>
      <c r="R46" s="31">
        <f>'results.eq-unformat'!AI42</f>
        <v>1.3245017999999999E-3</v>
      </c>
      <c r="S46" s="31">
        <f>'results.eq-unformat'!J42</f>
        <v>2.916608E-5</v>
      </c>
      <c r="T46" s="31">
        <f>'results.eq-unformat'!K42</f>
        <v>5.0943190000000003E-5</v>
      </c>
      <c r="U46" s="31">
        <f>'results.eq-unformat'!L42</f>
        <v>-4.1181821E-2</v>
      </c>
      <c r="V46" s="31">
        <f>'results.eq-unformat'!M42</f>
        <v>2.0294990000000001E-5</v>
      </c>
      <c r="W46" s="31">
        <f>'results.eq-unformat'!N42</f>
        <v>-4.1210987099999999E-2</v>
      </c>
      <c r="X46" s="31">
        <f>'results.eq-unformat'!O42</f>
        <v>1.6104229999999999E-3</v>
      </c>
      <c r="Y46" s="31">
        <f>'results.eq-unformat'!P42</f>
        <v>4.1186817000000001E-2</v>
      </c>
      <c r="Z46" s="31">
        <f>'results.eq-unformat'!Q42</f>
        <v>25.575147000000001</v>
      </c>
      <c r="AA46" s="31">
        <f>'results.eq-unformat'!R42</f>
        <v>1</v>
      </c>
      <c r="AB46" s="31">
        <f>'results.eq-unformat'!S42</f>
        <v>1</v>
      </c>
      <c r="AC46" s="31">
        <f>'results.eq-unformat'!T42</f>
        <v>0.94699999999999995</v>
      </c>
      <c r="AD46" s="31">
        <f>'results.eq-unformat'!U42</f>
        <v>1.253064E-4</v>
      </c>
      <c r="AE46" s="31">
        <f>'results.eq-unformat'!V42</f>
        <v>7.8239229999999997E-5</v>
      </c>
      <c r="AF46" s="31">
        <f>'results.eq-unformat'!W42</f>
        <v>-2.6271381E-2</v>
      </c>
      <c r="AG46" s="31">
        <f>'results.eq-unformat'!X42</f>
        <v>4.9021689999999998E-5</v>
      </c>
      <c r="AH46" s="31">
        <f>'results.eq-unformat'!Y42</f>
        <v>-2.6396686999999999E-2</v>
      </c>
      <c r="AI46" s="31">
        <f>'results.eq-unformat'!Z42</f>
        <v>2.4760770000000001E-3</v>
      </c>
      <c r="AJ46" s="31">
        <f>'results.eq-unformat'!AA42</f>
        <v>2.6317032000000001E-2</v>
      </c>
      <c r="AK46" s="31">
        <f>'results.eq-unformat'!AB42</f>
        <v>10.62852</v>
      </c>
      <c r="AL46" s="31">
        <f>'results.eq-unformat'!AC42</f>
        <v>1</v>
      </c>
      <c r="AM46" s="31">
        <f>'results.eq-unformat'!AD42</f>
        <v>1</v>
      </c>
      <c r="AN46" s="31">
        <f>'results.eq-unformat'!AE42</f>
        <v>0.95699999999999996</v>
      </c>
      <c r="AO46" s="31">
        <f t="shared" si="28"/>
        <v>1.0500306245686897</v>
      </c>
      <c r="AP46" s="31">
        <f t="shared" si="29"/>
        <v>1.0076373599853132</v>
      </c>
      <c r="AQ46" s="31">
        <f t="shared" si="30"/>
        <v>1.0501315793657551</v>
      </c>
      <c r="AR46" s="31">
        <f t="shared" si="40"/>
        <v>1.0227742447526682</v>
      </c>
      <c r="AS46" s="31">
        <f t="shared" si="32"/>
        <v>1.0483890874279922E-4</v>
      </c>
      <c r="AT46" s="31">
        <f t="shared" si="33"/>
        <v>1.0484937728927335E-4</v>
      </c>
      <c r="AU46" s="31">
        <f t="shared" si="34"/>
        <v>4.0081183499740547E-5</v>
      </c>
      <c r="AV46" s="31">
        <f t="shared" si="35"/>
        <v>4.0082777887917587E-5</v>
      </c>
      <c r="AW46" s="31">
        <f t="shared" si="36"/>
        <v>1.6102416613561488E-4</v>
      </c>
      <c r="AX46" s="31">
        <f t="shared" si="37"/>
        <v>1.6104886090628767E-4</v>
      </c>
      <c r="AY46" s="31">
        <f t="shared" si="38"/>
        <v>9.8265998156099599E-5</v>
      </c>
      <c r="AZ46" s="31">
        <f t="shared" si="39"/>
        <v>9.8275440253869917E-5</v>
      </c>
      <c r="BA46" s="80">
        <f>'results.eq-unformat'!AJ42</f>
        <v>5.0943190000000003E-5</v>
      </c>
      <c r="BB46" s="80">
        <f>'results.eq-unformat'!AK42</f>
        <v>2.0294990000000001E-5</v>
      </c>
      <c r="BC46" s="80">
        <f>'results.eq-unformat'!AL42</f>
        <v>7.8239229999999997E-5</v>
      </c>
      <c r="BD46" s="80">
        <f>'results.eq-unformat'!AM42</f>
        <v>4.9021689999999998E-5</v>
      </c>
    </row>
    <row r="47" spans="1:56" s="2" customFormat="1" x14ac:dyDescent="0.3">
      <c r="A47" s="2">
        <v>11</v>
      </c>
      <c r="B47" s="2">
        <v>32</v>
      </c>
      <c r="C47" s="2">
        <v>12</v>
      </c>
      <c r="D47" s="2">
        <v>37</v>
      </c>
      <c r="E47" s="2">
        <v>32</v>
      </c>
      <c r="F47" s="33">
        <v>11</v>
      </c>
      <c r="H47" s="2" t="s">
        <v>9</v>
      </c>
      <c r="I47" s="2" t="s">
        <v>11</v>
      </c>
      <c r="J47" s="2" t="s">
        <v>71</v>
      </c>
      <c r="K47" s="31">
        <f>'results.eq-unformat'!F43</f>
        <v>4.8786250000000003E-2</v>
      </c>
      <c r="L47" s="31">
        <f>'results.eq-unformat'!AF43</f>
        <v>1.557767E-3</v>
      </c>
      <c r="M47" s="31">
        <f>'results.eq-unformat'!G43</f>
        <v>7.5322200000000001E-3</v>
      </c>
      <c r="N47" s="31">
        <f>'results.eq-unformat'!AG43</f>
        <v>5.1926610000000003E-4</v>
      </c>
      <c r="O47" s="31">
        <f>'results.eq-unformat'!H43</f>
        <v>4.8642570000000003E-2</v>
      </c>
      <c r="P47" s="31">
        <f>'results.eq-unformat'!AH43</f>
        <v>4.0718789999999996E-3</v>
      </c>
      <c r="Q47" s="31">
        <f>'results.eq-unformat'!I43</f>
        <v>1.2126369E-2</v>
      </c>
      <c r="R47" s="31">
        <f>'results.eq-unformat'!AI43</f>
        <v>1.2920314E-3</v>
      </c>
      <c r="S47" s="31">
        <f>'results.eq-unformat'!J43</f>
        <v>-3.9146209999999997E-6</v>
      </c>
      <c r="T47" s="31">
        <f>'results.eq-unformat'!K43</f>
        <v>4.9671169999999998E-5</v>
      </c>
      <c r="U47" s="31">
        <f>'results.eq-unformat'!L43</f>
        <v>-4.1257944099999999E-2</v>
      </c>
      <c r="V47" s="31">
        <f>'results.eq-unformat'!M43</f>
        <v>2.0284359999999999E-5</v>
      </c>
      <c r="W47" s="31">
        <f>'results.eq-unformat'!N43</f>
        <v>-4.1254029499999997E-2</v>
      </c>
      <c r="X47" s="31">
        <f>'results.eq-unformat'!O43</f>
        <v>1.56996E-3</v>
      </c>
      <c r="Y47" s="31">
        <f>'results.eq-unformat'!P43</f>
        <v>4.1262924999999999E-2</v>
      </c>
      <c r="Z47" s="31">
        <f>'results.eq-unformat'!Q43</f>
        <v>26.282793999999999</v>
      </c>
      <c r="AA47" s="31">
        <f>'results.eq-unformat'!R43</f>
        <v>1</v>
      </c>
      <c r="AB47" s="31">
        <f>'results.eq-unformat'!S43</f>
        <v>1</v>
      </c>
      <c r="AC47" s="31">
        <f>'results.eq-unformat'!T43</f>
        <v>0.94399999999999995</v>
      </c>
      <c r="AD47" s="31">
        <f>'results.eq-unformat'!U43</f>
        <v>-1.475914E-4</v>
      </c>
      <c r="AE47" s="31">
        <f>'results.eq-unformat'!V43</f>
        <v>1.339635E-4</v>
      </c>
      <c r="AF47" s="31">
        <f>'results.eq-unformat'!W43</f>
        <v>-3.6663794999999999E-2</v>
      </c>
      <c r="AG47" s="31">
        <f>'results.eq-unformat'!X43</f>
        <v>4.8380639999999998E-5</v>
      </c>
      <c r="AH47" s="31">
        <f>'results.eq-unformat'!Y43</f>
        <v>-3.6516202999999997E-2</v>
      </c>
      <c r="AI47" s="31">
        <f>'results.eq-unformat'!Z43</f>
        <v>4.2367510000000004E-3</v>
      </c>
      <c r="AJ47" s="31">
        <f>'results.eq-unformat'!AA43</f>
        <v>3.669567E-2</v>
      </c>
      <c r="AK47" s="31">
        <f>'results.eq-unformat'!AB43</f>
        <v>8.6612749999999998</v>
      </c>
      <c r="AL47" s="31">
        <f>'results.eq-unformat'!AC43</f>
        <v>1</v>
      </c>
      <c r="AM47" s="31">
        <f>'results.eq-unformat'!AD43</f>
        <v>1</v>
      </c>
      <c r="AN47" s="31">
        <f>'results.eq-unformat'!AE43</f>
        <v>0.94099999999999995</v>
      </c>
      <c r="AO47" s="31">
        <f t="shared" si="28"/>
        <v>1.0499958901301398</v>
      </c>
      <c r="AP47" s="31">
        <f t="shared" si="29"/>
        <v>1.0075606585259687</v>
      </c>
      <c r="AQ47" s="31">
        <f t="shared" si="30"/>
        <v>1.0498450375581541</v>
      </c>
      <c r="AR47" s="31">
        <f t="shared" si="40"/>
        <v>1.0122001915104439</v>
      </c>
      <c r="AS47" s="31">
        <f t="shared" si="32"/>
        <v>1.0221789192432773E-4</v>
      </c>
      <c r="AT47" s="31">
        <f t="shared" si="33"/>
        <v>1.0222784388180806E-4</v>
      </c>
      <c r="AU47" s="31">
        <f t="shared" si="34"/>
        <v>4.0057141025950926E-5</v>
      </c>
      <c r="AV47" s="31">
        <f t="shared" si="35"/>
        <v>4.0058733623116183E-5</v>
      </c>
      <c r="AW47" s="31">
        <f t="shared" si="36"/>
        <v>2.7562000860603675E-4</v>
      </c>
      <c r="AX47" s="31">
        <f t="shared" si="37"/>
        <v>2.7569238722935374E-4</v>
      </c>
      <c r="AY47" s="31">
        <f t="shared" si="38"/>
        <v>9.5978399725415997E-5</v>
      </c>
      <c r="AZ47" s="31">
        <f t="shared" si="39"/>
        <v>9.5987501409933174E-5</v>
      </c>
      <c r="BA47" s="80">
        <f>'results.eq-unformat'!AJ43</f>
        <v>4.9671169999999998E-5</v>
      </c>
      <c r="BB47" s="80">
        <f>'results.eq-unformat'!AK43</f>
        <v>2.0284359999999999E-5</v>
      </c>
      <c r="BC47" s="80">
        <f>'results.eq-unformat'!AL43</f>
        <v>1.339635E-4</v>
      </c>
      <c r="BD47" s="80">
        <f>'results.eq-unformat'!AM43</f>
        <v>4.8380639999999998E-5</v>
      </c>
    </row>
    <row r="48" spans="1:56" s="2" customFormat="1" x14ac:dyDescent="0.3">
      <c r="A48" s="2">
        <v>15</v>
      </c>
      <c r="B48" s="2">
        <v>21</v>
      </c>
      <c r="C48" s="2">
        <v>17</v>
      </c>
      <c r="D48" s="2">
        <v>24</v>
      </c>
      <c r="E48" s="2">
        <v>21</v>
      </c>
      <c r="F48" s="33">
        <v>15</v>
      </c>
      <c r="H48" s="2" t="s">
        <v>42</v>
      </c>
      <c r="I48" s="2" t="s">
        <v>10</v>
      </c>
      <c r="J48" s="2" t="s">
        <v>71</v>
      </c>
      <c r="K48" s="31">
        <f>'results.eq-unformat'!F44</f>
        <v>4.8779879999999998E-2</v>
      </c>
      <c r="L48" s="31">
        <f>'results.eq-unformat'!AF44</f>
        <v>1.8408070000000001E-3</v>
      </c>
      <c r="M48" s="31">
        <f>'results.eq-unformat'!G44</f>
        <v>1.5499967999999999E-2</v>
      </c>
      <c r="N48" s="31">
        <f>'results.eq-unformat'!AG44</f>
        <v>1.2663327E-3</v>
      </c>
      <c r="O48" s="31">
        <f>'results.eq-unformat'!H44</f>
        <v>4.8710629999999998E-2</v>
      </c>
      <c r="P48" s="31">
        <f>'results.eq-unformat'!AH44</f>
        <v>2.5563830000000002E-3</v>
      </c>
      <c r="Q48" s="31">
        <f>'results.eq-unformat'!I44</f>
        <v>1.545676E-2</v>
      </c>
      <c r="R48" s="31">
        <f>'results.eq-unformat'!AI44</f>
        <v>1.1512797000000001E-3</v>
      </c>
      <c r="S48" s="31">
        <f>'results.eq-unformat'!J44</f>
        <v>-1.027978E-5</v>
      </c>
      <c r="T48" s="31">
        <f>'results.eq-unformat'!K44</f>
        <v>5.9022230000000001E-5</v>
      </c>
      <c r="U48" s="31">
        <f>'results.eq-unformat'!L44</f>
        <v>-3.3290195799999998E-2</v>
      </c>
      <c r="V48" s="31">
        <f>'results.eq-unformat'!M44</f>
        <v>4.9750809999999999E-5</v>
      </c>
      <c r="W48" s="31">
        <f>'results.eq-unformat'!N44</f>
        <v>-3.3279916100000001E-2</v>
      </c>
      <c r="X48" s="31">
        <f>'results.eq-unformat'!O44</f>
        <v>1.865542E-3</v>
      </c>
      <c r="Y48" s="31">
        <f>'results.eq-unformat'!P44</f>
        <v>3.3327312999999997E-2</v>
      </c>
      <c r="Z48" s="31">
        <f>'results.eq-unformat'!Q44</f>
        <v>17.864684</v>
      </c>
      <c r="AA48" s="31">
        <f>'results.eq-unformat'!R44</f>
        <v>1</v>
      </c>
      <c r="AB48" s="31">
        <f>'results.eq-unformat'!S44</f>
        <v>1</v>
      </c>
      <c r="AC48" s="31">
        <f>'results.eq-unformat'!T44</f>
        <v>0.94899999999999995</v>
      </c>
      <c r="AD48" s="31">
        <f>'results.eq-unformat'!U44</f>
        <v>-7.9539129999999994E-5</v>
      </c>
      <c r="AE48" s="31">
        <f>'results.eq-unformat'!V44</f>
        <v>8.0798110000000002E-5</v>
      </c>
      <c r="AF48" s="31">
        <f>'results.eq-unformat'!W44</f>
        <v>-3.3333403999999997E-2</v>
      </c>
      <c r="AG48" s="31">
        <f>'results.eq-unformat'!X44</f>
        <v>4.3439200000000002E-5</v>
      </c>
      <c r="AH48" s="31">
        <f>'results.eq-unformat'!Y44</f>
        <v>-3.3253865000000001E-2</v>
      </c>
      <c r="AI48" s="31">
        <f>'results.eq-unformat'!Z44</f>
        <v>2.5550210000000002E-3</v>
      </c>
      <c r="AJ48" s="31">
        <f>'results.eq-unformat'!AA44</f>
        <v>3.3361667999999997E-2</v>
      </c>
      <c r="AK48" s="31">
        <f>'results.eq-unformat'!AB44</f>
        <v>13.057297</v>
      </c>
      <c r="AL48" s="31">
        <f>'results.eq-unformat'!AC44</f>
        <v>1</v>
      </c>
      <c r="AM48" s="31">
        <f>'results.eq-unformat'!AD44</f>
        <v>1</v>
      </c>
      <c r="AN48" s="31">
        <f>'results.eq-unformat'!AE44</f>
        <v>0.94599999999999995</v>
      </c>
      <c r="AO48" s="31">
        <f t="shared" si="28"/>
        <v>1.0499892016776224</v>
      </c>
      <c r="AP48" s="31">
        <f t="shared" si="29"/>
        <v>1.0156207155584474</v>
      </c>
      <c r="AQ48" s="31">
        <f t="shared" si="30"/>
        <v>1.0499164924429925</v>
      </c>
      <c r="AR48" s="31">
        <f t="shared" si="40"/>
        <v>1.0155768335666029</v>
      </c>
      <c r="AS48" s="31">
        <f t="shared" si="32"/>
        <v>1.2145947458330753E-4</v>
      </c>
      <c r="AT48" s="31">
        <f t="shared" si="33"/>
        <v>1.2147352626157293E-4</v>
      </c>
      <c r="AU48" s="31">
        <f t="shared" si="34"/>
        <v>9.9029960010765805E-5</v>
      </c>
      <c r="AV48" s="31">
        <f t="shared" si="35"/>
        <v>9.9039617050156181E-5</v>
      </c>
      <c r="AW48" s="31">
        <f t="shared" si="36"/>
        <v>1.6625612090037656E-4</v>
      </c>
      <c r="AX48" s="31">
        <f t="shared" si="37"/>
        <v>1.6628245201877334E-4</v>
      </c>
      <c r="AY48" s="31">
        <f t="shared" si="38"/>
        <v>8.646337573581242E-5</v>
      </c>
      <c r="AZ48" s="31">
        <f t="shared" si="39"/>
        <v>8.6470737612698301E-5</v>
      </c>
      <c r="BA48" s="80">
        <f>'results.eq-unformat'!AJ44</f>
        <v>5.9022230000000001E-5</v>
      </c>
      <c r="BB48" s="80">
        <f>'results.eq-unformat'!AK44</f>
        <v>4.9750809999999999E-5</v>
      </c>
      <c r="BC48" s="80">
        <f>'results.eq-unformat'!AL44</f>
        <v>8.0798110000000002E-5</v>
      </c>
      <c r="BD48" s="80">
        <f>'results.eq-unformat'!AM44</f>
        <v>4.3439200000000002E-5</v>
      </c>
    </row>
    <row r="49" spans="1:56" s="2" customFormat="1" x14ac:dyDescent="0.3">
      <c r="A49" s="2">
        <v>16</v>
      </c>
      <c r="B49" s="2">
        <v>27</v>
      </c>
      <c r="C49" s="2">
        <v>18</v>
      </c>
      <c r="D49" s="2">
        <v>31</v>
      </c>
      <c r="E49" s="2">
        <v>27</v>
      </c>
      <c r="F49" s="33">
        <v>16</v>
      </c>
      <c r="H49" s="2" t="s">
        <v>42</v>
      </c>
      <c r="I49" s="2" t="s">
        <v>43</v>
      </c>
      <c r="J49" s="2" t="s">
        <v>71</v>
      </c>
      <c r="K49" s="31">
        <f>'results.eq-unformat'!F45</f>
        <v>4.8776989999999999E-2</v>
      </c>
      <c r="L49" s="31">
        <f>'results.eq-unformat'!AF45</f>
        <v>1.768059E-3</v>
      </c>
      <c r="M49" s="31">
        <f>'results.eq-unformat'!G45</f>
        <v>1.5437325999999999E-2</v>
      </c>
      <c r="N49" s="31">
        <f>'results.eq-unformat'!AG45</f>
        <v>1.1190675E-3</v>
      </c>
      <c r="O49" s="31">
        <f>'results.eq-unformat'!H45</f>
        <v>4.8729590000000003E-2</v>
      </c>
      <c r="P49" s="31">
        <f>'results.eq-unformat'!AH45</f>
        <v>2.475522E-3</v>
      </c>
      <c r="Q49" s="31">
        <f>'results.eq-unformat'!I45</f>
        <v>2.2445092999999999E-2</v>
      </c>
      <c r="R49" s="31">
        <f>'results.eq-unformat'!AI45</f>
        <v>1.344226E-3</v>
      </c>
      <c r="S49" s="31">
        <f>'results.eq-unformat'!J45</f>
        <v>-1.3179059999999999E-5</v>
      </c>
      <c r="T49" s="31">
        <f>'results.eq-unformat'!K45</f>
        <v>5.3402980000000002E-5</v>
      </c>
      <c r="U49" s="31">
        <f>'results.eq-unformat'!L45</f>
        <v>-3.3352838599999997E-2</v>
      </c>
      <c r="V49" s="31">
        <f>'results.eq-unformat'!M45</f>
        <v>4.193484E-5</v>
      </c>
      <c r="W49" s="31">
        <f>'results.eq-unformat'!N45</f>
        <v>-3.3339659600000002E-2</v>
      </c>
      <c r="X49" s="31">
        <f>'results.eq-unformat'!O45</f>
        <v>1.6879569999999999E-3</v>
      </c>
      <c r="Y49" s="31">
        <f>'results.eq-unformat'!P45</f>
        <v>3.3379164000000003E-2</v>
      </c>
      <c r="Z49" s="31">
        <f>'results.eq-unformat'!Q45</f>
        <v>19.774888000000001</v>
      </c>
      <c r="AA49" s="31">
        <f>'results.eq-unformat'!R45</f>
        <v>1</v>
      </c>
      <c r="AB49" s="31">
        <f>'results.eq-unformat'!S45</f>
        <v>1</v>
      </c>
      <c r="AC49" s="31">
        <f>'results.eq-unformat'!T45</f>
        <v>0.95399999999999996</v>
      </c>
      <c r="AD49" s="31">
        <f>'results.eq-unformat'!U45</f>
        <v>-6.0576570000000003E-5</v>
      </c>
      <c r="AE49" s="31">
        <f>'results.eq-unformat'!V45</f>
        <v>7.7018539999999997E-5</v>
      </c>
      <c r="AF49" s="31">
        <f>'results.eq-unformat'!W45</f>
        <v>-2.6345071000000001E-2</v>
      </c>
      <c r="AG49" s="31">
        <f>'results.eq-unformat'!X45</f>
        <v>4.8477209999999998E-5</v>
      </c>
      <c r="AH49" s="31">
        <f>'results.eq-unformat'!Y45</f>
        <v>-2.6284493999999999E-2</v>
      </c>
      <c r="AI49" s="31">
        <f>'results.eq-unformat'!Z45</f>
        <v>2.4350750000000001E-3</v>
      </c>
      <c r="AJ49" s="31">
        <f>'results.eq-unformat'!AA45</f>
        <v>2.6389590000000001E-2</v>
      </c>
      <c r="AK49" s="31">
        <f>'results.eq-unformat'!AB45</f>
        <v>10.837278</v>
      </c>
      <c r="AL49" s="31">
        <f>'results.eq-unformat'!AC45</f>
        <v>1</v>
      </c>
      <c r="AM49" s="31">
        <f>'results.eq-unformat'!AD45</f>
        <v>1</v>
      </c>
      <c r="AN49" s="31">
        <f>'results.eq-unformat'!AE45</f>
        <v>0.94599999999999995</v>
      </c>
      <c r="AO49" s="31">
        <f t="shared" si="28"/>
        <v>1.0499861672132142</v>
      </c>
      <c r="AP49" s="31">
        <f t="shared" si="29"/>
        <v>1.0155570970381997</v>
      </c>
      <c r="AQ49" s="31">
        <f t="shared" si="30"/>
        <v>1.0499363990484032</v>
      </c>
      <c r="AR49" s="31">
        <f t="shared" si="40"/>
        <v>1.0226988792954468</v>
      </c>
      <c r="AS49" s="31">
        <f t="shared" si="32"/>
        <v>1.0989613345868676E-4</v>
      </c>
      <c r="AT49" s="31">
        <f t="shared" si="33"/>
        <v>1.0990763687157568E-4</v>
      </c>
      <c r="AU49" s="31">
        <f t="shared" si="34"/>
        <v>8.3467529534697604E-5</v>
      </c>
      <c r="AV49" s="31">
        <f t="shared" si="35"/>
        <v>8.3474390203841509E-5</v>
      </c>
      <c r="AW49" s="31">
        <f t="shared" si="36"/>
        <v>1.5848259207640325E-4</v>
      </c>
      <c r="AX49" s="31">
        <f t="shared" si="37"/>
        <v>1.585065178340006E-4</v>
      </c>
      <c r="AY49" s="31">
        <f t="shared" si="38"/>
        <v>9.7167456871050106E-5</v>
      </c>
      <c r="AZ49" s="31">
        <f t="shared" si="39"/>
        <v>9.7176689707767494E-5</v>
      </c>
      <c r="BA49" s="80">
        <f>'results.eq-unformat'!AJ45</f>
        <v>5.3402980000000002E-5</v>
      </c>
      <c r="BB49" s="80">
        <f>'results.eq-unformat'!AK45</f>
        <v>4.193484E-5</v>
      </c>
      <c r="BC49" s="80">
        <f>'results.eq-unformat'!AL45</f>
        <v>7.7018539999999997E-5</v>
      </c>
      <c r="BD49" s="80">
        <f>'results.eq-unformat'!AM45</f>
        <v>4.8477209999999998E-5</v>
      </c>
    </row>
    <row r="50" spans="1:56" s="2" customFormat="1" x14ac:dyDescent="0.3">
      <c r="A50" s="2">
        <v>17</v>
      </c>
      <c r="B50" s="2">
        <v>33</v>
      </c>
      <c r="C50" s="2">
        <v>19</v>
      </c>
      <c r="D50" s="2">
        <v>38</v>
      </c>
      <c r="E50" s="2">
        <v>33</v>
      </c>
      <c r="F50" s="33">
        <v>17</v>
      </c>
      <c r="H50" s="2" t="s">
        <v>42</v>
      </c>
      <c r="I50" s="2" t="s">
        <v>11</v>
      </c>
      <c r="J50" s="2" t="s">
        <v>71</v>
      </c>
      <c r="K50" s="31">
        <f>'results.eq-unformat'!F46</f>
        <v>4.8746600000000001E-2</v>
      </c>
      <c r="L50" s="31">
        <f>'results.eq-unformat'!AF46</f>
        <v>1.6717419999999999E-3</v>
      </c>
      <c r="M50" s="31">
        <f>'results.eq-unformat'!G46</f>
        <v>1.5500327E-2</v>
      </c>
      <c r="N50" s="31">
        <f>'results.eq-unformat'!AG46</f>
        <v>1.0055015E-3</v>
      </c>
      <c r="O50" s="31">
        <f>'results.eq-unformat'!H46</f>
        <v>4.8776800000000002E-2</v>
      </c>
      <c r="P50" s="31">
        <f>'results.eq-unformat'!AH46</f>
        <v>4.0436309999999998E-3</v>
      </c>
      <c r="Q50" s="31">
        <f>'results.eq-unformat'!I46</f>
        <v>1.2134756999999999E-2</v>
      </c>
      <c r="R50" s="31">
        <f>'results.eq-unformat'!AI46</f>
        <v>1.2727085E-3</v>
      </c>
      <c r="S50" s="31">
        <f>'results.eq-unformat'!J46</f>
        <v>-4.3565610000000002E-5</v>
      </c>
      <c r="T50" s="31">
        <f>'results.eq-unformat'!K46</f>
        <v>5.2480240000000002E-5</v>
      </c>
      <c r="U50" s="31">
        <f>'results.eq-unformat'!L46</f>
        <v>-3.32898373E-2</v>
      </c>
      <c r="V50" s="31">
        <f>'results.eq-unformat'!M46</f>
        <v>3.8385920000000003E-5</v>
      </c>
      <c r="W50" s="31">
        <f>'results.eq-unformat'!N46</f>
        <v>-3.3246271600000002E-2</v>
      </c>
      <c r="X50" s="31">
        <f>'results.eq-unformat'!O46</f>
        <v>1.6593129999999999E-3</v>
      </c>
      <c r="Y50" s="31">
        <f>'results.eq-unformat'!P46</f>
        <v>3.3311938999999999E-2</v>
      </c>
      <c r="Z50" s="31">
        <f>'results.eq-unformat'!Q46</f>
        <v>20.075741000000001</v>
      </c>
      <c r="AA50" s="31">
        <f>'results.eq-unformat'!R46</f>
        <v>1</v>
      </c>
      <c r="AB50" s="31">
        <f>'results.eq-unformat'!S46</f>
        <v>1</v>
      </c>
      <c r="AC50" s="31">
        <f>'results.eq-unformat'!T46</f>
        <v>0.94899999999999995</v>
      </c>
      <c r="AD50" s="31">
        <f>'results.eq-unformat'!U46</f>
        <v>-1.3360750000000001E-5</v>
      </c>
      <c r="AE50" s="31">
        <f>'results.eq-unformat'!V46</f>
        <v>1.2460499999999999E-4</v>
      </c>
      <c r="AF50" s="31">
        <f>'results.eq-unformat'!W46</f>
        <v>-3.6655407000000001E-2</v>
      </c>
      <c r="AG50" s="31">
        <f>'results.eq-unformat'!X46</f>
        <v>4.305878E-5</v>
      </c>
      <c r="AH50" s="31">
        <f>'results.eq-unformat'!Y46</f>
        <v>-3.6642045999999998E-2</v>
      </c>
      <c r="AI50" s="31">
        <f>'results.eq-unformat'!Z46</f>
        <v>3.9384069999999997E-3</v>
      </c>
      <c r="AJ50" s="31">
        <f>'results.eq-unformat'!AA46</f>
        <v>3.6680664000000002E-2</v>
      </c>
      <c r="AK50" s="31">
        <f>'results.eq-unformat'!AB46</f>
        <v>9.3135790000000007</v>
      </c>
      <c r="AL50" s="31">
        <f>'results.eq-unformat'!AC46</f>
        <v>1</v>
      </c>
      <c r="AM50" s="31">
        <f>'results.eq-unformat'!AD46</f>
        <v>1</v>
      </c>
      <c r="AN50" s="31">
        <f>'results.eq-unformat'!AE46</f>
        <v>0.95499999999999996</v>
      </c>
      <c r="AO50" s="31">
        <f t="shared" si="28"/>
        <v>1.0499542586184463</v>
      </c>
      <c r="AP50" s="31">
        <f t="shared" si="29"/>
        <v>1.0156210801663497</v>
      </c>
      <c r="AQ50" s="31">
        <f t="shared" si="30"/>
        <v>1.0499859677158616</v>
      </c>
      <c r="AR50" s="31">
        <f t="shared" si="40"/>
        <v>1.0122086818812588</v>
      </c>
      <c r="AS50" s="31">
        <f t="shared" si="32"/>
        <v>1.0799407460426735E-4</v>
      </c>
      <c r="AT50" s="31">
        <f t="shared" si="33"/>
        <v>1.0800518358333733E-4</v>
      </c>
      <c r="AU50" s="31">
        <f t="shared" si="34"/>
        <v>7.6408802688110455E-5</v>
      </c>
      <c r="AV50" s="31">
        <f t="shared" si="35"/>
        <v>7.6414551627879135E-5</v>
      </c>
      <c r="AW50" s="31">
        <f t="shared" si="36"/>
        <v>2.5640235164514635E-4</v>
      </c>
      <c r="AX50" s="31">
        <f t="shared" si="37"/>
        <v>2.5646497936171464E-4</v>
      </c>
      <c r="AY50" s="31">
        <f t="shared" si="38"/>
        <v>8.5421958403664178E-5</v>
      </c>
      <c r="AZ50" s="31">
        <f t="shared" si="39"/>
        <v>8.5429167912209891E-5</v>
      </c>
      <c r="BA50" s="80">
        <f>'results.eq-unformat'!AJ46</f>
        <v>5.2480240000000002E-5</v>
      </c>
      <c r="BB50" s="80">
        <f>'results.eq-unformat'!AK46</f>
        <v>3.8385920000000003E-5</v>
      </c>
      <c r="BC50" s="80">
        <f>'results.eq-unformat'!AL46</f>
        <v>1.2460499999999999E-4</v>
      </c>
      <c r="BD50" s="80">
        <f>'results.eq-unformat'!AM46</f>
        <v>4.305878E-5</v>
      </c>
    </row>
  </sheetData>
  <mergeCells count="4">
    <mergeCell ref="AS2:AT2"/>
    <mergeCell ref="AU2:AV2"/>
    <mergeCell ref="AW2:AX2"/>
    <mergeCell ref="AY2:AZ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10</vt:i4>
      </vt:variant>
    </vt:vector>
  </HeadingPairs>
  <TitlesOfParts>
    <vt:vector size="17" baseType="lpstr">
      <vt:lpstr>Tab2 RRdiff uneq</vt:lpstr>
      <vt:lpstr>model runs</vt:lpstr>
      <vt:lpstr>IQR</vt:lpstr>
      <vt:lpstr>results-unformat</vt:lpstr>
      <vt:lpstr>results.eq-unformat</vt:lpstr>
      <vt:lpstr>results-format</vt:lpstr>
      <vt:lpstr>results.eq-format</vt:lpstr>
      <vt:lpstr>1a RR Chart -Sp Uneq</vt:lpstr>
      <vt:lpstr>1b RR Chart -Pop Uneq</vt:lpstr>
      <vt:lpstr>1c RR Chart -Tot Uneq</vt:lpstr>
      <vt:lpstr>S1a RR Chart -Sp Eq</vt:lpstr>
      <vt:lpstr>S1b RR Chart -Pop Eq</vt:lpstr>
      <vt:lpstr>S1c RR Chart -Tot Eq</vt:lpstr>
      <vt:lpstr>2a Power Chart -Sp Uneq</vt:lpstr>
      <vt:lpstr>2b Power Chart -Pop Uneq</vt:lpstr>
      <vt:lpstr>2b Power Chart Break- Pop Uneq </vt:lpstr>
      <vt:lpstr>2c Power Chart -Tot Uneq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Kathie Dionisio</dc:creator>
  <cp:lastModifiedBy>Kathie Dionisio</cp:lastModifiedBy>
  <cp:lastPrinted>2015-08-27T16:40:42Z</cp:lastPrinted>
  <dcterms:created xsi:type="dcterms:W3CDTF">2014-12-09T21:15:06Z</dcterms:created>
  <dcterms:modified xsi:type="dcterms:W3CDTF">2016-08-15T15:35:16Z</dcterms:modified>
</cp:coreProperties>
</file>