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a.ad.epa.gov\ord\ATH\Users\N-Z\xchang\Net MyDocuments\Chang Working\Experiment\Adsorption replacement\201505 batch adsorption replacement\"/>
    </mc:Choice>
  </mc:AlternateContent>
  <bookViews>
    <workbookView xWindow="0" yWindow="0" windowWidth="19200" windowHeight="11595"/>
  </bookViews>
  <sheets>
    <sheet name="HA only" sheetId="1" r:id="rId1"/>
    <sheet name="SDS only " sheetId="4" r:id="rId2"/>
    <sheet name="HA +SD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 l="1"/>
  <c r="H22" i="3"/>
  <c r="H21" i="3"/>
  <c r="H20" i="3"/>
  <c r="H14" i="3"/>
  <c r="H15" i="3"/>
  <c r="H16" i="3"/>
  <c r="H13" i="3"/>
  <c r="H7" i="3"/>
  <c r="H8" i="3"/>
  <c r="H9" i="3"/>
  <c r="H6" i="3"/>
  <c r="V32" i="1" l="1"/>
  <c r="E9" i="1" l="1"/>
  <c r="E15" i="1"/>
  <c r="E14" i="1"/>
  <c r="E8" i="1"/>
  <c r="F22" i="1"/>
  <c r="F15" i="1"/>
  <c r="F9" i="1"/>
  <c r="G21" i="1"/>
  <c r="F21" i="1"/>
  <c r="G14" i="1"/>
  <c r="F14" i="1"/>
  <c r="G8" i="1"/>
  <c r="F8" i="1"/>
  <c r="G20" i="3"/>
  <c r="F20" i="3"/>
  <c r="G14" i="3"/>
  <c r="F14" i="3"/>
  <c r="G8" i="3"/>
  <c r="F8" i="3"/>
  <c r="J23" i="3" l="1"/>
  <c r="J22" i="3"/>
  <c r="J21" i="3"/>
  <c r="J20" i="3"/>
  <c r="J16" i="3"/>
  <c r="J15" i="3"/>
  <c r="J14" i="3"/>
  <c r="J13" i="3"/>
  <c r="J7" i="3"/>
  <c r="J8" i="3"/>
  <c r="J9" i="3"/>
  <c r="J6" i="3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254 nm</a:t>
            </a:r>
          </a:p>
        </c:rich>
      </c:tx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'HA only'!$H$6:$H$10</c:f>
              <c:numCache>
                <c:formatCode>General</c:formatCode>
                <c:ptCount val="5"/>
                <c:pt idx="0">
                  <c:v>0.10299999999999999</c:v>
                </c:pt>
                <c:pt idx="1">
                  <c:v>0.27700000000000002</c:v>
                </c:pt>
                <c:pt idx="2">
                  <c:v>0.50700000000000001</c:v>
                </c:pt>
                <c:pt idx="3">
                  <c:v>0.91100000000000003</c:v>
                </c:pt>
                <c:pt idx="4">
                  <c:v>0.16900000000000001</c:v>
                </c:pt>
              </c:numCache>
            </c:numRef>
          </c:xVal>
          <c:yVal>
            <c:numRef>
              <c:f>'HA only'!$I$6:$I$10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406296"/>
        <c:axId val="494406688"/>
      </c:scatterChart>
      <c:valAx>
        <c:axId val="494406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406688"/>
        <c:crosses val="autoZero"/>
        <c:crossBetween val="midCat"/>
      </c:valAx>
      <c:valAx>
        <c:axId val="49440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406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nm</a:t>
            </a:r>
          </a:p>
        </c:rich>
      </c:tx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'HA only'!$H$13:$H$17</c:f>
              <c:numCache>
                <c:formatCode>General</c:formatCode>
                <c:ptCount val="5"/>
                <c:pt idx="0">
                  <c:v>6.6000000000000003E-2</c:v>
                </c:pt>
                <c:pt idx="1">
                  <c:v>0.17599999999999999</c:v>
                </c:pt>
                <c:pt idx="2">
                  <c:v>0.32400000000000001</c:v>
                </c:pt>
                <c:pt idx="3">
                  <c:v>0.58199999999999996</c:v>
                </c:pt>
                <c:pt idx="4">
                  <c:v>0.111</c:v>
                </c:pt>
              </c:numCache>
            </c:numRef>
          </c:xVal>
          <c:yVal>
            <c:numRef>
              <c:f>'HA only'!$I$13:$I$17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405120"/>
        <c:axId val="496202800"/>
      </c:scatterChart>
      <c:valAx>
        <c:axId val="49440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202800"/>
        <c:crosses val="autoZero"/>
        <c:crossBetween val="midCat"/>
      </c:valAx>
      <c:valAx>
        <c:axId val="49620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405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500 nm</a:t>
            </a:r>
          </a:p>
        </c:rich>
      </c:tx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'HA only'!$H$20:$H$23</c:f>
              <c:numCache>
                <c:formatCode>General</c:formatCode>
                <c:ptCount val="4"/>
                <c:pt idx="0">
                  <c:v>2.1999999999999999E-2</c:v>
                </c:pt>
                <c:pt idx="1">
                  <c:v>0.03</c:v>
                </c:pt>
                <c:pt idx="2">
                  <c:v>3.9E-2</c:v>
                </c:pt>
                <c:pt idx="3">
                  <c:v>5.7000000000000002E-2</c:v>
                </c:pt>
              </c:numCache>
            </c:numRef>
          </c:xVal>
          <c:yVal>
            <c:numRef>
              <c:f>'HA only'!$I$20:$I$23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203584"/>
        <c:axId val="496203976"/>
      </c:scatterChart>
      <c:valAx>
        <c:axId val="49620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203976"/>
        <c:crosses val="autoZero"/>
        <c:crossBetween val="midCat"/>
      </c:valAx>
      <c:valAx>
        <c:axId val="49620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203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254 nm</a:t>
            </a:r>
          </a:p>
        </c:rich>
      </c:tx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'SDS only '!$H$6:$H$9</c:f>
              <c:numCache>
                <c:formatCode>General</c:formatCode>
                <c:ptCount val="4"/>
                <c:pt idx="0">
                  <c:v>5.8000000000000003E-2</c:v>
                </c:pt>
                <c:pt idx="1">
                  <c:v>6.3E-2</c:v>
                </c:pt>
                <c:pt idx="2">
                  <c:v>5.7000000000000002E-2</c:v>
                </c:pt>
                <c:pt idx="3">
                  <c:v>5.7000000000000002E-2</c:v>
                </c:pt>
              </c:numCache>
            </c:numRef>
          </c:xVal>
          <c:yVal>
            <c:numRef>
              <c:f>'SDS only '!$I$6:$I$9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934120"/>
        <c:axId val="619934512"/>
      </c:scatterChart>
      <c:valAx>
        <c:axId val="619934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934512"/>
        <c:crosses val="autoZero"/>
        <c:crossBetween val="midCat"/>
      </c:valAx>
      <c:valAx>
        <c:axId val="61993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934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nm</a:t>
            </a:r>
          </a:p>
        </c:rich>
      </c:tx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'SDS only '!$H$13:$H$16</c:f>
              <c:numCache>
                <c:formatCode>General</c:formatCode>
                <c:ptCount val="4"/>
                <c:pt idx="0">
                  <c:v>3.9E-2</c:v>
                </c:pt>
                <c:pt idx="1">
                  <c:v>4.4999999999999998E-2</c:v>
                </c:pt>
                <c:pt idx="2">
                  <c:v>3.7999999999999999E-2</c:v>
                </c:pt>
                <c:pt idx="3">
                  <c:v>3.7999999999999999E-2</c:v>
                </c:pt>
              </c:numCache>
            </c:numRef>
          </c:xVal>
          <c:yVal>
            <c:numRef>
              <c:f>'SDS only '!$I$13:$I$16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933728"/>
        <c:axId val="619935296"/>
      </c:scatterChart>
      <c:valAx>
        <c:axId val="619933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935296"/>
        <c:crosses val="autoZero"/>
        <c:crossBetween val="midCat"/>
      </c:valAx>
      <c:valAx>
        <c:axId val="61993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933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500 nm</a:t>
            </a:r>
          </a:p>
        </c:rich>
      </c:tx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'SDS only '!$H$20:$H$23</c:f>
              <c:numCache>
                <c:formatCode>General</c:formatCode>
                <c:ptCount val="4"/>
                <c:pt idx="0">
                  <c:v>2.1000000000000001E-2</c:v>
                </c:pt>
                <c:pt idx="1">
                  <c:v>2.3E-2</c:v>
                </c:pt>
                <c:pt idx="2">
                  <c:v>0.02</c:v>
                </c:pt>
                <c:pt idx="3">
                  <c:v>2.1000000000000001E-2</c:v>
                </c:pt>
              </c:numCache>
            </c:numRef>
          </c:xVal>
          <c:yVal>
            <c:numRef>
              <c:f>'SDS only '!$I$20:$I$23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989080"/>
        <c:axId val="503989472"/>
      </c:scatterChart>
      <c:valAx>
        <c:axId val="503989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989472"/>
        <c:crosses val="autoZero"/>
        <c:crossBetween val="midCat"/>
      </c:valAx>
      <c:valAx>
        <c:axId val="50398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989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254 nm</a:t>
            </a:r>
          </a:p>
        </c:rich>
      </c:tx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469816272965886E-2"/>
          <c:y val="0.18560185185185185"/>
          <c:w val="0.88704418197725288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'HA +SDS'!$H$6:$H$9</c:f>
              <c:numCache>
                <c:formatCode>General</c:formatCode>
                <c:ptCount val="4"/>
                <c:pt idx="0">
                  <c:v>7.0666666666666655E-2</c:v>
                </c:pt>
                <c:pt idx="1">
                  <c:v>0.19266666666666665</c:v>
                </c:pt>
                <c:pt idx="2">
                  <c:v>0.33966666666666667</c:v>
                </c:pt>
                <c:pt idx="3">
                  <c:v>0.61266666666666669</c:v>
                </c:pt>
              </c:numCache>
            </c:numRef>
          </c:xVal>
          <c:yVal>
            <c:numRef>
              <c:f>'HA +SDS'!$J$6:$J$9</c:f>
              <c:numCache>
                <c:formatCode>General</c:formatCode>
                <c:ptCount val="4"/>
                <c:pt idx="0">
                  <c:v>0.66666666666666663</c:v>
                </c:pt>
                <c:pt idx="1">
                  <c:v>3.3333333333333335</c:v>
                </c:pt>
                <c:pt idx="2">
                  <c:v>6.666666666666667</c:v>
                </c:pt>
                <c:pt idx="3">
                  <c:v>13.333333333333334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990256"/>
        <c:axId val="504249256"/>
      </c:scatterChart>
      <c:valAx>
        <c:axId val="50399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249256"/>
        <c:crosses val="autoZero"/>
        <c:crossBetween val="midCat"/>
      </c:valAx>
      <c:valAx>
        <c:axId val="50424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990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nm</a:t>
            </a:r>
          </a:p>
        </c:rich>
      </c:tx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'HA +SDS'!$H$13:$H$16</c:f>
              <c:numCache>
                <c:formatCode>General</c:formatCode>
                <c:ptCount val="4"/>
                <c:pt idx="0">
                  <c:v>4.0666666666666663E-2</c:v>
                </c:pt>
                <c:pt idx="1">
                  <c:v>0.11766666666666667</c:v>
                </c:pt>
                <c:pt idx="2">
                  <c:v>0.21366666666666667</c:v>
                </c:pt>
                <c:pt idx="3">
                  <c:v>0.38866666666666666</c:v>
                </c:pt>
              </c:numCache>
            </c:numRef>
          </c:xVal>
          <c:yVal>
            <c:numRef>
              <c:f>'HA +SDS'!$J$13:$J$16</c:f>
              <c:numCache>
                <c:formatCode>General</c:formatCode>
                <c:ptCount val="4"/>
                <c:pt idx="0">
                  <c:v>0.66666666666666663</c:v>
                </c:pt>
                <c:pt idx="1">
                  <c:v>3.3333333333333335</c:v>
                </c:pt>
                <c:pt idx="2">
                  <c:v>6.666666666666667</c:v>
                </c:pt>
                <c:pt idx="3">
                  <c:v>13.333333333333334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250040"/>
        <c:axId val="504250432"/>
      </c:scatterChart>
      <c:valAx>
        <c:axId val="504250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250432"/>
        <c:crosses val="autoZero"/>
        <c:crossBetween val="midCat"/>
      </c:valAx>
      <c:valAx>
        <c:axId val="50425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250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500 nm</a:t>
            </a:r>
          </a:p>
        </c:rich>
      </c:tx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'HA +SDS'!$H$20:$H$23</c:f>
              <c:numCache>
                <c:formatCode>General</c:formatCode>
                <c:ptCount val="4"/>
                <c:pt idx="0">
                  <c:v>2.6666666666666644E-3</c:v>
                </c:pt>
                <c:pt idx="1">
                  <c:v>7.6666666666666654E-3</c:v>
                </c:pt>
                <c:pt idx="2">
                  <c:v>1.3666666666666667E-2</c:v>
                </c:pt>
                <c:pt idx="3">
                  <c:v>2.5666666666666664E-2</c:v>
                </c:pt>
              </c:numCache>
            </c:numRef>
          </c:xVal>
          <c:yVal>
            <c:numRef>
              <c:f>'HA +SDS'!$J$20:$J$23</c:f>
              <c:numCache>
                <c:formatCode>General</c:formatCode>
                <c:ptCount val="4"/>
                <c:pt idx="0">
                  <c:v>0.66666666666666663</c:v>
                </c:pt>
                <c:pt idx="1">
                  <c:v>3.3333333333333335</c:v>
                </c:pt>
                <c:pt idx="2">
                  <c:v>6.666666666666667</c:v>
                </c:pt>
                <c:pt idx="3">
                  <c:v>13.333333333333334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958304"/>
        <c:axId val="619958696"/>
      </c:scatterChart>
      <c:valAx>
        <c:axId val="619958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958696"/>
        <c:crosses val="autoZero"/>
        <c:crossBetween val="midCat"/>
      </c:valAx>
      <c:valAx>
        <c:axId val="619958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958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0</xdr:row>
      <xdr:rowOff>147637</xdr:rowOff>
    </xdr:from>
    <xdr:to>
      <xdr:col>17</xdr:col>
      <xdr:colOff>361950</xdr:colOff>
      <xdr:row>15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17</xdr:col>
      <xdr:colOff>304800</xdr:colOff>
      <xdr:row>31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17</xdr:col>
      <xdr:colOff>304800</xdr:colOff>
      <xdr:row>47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0</xdr:row>
      <xdr:rowOff>147637</xdr:rowOff>
    </xdr:from>
    <xdr:to>
      <xdr:col>17</xdr:col>
      <xdr:colOff>361950</xdr:colOff>
      <xdr:row>15</xdr:row>
      <xdr:rowOff>33337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17</xdr:col>
      <xdr:colOff>304800</xdr:colOff>
      <xdr:row>31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17</xdr:col>
      <xdr:colOff>304800</xdr:colOff>
      <xdr:row>47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0</xdr:row>
      <xdr:rowOff>147637</xdr:rowOff>
    </xdr:from>
    <xdr:to>
      <xdr:col>18</xdr:col>
      <xdr:colOff>361950</xdr:colOff>
      <xdr:row>15</xdr:row>
      <xdr:rowOff>33337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18</xdr:col>
      <xdr:colOff>304800</xdr:colOff>
      <xdr:row>31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33</xdr:row>
      <xdr:rowOff>0</xdr:rowOff>
    </xdr:from>
    <xdr:to>
      <xdr:col>18</xdr:col>
      <xdr:colOff>304800</xdr:colOff>
      <xdr:row>47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E5:V32"/>
  <sheetViews>
    <sheetView tabSelected="1" topLeftCell="E1" workbookViewId="0">
      <selection activeCell="V33" sqref="V33"/>
    </sheetView>
  </sheetViews>
  <sheetFormatPr defaultRowHeight="15" x14ac:dyDescent="0.25"/>
  <sheetData>
    <row r="5" spans="5:9" x14ac:dyDescent="0.25">
      <c r="H5">
        <v>254</v>
      </c>
    </row>
    <row r="6" spans="5:9" x14ac:dyDescent="0.25">
      <c r="H6">
        <v>0.10299999999999999</v>
      </c>
      <c r="I6">
        <v>1</v>
      </c>
    </row>
    <row r="7" spans="5:9" x14ac:dyDescent="0.25">
      <c r="E7">
        <v>0.48599999999999999</v>
      </c>
      <c r="F7">
        <v>0.51400000000000001</v>
      </c>
      <c r="G7">
        <v>0.26700000000000002</v>
      </c>
      <c r="H7">
        <v>0.27700000000000002</v>
      </c>
      <c r="I7">
        <v>5</v>
      </c>
    </row>
    <row r="8" spans="5:9" x14ac:dyDescent="0.25">
      <c r="E8">
        <f>24.479*E7-1.554</f>
        <v>10.342794</v>
      </c>
      <c r="F8">
        <f>24.479*F7-1.554</f>
        <v>11.028205999999999</v>
      </c>
      <c r="G8">
        <f>24.479*G7-1.554</f>
        <v>4.9818929999999995</v>
      </c>
      <c r="H8">
        <v>0.50700000000000001</v>
      </c>
      <c r="I8">
        <v>10</v>
      </c>
    </row>
    <row r="9" spans="5:9" x14ac:dyDescent="0.25">
      <c r="E9">
        <f>E8/F8</f>
        <v>0.93784918417374508</v>
      </c>
      <c r="F9">
        <f>G8/F8</f>
        <v>0.45174101753267937</v>
      </c>
      <c r="H9">
        <v>0.91100000000000003</v>
      </c>
      <c r="I9">
        <v>20</v>
      </c>
    </row>
    <row r="10" spans="5:9" x14ac:dyDescent="0.25">
      <c r="H10">
        <v>0.16900000000000001</v>
      </c>
      <c r="I10">
        <v>2.5</v>
      </c>
    </row>
    <row r="12" spans="5:9" x14ac:dyDescent="0.25">
      <c r="H12">
        <v>300</v>
      </c>
    </row>
    <row r="13" spans="5:9" x14ac:dyDescent="0.25">
      <c r="E13">
        <v>0.315</v>
      </c>
      <c r="F13">
        <v>0.33100000000000002</v>
      </c>
      <c r="G13">
        <v>0.17100000000000001</v>
      </c>
      <c r="H13">
        <v>6.6000000000000003E-2</v>
      </c>
      <c r="I13">
        <v>1</v>
      </c>
    </row>
    <row r="14" spans="5:9" x14ac:dyDescent="0.25">
      <c r="E14">
        <f>E13*36.735-1.5431</f>
        <v>10.028424999999999</v>
      </c>
      <c r="F14">
        <f>F13*36.735-1.5431</f>
        <v>10.616185000000002</v>
      </c>
      <c r="G14">
        <f>G13*36.735-1.5431</f>
        <v>4.7385850000000005</v>
      </c>
      <c r="H14">
        <v>0.17599999999999999</v>
      </c>
      <c r="I14">
        <v>5</v>
      </c>
    </row>
    <row r="15" spans="5:9" x14ac:dyDescent="0.25">
      <c r="E15">
        <f>E14/F14</f>
        <v>0.94463547875248943</v>
      </c>
      <c r="F15">
        <f>G14/F14</f>
        <v>0.4463547875248971</v>
      </c>
      <c r="H15">
        <v>0.32400000000000001</v>
      </c>
      <c r="I15">
        <v>10</v>
      </c>
    </row>
    <row r="16" spans="5:9" x14ac:dyDescent="0.25">
      <c r="H16">
        <v>0.58199999999999996</v>
      </c>
      <c r="I16">
        <v>20</v>
      </c>
    </row>
    <row r="17" spans="6:22" x14ac:dyDescent="0.25">
      <c r="H17">
        <v>0.111</v>
      </c>
      <c r="I17">
        <v>2.5</v>
      </c>
    </row>
    <row r="19" spans="6:22" x14ac:dyDescent="0.25">
      <c r="H19">
        <v>500</v>
      </c>
    </row>
    <row r="20" spans="6:22" x14ac:dyDescent="0.25">
      <c r="F20">
        <v>0.04</v>
      </c>
      <c r="G20">
        <v>3.7999999999999999E-2</v>
      </c>
      <c r="H20">
        <v>2.1999999999999999E-2</v>
      </c>
      <c r="I20">
        <v>1</v>
      </c>
    </row>
    <row r="21" spans="6:22" x14ac:dyDescent="0.25">
      <c r="F21">
        <f>F20*545.72-11.192</f>
        <v>10.636800000000001</v>
      </c>
      <c r="G21">
        <f>G20*545.72-11.192</f>
        <v>9.5453599999999987</v>
      </c>
      <c r="H21">
        <v>0.03</v>
      </c>
      <c r="I21">
        <v>5</v>
      </c>
    </row>
    <row r="22" spans="6:22" x14ac:dyDescent="0.25">
      <c r="F22">
        <f>G21/F21</f>
        <v>0.89739019253910934</v>
      </c>
      <c r="H22">
        <v>3.9E-2</v>
      </c>
      <c r="I22">
        <v>10</v>
      </c>
    </row>
    <row r="23" spans="6:22" x14ac:dyDescent="0.25">
      <c r="H23">
        <v>5.7000000000000002E-2</v>
      </c>
      <c r="I23">
        <v>20</v>
      </c>
    </row>
    <row r="32" spans="6:22" x14ac:dyDescent="0.25">
      <c r="V32">
        <f>36.441*(0.194-0.039)</f>
        <v>5.6483550000000005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H5:I23"/>
  <sheetViews>
    <sheetView topLeftCell="E16" workbookViewId="0">
      <selection activeCell="H24" sqref="H24"/>
    </sheetView>
  </sheetViews>
  <sheetFormatPr defaultRowHeight="15" x14ac:dyDescent="0.25"/>
  <sheetData>
    <row r="5" spans="8:9" x14ac:dyDescent="0.25">
      <c r="H5">
        <v>254</v>
      </c>
    </row>
    <row r="6" spans="8:9" x14ac:dyDescent="0.25">
      <c r="H6">
        <v>5.8000000000000003E-2</v>
      </c>
      <c r="I6">
        <v>5</v>
      </c>
    </row>
    <row r="7" spans="8:9" x14ac:dyDescent="0.25">
      <c r="H7">
        <v>6.3E-2</v>
      </c>
      <c r="I7">
        <v>10</v>
      </c>
    </row>
    <row r="8" spans="8:9" x14ac:dyDescent="0.25">
      <c r="H8">
        <v>5.7000000000000002E-2</v>
      </c>
      <c r="I8">
        <v>20</v>
      </c>
    </row>
    <row r="9" spans="8:9" x14ac:dyDescent="0.25">
      <c r="H9">
        <v>5.7000000000000002E-2</v>
      </c>
      <c r="I9">
        <v>40</v>
      </c>
    </row>
    <row r="12" spans="8:9" x14ac:dyDescent="0.25">
      <c r="H12">
        <v>300</v>
      </c>
    </row>
    <row r="13" spans="8:9" x14ac:dyDescent="0.25">
      <c r="H13">
        <v>3.9E-2</v>
      </c>
      <c r="I13">
        <v>5</v>
      </c>
    </row>
    <row r="14" spans="8:9" x14ac:dyDescent="0.25">
      <c r="H14">
        <v>4.4999999999999998E-2</v>
      </c>
      <c r="I14">
        <v>10</v>
      </c>
    </row>
    <row r="15" spans="8:9" x14ac:dyDescent="0.25">
      <c r="H15">
        <v>3.7999999999999999E-2</v>
      </c>
      <c r="I15">
        <v>20</v>
      </c>
    </row>
    <row r="16" spans="8:9" x14ac:dyDescent="0.25">
      <c r="H16">
        <v>3.7999999999999999E-2</v>
      </c>
      <c r="I16">
        <v>40</v>
      </c>
    </row>
    <row r="19" spans="8:9" x14ac:dyDescent="0.25">
      <c r="H19">
        <v>500</v>
      </c>
    </row>
    <row r="20" spans="8:9" x14ac:dyDescent="0.25">
      <c r="H20">
        <v>2.1000000000000001E-2</v>
      </c>
      <c r="I20">
        <v>5</v>
      </c>
    </row>
    <row r="21" spans="8:9" x14ac:dyDescent="0.25">
      <c r="H21">
        <v>2.3E-2</v>
      </c>
      <c r="I21">
        <v>10</v>
      </c>
    </row>
    <row r="22" spans="8:9" x14ac:dyDescent="0.25">
      <c r="H22">
        <v>0.02</v>
      </c>
      <c r="I22">
        <v>20</v>
      </c>
    </row>
    <row r="23" spans="8:9" x14ac:dyDescent="0.25">
      <c r="H23">
        <v>2.1000000000000001E-2</v>
      </c>
      <c r="I23">
        <v>40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5:K23"/>
  <sheetViews>
    <sheetView topLeftCell="E1" workbookViewId="0">
      <selection activeCell="H20" sqref="H20:H23"/>
    </sheetView>
  </sheetViews>
  <sheetFormatPr defaultRowHeight="15" x14ac:dyDescent="0.25"/>
  <sheetData>
    <row r="5" spans="6:11" x14ac:dyDescent="0.25">
      <c r="H5">
        <v>254</v>
      </c>
    </row>
    <row r="6" spans="6:11" x14ac:dyDescent="0.25">
      <c r="H6">
        <f>I6-0.058/3</f>
        <v>7.0666666666666655E-2</v>
      </c>
      <c r="I6">
        <v>0.09</v>
      </c>
      <c r="J6">
        <f>K6*2/3</f>
        <v>0.66666666666666663</v>
      </c>
      <c r="K6">
        <v>1</v>
      </c>
    </row>
    <row r="7" spans="6:11" x14ac:dyDescent="0.25">
      <c r="F7">
        <v>0.51400000000000001</v>
      </c>
      <c r="G7">
        <v>0.26700000000000002</v>
      </c>
      <c r="H7">
        <f t="shared" ref="H7:H9" si="0">I7-0.058/3</f>
        <v>0.19266666666666665</v>
      </c>
      <c r="I7">
        <v>0.21199999999999999</v>
      </c>
      <c r="J7">
        <f t="shared" ref="J7:J9" si="1">K7*2/3</f>
        <v>3.3333333333333335</v>
      </c>
      <c r="K7">
        <v>5</v>
      </c>
    </row>
    <row r="8" spans="6:11" x14ac:dyDescent="0.25">
      <c r="F8">
        <f>F7*23.433-1.5748</f>
        <v>10.469762000000001</v>
      </c>
      <c r="G8">
        <f>G7*23.433-1.5748</f>
        <v>4.6818110000000006</v>
      </c>
      <c r="H8">
        <f t="shared" si="0"/>
        <v>0.33966666666666667</v>
      </c>
      <c r="I8">
        <v>0.35899999999999999</v>
      </c>
      <c r="J8">
        <f t="shared" si="1"/>
        <v>6.666666666666667</v>
      </c>
      <c r="K8">
        <v>10</v>
      </c>
    </row>
    <row r="9" spans="6:11" x14ac:dyDescent="0.25">
      <c r="H9">
        <f t="shared" si="0"/>
        <v>0.61266666666666669</v>
      </c>
      <c r="I9">
        <v>0.63200000000000001</v>
      </c>
      <c r="J9">
        <f t="shared" si="1"/>
        <v>13.333333333333334</v>
      </c>
      <c r="K9">
        <v>20</v>
      </c>
    </row>
    <row r="12" spans="6:11" x14ac:dyDescent="0.25">
      <c r="H12">
        <v>300</v>
      </c>
    </row>
    <row r="13" spans="6:11" x14ac:dyDescent="0.25">
      <c r="F13">
        <v>0.33100000000000002</v>
      </c>
      <c r="G13">
        <v>0.17100000000000001</v>
      </c>
      <c r="H13">
        <f>I13-0.058/3</f>
        <v>4.0666666666666663E-2</v>
      </c>
      <c r="I13">
        <v>0.06</v>
      </c>
      <c r="J13">
        <f>K13*2/3</f>
        <v>0.66666666666666663</v>
      </c>
      <c r="K13">
        <v>1</v>
      </c>
    </row>
    <row r="14" spans="6:11" x14ac:dyDescent="0.25">
      <c r="F14">
        <f>36.441*F13-1.6344</f>
        <v>10.427571000000002</v>
      </c>
      <c r="G14">
        <f>36.441*G13-1.6344</f>
        <v>4.5970110000000002</v>
      </c>
      <c r="H14">
        <f t="shared" ref="H14:H16" si="2">I14-0.058/3</f>
        <v>0.11766666666666667</v>
      </c>
      <c r="I14">
        <v>0.13700000000000001</v>
      </c>
      <c r="J14">
        <f t="shared" ref="J14:J16" si="3">K14*2/3</f>
        <v>3.3333333333333335</v>
      </c>
      <c r="K14">
        <v>5</v>
      </c>
    </row>
    <row r="15" spans="6:11" x14ac:dyDescent="0.25">
      <c r="H15">
        <f t="shared" si="2"/>
        <v>0.21366666666666667</v>
      </c>
      <c r="I15">
        <v>0.23300000000000001</v>
      </c>
      <c r="J15">
        <f t="shared" si="3"/>
        <v>6.666666666666667</v>
      </c>
      <c r="K15">
        <v>10</v>
      </c>
    </row>
    <row r="16" spans="6:11" x14ac:dyDescent="0.25">
      <c r="H16">
        <f t="shared" si="2"/>
        <v>0.38866666666666666</v>
      </c>
      <c r="I16">
        <v>0.40799999999999997</v>
      </c>
      <c r="J16">
        <f t="shared" si="3"/>
        <v>13.333333333333334</v>
      </c>
      <c r="K16">
        <v>20</v>
      </c>
    </row>
    <row r="19" spans="6:11" x14ac:dyDescent="0.25">
      <c r="F19">
        <v>0.04</v>
      </c>
      <c r="G19">
        <v>3.7999999999999999E-2</v>
      </c>
      <c r="H19">
        <v>500</v>
      </c>
    </row>
    <row r="20" spans="6:11" x14ac:dyDescent="0.25">
      <c r="F20">
        <f>F19*551.88-11.522</f>
        <v>10.553199999999999</v>
      </c>
      <c r="G20">
        <f>G19*551.88-11.522</f>
        <v>9.4494399999999974</v>
      </c>
      <c r="H20">
        <f>I20-0.058/3</f>
        <v>2.6666666666666644E-3</v>
      </c>
      <c r="I20">
        <v>2.1999999999999999E-2</v>
      </c>
      <c r="J20">
        <f>K20*2/3</f>
        <v>0.66666666666666663</v>
      </c>
      <c r="K20">
        <v>1</v>
      </c>
    </row>
    <row r="21" spans="6:11" x14ac:dyDescent="0.25">
      <c r="H21">
        <f t="shared" ref="H21:H23" si="4">I21-0.058/3</f>
        <v>7.6666666666666654E-3</v>
      </c>
      <c r="I21">
        <v>2.7E-2</v>
      </c>
      <c r="J21">
        <f t="shared" ref="J21:J23" si="5">K21*2/3</f>
        <v>3.3333333333333335</v>
      </c>
      <c r="K21">
        <v>5</v>
      </c>
    </row>
    <row r="22" spans="6:11" x14ac:dyDescent="0.25">
      <c r="H22">
        <f t="shared" si="4"/>
        <v>1.3666666666666667E-2</v>
      </c>
      <c r="I22">
        <v>3.3000000000000002E-2</v>
      </c>
      <c r="J22">
        <f t="shared" si="5"/>
        <v>6.666666666666667</v>
      </c>
      <c r="K22">
        <v>10</v>
      </c>
    </row>
    <row r="23" spans="6:11" x14ac:dyDescent="0.25">
      <c r="H23">
        <f t="shared" si="4"/>
        <v>2.5666666666666664E-2</v>
      </c>
      <c r="I23">
        <v>4.4999999999999998E-2</v>
      </c>
      <c r="J23">
        <f t="shared" si="5"/>
        <v>13.333333333333334</v>
      </c>
      <c r="K23"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 only</vt:lpstr>
      <vt:lpstr>SDS only </vt:lpstr>
      <vt:lpstr>HA +SDS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X.C</dc:creator>
  <cp:lastModifiedBy>X.C</cp:lastModifiedBy>
  <dcterms:created xsi:type="dcterms:W3CDTF">2015-05-26T19:02:28Z</dcterms:created>
  <dcterms:modified xsi:type="dcterms:W3CDTF">2015-07-02T20:11:53Z</dcterms:modified>
</cp:coreProperties>
</file>