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UOA contract\On filter analysis\Methods paper\Corrections round 1\Send to Jed\"/>
    </mc:Choice>
  </mc:AlternateContent>
  <xr:revisionPtr revIDLastSave="0" documentId="8_{9DBCC946-7666-4FC4-9CB9-C8E145BAEAAA}" xr6:coauthVersionLast="47" xr6:coauthVersionMax="47" xr10:uidLastSave="{00000000-0000-0000-0000-000000000000}"/>
  <bookViews>
    <workbookView xWindow="-98" yWindow="-98" windowWidth="21795" windowHeight="13695" activeTab="7" xr2:uid="{8D13E587-196D-4A73-86EC-E89E8AB70320}"/>
  </bookViews>
  <sheets>
    <sheet name="Sheet1" sheetId="1" r:id="rId1"/>
    <sheet name="SCA2" sheetId="28" r:id="rId2"/>
    <sheet name="XLSTAT_20240712_113256_1_HID" sheetId="29" state="hidden" r:id="rId3"/>
    <sheet name="SCA1" sheetId="26" r:id="rId4"/>
    <sheet name="XLSTAT_20240712_113154_1_HID" sheetId="27" state="hidden" r:id="rId5"/>
    <sheet name="SCA" sheetId="24" r:id="rId6"/>
    <sheet name="XLSTAT_20240712_113031_1_HID" sheetId="25" state="hidden" r:id="rId7"/>
    <sheet name="Sheet2" sheetId="30" r:id="rId8"/>
    <sheet name="XLSTAT_20240712_112305_1_HID" sheetId="19" state="hidden" r:id="rId9"/>
    <sheet name="XLSTAT_20240711_160757_1_HID" sheetId="9" state="hidden" r:id="rId10"/>
  </sheets>
  <definedNames>
    <definedName name="xdata1" localSheetId="9" hidden="1">XLSTAT_20240711_160757_1_HID!$C$1:$C$6</definedName>
    <definedName name="xdata1" localSheetId="8" hidden="1">XLSTAT_20240712_112305_1_HID!$C$1:$C$6</definedName>
    <definedName name="xdata1" hidden="1">#REF!</definedName>
    <definedName name="xdata2" localSheetId="9" hidden="1">XLSTAT_20240711_160757_1_HID!$G$1:$G$6</definedName>
    <definedName name="xdata2" localSheetId="8" hidden="1">XLSTAT_20240712_112305_1_HID!$G$1:$G$6</definedName>
    <definedName name="xdata2" hidden="1">#REF!</definedName>
    <definedName name="xdata3" localSheetId="9" hidden="1">XLSTAT_20240711_160757_1_HID!$K$1:$K$6</definedName>
    <definedName name="xdata3" localSheetId="8" hidden="1">XLSTAT_20240712_112305_1_HID!$K$1:$K$6</definedName>
    <definedName name="xdata3" hidden="1">#REF!</definedName>
    <definedName name="ydata1" localSheetId="9" hidden="1">XLSTAT_20240711_160757_1_HID!$D$1:$D$6</definedName>
    <definedName name="ydata1" localSheetId="8" hidden="1">XLSTAT_20240712_112305_1_HID!$D$1:$D$6</definedName>
    <definedName name="ydata1" hidden="1">#REF!</definedName>
    <definedName name="ydata2" localSheetId="9" hidden="1">XLSTAT_20240711_160757_1_HID!$H$1:$H$6</definedName>
    <definedName name="ydata2" localSheetId="8" hidden="1">XLSTAT_20240712_112305_1_HID!$H$1:$H$6</definedName>
    <definedName name="ydata2" hidden="1">#REF!</definedName>
    <definedName name="ydata3" localSheetId="9" hidden="1">XLSTAT_20240711_160757_1_HID!$L$1:$L$6</definedName>
    <definedName name="ydata3" localSheetId="8" hidden="1">XLSTAT_20240712_112305_1_HID!$L$1:$L$6</definedName>
    <definedName name="ydata3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1" i="30" l="1"/>
  <c r="P111" i="30"/>
  <c r="Q110" i="30"/>
  <c r="P110" i="30"/>
  <c r="Q109" i="30"/>
  <c r="P109" i="30"/>
  <c r="Q108" i="30"/>
  <c r="P108" i="30"/>
  <c r="Q107" i="30"/>
  <c r="P107" i="30"/>
  <c r="Q106" i="30"/>
  <c r="P106" i="30"/>
  <c r="Q105" i="30"/>
  <c r="P105" i="30"/>
  <c r="Q104" i="30"/>
  <c r="P104" i="30"/>
  <c r="Q103" i="30"/>
  <c r="P103" i="30"/>
  <c r="Q102" i="30"/>
  <c r="P102" i="30"/>
  <c r="Q101" i="30"/>
  <c r="P101" i="30"/>
  <c r="Q100" i="30"/>
  <c r="P100" i="30"/>
  <c r="Q99" i="30"/>
  <c r="P99" i="30"/>
  <c r="Q98" i="30"/>
  <c r="P98" i="30"/>
  <c r="Q97" i="30"/>
  <c r="P97" i="30"/>
  <c r="Q96" i="30"/>
  <c r="P96" i="30"/>
  <c r="Q95" i="30"/>
  <c r="P95" i="30"/>
  <c r="Q94" i="30"/>
  <c r="P94" i="30"/>
  <c r="Q93" i="30"/>
  <c r="P93" i="30"/>
  <c r="Q92" i="30"/>
  <c r="P92" i="30"/>
  <c r="Q91" i="30"/>
  <c r="P91" i="30"/>
  <c r="Q90" i="30"/>
  <c r="P90" i="30"/>
  <c r="Q89" i="30"/>
  <c r="P89" i="30"/>
  <c r="Q88" i="30"/>
  <c r="P88" i="30"/>
  <c r="Q87" i="30"/>
  <c r="P87" i="30"/>
  <c r="Q86" i="30"/>
  <c r="P86" i="30"/>
  <c r="Q85" i="30"/>
  <c r="P85" i="30"/>
  <c r="Q84" i="30"/>
  <c r="P84" i="30"/>
  <c r="Q83" i="30"/>
  <c r="P83" i="30"/>
  <c r="Q82" i="30"/>
  <c r="P82" i="30"/>
  <c r="Q81" i="30"/>
  <c r="P81" i="30"/>
  <c r="Q80" i="30"/>
  <c r="P80" i="30"/>
  <c r="Q79" i="30"/>
  <c r="P79" i="30"/>
  <c r="Q78" i="30"/>
  <c r="P78" i="30"/>
  <c r="Q77" i="30"/>
  <c r="P77" i="30"/>
  <c r="Q76" i="30"/>
  <c r="P76" i="30"/>
  <c r="Q75" i="30"/>
  <c r="P75" i="30"/>
  <c r="Q74" i="30"/>
  <c r="P74" i="30"/>
  <c r="Q73" i="30"/>
  <c r="P73" i="30"/>
  <c r="Q72" i="30"/>
  <c r="P72" i="30"/>
  <c r="Q71" i="30"/>
  <c r="P71" i="30"/>
  <c r="Q70" i="30"/>
  <c r="P70" i="30"/>
  <c r="Q69" i="30"/>
  <c r="P69" i="30"/>
  <c r="Q68" i="30"/>
  <c r="P68" i="30"/>
  <c r="Q67" i="30"/>
  <c r="P67" i="30"/>
  <c r="Q66" i="30"/>
  <c r="P66" i="30"/>
  <c r="Q65" i="30"/>
  <c r="P65" i="30"/>
  <c r="Q64" i="30"/>
  <c r="P64" i="30"/>
  <c r="Q63" i="30"/>
  <c r="P63" i="30"/>
  <c r="Q62" i="30"/>
  <c r="P62" i="30"/>
  <c r="Q61" i="30"/>
  <c r="P61" i="30"/>
  <c r="Q60" i="30"/>
  <c r="P60" i="30"/>
  <c r="Q59" i="30"/>
  <c r="P59" i="30"/>
  <c r="Q58" i="30"/>
  <c r="P58" i="30"/>
  <c r="Q57" i="30"/>
  <c r="P57" i="30"/>
  <c r="Q56" i="30"/>
  <c r="P56" i="30"/>
  <c r="Q55" i="30"/>
  <c r="P55" i="30"/>
  <c r="Q54" i="30"/>
  <c r="P54" i="30"/>
  <c r="Q53" i="30"/>
  <c r="P53" i="30"/>
  <c r="Q52" i="30"/>
  <c r="P52" i="30"/>
  <c r="Q51" i="30"/>
  <c r="P51" i="30"/>
  <c r="Q50" i="30"/>
  <c r="P50" i="30"/>
  <c r="Q49" i="30"/>
  <c r="P49" i="30"/>
  <c r="Q48" i="30"/>
  <c r="P48" i="30"/>
  <c r="Q47" i="30"/>
  <c r="P47" i="30"/>
  <c r="Q46" i="30"/>
  <c r="P46" i="30"/>
  <c r="Q45" i="30"/>
  <c r="P45" i="30"/>
  <c r="Q44" i="30"/>
  <c r="P44" i="30"/>
  <c r="Q43" i="30"/>
  <c r="P43" i="30"/>
  <c r="Q42" i="30"/>
  <c r="P42" i="30"/>
  <c r="Q41" i="30"/>
  <c r="P41" i="30"/>
  <c r="Q40" i="30"/>
  <c r="P40" i="30"/>
  <c r="Q39" i="30"/>
  <c r="P39" i="30"/>
  <c r="Q38" i="30"/>
  <c r="P38" i="30"/>
  <c r="Q37" i="30"/>
  <c r="P37" i="30"/>
  <c r="Q36" i="30"/>
  <c r="P36" i="30"/>
  <c r="Q35" i="30"/>
  <c r="P35" i="30"/>
  <c r="Q34" i="30"/>
  <c r="P34" i="30"/>
  <c r="Q33" i="30"/>
  <c r="P33" i="30"/>
  <c r="Q32" i="30"/>
  <c r="P32" i="30"/>
  <c r="Q31" i="30"/>
  <c r="P31" i="30"/>
  <c r="Q30" i="30"/>
  <c r="P30" i="30"/>
  <c r="Q29" i="30"/>
  <c r="P29" i="30"/>
  <c r="Q28" i="30"/>
  <c r="P28" i="30"/>
  <c r="Q27" i="30"/>
  <c r="P27" i="30"/>
  <c r="Q26" i="30"/>
  <c r="P26" i="30"/>
  <c r="Q25" i="30"/>
  <c r="P25" i="30"/>
  <c r="Q24" i="30"/>
  <c r="P24" i="30"/>
  <c r="Q23" i="30"/>
  <c r="P23" i="30"/>
  <c r="Q22" i="30"/>
  <c r="P22" i="30"/>
  <c r="Q21" i="30"/>
  <c r="P21" i="30"/>
  <c r="Q20" i="30"/>
  <c r="P20" i="30"/>
  <c r="Q19" i="30"/>
  <c r="P19" i="30"/>
  <c r="Q18" i="30"/>
  <c r="P18" i="30"/>
  <c r="Q17" i="30"/>
  <c r="P17" i="30"/>
  <c r="Q16" i="30"/>
  <c r="P16" i="30"/>
  <c r="Q15" i="30"/>
  <c r="P15" i="30"/>
  <c r="Q14" i="30"/>
  <c r="P14" i="30"/>
  <c r="Q13" i="30"/>
  <c r="P13" i="30"/>
  <c r="Q12" i="30"/>
  <c r="P12" i="30"/>
  <c r="Q11" i="30"/>
  <c r="P11" i="30"/>
  <c r="Q10" i="30"/>
  <c r="P10" i="30"/>
  <c r="Q9" i="30"/>
  <c r="P9" i="30"/>
  <c r="Q8" i="30"/>
  <c r="P8" i="30"/>
  <c r="Q7" i="30"/>
  <c r="P7" i="30"/>
  <c r="Q6" i="30"/>
  <c r="P6" i="30"/>
  <c r="Q5" i="30"/>
  <c r="P5" i="30"/>
  <c r="Q4" i="30"/>
  <c r="P4" i="30"/>
  <c r="Q3" i="30"/>
  <c r="P3" i="30"/>
  <c r="Q2" i="30"/>
  <c r="P2" i="30"/>
  <c r="L1" i="19"/>
  <c r="L2" i="19"/>
  <c r="L3" i="19"/>
  <c r="L4" i="19"/>
  <c r="L5" i="19"/>
  <c r="L6" i="19"/>
  <c r="K1" i="19"/>
  <c r="K2" i="19"/>
  <c r="K3" i="19"/>
  <c r="K4" i="19"/>
  <c r="K5" i="19"/>
  <c r="K6" i="19"/>
  <c r="H1" i="19"/>
  <c r="H2" i="19"/>
  <c r="H3" i="19"/>
  <c r="H4" i="19"/>
  <c r="H5" i="19"/>
  <c r="H6" i="19"/>
  <c r="G1" i="19"/>
  <c r="G2" i="19"/>
  <c r="G3" i="19"/>
  <c r="G4" i="19"/>
  <c r="G5" i="19"/>
  <c r="G6" i="19"/>
  <c r="D1" i="19"/>
  <c r="D2" i="19"/>
  <c r="D3" i="19"/>
  <c r="D4" i="19"/>
  <c r="D5" i="19"/>
  <c r="D6" i="19"/>
  <c r="C1" i="19"/>
  <c r="C2" i="19"/>
  <c r="C3" i="19"/>
  <c r="C4" i="19"/>
  <c r="C5" i="19"/>
  <c r="C6" i="19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2" i="1"/>
  <c r="L1" i="9"/>
  <c r="L2" i="9"/>
  <c r="L3" i="9"/>
  <c r="L4" i="9"/>
  <c r="L5" i="9"/>
  <c r="L6" i="9"/>
  <c r="K1" i="9"/>
  <c r="K2" i="9"/>
  <c r="K3" i="9"/>
  <c r="K4" i="9"/>
  <c r="K5" i="9"/>
  <c r="K6" i="9"/>
  <c r="H1" i="9"/>
  <c r="H2" i="9"/>
  <c r="H3" i="9"/>
  <c r="H4" i="9"/>
  <c r="H5" i="9"/>
  <c r="H6" i="9"/>
  <c r="G1" i="9"/>
  <c r="G2" i="9"/>
  <c r="G3" i="9"/>
  <c r="G4" i="9"/>
  <c r="G5" i="9"/>
  <c r="G6" i="9"/>
  <c r="D1" i="9"/>
  <c r="D2" i="9"/>
  <c r="D3" i="9"/>
  <c r="D4" i="9"/>
  <c r="D5" i="9"/>
  <c r="D6" i="9"/>
  <c r="C1" i="9"/>
  <c r="C2" i="9"/>
  <c r="C3" i="9"/>
  <c r="C4" i="9"/>
  <c r="C5" i="9"/>
  <c r="C6" i="9"/>
  <c r="G2" i="1"/>
  <c r="K2" i="1" s="1"/>
  <c r="H2" i="1"/>
  <c r="G3" i="1"/>
  <c r="K3" i="1" s="1"/>
  <c r="H3" i="1"/>
  <c r="G4" i="1"/>
  <c r="K4" i="1" s="1"/>
  <c r="H4" i="1"/>
  <c r="G5" i="1"/>
  <c r="K5" i="1" s="1"/>
  <c r="H5" i="1"/>
  <c r="G6" i="1"/>
  <c r="K6" i="1" s="1"/>
  <c r="H6" i="1"/>
  <c r="G7" i="1"/>
  <c r="K7" i="1" s="1"/>
  <c r="H7" i="1"/>
  <c r="G8" i="1"/>
  <c r="K8" i="1" s="1"/>
  <c r="H8" i="1"/>
  <c r="G9" i="1"/>
  <c r="K9" i="1" s="1"/>
  <c r="H9" i="1"/>
  <c r="G10" i="1"/>
  <c r="K10" i="1" s="1"/>
  <c r="H10" i="1"/>
  <c r="G11" i="1"/>
  <c r="K11" i="1" s="1"/>
  <c r="H11" i="1"/>
  <c r="G12" i="1"/>
  <c r="K12" i="1" s="1"/>
  <c r="H12" i="1"/>
  <c r="G13" i="1"/>
  <c r="K13" i="1" s="1"/>
  <c r="H13" i="1"/>
  <c r="G14" i="1"/>
  <c r="K14" i="1" s="1"/>
  <c r="H14" i="1"/>
  <c r="G15" i="1"/>
  <c r="K15" i="1" s="1"/>
  <c r="H15" i="1"/>
  <c r="G16" i="1"/>
  <c r="K16" i="1" s="1"/>
  <c r="H16" i="1"/>
  <c r="G17" i="1"/>
  <c r="K17" i="1" s="1"/>
  <c r="H17" i="1"/>
  <c r="G18" i="1"/>
  <c r="K18" i="1" s="1"/>
  <c r="H18" i="1"/>
  <c r="G19" i="1"/>
  <c r="K19" i="1" s="1"/>
  <c r="H19" i="1"/>
  <c r="G20" i="1"/>
  <c r="K20" i="1" s="1"/>
  <c r="H20" i="1"/>
  <c r="G21" i="1"/>
  <c r="K21" i="1" s="1"/>
  <c r="H21" i="1"/>
  <c r="G22" i="1"/>
  <c r="K22" i="1" s="1"/>
  <c r="H22" i="1"/>
  <c r="G23" i="1"/>
  <c r="K23" i="1" s="1"/>
  <c r="H23" i="1"/>
  <c r="G24" i="1"/>
  <c r="K24" i="1" s="1"/>
  <c r="H24" i="1"/>
  <c r="G25" i="1"/>
  <c r="K25" i="1" s="1"/>
  <c r="H25" i="1"/>
  <c r="G26" i="1"/>
  <c r="K26" i="1" s="1"/>
  <c r="H26" i="1"/>
  <c r="G27" i="1"/>
  <c r="K27" i="1" s="1"/>
  <c r="H27" i="1"/>
  <c r="G28" i="1"/>
  <c r="K28" i="1" s="1"/>
  <c r="H28" i="1"/>
  <c r="G29" i="1"/>
  <c r="K29" i="1" s="1"/>
  <c r="H29" i="1"/>
  <c r="G30" i="1"/>
  <c r="K30" i="1" s="1"/>
  <c r="H30" i="1"/>
  <c r="G31" i="1"/>
  <c r="K31" i="1" s="1"/>
  <c r="H31" i="1"/>
  <c r="G32" i="1"/>
  <c r="K32" i="1" s="1"/>
  <c r="H32" i="1"/>
  <c r="G33" i="1"/>
  <c r="K33" i="1" s="1"/>
  <c r="H33" i="1"/>
  <c r="G34" i="1"/>
  <c r="K34" i="1" s="1"/>
  <c r="H34" i="1"/>
  <c r="G35" i="1"/>
  <c r="K35" i="1" s="1"/>
  <c r="H35" i="1"/>
  <c r="G36" i="1"/>
  <c r="K36" i="1" s="1"/>
  <c r="H36" i="1"/>
  <c r="G37" i="1"/>
  <c r="K37" i="1" s="1"/>
  <c r="H37" i="1"/>
  <c r="G38" i="1"/>
  <c r="K38" i="1" s="1"/>
  <c r="H38" i="1"/>
  <c r="G39" i="1"/>
  <c r="K39" i="1" s="1"/>
  <c r="H39" i="1"/>
  <c r="G40" i="1"/>
  <c r="K40" i="1" s="1"/>
  <c r="H40" i="1"/>
  <c r="G41" i="1"/>
  <c r="K41" i="1" s="1"/>
  <c r="H41" i="1"/>
  <c r="G42" i="1"/>
  <c r="K42" i="1" s="1"/>
  <c r="H42" i="1"/>
  <c r="G43" i="1"/>
  <c r="K43" i="1" s="1"/>
  <c r="H43" i="1"/>
  <c r="G44" i="1"/>
  <c r="K44" i="1" s="1"/>
  <c r="H44" i="1"/>
  <c r="G45" i="1"/>
  <c r="K45" i="1" s="1"/>
  <c r="H45" i="1"/>
  <c r="G46" i="1"/>
  <c r="K46" i="1" s="1"/>
  <c r="H46" i="1"/>
  <c r="G47" i="1"/>
  <c r="K47" i="1" s="1"/>
  <c r="H47" i="1"/>
  <c r="G48" i="1"/>
  <c r="K48" i="1" s="1"/>
  <c r="H48" i="1"/>
  <c r="G49" i="1"/>
  <c r="K49" i="1" s="1"/>
  <c r="H49" i="1"/>
  <c r="G50" i="1"/>
  <c r="K50" i="1" s="1"/>
  <c r="H50" i="1"/>
  <c r="G51" i="1"/>
  <c r="K51" i="1" s="1"/>
  <c r="H51" i="1"/>
  <c r="G52" i="1"/>
  <c r="K52" i="1" s="1"/>
  <c r="H52" i="1"/>
  <c r="G53" i="1"/>
  <c r="K53" i="1" s="1"/>
  <c r="H53" i="1"/>
  <c r="G54" i="1"/>
  <c r="K54" i="1" s="1"/>
  <c r="H54" i="1"/>
  <c r="G55" i="1"/>
  <c r="K55" i="1" s="1"/>
  <c r="H55" i="1"/>
  <c r="G56" i="1"/>
  <c r="K56" i="1" s="1"/>
  <c r="H56" i="1"/>
  <c r="G57" i="1"/>
  <c r="K57" i="1" s="1"/>
  <c r="H57" i="1"/>
  <c r="G58" i="1"/>
  <c r="K58" i="1" s="1"/>
  <c r="H58" i="1"/>
  <c r="G59" i="1"/>
  <c r="K59" i="1" s="1"/>
  <c r="H59" i="1"/>
  <c r="G60" i="1"/>
  <c r="K60" i="1" s="1"/>
  <c r="H60" i="1"/>
  <c r="G61" i="1"/>
  <c r="K61" i="1" s="1"/>
  <c r="H61" i="1"/>
  <c r="G62" i="1"/>
  <c r="K62" i="1" s="1"/>
  <c r="H62" i="1"/>
  <c r="G63" i="1"/>
  <c r="K63" i="1" s="1"/>
  <c r="H63" i="1"/>
  <c r="G64" i="1"/>
  <c r="K64" i="1" s="1"/>
  <c r="H64" i="1"/>
  <c r="G65" i="1"/>
  <c r="K65" i="1" s="1"/>
  <c r="H65" i="1"/>
  <c r="G66" i="1"/>
  <c r="K66" i="1" s="1"/>
  <c r="H66" i="1"/>
  <c r="G67" i="1"/>
  <c r="K67" i="1" s="1"/>
  <c r="H67" i="1"/>
  <c r="G68" i="1"/>
  <c r="K68" i="1" s="1"/>
  <c r="H68" i="1"/>
  <c r="G69" i="1"/>
  <c r="K69" i="1" s="1"/>
  <c r="H69" i="1"/>
  <c r="G70" i="1"/>
  <c r="K70" i="1" s="1"/>
  <c r="H70" i="1"/>
  <c r="G71" i="1"/>
  <c r="K71" i="1" s="1"/>
  <c r="H71" i="1"/>
  <c r="G72" i="1"/>
  <c r="K72" i="1" s="1"/>
  <c r="H72" i="1"/>
  <c r="G73" i="1"/>
  <c r="K73" i="1" s="1"/>
  <c r="H73" i="1"/>
  <c r="G74" i="1"/>
  <c r="K74" i="1" s="1"/>
  <c r="H74" i="1"/>
  <c r="G75" i="1"/>
  <c r="K75" i="1" s="1"/>
  <c r="H75" i="1"/>
  <c r="G76" i="1"/>
  <c r="K76" i="1" s="1"/>
  <c r="H76" i="1"/>
  <c r="G77" i="1"/>
  <c r="K77" i="1" s="1"/>
  <c r="H77" i="1"/>
  <c r="G78" i="1"/>
  <c r="K78" i="1" s="1"/>
  <c r="H78" i="1"/>
  <c r="G79" i="1"/>
  <c r="K79" i="1" s="1"/>
  <c r="H79" i="1"/>
  <c r="G80" i="1"/>
  <c r="K80" i="1" s="1"/>
  <c r="H80" i="1"/>
  <c r="G81" i="1"/>
  <c r="K81" i="1" s="1"/>
  <c r="H81" i="1"/>
  <c r="G82" i="1"/>
  <c r="K82" i="1" s="1"/>
  <c r="H82" i="1"/>
  <c r="G83" i="1"/>
  <c r="K83" i="1" s="1"/>
  <c r="H83" i="1"/>
  <c r="G84" i="1"/>
  <c r="K84" i="1" s="1"/>
  <c r="H84" i="1"/>
  <c r="G85" i="1"/>
  <c r="K85" i="1" s="1"/>
  <c r="H85" i="1"/>
  <c r="G86" i="1"/>
  <c r="K86" i="1" s="1"/>
  <c r="H86" i="1"/>
  <c r="G87" i="1"/>
  <c r="K87" i="1" s="1"/>
  <c r="H87" i="1"/>
  <c r="G88" i="1"/>
  <c r="K88" i="1" s="1"/>
  <c r="H88" i="1"/>
  <c r="G89" i="1"/>
  <c r="K89" i="1" s="1"/>
  <c r="H89" i="1"/>
  <c r="G90" i="1"/>
  <c r="K90" i="1" s="1"/>
  <c r="H90" i="1"/>
  <c r="G91" i="1"/>
  <c r="K91" i="1" s="1"/>
  <c r="H91" i="1"/>
  <c r="G92" i="1"/>
  <c r="K92" i="1" s="1"/>
  <c r="H92" i="1"/>
  <c r="G93" i="1"/>
  <c r="K93" i="1" s="1"/>
  <c r="H93" i="1"/>
  <c r="G94" i="1"/>
  <c r="K94" i="1" s="1"/>
  <c r="H94" i="1"/>
  <c r="G95" i="1"/>
  <c r="K95" i="1" s="1"/>
  <c r="H95" i="1"/>
  <c r="G96" i="1"/>
  <c r="K96" i="1" s="1"/>
  <c r="H96" i="1"/>
  <c r="G97" i="1"/>
  <c r="K97" i="1" s="1"/>
  <c r="H97" i="1"/>
  <c r="G98" i="1"/>
  <c r="K98" i="1" s="1"/>
  <c r="H98" i="1"/>
  <c r="G99" i="1"/>
  <c r="K99" i="1" s="1"/>
  <c r="H99" i="1"/>
  <c r="G100" i="1"/>
  <c r="K100" i="1" s="1"/>
  <c r="H100" i="1"/>
  <c r="G101" i="1"/>
  <c r="K101" i="1" s="1"/>
  <c r="H101" i="1"/>
  <c r="G102" i="1"/>
  <c r="K102" i="1" s="1"/>
  <c r="H102" i="1"/>
  <c r="G103" i="1"/>
  <c r="K103" i="1" s="1"/>
  <c r="H103" i="1"/>
  <c r="G104" i="1"/>
  <c r="K104" i="1" s="1"/>
  <c r="H104" i="1"/>
  <c r="G105" i="1"/>
  <c r="K105" i="1" s="1"/>
  <c r="H105" i="1"/>
  <c r="G106" i="1"/>
  <c r="K106" i="1" s="1"/>
  <c r="H106" i="1"/>
  <c r="G107" i="1"/>
  <c r="K107" i="1" s="1"/>
  <c r="H107" i="1"/>
  <c r="G108" i="1"/>
  <c r="K108" i="1" s="1"/>
  <c r="H108" i="1"/>
  <c r="G109" i="1"/>
  <c r="K109" i="1" s="1"/>
  <c r="H109" i="1"/>
  <c r="G110" i="1"/>
  <c r="K110" i="1" s="1"/>
  <c r="H110" i="1"/>
  <c r="G111" i="1"/>
  <c r="K111" i="1" s="1"/>
  <c r="H11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M103" i="1" l="1"/>
  <c r="N66" i="1"/>
  <c r="N33" i="1"/>
  <c r="N110" i="1"/>
  <c r="N55" i="1"/>
  <c r="N44" i="1"/>
  <c r="N11" i="1"/>
  <c r="L91" i="1"/>
  <c r="L2" i="1"/>
  <c r="N22" i="1"/>
  <c r="L3" i="1"/>
  <c r="N98" i="1"/>
  <c r="N10" i="1"/>
  <c r="N52" i="1"/>
  <c r="N96" i="1"/>
  <c r="M15" i="1"/>
  <c r="L102" i="1"/>
  <c r="L14" i="1"/>
  <c r="L29" i="1"/>
  <c r="L101" i="1"/>
  <c r="L47" i="1"/>
  <c r="L25" i="1"/>
  <c r="L111" i="1"/>
  <c r="N97" i="1"/>
  <c r="N53" i="1"/>
  <c r="L73" i="1"/>
  <c r="M59" i="1"/>
  <c r="N77" i="1"/>
  <c r="L23" i="1"/>
  <c r="N108" i="1"/>
  <c r="N20" i="1"/>
  <c r="N19" i="1"/>
  <c r="L105" i="1"/>
  <c r="L61" i="1"/>
  <c r="L17" i="1"/>
  <c r="L13" i="1"/>
  <c r="N100" i="1"/>
  <c r="L12" i="1"/>
  <c r="L57" i="1"/>
  <c r="N67" i="1"/>
  <c r="L58" i="1"/>
  <c r="N102" i="1"/>
  <c r="N68" i="1"/>
  <c r="M83" i="1"/>
  <c r="L56" i="1"/>
  <c r="M51" i="1"/>
  <c r="M84" i="1"/>
  <c r="M99" i="1"/>
  <c r="N8" i="1"/>
  <c r="N88" i="1"/>
  <c r="L46" i="1"/>
  <c r="L89" i="1"/>
  <c r="N23" i="1"/>
  <c r="L67" i="1"/>
  <c r="N86" i="1"/>
  <c r="N64" i="1"/>
  <c r="N42" i="1"/>
  <c r="N9" i="1"/>
  <c r="N107" i="1"/>
  <c r="N85" i="1"/>
  <c r="N74" i="1"/>
  <c r="N63" i="1"/>
  <c r="N41" i="1"/>
  <c r="N30" i="1"/>
  <c r="L103" i="1"/>
  <c r="L69" i="1"/>
  <c r="L90" i="1"/>
  <c r="L24" i="1"/>
  <c r="N32" i="1"/>
  <c r="L45" i="1"/>
  <c r="N75" i="1"/>
  <c r="N31" i="1"/>
  <c r="M39" i="1"/>
  <c r="L106" i="1"/>
  <c r="L62" i="1"/>
  <c r="L40" i="1"/>
  <c r="L18" i="1"/>
  <c r="M8" i="1"/>
  <c r="N111" i="1"/>
  <c r="L41" i="1"/>
  <c r="M3" i="1"/>
  <c r="L84" i="1"/>
  <c r="M19" i="1"/>
  <c r="N106" i="1"/>
  <c r="L51" i="1"/>
  <c r="L83" i="1"/>
  <c r="M91" i="1"/>
  <c r="L35" i="1"/>
  <c r="M90" i="1"/>
  <c r="M45" i="1"/>
  <c r="L59" i="1"/>
  <c r="M9" i="1"/>
  <c r="M23" i="1"/>
  <c r="M98" i="1"/>
  <c r="L19" i="1"/>
  <c r="M48" i="1"/>
  <c r="L95" i="1"/>
  <c r="N18" i="1"/>
  <c r="L39" i="1"/>
  <c r="M92" i="1"/>
  <c r="M37" i="1"/>
  <c r="M46" i="1"/>
  <c r="N45" i="1"/>
  <c r="M54" i="1"/>
  <c r="N99" i="1"/>
  <c r="N2" i="1"/>
  <c r="L52" i="1"/>
  <c r="M111" i="1"/>
  <c r="L96" i="1"/>
  <c r="L85" i="1"/>
  <c r="N62" i="1"/>
  <c r="L7" i="1"/>
  <c r="M47" i="1"/>
  <c r="N46" i="1"/>
  <c r="M81" i="1"/>
  <c r="L80" i="1"/>
  <c r="N90" i="1"/>
  <c r="L79" i="1"/>
  <c r="N34" i="1"/>
  <c r="L30" i="1"/>
  <c r="M76" i="1"/>
  <c r="N51" i="1"/>
  <c r="M85" i="1"/>
  <c r="M68" i="1"/>
  <c r="L68" i="1"/>
  <c r="M67" i="1"/>
  <c r="L107" i="1"/>
  <c r="N40" i="1"/>
  <c r="M63" i="1"/>
  <c r="N5" i="1"/>
  <c r="M78" i="1"/>
  <c r="N103" i="1"/>
  <c r="N91" i="1"/>
  <c r="L8" i="1"/>
  <c r="L37" i="1"/>
  <c r="M2" i="1"/>
  <c r="M4" i="1"/>
  <c r="L63" i="1"/>
  <c r="N84" i="1"/>
  <c r="M32" i="1"/>
  <c r="L36" i="1"/>
  <c r="M107" i="1"/>
  <c r="N89" i="1"/>
  <c r="N58" i="1"/>
  <c r="N81" i="1"/>
  <c r="N59" i="1"/>
  <c r="N37" i="1"/>
  <c r="N15" i="1"/>
  <c r="M89" i="1"/>
  <c r="N57" i="1"/>
  <c r="L10" i="1"/>
  <c r="L74" i="1"/>
  <c r="M102" i="1"/>
  <c r="M80" i="1"/>
  <c r="N69" i="1"/>
  <c r="M58" i="1"/>
  <c r="N47" i="1"/>
  <c r="M36" i="1"/>
  <c r="N25" i="1"/>
  <c r="M14" i="1"/>
  <c r="N3" i="1"/>
  <c r="L9" i="1"/>
  <c r="M41" i="1"/>
  <c r="N24" i="1"/>
  <c r="M10" i="1"/>
  <c r="N36" i="1"/>
  <c r="M24" i="1"/>
  <c r="L21" i="1"/>
  <c r="M21" i="1"/>
  <c r="N21" i="1"/>
  <c r="M53" i="1"/>
  <c r="M33" i="1"/>
  <c r="L66" i="1"/>
  <c r="L65" i="1"/>
  <c r="N65" i="1"/>
  <c r="M65" i="1"/>
  <c r="M64" i="1"/>
  <c r="M110" i="1"/>
  <c r="N39" i="1"/>
  <c r="L71" i="1"/>
  <c r="N71" i="1"/>
  <c r="M71" i="1"/>
  <c r="M95" i="1"/>
  <c r="L33" i="1"/>
  <c r="L87" i="1"/>
  <c r="M87" i="1"/>
  <c r="N87" i="1"/>
  <c r="M11" i="1"/>
  <c r="L81" i="1"/>
  <c r="L15" i="1"/>
  <c r="L20" i="1"/>
  <c r="M109" i="1"/>
  <c r="N109" i="1"/>
  <c r="L109" i="1"/>
  <c r="L110" i="1"/>
  <c r="M72" i="1"/>
  <c r="L72" i="1"/>
  <c r="N72" i="1"/>
  <c r="M61" i="1"/>
  <c r="N16" i="1"/>
  <c r="L48" i="1"/>
  <c r="N48" i="1"/>
  <c r="L88" i="1"/>
  <c r="M25" i="1"/>
  <c r="N80" i="1"/>
  <c r="N14" i="1"/>
  <c r="M18" i="1"/>
  <c r="M17" i="1"/>
  <c r="L94" i="1"/>
  <c r="M94" i="1"/>
  <c r="N94" i="1"/>
  <c r="L93" i="1"/>
  <c r="M93" i="1"/>
  <c r="N93" i="1"/>
  <c r="M106" i="1"/>
  <c r="L4" i="1"/>
  <c r="N4" i="1"/>
  <c r="M88" i="1"/>
  <c r="L97" i="1"/>
  <c r="L42" i="1"/>
  <c r="N73" i="1"/>
  <c r="N7" i="1"/>
  <c r="M66" i="1"/>
  <c r="M97" i="1"/>
  <c r="M44" i="1"/>
  <c r="L104" i="1"/>
  <c r="M104" i="1"/>
  <c r="L82" i="1"/>
  <c r="M82" i="1"/>
  <c r="L60" i="1"/>
  <c r="M60" i="1"/>
  <c r="L38" i="1"/>
  <c r="M38" i="1"/>
  <c r="L16" i="1"/>
  <c r="M16" i="1"/>
  <c r="L108" i="1"/>
  <c r="M77" i="1"/>
  <c r="L44" i="1"/>
  <c r="N105" i="1"/>
  <c r="N83" i="1"/>
  <c r="N61" i="1"/>
  <c r="M50" i="1"/>
  <c r="L50" i="1"/>
  <c r="N50" i="1"/>
  <c r="L28" i="1"/>
  <c r="N28" i="1"/>
  <c r="M28" i="1"/>
  <c r="N17" i="1"/>
  <c r="N6" i="1"/>
  <c r="M6" i="1"/>
  <c r="N76" i="1"/>
  <c r="M62" i="1"/>
  <c r="M31" i="1"/>
  <c r="N104" i="1"/>
  <c r="N82" i="1"/>
  <c r="N60" i="1"/>
  <c r="M49" i="1"/>
  <c r="L49" i="1"/>
  <c r="N49" i="1"/>
  <c r="N38" i="1"/>
  <c r="L27" i="1"/>
  <c r="M27" i="1"/>
  <c r="N27" i="1"/>
  <c r="N95" i="1"/>
  <c r="N29" i="1"/>
  <c r="M105" i="1"/>
  <c r="M75" i="1"/>
  <c r="M29" i="1"/>
  <c r="L92" i="1"/>
  <c r="N92" i="1"/>
  <c r="L70" i="1"/>
  <c r="N70" i="1"/>
  <c r="L26" i="1"/>
  <c r="N26" i="1"/>
  <c r="L99" i="1"/>
  <c r="L77" i="1"/>
  <c r="L55" i="1"/>
  <c r="L11" i="1"/>
  <c r="L98" i="1"/>
  <c r="L76" i="1"/>
  <c r="L54" i="1"/>
  <c r="L32" i="1"/>
  <c r="L43" i="1"/>
  <c r="N43" i="1"/>
  <c r="M43" i="1"/>
  <c r="M22" i="1"/>
  <c r="L75" i="1"/>
  <c r="L53" i="1"/>
  <c r="L31" i="1"/>
  <c r="L22" i="1"/>
  <c r="M26" i="1"/>
  <c r="L6" i="1"/>
  <c r="L86" i="1"/>
  <c r="M70" i="1"/>
  <c r="M55" i="1"/>
  <c r="L5" i="1"/>
  <c r="M69" i="1"/>
  <c r="N54" i="1"/>
  <c r="M40" i="1"/>
  <c r="M73" i="1"/>
  <c r="M7" i="1"/>
  <c r="N35" i="1"/>
  <c r="N56" i="1"/>
  <c r="N79" i="1"/>
  <c r="L64" i="1"/>
  <c r="M96" i="1"/>
  <c r="M74" i="1"/>
  <c r="M52" i="1"/>
  <c r="M30" i="1"/>
  <c r="N101" i="1"/>
  <c r="N13" i="1"/>
  <c r="M101" i="1"/>
  <c r="M79" i="1"/>
  <c r="M57" i="1"/>
  <c r="M35" i="1"/>
  <c r="M13" i="1"/>
  <c r="M108" i="1"/>
  <c r="M86" i="1"/>
  <c r="M42" i="1"/>
  <c r="M20" i="1"/>
  <c r="M5" i="1"/>
  <c r="M56" i="1"/>
  <c r="N78" i="1"/>
  <c r="N12" i="1"/>
  <c r="M100" i="1"/>
  <c r="M34" i="1"/>
  <c r="M12" i="1"/>
  <c r="L100" i="1"/>
  <c r="L78" i="1"/>
  <c r="L34" i="1"/>
</calcChain>
</file>

<file path=xl/sharedStrings.xml><?xml version="1.0" encoding="utf-8"?>
<sst xmlns="http://schemas.openxmlformats.org/spreadsheetml/2006/main" count="271" uniqueCount="40">
  <si>
    <t>Na [Mass%]</t>
  </si>
  <si>
    <t>Mg [Mass%]</t>
  </si>
  <si>
    <t>K [Mass%]</t>
  </si>
  <si>
    <t>Ca [Mass%]</t>
  </si>
  <si>
    <t>Na</t>
  </si>
  <si>
    <t>K</t>
  </si>
  <si>
    <t>Ca</t>
  </si>
  <si>
    <t>You are using the XLSTAT trial version. Number of days remaining until the trial expires: 14</t>
  </si>
  <si>
    <t xml:space="preserve"> </t>
  </si>
  <si>
    <t>Sample</t>
  </si>
  <si>
    <t>Erionite</t>
  </si>
  <si>
    <t>Groups: Workbook = Triangular 1.xlsx / Sheet = Sheet1 / Range = 'Sheet1'!$A:$A / 110 rows and 1 column</t>
  </si>
  <si>
    <t>Na+Ca</t>
  </si>
  <si>
    <t>Mg</t>
  </si>
  <si>
    <t>(Na+Ca)</t>
  </si>
  <si>
    <t>(Mg)</t>
  </si>
  <si>
    <t>(K)</t>
  </si>
  <si>
    <t>Y: Workbook = Triangular 1.xlsx / Sheet = Sheet1 / Range = Sheet1!$K:$K / 110 rows and 1 column</t>
  </si>
  <si>
    <t>Scatter plots:</t>
  </si>
  <si>
    <t>X: Workbook = Triangular 1.xlsx / Sheet = Sheet1 / Range = 'Sheet1'!$J:$J / 110 rows and 1 column</t>
  </si>
  <si>
    <t>Y: Workbook = Triangular 1.xlsx / Sheet = Sheet1 / Range = 'Sheet1'!$K:$K / 110 rows and 1 column</t>
  </si>
  <si>
    <r>
      <t>XLSTAT 2024.2.2.1422 - Scatter plots - Start time: 12/07/2024 at 11:30:47 / End time: 12/07/2024 at 11:30:48</t>
    </r>
    <r>
      <rPr>
        <sz val="11"/>
        <color rgb="FFFFFFFF"/>
        <rFont val="Aptos Narrow"/>
        <family val="2"/>
        <scheme val="minor"/>
      </rPr>
      <t xml:space="preserve"> / Microsoft Excel 16.017726</t>
    </r>
  </si>
  <si>
    <t>X: Workbook = Triangular 1.xlsx / Sheet = Sheet1 / Range = Sheet1!$I:$I / 110 rows and 1 column</t>
  </si>
  <si>
    <t>Y: Workbook = Triangular 1.xlsx / Sheet = Sheet1 / Range = Sheet1!$J:$J / 110 rows and 1 column</t>
  </si>
  <si>
    <r>
      <t>XLSTAT 2024.2.2.1422 - Scatter plots - Start time: 12/07/2024 at 11:32:14 / End time: 12/07/2024 at 11:32:15</t>
    </r>
    <r>
      <rPr>
        <sz val="11"/>
        <color rgb="FFFFFFFF"/>
        <rFont val="Aptos Narrow"/>
        <family val="2"/>
        <scheme val="minor"/>
      </rPr>
      <t xml:space="preserve"> / Microsoft Excel 16.017726</t>
    </r>
  </si>
  <si>
    <r>
      <t>XLSTAT 2024.2.2.1422 - Scatter plots - Start time: 12/07/2024 at 11:33:13 / End time: 12/07/2024 at 11:33:14</t>
    </r>
    <r>
      <rPr>
        <sz val="11"/>
        <color rgb="FFFFFFFF"/>
        <rFont val="Aptos Narrow"/>
        <family val="2"/>
        <scheme val="minor"/>
      </rPr>
      <t xml:space="preserve"> / Microsoft Excel 16.017726</t>
    </r>
  </si>
  <si>
    <t>Length in um</t>
  </si>
  <si>
    <t>Aspect ratio</t>
  </si>
  <si>
    <t>Al [Mass%]</t>
  </si>
  <si>
    <t>Si [Mass%]</t>
  </si>
  <si>
    <t>P [Mass%]</t>
  </si>
  <si>
    <t>S [Mass%]</t>
  </si>
  <si>
    <t>Cl [Mass%]</t>
  </si>
  <si>
    <t>Fe [Mass%]</t>
  </si>
  <si>
    <t>Ag [Mass%]</t>
  </si>
  <si>
    <t>Si/(Si+Al)</t>
  </si>
  <si>
    <t>E</t>
  </si>
  <si>
    <t>Erionite on spiked filter</t>
  </si>
  <si>
    <t>Zeolite on road sample</t>
  </si>
  <si>
    <t>Zeolite in road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</si>
</sst>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521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/>
    <xf numFmtId="0" fontId="0" fillId="3" borderId="0" xfId="0" applyFill="1"/>
    <xf numFmtId="0" fontId="0" fillId="4" borderId="0" xfId="0" applyFill="1"/>
    <xf numFmtId="0" fontId="3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BA3208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6388888888889"/>
          <c:y val="3.5612268518518515E-2"/>
          <c:w val="0.84410709876543211"/>
          <c:h val="0.78835347222222218"/>
        </c:manualLayout>
      </c:layout>
      <c:scatterChart>
        <c:scatterStyle val="lineMarker"/>
        <c:varyColors val="0"/>
        <c:ser>
          <c:idx val="0"/>
          <c:order val="0"/>
          <c:tx>
            <c:v>Erionite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XLSTAT_20240712_113256_1_HID!$A$1:$A$94</c:f>
              <c:numCache>
                <c:formatCode>General</c:formatCode>
                <c:ptCount val="94"/>
                <c:pt idx="0">
                  <c:v>4.0780000000000003</c:v>
                </c:pt>
                <c:pt idx="1">
                  <c:v>3.492</c:v>
                </c:pt>
                <c:pt idx="2">
                  <c:v>4.9740000000000002</c:v>
                </c:pt>
                <c:pt idx="3">
                  <c:v>3.1949999999999998</c:v>
                </c:pt>
                <c:pt idx="4">
                  <c:v>4.0179999999999998</c:v>
                </c:pt>
                <c:pt idx="5">
                  <c:v>4.5949999999999998</c:v>
                </c:pt>
                <c:pt idx="6">
                  <c:v>4.6920000000000002</c:v>
                </c:pt>
                <c:pt idx="7">
                  <c:v>4.7469999999999999</c:v>
                </c:pt>
                <c:pt idx="8">
                  <c:v>4.4950000000000001</c:v>
                </c:pt>
                <c:pt idx="9">
                  <c:v>5.3460000000000001</c:v>
                </c:pt>
                <c:pt idx="10">
                  <c:v>3.0609999999999999</c:v>
                </c:pt>
                <c:pt idx="11">
                  <c:v>4.601</c:v>
                </c:pt>
                <c:pt idx="12">
                  <c:v>3.9740000000000002</c:v>
                </c:pt>
                <c:pt idx="13">
                  <c:v>4.367</c:v>
                </c:pt>
                <c:pt idx="14">
                  <c:v>4.0809999999999995</c:v>
                </c:pt>
                <c:pt idx="15">
                  <c:v>4.6139999999999999</c:v>
                </c:pt>
                <c:pt idx="16">
                  <c:v>4.2629999999999999</c:v>
                </c:pt>
                <c:pt idx="17">
                  <c:v>4.8899999999999997</c:v>
                </c:pt>
                <c:pt idx="18">
                  <c:v>4.1619999999999999</c:v>
                </c:pt>
                <c:pt idx="19">
                  <c:v>4.3220000000000001</c:v>
                </c:pt>
                <c:pt idx="20">
                  <c:v>3.794</c:v>
                </c:pt>
                <c:pt idx="21">
                  <c:v>2.5420000000000003</c:v>
                </c:pt>
                <c:pt idx="22">
                  <c:v>4.4320000000000004</c:v>
                </c:pt>
                <c:pt idx="23">
                  <c:v>3.64</c:v>
                </c:pt>
                <c:pt idx="24">
                  <c:v>5.7460000000000004</c:v>
                </c:pt>
                <c:pt idx="25">
                  <c:v>2.899</c:v>
                </c:pt>
                <c:pt idx="26">
                  <c:v>4.4279999999999999</c:v>
                </c:pt>
                <c:pt idx="27">
                  <c:v>3.76</c:v>
                </c:pt>
                <c:pt idx="28">
                  <c:v>3.5329999999999999</c:v>
                </c:pt>
                <c:pt idx="29">
                  <c:v>4.1979999999999995</c:v>
                </c:pt>
                <c:pt idx="30">
                  <c:v>4.4820000000000002</c:v>
                </c:pt>
                <c:pt idx="31">
                  <c:v>5.641</c:v>
                </c:pt>
                <c:pt idx="32">
                  <c:v>2.6470000000000002</c:v>
                </c:pt>
                <c:pt idx="33">
                  <c:v>4.484</c:v>
                </c:pt>
                <c:pt idx="34">
                  <c:v>2.8920000000000003</c:v>
                </c:pt>
                <c:pt idx="35">
                  <c:v>4.4190000000000005</c:v>
                </c:pt>
                <c:pt idx="36">
                  <c:v>3.8580000000000001</c:v>
                </c:pt>
                <c:pt idx="37">
                  <c:v>4.5110000000000001</c:v>
                </c:pt>
                <c:pt idx="38">
                  <c:v>2.827</c:v>
                </c:pt>
                <c:pt idx="39">
                  <c:v>3.5470000000000002</c:v>
                </c:pt>
                <c:pt idx="40">
                  <c:v>3.3920000000000003</c:v>
                </c:pt>
                <c:pt idx="41">
                  <c:v>4.2629999999999999</c:v>
                </c:pt>
                <c:pt idx="42">
                  <c:v>5.0679999999999996</c:v>
                </c:pt>
                <c:pt idx="43">
                  <c:v>4.0649999999999995</c:v>
                </c:pt>
                <c:pt idx="44">
                  <c:v>3.4119999999999999</c:v>
                </c:pt>
                <c:pt idx="45">
                  <c:v>3.74</c:v>
                </c:pt>
                <c:pt idx="46">
                  <c:v>4.6800000000000006</c:v>
                </c:pt>
                <c:pt idx="47">
                  <c:v>3.7090000000000001</c:v>
                </c:pt>
                <c:pt idx="48">
                  <c:v>5.4819999999999993</c:v>
                </c:pt>
                <c:pt idx="49">
                  <c:v>4.3410000000000002</c:v>
                </c:pt>
                <c:pt idx="50">
                  <c:v>4.109</c:v>
                </c:pt>
                <c:pt idx="51">
                  <c:v>4.6529999999999996</c:v>
                </c:pt>
                <c:pt idx="52">
                  <c:v>4.7469999999999999</c:v>
                </c:pt>
                <c:pt idx="53">
                  <c:v>4.306</c:v>
                </c:pt>
                <c:pt idx="54">
                  <c:v>2.7229999999999999</c:v>
                </c:pt>
                <c:pt idx="55">
                  <c:v>3.7650000000000001</c:v>
                </c:pt>
                <c:pt idx="56">
                  <c:v>4.6839999999999993</c:v>
                </c:pt>
                <c:pt idx="57">
                  <c:v>3.3230000000000004</c:v>
                </c:pt>
                <c:pt idx="58">
                  <c:v>3.641</c:v>
                </c:pt>
                <c:pt idx="59">
                  <c:v>8.1720000000000006</c:v>
                </c:pt>
                <c:pt idx="60">
                  <c:v>2.4859999999999998</c:v>
                </c:pt>
                <c:pt idx="61">
                  <c:v>2.0579999999999998</c:v>
                </c:pt>
                <c:pt idx="62">
                  <c:v>3.0529999999999999</c:v>
                </c:pt>
                <c:pt idx="63">
                  <c:v>4.117</c:v>
                </c:pt>
                <c:pt idx="64">
                  <c:v>4.5750000000000002</c:v>
                </c:pt>
                <c:pt idx="65">
                  <c:v>4.9979999999999993</c:v>
                </c:pt>
                <c:pt idx="66">
                  <c:v>2.613</c:v>
                </c:pt>
                <c:pt idx="67">
                  <c:v>5.03</c:v>
                </c:pt>
                <c:pt idx="68">
                  <c:v>4.5090000000000003</c:v>
                </c:pt>
                <c:pt idx="69">
                  <c:v>3.4369999999999998</c:v>
                </c:pt>
                <c:pt idx="70">
                  <c:v>4.1479999999999997</c:v>
                </c:pt>
                <c:pt idx="71">
                  <c:v>5.5380000000000003</c:v>
                </c:pt>
                <c:pt idx="72">
                  <c:v>4.5270000000000001</c:v>
                </c:pt>
                <c:pt idx="73">
                  <c:v>4.7850000000000001</c:v>
                </c:pt>
                <c:pt idx="74">
                  <c:v>3.9010000000000002</c:v>
                </c:pt>
                <c:pt idx="75">
                  <c:v>4.1399999999999997</c:v>
                </c:pt>
                <c:pt idx="76">
                  <c:v>5.4459999999999997</c:v>
                </c:pt>
                <c:pt idx="77">
                  <c:v>5.3719999999999999</c:v>
                </c:pt>
                <c:pt idx="78">
                  <c:v>4.2629999999999999</c:v>
                </c:pt>
                <c:pt idx="79">
                  <c:v>3.6320000000000001</c:v>
                </c:pt>
                <c:pt idx="80">
                  <c:v>4.2489999999999997</c:v>
                </c:pt>
                <c:pt idx="81">
                  <c:v>4.008</c:v>
                </c:pt>
                <c:pt idx="82">
                  <c:v>5.2610000000000001</c:v>
                </c:pt>
                <c:pt idx="83">
                  <c:v>4.4009999999999998</c:v>
                </c:pt>
                <c:pt idx="84">
                  <c:v>4.351</c:v>
                </c:pt>
                <c:pt idx="85">
                  <c:v>5.133</c:v>
                </c:pt>
                <c:pt idx="86">
                  <c:v>4.3100000000000005</c:v>
                </c:pt>
                <c:pt idx="87">
                  <c:v>2.61</c:v>
                </c:pt>
                <c:pt idx="88">
                  <c:v>4.0510000000000002</c:v>
                </c:pt>
                <c:pt idx="89">
                  <c:v>6.8009999999999993</c:v>
                </c:pt>
                <c:pt idx="90">
                  <c:v>4.5489999999999995</c:v>
                </c:pt>
                <c:pt idx="91">
                  <c:v>4.1959999999999997</c:v>
                </c:pt>
                <c:pt idx="92">
                  <c:v>4.2519999999999998</c:v>
                </c:pt>
                <c:pt idx="93">
                  <c:v>5.1999999999999993</c:v>
                </c:pt>
              </c:numCache>
            </c:numRef>
          </c:xVal>
          <c:yVal>
            <c:numRef>
              <c:f>XLSTAT_20240712_113256_1_HID!$B$1:$B$94</c:f>
              <c:numCache>
                <c:formatCode>General</c:formatCode>
                <c:ptCount val="94"/>
                <c:pt idx="0">
                  <c:v>0.48794575590155698</c:v>
                </c:pt>
                <c:pt idx="1">
                  <c:v>0.60537913888574979</c:v>
                </c:pt>
                <c:pt idx="2">
                  <c:v>0.54097452934662238</c:v>
                </c:pt>
                <c:pt idx="3">
                  <c:v>0.60137242669993762</c:v>
                </c:pt>
                <c:pt idx="4">
                  <c:v>0.62204872542564205</c:v>
                </c:pt>
                <c:pt idx="5">
                  <c:v>0.55672390507428127</c:v>
                </c:pt>
                <c:pt idx="6">
                  <c:v>0.53126873126873131</c:v>
                </c:pt>
                <c:pt idx="7">
                  <c:v>0.55780158360503029</c:v>
                </c:pt>
                <c:pt idx="8">
                  <c:v>0.54805952141564451</c:v>
                </c:pt>
                <c:pt idx="9">
                  <c:v>0.54416780354706684</c:v>
                </c:pt>
                <c:pt idx="10">
                  <c:v>0.61443506738883991</c:v>
                </c:pt>
                <c:pt idx="11">
                  <c:v>0.5535610324083059</c:v>
                </c:pt>
                <c:pt idx="12">
                  <c:v>0.58775933609958508</c:v>
                </c:pt>
                <c:pt idx="13">
                  <c:v>0.60336058128973657</c:v>
                </c:pt>
                <c:pt idx="14">
                  <c:v>0.61029411764705876</c:v>
                </c:pt>
                <c:pt idx="15">
                  <c:v>0.55952267303102621</c:v>
                </c:pt>
                <c:pt idx="16">
                  <c:v>0.56326196086466562</c:v>
                </c:pt>
                <c:pt idx="17">
                  <c:v>0.56556503198294239</c:v>
                </c:pt>
                <c:pt idx="18">
                  <c:v>0.53657721857254204</c:v>
                </c:pt>
                <c:pt idx="19">
                  <c:v>0.62689917127071826</c:v>
                </c:pt>
                <c:pt idx="20">
                  <c:v>0.60704298291040915</c:v>
                </c:pt>
                <c:pt idx="21">
                  <c:v>0.66905350865772684</c:v>
                </c:pt>
                <c:pt idx="22">
                  <c:v>0.55354084819180016</c:v>
                </c:pt>
                <c:pt idx="23">
                  <c:v>0.5033428844317096</c:v>
                </c:pt>
                <c:pt idx="24">
                  <c:v>0.52928647497337589</c:v>
                </c:pt>
                <c:pt idx="25">
                  <c:v>0.71165705191963402</c:v>
                </c:pt>
                <c:pt idx="26">
                  <c:v>0.57406694882647169</c:v>
                </c:pt>
                <c:pt idx="27">
                  <c:v>0.60763852655744555</c:v>
                </c:pt>
                <c:pt idx="28">
                  <c:v>0.59650525354042938</c:v>
                </c:pt>
                <c:pt idx="29">
                  <c:v>0.54404257630064079</c:v>
                </c:pt>
                <c:pt idx="30">
                  <c:v>0.48166994333294783</c:v>
                </c:pt>
                <c:pt idx="31">
                  <c:v>0.41380027018601268</c:v>
                </c:pt>
                <c:pt idx="32">
                  <c:v>0.67207631318136773</c:v>
                </c:pt>
                <c:pt idx="33">
                  <c:v>0.60120953397367483</c:v>
                </c:pt>
                <c:pt idx="34">
                  <c:v>0.54044176068647698</c:v>
                </c:pt>
                <c:pt idx="35">
                  <c:v>0.5365495542737283</c:v>
                </c:pt>
                <c:pt idx="36">
                  <c:v>0.56879400916508338</c:v>
                </c:pt>
                <c:pt idx="37">
                  <c:v>0.51468531468531464</c:v>
                </c:pt>
                <c:pt idx="38">
                  <c:v>0.67124084195836731</c:v>
                </c:pt>
                <c:pt idx="39">
                  <c:v>0.59342044933516724</c:v>
                </c:pt>
                <c:pt idx="40">
                  <c:v>0.52999861438270746</c:v>
                </c:pt>
                <c:pt idx="41">
                  <c:v>0.59511824484756393</c:v>
                </c:pt>
                <c:pt idx="42">
                  <c:v>0.51497750980955115</c:v>
                </c:pt>
                <c:pt idx="43">
                  <c:v>0.58697419223735026</c:v>
                </c:pt>
                <c:pt idx="44">
                  <c:v>0.67753520461204042</c:v>
                </c:pt>
                <c:pt idx="45">
                  <c:v>0.62118910159019536</c:v>
                </c:pt>
                <c:pt idx="46">
                  <c:v>0.51807228915662651</c:v>
                </c:pt>
                <c:pt idx="47">
                  <c:v>0.60344274564310918</c:v>
                </c:pt>
                <c:pt idx="48">
                  <c:v>0.51266779269268392</c:v>
                </c:pt>
                <c:pt idx="49">
                  <c:v>0.5683603460276424</c:v>
                </c:pt>
                <c:pt idx="50">
                  <c:v>0.6194665678829413</c:v>
                </c:pt>
                <c:pt idx="51">
                  <c:v>0.61105073978099145</c:v>
                </c:pt>
                <c:pt idx="52">
                  <c:v>0.58454402240504111</c:v>
                </c:pt>
                <c:pt idx="53">
                  <c:v>0.60025993316004456</c:v>
                </c:pt>
                <c:pt idx="54">
                  <c:v>0.62836085710386247</c:v>
                </c:pt>
                <c:pt idx="55">
                  <c:v>0.60596546310832022</c:v>
                </c:pt>
                <c:pt idx="56">
                  <c:v>0.55305343511450378</c:v>
                </c:pt>
                <c:pt idx="57">
                  <c:v>0.69446487679293845</c:v>
                </c:pt>
                <c:pt idx="58">
                  <c:v>0.62378590617896257</c:v>
                </c:pt>
                <c:pt idx="59">
                  <c:v>0.33218926207403776</c:v>
                </c:pt>
                <c:pt idx="60">
                  <c:v>0.65596457237752559</c:v>
                </c:pt>
                <c:pt idx="61">
                  <c:v>0.71761800219538974</c:v>
                </c:pt>
                <c:pt idx="62">
                  <c:v>0.47533940539611619</c:v>
                </c:pt>
                <c:pt idx="63">
                  <c:v>0.59688632135513553</c:v>
                </c:pt>
                <c:pt idx="64">
                  <c:v>0.58720563024451866</c:v>
                </c:pt>
                <c:pt idx="65">
                  <c:v>0.5825258937520883</c:v>
                </c:pt>
                <c:pt idx="66">
                  <c:v>0.69958611174982754</c:v>
                </c:pt>
                <c:pt idx="67">
                  <c:v>0.50715265530080345</c:v>
                </c:pt>
                <c:pt idx="68">
                  <c:v>0.55750736015701663</c:v>
                </c:pt>
                <c:pt idx="69">
                  <c:v>0.6361807981369747</c:v>
                </c:pt>
                <c:pt idx="70">
                  <c:v>0.56456015116523206</c:v>
                </c:pt>
                <c:pt idx="71">
                  <c:v>0.51262870720760367</c:v>
                </c:pt>
                <c:pt idx="72">
                  <c:v>0.56521321552055326</c:v>
                </c:pt>
                <c:pt idx="73">
                  <c:v>0.55263649962602834</c:v>
                </c:pt>
                <c:pt idx="74">
                  <c:v>0.60488200141800863</c:v>
                </c:pt>
                <c:pt idx="75">
                  <c:v>0.56153357339546706</c:v>
                </c:pt>
                <c:pt idx="76">
                  <c:v>0.55246938943216362</c:v>
                </c:pt>
                <c:pt idx="77">
                  <c:v>0.53013207382139427</c:v>
                </c:pt>
                <c:pt idx="78">
                  <c:v>0.57636887608069154</c:v>
                </c:pt>
                <c:pt idx="79">
                  <c:v>0.67530842124083679</c:v>
                </c:pt>
                <c:pt idx="80">
                  <c:v>0.62570472163495416</c:v>
                </c:pt>
                <c:pt idx="81">
                  <c:v>0.61557644350661811</c:v>
                </c:pt>
                <c:pt idx="82">
                  <c:v>0.56520661157024787</c:v>
                </c:pt>
                <c:pt idx="83">
                  <c:v>0.55455465587044539</c:v>
                </c:pt>
                <c:pt idx="84">
                  <c:v>0.57073796369376484</c:v>
                </c:pt>
                <c:pt idx="85">
                  <c:v>0.53255623349421732</c:v>
                </c:pt>
                <c:pt idx="86">
                  <c:v>0.58049445201479466</c:v>
                </c:pt>
                <c:pt idx="87">
                  <c:v>0.70075670717725302</c:v>
                </c:pt>
                <c:pt idx="88">
                  <c:v>0.56379885861957579</c:v>
                </c:pt>
                <c:pt idx="89">
                  <c:v>0.32902525651144438</c:v>
                </c:pt>
                <c:pt idx="90">
                  <c:v>0.51264195414613245</c:v>
                </c:pt>
                <c:pt idx="91">
                  <c:v>0.59850731987369621</c:v>
                </c:pt>
                <c:pt idx="92">
                  <c:v>0.58690372097542021</c:v>
                </c:pt>
                <c:pt idx="93">
                  <c:v>0.55280357757137943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40-495E-8DF8-5CC28125245F}"/>
            </c:ext>
          </c:extLst>
        </c:ser>
        <c:ser>
          <c:idx val="1"/>
          <c:order val="1"/>
          <c:tx>
            <c:v>Zeolite on Road Sample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miter lim="800000"/>
              </a:ln>
              <a:effectLst/>
            </c:spPr>
          </c:marker>
          <c:xVal>
            <c:numRef>
              <c:f>XLSTAT_20240712_113256_1_HID!$A$95:$A$110</c:f>
              <c:numCache>
                <c:formatCode>General</c:formatCode>
                <c:ptCount val="16"/>
                <c:pt idx="0">
                  <c:v>13.654</c:v>
                </c:pt>
                <c:pt idx="1">
                  <c:v>5.149</c:v>
                </c:pt>
                <c:pt idx="2">
                  <c:v>18.350999999999999</c:v>
                </c:pt>
                <c:pt idx="3">
                  <c:v>7.5389999999999997</c:v>
                </c:pt>
                <c:pt idx="4">
                  <c:v>0.11600000000000001</c:v>
                </c:pt>
                <c:pt idx="5">
                  <c:v>4.2139999999999995</c:v>
                </c:pt>
                <c:pt idx="6">
                  <c:v>5.3439999999999994</c:v>
                </c:pt>
                <c:pt idx="7">
                  <c:v>9.4290000000000003</c:v>
                </c:pt>
                <c:pt idx="8">
                  <c:v>0.83399999999999996</c:v>
                </c:pt>
                <c:pt idx="9">
                  <c:v>8.6120000000000001</c:v>
                </c:pt>
                <c:pt idx="10">
                  <c:v>5.6910000000000007</c:v>
                </c:pt>
                <c:pt idx="11">
                  <c:v>6.9380000000000006</c:v>
                </c:pt>
                <c:pt idx="12">
                  <c:v>18.861000000000001</c:v>
                </c:pt>
                <c:pt idx="13">
                  <c:v>19.097000000000001</c:v>
                </c:pt>
                <c:pt idx="14">
                  <c:v>0.70800000000000007</c:v>
                </c:pt>
                <c:pt idx="15">
                  <c:v>5.6230000000000002</c:v>
                </c:pt>
              </c:numCache>
            </c:numRef>
          </c:xVal>
          <c:yVal>
            <c:numRef>
              <c:f>XLSTAT_20240712_113256_1_HID!$B$95:$B$110</c:f>
              <c:numCache>
                <c:formatCode>General</c:formatCode>
                <c:ptCount val="16"/>
                <c:pt idx="0">
                  <c:v>0.13241835048926168</c:v>
                </c:pt>
                <c:pt idx="1">
                  <c:v>0.67031630170316292</c:v>
                </c:pt>
                <c:pt idx="2">
                  <c:v>5.9019587734591317E-2</c:v>
                </c:pt>
                <c:pt idx="3">
                  <c:v>0.44492710940951258</c:v>
                </c:pt>
                <c:pt idx="4">
                  <c:v>0.67688022284122562</c:v>
                </c:pt>
                <c:pt idx="5">
                  <c:v>0.5953135503697301</c:v>
                </c:pt>
                <c:pt idx="6">
                  <c:v>0.41544519798731133</c:v>
                </c:pt>
                <c:pt idx="7">
                  <c:v>0.48730357239954319</c:v>
                </c:pt>
                <c:pt idx="8">
                  <c:v>0.4143258426966292</c:v>
                </c:pt>
                <c:pt idx="9">
                  <c:v>0.50144726178071097</c:v>
                </c:pt>
                <c:pt idx="10">
                  <c:v>0.3757815070746956</c:v>
                </c:pt>
                <c:pt idx="11">
                  <c:v>0.3643609711406321</c:v>
                </c:pt>
                <c:pt idx="12">
                  <c:v>2.7181761914586346E-2</c:v>
                </c:pt>
                <c:pt idx="13">
                  <c:v>0.62679304279851478</c:v>
                </c:pt>
                <c:pt idx="14">
                  <c:v>0.96770662287903664</c:v>
                </c:pt>
                <c:pt idx="15">
                  <c:v>0.6868107385540827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40-495E-8DF8-5CC281252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904208"/>
        <c:axId val="886537568"/>
      </c:scatterChart>
      <c:valAx>
        <c:axId val="549904208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2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  <a:cs typeface="+mn-cs"/>
                  </a:defRPr>
                </a:pPr>
                <a:r>
                  <a:rPr lang="en-NZ" sz="1400">
                    <a:latin typeface="Cambria Math" panose="02040503050406030204" pitchFamily="18" charset="0"/>
                    <a:ea typeface="Cambria Math" panose="02040503050406030204" pitchFamily="18" charset="0"/>
                  </a:rPr>
                  <a:t>Na+Ca (Mass%)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2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defRPr>
            </a:pPr>
            <a:endParaRPr lang="en-US"/>
          </a:p>
        </c:txPr>
        <c:crossAx val="886537568"/>
        <c:crosses val="autoZero"/>
        <c:crossBetween val="midCat"/>
      </c:valAx>
      <c:valAx>
        <c:axId val="88653756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  <a:cs typeface="+mn-cs"/>
                  </a:defRPr>
                </a:pPr>
                <a:r>
                  <a:rPr lang="en-NZ" sz="1600">
                    <a:latin typeface="Cambria Math" panose="02040503050406030204" pitchFamily="18" charset="0"/>
                    <a:ea typeface="Cambria Math" panose="02040503050406030204" pitchFamily="18" charset="0"/>
                  </a:rPr>
                  <a:t>K (Mass %)</a:t>
                </a:r>
              </a:p>
            </c:rich>
          </c:tx>
          <c:layout>
            <c:manualLayout>
              <c:xMode val="edge"/>
              <c:yMode val="edge"/>
              <c:x val="1.7046296296296291E-3"/>
              <c:y val="0.312152314814814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2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defRPr>
            </a:pPr>
            <a:endParaRPr lang="en-US"/>
          </a:p>
        </c:txPr>
        <c:crossAx val="549904208"/>
        <c:crosses val="autoZero"/>
        <c:crossBetween val="midCat"/>
      </c:valAx>
      <c:spPr>
        <a:noFill/>
        <a:ln>
          <a:solidFill>
            <a:schemeClr val="bg2"/>
          </a:solidFill>
        </a:ln>
        <a:effectLst/>
      </c:spPr>
    </c:plotArea>
    <c:legend>
      <c:legendPos val="b"/>
      <c:layout>
        <c:manualLayout>
          <c:xMode val="edge"/>
          <c:yMode val="edge"/>
          <c:x val="0.36119645061728395"/>
          <c:y val="6.1738888888888892E-2"/>
          <c:w val="0.56561728395061728"/>
          <c:h val="5.5927945848874151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Cambria Math" panose="02040503050406030204" pitchFamily="18" charset="0"/>
              <a:ea typeface="Cambria Math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87962962962966E-2"/>
          <c:y val="3.3493443799692053E-2"/>
          <c:w val="0.87054182098765431"/>
          <c:h val="0.80954421296296297"/>
        </c:manualLayout>
      </c:layout>
      <c:scatterChart>
        <c:scatterStyle val="lineMarker"/>
        <c:varyColors val="0"/>
        <c:ser>
          <c:idx val="0"/>
          <c:order val="0"/>
          <c:tx>
            <c:v>Erionite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XLSTAT_20240712_113154_1_HID!$A$1:$A$94</c:f>
              <c:numCache>
                <c:formatCode>General</c:formatCode>
                <c:ptCount val="94"/>
                <c:pt idx="0">
                  <c:v>4.0780000000000003</c:v>
                </c:pt>
                <c:pt idx="1">
                  <c:v>3.492</c:v>
                </c:pt>
                <c:pt idx="2">
                  <c:v>4.9740000000000002</c:v>
                </c:pt>
                <c:pt idx="3">
                  <c:v>3.1949999999999998</c:v>
                </c:pt>
                <c:pt idx="4">
                  <c:v>4.0179999999999998</c:v>
                </c:pt>
                <c:pt idx="5">
                  <c:v>4.5949999999999998</c:v>
                </c:pt>
                <c:pt idx="6">
                  <c:v>4.6920000000000002</c:v>
                </c:pt>
                <c:pt idx="7">
                  <c:v>4.7469999999999999</c:v>
                </c:pt>
                <c:pt idx="8">
                  <c:v>4.4950000000000001</c:v>
                </c:pt>
                <c:pt idx="9">
                  <c:v>5.3460000000000001</c:v>
                </c:pt>
                <c:pt idx="10">
                  <c:v>3.0609999999999999</c:v>
                </c:pt>
                <c:pt idx="11">
                  <c:v>4.601</c:v>
                </c:pt>
                <c:pt idx="12">
                  <c:v>3.9740000000000002</c:v>
                </c:pt>
                <c:pt idx="13">
                  <c:v>4.367</c:v>
                </c:pt>
                <c:pt idx="14">
                  <c:v>4.0809999999999995</c:v>
                </c:pt>
                <c:pt idx="15">
                  <c:v>4.6139999999999999</c:v>
                </c:pt>
                <c:pt idx="16">
                  <c:v>4.2629999999999999</c:v>
                </c:pt>
                <c:pt idx="17">
                  <c:v>4.8899999999999997</c:v>
                </c:pt>
                <c:pt idx="18">
                  <c:v>4.1619999999999999</c:v>
                </c:pt>
                <c:pt idx="19">
                  <c:v>4.3220000000000001</c:v>
                </c:pt>
                <c:pt idx="20">
                  <c:v>3.794</c:v>
                </c:pt>
                <c:pt idx="21">
                  <c:v>2.5420000000000003</c:v>
                </c:pt>
                <c:pt idx="22">
                  <c:v>4.4320000000000004</c:v>
                </c:pt>
                <c:pt idx="23">
                  <c:v>3.64</c:v>
                </c:pt>
                <c:pt idx="24">
                  <c:v>5.7460000000000004</c:v>
                </c:pt>
                <c:pt idx="25">
                  <c:v>2.899</c:v>
                </c:pt>
                <c:pt idx="26">
                  <c:v>4.4279999999999999</c:v>
                </c:pt>
                <c:pt idx="27">
                  <c:v>3.76</c:v>
                </c:pt>
                <c:pt idx="28">
                  <c:v>3.5329999999999999</c:v>
                </c:pt>
                <c:pt idx="29">
                  <c:v>4.1979999999999995</c:v>
                </c:pt>
                <c:pt idx="30">
                  <c:v>4.4820000000000002</c:v>
                </c:pt>
                <c:pt idx="31">
                  <c:v>5.641</c:v>
                </c:pt>
                <c:pt idx="32">
                  <c:v>2.6470000000000002</c:v>
                </c:pt>
                <c:pt idx="33">
                  <c:v>4.484</c:v>
                </c:pt>
                <c:pt idx="34">
                  <c:v>2.8920000000000003</c:v>
                </c:pt>
                <c:pt idx="35">
                  <c:v>4.4190000000000005</c:v>
                </c:pt>
                <c:pt idx="36">
                  <c:v>3.8580000000000001</c:v>
                </c:pt>
                <c:pt idx="37">
                  <c:v>4.5110000000000001</c:v>
                </c:pt>
                <c:pt idx="38">
                  <c:v>2.827</c:v>
                </c:pt>
                <c:pt idx="39">
                  <c:v>3.5470000000000002</c:v>
                </c:pt>
                <c:pt idx="40">
                  <c:v>3.3920000000000003</c:v>
                </c:pt>
                <c:pt idx="41">
                  <c:v>4.2629999999999999</c:v>
                </c:pt>
                <c:pt idx="42">
                  <c:v>5.0679999999999996</c:v>
                </c:pt>
                <c:pt idx="43">
                  <c:v>4.0649999999999995</c:v>
                </c:pt>
                <c:pt idx="44">
                  <c:v>3.4119999999999999</c:v>
                </c:pt>
                <c:pt idx="45">
                  <c:v>3.74</c:v>
                </c:pt>
                <c:pt idx="46">
                  <c:v>4.6800000000000006</c:v>
                </c:pt>
                <c:pt idx="47">
                  <c:v>3.7090000000000001</c:v>
                </c:pt>
                <c:pt idx="48">
                  <c:v>5.4819999999999993</c:v>
                </c:pt>
                <c:pt idx="49">
                  <c:v>4.3410000000000002</c:v>
                </c:pt>
                <c:pt idx="50">
                  <c:v>4.109</c:v>
                </c:pt>
                <c:pt idx="51">
                  <c:v>4.6529999999999996</c:v>
                </c:pt>
                <c:pt idx="52">
                  <c:v>4.7469999999999999</c:v>
                </c:pt>
                <c:pt idx="53">
                  <c:v>4.306</c:v>
                </c:pt>
                <c:pt idx="54">
                  <c:v>2.7229999999999999</c:v>
                </c:pt>
                <c:pt idx="55">
                  <c:v>3.7650000000000001</c:v>
                </c:pt>
                <c:pt idx="56">
                  <c:v>4.6839999999999993</c:v>
                </c:pt>
                <c:pt idx="57">
                  <c:v>3.3230000000000004</c:v>
                </c:pt>
                <c:pt idx="58">
                  <c:v>3.641</c:v>
                </c:pt>
                <c:pt idx="59">
                  <c:v>8.1720000000000006</c:v>
                </c:pt>
                <c:pt idx="60">
                  <c:v>2.4859999999999998</c:v>
                </c:pt>
                <c:pt idx="61">
                  <c:v>2.0579999999999998</c:v>
                </c:pt>
                <c:pt idx="62">
                  <c:v>3.0529999999999999</c:v>
                </c:pt>
                <c:pt idx="63">
                  <c:v>4.117</c:v>
                </c:pt>
                <c:pt idx="64">
                  <c:v>4.5750000000000002</c:v>
                </c:pt>
                <c:pt idx="65">
                  <c:v>4.9979999999999993</c:v>
                </c:pt>
                <c:pt idx="66">
                  <c:v>2.613</c:v>
                </c:pt>
                <c:pt idx="67">
                  <c:v>5.03</c:v>
                </c:pt>
                <c:pt idx="68">
                  <c:v>4.5090000000000003</c:v>
                </c:pt>
                <c:pt idx="69">
                  <c:v>3.4369999999999998</c:v>
                </c:pt>
                <c:pt idx="70">
                  <c:v>4.1479999999999997</c:v>
                </c:pt>
                <c:pt idx="71">
                  <c:v>5.5380000000000003</c:v>
                </c:pt>
                <c:pt idx="72">
                  <c:v>4.5270000000000001</c:v>
                </c:pt>
                <c:pt idx="73">
                  <c:v>4.7850000000000001</c:v>
                </c:pt>
                <c:pt idx="74">
                  <c:v>3.9010000000000002</c:v>
                </c:pt>
                <c:pt idx="75">
                  <c:v>4.1399999999999997</c:v>
                </c:pt>
                <c:pt idx="76">
                  <c:v>5.4459999999999997</c:v>
                </c:pt>
                <c:pt idx="77">
                  <c:v>5.3719999999999999</c:v>
                </c:pt>
                <c:pt idx="78">
                  <c:v>4.2629999999999999</c:v>
                </c:pt>
                <c:pt idx="79">
                  <c:v>3.6320000000000001</c:v>
                </c:pt>
                <c:pt idx="80">
                  <c:v>4.2489999999999997</c:v>
                </c:pt>
                <c:pt idx="81">
                  <c:v>4.008</c:v>
                </c:pt>
                <c:pt idx="82">
                  <c:v>5.2610000000000001</c:v>
                </c:pt>
                <c:pt idx="83">
                  <c:v>4.4009999999999998</c:v>
                </c:pt>
                <c:pt idx="84">
                  <c:v>4.351</c:v>
                </c:pt>
                <c:pt idx="85">
                  <c:v>5.133</c:v>
                </c:pt>
                <c:pt idx="86">
                  <c:v>4.3100000000000005</c:v>
                </c:pt>
                <c:pt idx="87">
                  <c:v>2.61</c:v>
                </c:pt>
                <c:pt idx="88">
                  <c:v>4.0510000000000002</c:v>
                </c:pt>
                <c:pt idx="89">
                  <c:v>6.8009999999999993</c:v>
                </c:pt>
                <c:pt idx="90">
                  <c:v>4.5489999999999995</c:v>
                </c:pt>
                <c:pt idx="91">
                  <c:v>4.1959999999999997</c:v>
                </c:pt>
                <c:pt idx="92">
                  <c:v>4.2519999999999998</c:v>
                </c:pt>
                <c:pt idx="93">
                  <c:v>5.1999999999999993</c:v>
                </c:pt>
              </c:numCache>
            </c:numRef>
          </c:xVal>
          <c:yVal>
            <c:numRef>
              <c:f>XLSTAT_20240712_113154_1_HID!$B$1:$B$94</c:f>
              <c:numCache>
                <c:formatCode>General</c:formatCode>
                <c:ptCount val="94"/>
                <c:pt idx="0">
                  <c:v>3.0059999999999998</c:v>
                </c:pt>
                <c:pt idx="1">
                  <c:v>2.887</c:v>
                </c:pt>
                <c:pt idx="2">
                  <c:v>2.5670000000000002</c:v>
                </c:pt>
                <c:pt idx="3">
                  <c:v>3.3919999999999999</c:v>
                </c:pt>
                <c:pt idx="4">
                  <c:v>2.74</c:v>
                </c:pt>
                <c:pt idx="5">
                  <c:v>3.234</c:v>
                </c:pt>
                <c:pt idx="6">
                  <c:v>2.38</c:v>
                </c:pt>
                <c:pt idx="7">
                  <c:v>2.9489999999999998</c:v>
                </c:pt>
                <c:pt idx="8">
                  <c:v>2.895</c:v>
                </c:pt>
                <c:pt idx="9">
                  <c:v>2.3530000000000002</c:v>
                </c:pt>
                <c:pt idx="10">
                  <c:v>2.452</c:v>
                </c:pt>
                <c:pt idx="11">
                  <c:v>3.3610000000000002</c:v>
                </c:pt>
                <c:pt idx="12">
                  <c:v>3.02</c:v>
                </c:pt>
                <c:pt idx="13">
                  <c:v>2.6549999999999998</c:v>
                </c:pt>
                <c:pt idx="14">
                  <c:v>2.5299999999999998</c:v>
                </c:pt>
                <c:pt idx="15">
                  <c:v>3.0059999999999998</c:v>
                </c:pt>
                <c:pt idx="16">
                  <c:v>2.9980000000000002</c:v>
                </c:pt>
                <c:pt idx="17">
                  <c:v>3.11</c:v>
                </c:pt>
                <c:pt idx="18">
                  <c:v>3.3250000000000002</c:v>
                </c:pt>
                <c:pt idx="19">
                  <c:v>2.355</c:v>
                </c:pt>
                <c:pt idx="20">
                  <c:v>2.6139999999999999</c:v>
                </c:pt>
                <c:pt idx="21">
                  <c:v>3.6230000000000002</c:v>
                </c:pt>
                <c:pt idx="22">
                  <c:v>3.0459999999999998</c:v>
                </c:pt>
                <c:pt idx="23">
                  <c:v>3.5379999999999998</c:v>
                </c:pt>
                <c:pt idx="24">
                  <c:v>2.5950000000000002</c:v>
                </c:pt>
                <c:pt idx="25">
                  <c:v>2.9769999999999999</c:v>
                </c:pt>
                <c:pt idx="26">
                  <c:v>2.65</c:v>
                </c:pt>
                <c:pt idx="27">
                  <c:v>2.048</c:v>
                </c:pt>
                <c:pt idx="28">
                  <c:v>4.3730000000000002</c:v>
                </c:pt>
                <c:pt idx="29">
                  <c:v>2.218</c:v>
                </c:pt>
                <c:pt idx="30">
                  <c:v>3.149</c:v>
                </c:pt>
                <c:pt idx="31">
                  <c:v>2.8959999999999999</c:v>
                </c:pt>
                <c:pt idx="32">
                  <c:v>3.5990000000000002</c:v>
                </c:pt>
                <c:pt idx="33">
                  <c:v>2.5539999999999998</c:v>
                </c:pt>
                <c:pt idx="34">
                  <c:v>4.3449999999999998</c:v>
                </c:pt>
                <c:pt idx="35">
                  <c:v>2.9980000000000002</c:v>
                </c:pt>
                <c:pt idx="36">
                  <c:v>3.4449999999999998</c:v>
                </c:pt>
                <c:pt idx="37">
                  <c:v>2.895</c:v>
                </c:pt>
                <c:pt idx="38">
                  <c:v>2.8239999999999998</c:v>
                </c:pt>
                <c:pt idx="39">
                  <c:v>4.0140000000000002</c:v>
                </c:pt>
                <c:pt idx="40">
                  <c:v>3.6389999999999998</c:v>
                </c:pt>
                <c:pt idx="41">
                  <c:v>2.7290000000000001</c:v>
                </c:pt>
                <c:pt idx="42">
                  <c:v>2.5710000000000002</c:v>
                </c:pt>
                <c:pt idx="43">
                  <c:v>2.448</c:v>
                </c:pt>
                <c:pt idx="44">
                  <c:v>2.8559999999999999</c:v>
                </c:pt>
                <c:pt idx="45">
                  <c:v>2.9590000000000001</c:v>
                </c:pt>
                <c:pt idx="46">
                  <c:v>2.3849999999999998</c:v>
                </c:pt>
                <c:pt idx="47">
                  <c:v>3.4620000000000002</c:v>
                </c:pt>
                <c:pt idx="48">
                  <c:v>2.6739999999999999</c:v>
                </c:pt>
                <c:pt idx="49">
                  <c:v>2.8130000000000002</c:v>
                </c:pt>
                <c:pt idx="50">
                  <c:v>2.7410000000000001</c:v>
                </c:pt>
                <c:pt idx="51">
                  <c:v>2.4620000000000002</c:v>
                </c:pt>
                <c:pt idx="52">
                  <c:v>2.8769999999999998</c:v>
                </c:pt>
                <c:pt idx="53">
                  <c:v>2.75</c:v>
                </c:pt>
                <c:pt idx="54">
                  <c:v>3.157</c:v>
                </c:pt>
                <c:pt idx="55">
                  <c:v>3.0609999999999999</c:v>
                </c:pt>
                <c:pt idx="56">
                  <c:v>2.984</c:v>
                </c:pt>
                <c:pt idx="57">
                  <c:v>2.2789999999999999</c:v>
                </c:pt>
                <c:pt idx="58">
                  <c:v>3.0630000000000002</c:v>
                </c:pt>
                <c:pt idx="59">
                  <c:v>2.1459999999999999</c:v>
                </c:pt>
                <c:pt idx="60">
                  <c:v>2.92</c:v>
                </c:pt>
                <c:pt idx="61">
                  <c:v>3.0449999999999999</c:v>
                </c:pt>
                <c:pt idx="62">
                  <c:v>3.411</c:v>
                </c:pt>
                <c:pt idx="63">
                  <c:v>2.67</c:v>
                </c:pt>
                <c:pt idx="64">
                  <c:v>2.544</c:v>
                </c:pt>
                <c:pt idx="65">
                  <c:v>2.1040000000000001</c:v>
                </c:pt>
                <c:pt idx="66">
                  <c:v>3.2949999999999999</c:v>
                </c:pt>
                <c:pt idx="67">
                  <c:v>2.5939999999999999</c:v>
                </c:pt>
                <c:pt idx="68">
                  <c:v>2.742</c:v>
                </c:pt>
                <c:pt idx="69">
                  <c:v>2.3839999999999999</c:v>
                </c:pt>
                <c:pt idx="70">
                  <c:v>2.7370000000000001</c:v>
                </c:pt>
                <c:pt idx="71">
                  <c:v>2.895</c:v>
                </c:pt>
                <c:pt idx="72">
                  <c:v>2.5920000000000001</c:v>
                </c:pt>
                <c:pt idx="73">
                  <c:v>2.6560000000000001</c:v>
                </c:pt>
                <c:pt idx="74">
                  <c:v>1.9990000000000001</c:v>
                </c:pt>
                <c:pt idx="75">
                  <c:v>3.0470000000000002</c:v>
                </c:pt>
                <c:pt idx="76">
                  <c:v>2.1280000000000001</c:v>
                </c:pt>
                <c:pt idx="77">
                  <c:v>2.492</c:v>
                </c:pt>
                <c:pt idx="78">
                  <c:v>2.9449999999999998</c:v>
                </c:pt>
                <c:pt idx="79">
                  <c:v>2.6070000000000002</c:v>
                </c:pt>
                <c:pt idx="80">
                  <c:v>2.9910000000000001</c:v>
                </c:pt>
                <c:pt idx="81">
                  <c:v>3.2109999999999999</c:v>
                </c:pt>
                <c:pt idx="82">
                  <c:v>2.052</c:v>
                </c:pt>
                <c:pt idx="83">
                  <c:v>2.9540000000000002</c:v>
                </c:pt>
                <c:pt idx="84">
                  <c:v>2.64</c:v>
                </c:pt>
                <c:pt idx="85">
                  <c:v>3.4420000000000002</c:v>
                </c:pt>
                <c:pt idx="86">
                  <c:v>2.92</c:v>
                </c:pt>
                <c:pt idx="87">
                  <c:v>2.9750000000000001</c:v>
                </c:pt>
                <c:pt idx="88">
                  <c:v>3.1480000000000001</c:v>
                </c:pt>
                <c:pt idx="89">
                  <c:v>1.7210000000000001</c:v>
                </c:pt>
                <c:pt idx="90">
                  <c:v>2.5739999999999998</c:v>
                </c:pt>
                <c:pt idx="91">
                  <c:v>3.3319999999999999</c:v>
                </c:pt>
                <c:pt idx="92">
                  <c:v>2.1890000000000001</c:v>
                </c:pt>
                <c:pt idx="93">
                  <c:v>2.7130000000000001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71-4EBC-B3FB-1F12259B2B56}"/>
            </c:ext>
          </c:extLst>
        </c:ser>
        <c:ser>
          <c:idx val="1"/>
          <c:order val="1"/>
          <c:tx>
            <c:v>Zeolite on Road Sample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XLSTAT_20240712_113154_1_HID!$A$95:$A$110</c:f>
              <c:numCache>
                <c:formatCode>General</c:formatCode>
                <c:ptCount val="16"/>
                <c:pt idx="0">
                  <c:v>13.654</c:v>
                </c:pt>
                <c:pt idx="1">
                  <c:v>5.149</c:v>
                </c:pt>
                <c:pt idx="2">
                  <c:v>18.350999999999999</c:v>
                </c:pt>
                <c:pt idx="3">
                  <c:v>7.5389999999999997</c:v>
                </c:pt>
                <c:pt idx="4">
                  <c:v>0.11600000000000001</c:v>
                </c:pt>
                <c:pt idx="5">
                  <c:v>4.2139999999999995</c:v>
                </c:pt>
                <c:pt idx="6">
                  <c:v>5.3439999999999994</c:v>
                </c:pt>
                <c:pt idx="7">
                  <c:v>9.4290000000000003</c:v>
                </c:pt>
                <c:pt idx="8">
                  <c:v>0.83399999999999996</c:v>
                </c:pt>
                <c:pt idx="9">
                  <c:v>8.6120000000000001</c:v>
                </c:pt>
                <c:pt idx="10">
                  <c:v>5.6910000000000007</c:v>
                </c:pt>
                <c:pt idx="11">
                  <c:v>6.9380000000000006</c:v>
                </c:pt>
                <c:pt idx="12">
                  <c:v>18.861000000000001</c:v>
                </c:pt>
                <c:pt idx="13">
                  <c:v>19.097000000000001</c:v>
                </c:pt>
                <c:pt idx="14">
                  <c:v>0.70800000000000007</c:v>
                </c:pt>
                <c:pt idx="15">
                  <c:v>5.6230000000000002</c:v>
                </c:pt>
              </c:numCache>
            </c:numRef>
          </c:xVal>
          <c:yVal>
            <c:numRef>
              <c:f>XLSTAT_20240712_113154_1_HID!$B$95:$B$110</c:f>
              <c:numCache>
                <c:formatCode>General</c:formatCode>
                <c:ptCount val="16"/>
                <c:pt idx="0">
                  <c:v>0.53800000000000003</c:v>
                </c:pt>
                <c:pt idx="1">
                  <c:v>0.625</c:v>
                </c:pt>
                <c:pt idx="2">
                  <c:v>0.223</c:v>
                </c:pt>
                <c:pt idx="3">
                  <c:v>0.54200000000000004</c:v>
                </c:pt>
                <c:pt idx="4">
                  <c:v>0.151</c:v>
                </c:pt>
                <c:pt idx="5">
                  <c:v>0.10299999999999999</c:v>
                </c:pt>
                <c:pt idx="6">
                  <c:v>6.1130000000000004</c:v>
                </c:pt>
                <c:pt idx="7">
                  <c:v>0.23200000000000001</c:v>
                </c:pt>
                <c:pt idx="8">
                  <c:v>0.19</c:v>
                </c:pt>
                <c:pt idx="9">
                  <c:v>0</c:v>
                </c:pt>
                <c:pt idx="10">
                  <c:v>2.3069999999999999</c:v>
                </c:pt>
                <c:pt idx="11">
                  <c:v>1.472</c:v>
                </c:pt>
                <c:pt idx="12">
                  <c:v>0.22500000000000001</c:v>
                </c:pt>
                <c:pt idx="13">
                  <c:v>4.1529999999999996</c:v>
                </c:pt>
                <c:pt idx="14">
                  <c:v>0.63300000000000001</c:v>
                </c:pt>
                <c:pt idx="15">
                  <c:v>0.55700000000000005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71-4EBC-B3FB-1F12259B2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814864"/>
        <c:axId val="558815344"/>
      </c:scatterChart>
      <c:valAx>
        <c:axId val="558814864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  <a:cs typeface="+mn-cs"/>
                  </a:defRPr>
                </a:pPr>
                <a:r>
                  <a:rPr lang="en-NZ" sz="1600">
                    <a:latin typeface="Cambria Math" panose="02040503050406030204" pitchFamily="18" charset="0"/>
                    <a:ea typeface="Cambria Math" panose="02040503050406030204" pitchFamily="18" charset="0"/>
                  </a:rPr>
                  <a:t>Na+Ca (Mass %)</a:t>
                </a:r>
              </a:p>
            </c:rich>
          </c:tx>
          <c:layout>
            <c:manualLayout>
              <c:xMode val="edge"/>
              <c:yMode val="edge"/>
              <c:x val="0.43151296296296299"/>
              <c:y val="0.917018287037036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2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defRPr>
            </a:pPr>
            <a:endParaRPr lang="en-US"/>
          </a:p>
        </c:txPr>
        <c:crossAx val="558815344"/>
        <c:crosses val="autoZero"/>
        <c:crossBetween val="midCat"/>
      </c:valAx>
      <c:valAx>
        <c:axId val="558815344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  <a:cs typeface="+mn-cs"/>
                  </a:defRPr>
                </a:pPr>
                <a:r>
                  <a:rPr lang="en-NZ" sz="1600">
                    <a:latin typeface="Cambria Math" panose="02040503050406030204" pitchFamily="18" charset="0"/>
                    <a:ea typeface="Cambria Math" panose="02040503050406030204" pitchFamily="18" charset="0"/>
                  </a:rPr>
                  <a:t>Mg (Mass %)</a:t>
                </a:r>
              </a:p>
            </c:rich>
          </c:tx>
          <c:layout>
            <c:manualLayout>
              <c:xMode val="edge"/>
              <c:yMode val="edge"/>
              <c:x val="1.1529012345679013E-2"/>
              <c:y val="0.30690000000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2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defRPr>
            </a:pPr>
            <a:endParaRPr lang="en-US"/>
          </a:p>
        </c:txPr>
        <c:crossAx val="558814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02947530864197"/>
          <c:y val="6.2566203703703707E-2"/>
          <c:w val="0.55071867283950615"/>
          <c:h val="6.7248611111111092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Cambria Math" panose="02040503050406030204" pitchFamily="18" charset="0"/>
              <a:ea typeface="Cambria Math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1049382716049"/>
          <c:y val="6.761574074074074E-2"/>
          <c:w val="0.84216296296296311"/>
          <c:h val="0.7678180555555556"/>
        </c:manualLayout>
      </c:layout>
      <c:scatterChart>
        <c:scatterStyle val="lineMarker"/>
        <c:varyColors val="0"/>
        <c:ser>
          <c:idx val="0"/>
          <c:order val="0"/>
          <c:tx>
            <c:v>Erionite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xVal>
            <c:numRef>
              <c:f>XLSTAT_20240712_113031_1_HID!$A$1:$A$94</c:f>
              <c:numCache>
                <c:formatCode>General</c:formatCode>
                <c:ptCount val="94"/>
                <c:pt idx="0">
                  <c:v>3.0059999999999998</c:v>
                </c:pt>
                <c:pt idx="1">
                  <c:v>2.887</c:v>
                </c:pt>
                <c:pt idx="2">
                  <c:v>2.5670000000000002</c:v>
                </c:pt>
                <c:pt idx="3">
                  <c:v>3.3919999999999999</c:v>
                </c:pt>
                <c:pt idx="4">
                  <c:v>2.74</c:v>
                </c:pt>
                <c:pt idx="5">
                  <c:v>3.234</c:v>
                </c:pt>
                <c:pt idx="6">
                  <c:v>2.38</c:v>
                </c:pt>
                <c:pt idx="7">
                  <c:v>2.9489999999999998</c:v>
                </c:pt>
                <c:pt idx="8">
                  <c:v>2.895</c:v>
                </c:pt>
                <c:pt idx="9">
                  <c:v>2.3530000000000002</c:v>
                </c:pt>
                <c:pt idx="10">
                  <c:v>2.452</c:v>
                </c:pt>
                <c:pt idx="11">
                  <c:v>3.3610000000000002</c:v>
                </c:pt>
                <c:pt idx="12">
                  <c:v>3.02</c:v>
                </c:pt>
                <c:pt idx="13">
                  <c:v>2.6549999999999998</c:v>
                </c:pt>
                <c:pt idx="14">
                  <c:v>2.5299999999999998</c:v>
                </c:pt>
                <c:pt idx="15">
                  <c:v>3.0059999999999998</c:v>
                </c:pt>
                <c:pt idx="16">
                  <c:v>2.9980000000000002</c:v>
                </c:pt>
                <c:pt idx="17">
                  <c:v>3.11</c:v>
                </c:pt>
                <c:pt idx="18">
                  <c:v>3.3250000000000002</c:v>
                </c:pt>
                <c:pt idx="19">
                  <c:v>2.355</c:v>
                </c:pt>
                <c:pt idx="20">
                  <c:v>2.6139999999999999</c:v>
                </c:pt>
                <c:pt idx="21">
                  <c:v>3.6230000000000002</c:v>
                </c:pt>
                <c:pt idx="22">
                  <c:v>3.0459999999999998</c:v>
                </c:pt>
                <c:pt idx="23">
                  <c:v>3.5379999999999998</c:v>
                </c:pt>
                <c:pt idx="24">
                  <c:v>2.5950000000000002</c:v>
                </c:pt>
                <c:pt idx="25">
                  <c:v>2.9769999999999999</c:v>
                </c:pt>
                <c:pt idx="26">
                  <c:v>2.65</c:v>
                </c:pt>
                <c:pt idx="27">
                  <c:v>2.048</c:v>
                </c:pt>
                <c:pt idx="28">
                  <c:v>4.3730000000000002</c:v>
                </c:pt>
                <c:pt idx="29">
                  <c:v>2.218</c:v>
                </c:pt>
                <c:pt idx="30">
                  <c:v>3.149</c:v>
                </c:pt>
                <c:pt idx="31">
                  <c:v>2.8959999999999999</c:v>
                </c:pt>
                <c:pt idx="32">
                  <c:v>3.5990000000000002</c:v>
                </c:pt>
                <c:pt idx="33">
                  <c:v>2.5539999999999998</c:v>
                </c:pt>
                <c:pt idx="34">
                  <c:v>4.3449999999999998</c:v>
                </c:pt>
                <c:pt idx="35">
                  <c:v>2.9980000000000002</c:v>
                </c:pt>
                <c:pt idx="36">
                  <c:v>3.4449999999999998</c:v>
                </c:pt>
                <c:pt idx="37">
                  <c:v>2.895</c:v>
                </c:pt>
                <c:pt idx="38">
                  <c:v>2.8239999999999998</c:v>
                </c:pt>
                <c:pt idx="39">
                  <c:v>4.0140000000000002</c:v>
                </c:pt>
                <c:pt idx="40">
                  <c:v>3.6389999999999998</c:v>
                </c:pt>
                <c:pt idx="41">
                  <c:v>2.7290000000000001</c:v>
                </c:pt>
                <c:pt idx="42">
                  <c:v>2.5710000000000002</c:v>
                </c:pt>
                <c:pt idx="43">
                  <c:v>2.448</c:v>
                </c:pt>
                <c:pt idx="44">
                  <c:v>2.8559999999999999</c:v>
                </c:pt>
                <c:pt idx="45">
                  <c:v>2.9590000000000001</c:v>
                </c:pt>
                <c:pt idx="46">
                  <c:v>2.3849999999999998</c:v>
                </c:pt>
                <c:pt idx="47">
                  <c:v>3.4620000000000002</c:v>
                </c:pt>
                <c:pt idx="48">
                  <c:v>2.6739999999999999</c:v>
                </c:pt>
                <c:pt idx="49">
                  <c:v>2.8130000000000002</c:v>
                </c:pt>
                <c:pt idx="50">
                  <c:v>2.7410000000000001</c:v>
                </c:pt>
                <c:pt idx="51">
                  <c:v>2.4620000000000002</c:v>
                </c:pt>
                <c:pt idx="52">
                  <c:v>2.8769999999999998</c:v>
                </c:pt>
                <c:pt idx="53">
                  <c:v>2.75</c:v>
                </c:pt>
                <c:pt idx="54">
                  <c:v>3.157</c:v>
                </c:pt>
                <c:pt idx="55">
                  <c:v>3.0609999999999999</c:v>
                </c:pt>
                <c:pt idx="56">
                  <c:v>2.984</c:v>
                </c:pt>
                <c:pt idx="57">
                  <c:v>2.2789999999999999</c:v>
                </c:pt>
                <c:pt idx="58">
                  <c:v>3.0630000000000002</c:v>
                </c:pt>
                <c:pt idx="59">
                  <c:v>2.1459999999999999</c:v>
                </c:pt>
                <c:pt idx="60">
                  <c:v>2.92</c:v>
                </c:pt>
                <c:pt idx="61">
                  <c:v>3.0449999999999999</c:v>
                </c:pt>
                <c:pt idx="62">
                  <c:v>3.411</c:v>
                </c:pt>
                <c:pt idx="63">
                  <c:v>2.67</c:v>
                </c:pt>
                <c:pt idx="64">
                  <c:v>2.544</c:v>
                </c:pt>
                <c:pt idx="65">
                  <c:v>2.1040000000000001</c:v>
                </c:pt>
                <c:pt idx="66">
                  <c:v>3.2949999999999999</c:v>
                </c:pt>
                <c:pt idx="67">
                  <c:v>2.5939999999999999</c:v>
                </c:pt>
                <c:pt idx="68">
                  <c:v>2.742</c:v>
                </c:pt>
                <c:pt idx="69">
                  <c:v>2.3839999999999999</c:v>
                </c:pt>
                <c:pt idx="70">
                  <c:v>2.7370000000000001</c:v>
                </c:pt>
                <c:pt idx="71">
                  <c:v>2.895</c:v>
                </c:pt>
                <c:pt idx="72">
                  <c:v>2.5920000000000001</c:v>
                </c:pt>
                <c:pt idx="73">
                  <c:v>2.6560000000000001</c:v>
                </c:pt>
                <c:pt idx="74">
                  <c:v>1.9990000000000001</c:v>
                </c:pt>
                <c:pt idx="75">
                  <c:v>3.0470000000000002</c:v>
                </c:pt>
                <c:pt idx="76">
                  <c:v>2.1280000000000001</c:v>
                </c:pt>
                <c:pt idx="77">
                  <c:v>2.492</c:v>
                </c:pt>
                <c:pt idx="78">
                  <c:v>2.9449999999999998</c:v>
                </c:pt>
                <c:pt idx="79">
                  <c:v>2.6070000000000002</c:v>
                </c:pt>
                <c:pt idx="80">
                  <c:v>2.9910000000000001</c:v>
                </c:pt>
                <c:pt idx="81">
                  <c:v>3.2109999999999999</c:v>
                </c:pt>
                <c:pt idx="82">
                  <c:v>2.052</c:v>
                </c:pt>
                <c:pt idx="83">
                  <c:v>2.9540000000000002</c:v>
                </c:pt>
                <c:pt idx="84">
                  <c:v>2.64</c:v>
                </c:pt>
                <c:pt idx="85">
                  <c:v>3.4420000000000002</c:v>
                </c:pt>
                <c:pt idx="86">
                  <c:v>2.92</c:v>
                </c:pt>
                <c:pt idx="87">
                  <c:v>2.9750000000000001</c:v>
                </c:pt>
                <c:pt idx="88">
                  <c:v>3.1480000000000001</c:v>
                </c:pt>
                <c:pt idx="89">
                  <c:v>1.7210000000000001</c:v>
                </c:pt>
                <c:pt idx="90">
                  <c:v>2.5739999999999998</c:v>
                </c:pt>
                <c:pt idx="91">
                  <c:v>3.3319999999999999</c:v>
                </c:pt>
                <c:pt idx="92">
                  <c:v>2.1890000000000001</c:v>
                </c:pt>
                <c:pt idx="93">
                  <c:v>2.7130000000000001</c:v>
                </c:pt>
              </c:numCache>
            </c:numRef>
          </c:xVal>
          <c:yVal>
            <c:numRef>
              <c:f>XLSTAT_20240712_113031_1_HID!$B$1:$B$94</c:f>
              <c:numCache>
                <c:formatCode>General</c:formatCode>
                <c:ptCount val="94"/>
                <c:pt idx="0">
                  <c:v>0.48794575590155698</c:v>
                </c:pt>
                <c:pt idx="1">
                  <c:v>0.60537913888574979</c:v>
                </c:pt>
                <c:pt idx="2">
                  <c:v>0.54097452934662238</c:v>
                </c:pt>
                <c:pt idx="3">
                  <c:v>0.60137242669993762</c:v>
                </c:pt>
                <c:pt idx="4">
                  <c:v>0.62204872542564205</c:v>
                </c:pt>
                <c:pt idx="5">
                  <c:v>0.55672390507428127</c:v>
                </c:pt>
                <c:pt idx="6">
                  <c:v>0.53126873126873131</c:v>
                </c:pt>
                <c:pt idx="7">
                  <c:v>0.55780158360503029</c:v>
                </c:pt>
                <c:pt idx="8">
                  <c:v>0.54805952141564451</c:v>
                </c:pt>
                <c:pt idx="9">
                  <c:v>0.54416780354706684</c:v>
                </c:pt>
                <c:pt idx="10">
                  <c:v>0.61443506738883991</c:v>
                </c:pt>
                <c:pt idx="11">
                  <c:v>0.5535610324083059</c:v>
                </c:pt>
                <c:pt idx="12">
                  <c:v>0.58775933609958508</c:v>
                </c:pt>
                <c:pt idx="13">
                  <c:v>0.60336058128973657</c:v>
                </c:pt>
                <c:pt idx="14">
                  <c:v>0.61029411764705876</c:v>
                </c:pt>
                <c:pt idx="15">
                  <c:v>0.55952267303102621</c:v>
                </c:pt>
                <c:pt idx="16">
                  <c:v>0.56326196086466562</c:v>
                </c:pt>
                <c:pt idx="17">
                  <c:v>0.56556503198294239</c:v>
                </c:pt>
                <c:pt idx="18">
                  <c:v>0.53657721857254204</c:v>
                </c:pt>
                <c:pt idx="19">
                  <c:v>0.62689917127071826</c:v>
                </c:pt>
                <c:pt idx="20">
                  <c:v>0.60704298291040915</c:v>
                </c:pt>
                <c:pt idx="21">
                  <c:v>0.66905350865772684</c:v>
                </c:pt>
                <c:pt idx="22">
                  <c:v>0.55354084819180016</c:v>
                </c:pt>
                <c:pt idx="23">
                  <c:v>0.5033428844317096</c:v>
                </c:pt>
                <c:pt idx="24">
                  <c:v>0.52928647497337589</c:v>
                </c:pt>
                <c:pt idx="25">
                  <c:v>0.71165705191963402</c:v>
                </c:pt>
                <c:pt idx="26">
                  <c:v>0.57406694882647169</c:v>
                </c:pt>
                <c:pt idx="27">
                  <c:v>0.60763852655744555</c:v>
                </c:pt>
                <c:pt idx="28">
                  <c:v>0.59650525354042938</c:v>
                </c:pt>
                <c:pt idx="29">
                  <c:v>0.54404257630064079</c:v>
                </c:pt>
                <c:pt idx="30">
                  <c:v>0.48166994333294783</c:v>
                </c:pt>
                <c:pt idx="31">
                  <c:v>0.41380027018601268</c:v>
                </c:pt>
                <c:pt idx="32">
                  <c:v>0.67207631318136773</c:v>
                </c:pt>
                <c:pt idx="33">
                  <c:v>0.60120953397367483</c:v>
                </c:pt>
                <c:pt idx="34">
                  <c:v>0.54044176068647698</c:v>
                </c:pt>
                <c:pt idx="35">
                  <c:v>0.5365495542737283</c:v>
                </c:pt>
                <c:pt idx="36">
                  <c:v>0.56879400916508338</c:v>
                </c:pt>
                <c:pt idx="37">
                  <c:v>0.51468531468531464</c:v>
                </c:pt>
                <c:pt idx="38">
                  <c:v>0.67124084195836731</c:v>
                </c:pt>
                <c:pt idx="39">
                  <c:v>0.59342044933516724</c:v>
                </c:pt>
                <c:pt idx="40">
                  <c:v>0.52999861438270746</c:v>
                </c:pt>
                <c:pt idx="41">
                  <c:v>0.59511824484756393</c:v>
                </c:pt>
                <c:pt idx="42">
                  <c:v>0.51497750980955115</c:v>
                </c:pt>
                <c:pt idx="43">
                  <c:v>0.58697419223735026</c:v>
                </c:pt>
                <c:pt idx="44">
                  <c:v>0.67753520461204042</c:v>
                </c:pt>
                <c:pt idx="45">
                  <c:v>0.62118910159019536</c:v>
                </c:pt>
                <c:pt idx="46">
                  <c:v>0.51807228915662651</c:v>
                </c:pt>
                <c:pt idx="47">
                  <c:v>0.60344274564310918</c:v>
                </c:pt>
                <c:pt idx="48">
                  <c:v>0.51266779269268392</c:v>
                </c:pt>
                <c:pt idx="49">
                  <c:v>0.5683603460276424</c:v>
                </c:pt>
                <c:pt idx="50">
                  <c:v>0.6194665678829413</c:v>
                </c:pt>
                <c:pt idx="51">
                  <c:v>0.61105073978099145</c:v>
                </c:pt>
                <c:pt idx="52">
                  <c:v>0.58454402240504111</c:v>
                </c:pt>
                <c:pt idx="53">
                  <c:v>0.60025993316004456</c:v>
                </c:pt>
                <c:pt idx="54">
                  <c:v>0.62836085710386247</c:v>
                </c:pt>
                <c:pt idx="55">
                  <c:v>0.60596546310832022</c:v>
                </c:pt>
                <c:pt idx="56">
                  <c:v>0.55305343511450378</c:v>
                </c:pt>
                <c:pt idx="57">
                  <c:v>0.69446487679293845</c:v>
                </c:pt>
                <c:pt idx="58">
                  <c:v>0.62378590617896257</c:v>
                </c:pt>
                <c:pt idx="59">
                  <c:v>0.33218926207403776</c:v>
                </c:pt>
                <c:pt idx="60">
                  <c:v>0.65596457237752559</c:v>
                </c:pt>
                <c:pt idx="61">
                  <c:v>0.71761800219538974</c:v>
                </c:pt>
                <c:pt idx="62">
                  <c:v>0.47533940539611619</c:v>
                </c:pt>
                <c:pt idx="63">
                  <c:v>0.59688632135513553</c:v>
                </c:pt>
                <c:pt idx="64">
                  <c:v>0.58720563024451866</c:v>
                </c:pt>
                <c:pt idx="65">
                  <c:v>0.5825258937520883</c:v>
                </c:pt>
                <c:pt idx="66">
                  <c:v>0.69958611174982754</c:v>
                </c:pt>
                <c:pt idx="67">
                  <c:v>0.50715265530080345</c:v>
                </c:pt>
                <c:pt idx="68">
                  <c:v>0.55750736015701663</c:v>
                </c:pt>
                <c:pt idx="69">
                  <c:v>0.6361807981369747</c:v>
                </c:pt>
                <c:pt idx="70">
                  <c:v>0.56456015116523206</c:v>
                </c:pt>
                <c:pt idx="71">
                  <c:v>0.51262870720760367</c:v>
                </c:pt>
                <c:pt idx="72">
                  <c:v>0.56521321552055326</c:v>
                </c:pt>
                <c:pt idx="73">
                  <c:v>0.55263649962602834</c:v>
                </c:pt>
                <c:pt idx="74">
                  <c:v>0.60488200141800863</c:v>
                </c:pt>
                <c:pt idx="75">
                  <c:v>0.56153357339546706</c:v>
                </c:pt>
                <c:pt idx="76">
                  <c:v>0.55246938943216362</c:v>
                </c:pt>
                <c:pt idx="77">
                  <c:v>0.53013207382139427</c:v>
                </c:pt>
                <c:pt idx="78">
                  <c:v>0.57636887608069154</c:v>
                </c:pt>
                <c:pt idx="79">
                  <c:v>0.67530842124083679</c:v>
                </c:pt>
                <c:pt idx="80">
                  <c:v>0.62570472163495416</c:v>
                </c:pt>
                <c:pt idx="81">
                  <c:v>0.61557644350661811</c:v>
                </c:pt>
                <c:pt idx="82">
                  <c:v>0.56520661157024787</c:v>
                </c:pt>
                <c:pt idx="83">
                  <c:v>0.55455465587044539</c:v>
                </c:pt>
                <c:pt idx="84">
                  <c:v>0.57073796369376484</c:v>
                </c:pt>
                <c:pt idx="85">
                  <c:v>0.53255623349421732</c:v>
                </c:pt>
                <c:pt idx="86">
                  <c:v>0.58049445201479466</c:v>
                </c:pt>
                <c:pt idx="87">
                  <c:v>0.70075670717725302</c:v>
                </c:pt>
                <c:pt idx="88">
                  <c:v>0.56379885861957579</c:v>
                </c:pt>
                <c:pt idx="89">
                  <c:v>0.32902525651144438</c:v>
                </c:pt>
                <c:pt idx="90">
                  <c:v>0.51264195414613245</c:v>
                </c:pt>
                <c:pt idx="91">
                  <c:v>0.59850731987369621</c:v>
                </c:pt>
                <c:pt idx="92">
                  <c:v>0.58690372097542021</c:v>
                </c:pt>
                <c:pt idx="93">
                  <c:v>0.55280357757137943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42-406D-9BEF-5C97E2B3DA32}"/>
            </c:ext>
          </c:extLst>
        </c:ser>
        <c:ser>
          <c:idx val="1"/>
          <c:order val="1"/>
          <c:tx>
            <c:v>Zeolite on Road Sample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1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tx1"/>
                </a:solidFill>
                <a:round/>
              </a:ln>
              <a:effectLst/>
            </c:spPr>
          </c:marker>
          <c:xVal>
            <c:numRef>
              <c:f>XLSTAT_20240712_113031_1_HID!$A$95:$A$110</c:f>
              <c:numCache>
                <c:formatCode>General</c:formatCode>
                <c:ptCount val="16"/>
                <c:pt idx="0">
                  <c:v>0.53800000000000003</c:v>
                </c:pt>
                <c:pt idx="1">
                  <c:v>0.625</c:v>
                </c:pt>
                <c:pt idx="2">
                  <c:v>0.223</c:v>
                </c:pt>
                <c:pt idx="3">
                  <c:v>0.54200000000000004</c:v>
                </c:pt>
                <c:pt idx="4">
                  <c:v>0.151</c:v>
                </c:pt>
                <c:pt idx="5">
                  <c:v>0.10299999999999999</c:v>
                </c:pt>
                <c:pt idx="6">
                  <c:v>6.1130000000000004</c:v>
                </c:pt>
                <c:pt idx="7">
                  <c:v>0.23200000000000001</c:v>
                </c:pt>
                <c:pt idx="8">
                  <c:v>0.19</c:v>
                </c:pt>
                <c:pt idx="9">
                  <c:v>0</c:v>
                </c:pt>
                <c:pt idx="10">
                  <c:v>2.3069999999999999</c:v>
                </c:pt>
                <c:pt idx="11">
                  <c:v>1.472</c:v>
                </c:pt>
                <c:pt idx="12">
                  <c:v>0.22500000000000001</c:v>
                </c:pt>
                <c:pt idx="13">
                  <c:v>4.1529999999999996</c:v>
                </c:pt>
                <c:pt idx="14">
                  <c:v>0.63300000000000001</c:v>
                </c:pt>
                <c:pt idx="15">
                  <c:v>0.55700000000000005</c:v>
                </c:pt>
              </c:numCache>
            </c:numRef>
          </c:xVal>
          <c:yVal>
            <c:numRef>
              <c:f>XLSTAT_20240712_113031_1_HID!$B$95:$B$110</c:f>
              <c:numCache>
                <c:formatCode>General</c:formatCode>
                <c:ptCount val="16"/>
                <c:pt idx="0">
                  <c:v>0.13241835048926168</c:v>
                </c:pt>
                <c:pt idx="1">
                  <c:v>0.67031630170316292</c:v>
                </c:pt>
                <c:pt idx="2">
                  <c:v>5.9019587734591317E-2</c:v>
                </c:pt>
                <c:pt idx="3">
                  <c:v>0.44492710940951258</c:v>
                </c:pt>
                <c:pt idx="4">
                  <c:v>0.67688022284122562</c:v>
                </c:pt>
                <c:pt idx="5">
                  <c:v>0.5953135503697301</c:v>
                </c:pt>
                <c:pt idx="6">
                  <c:v>0.41544519798731133</c:v>
                </c:pt>
                <c:pt idx="7">
                  <c:v>0.48730357239954319</c:v>
                </c:pt>
                <c:pt idx="8">
                  <c:v>0.4143258426966292</c:v>
                </c:pt>
                <c:pt idx="9">
                  <c:v>0.50144726178071097</c:v>
                </c:pt>
                <c:pt idx="10">
                  <c:v>0.3757815070746956</c:v>
                </c:pt>
                <c:pt idx="11">
                  <c:v>0.3643609711406321</c:v>
                </c:pt>
                <c:pt idx="12">
                  <c:v>2.7181761914586346E-2</c:v>
                </c:pt>
                <c:pt idx="13">
                  <c:v>0.62679304279851478</c:v>
                </c:pt>
                <c:pt idx="14">
                  <c:v>0.96770662287903664</c:v>
                </c:pt>
                <c:pt idx="15">
                  <c:v>0.6868107385540827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42-406D-9BEF-5C97E2B3D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454880"/>
        <c:axId val="824455360"/>
      </c:scatterChart>
      <c:valAx>
        <c:axId val="824454880"/>
        <c:scaling>
          <c:orientation val="minMax"/>
          <c:max val="7"/>
          <c:min val="0"/>
        </c:scaling>
        <c:delete val="0"/>
        <c:axPos val="b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  <a:cs typeface="+mn-cs"/>
                  </a:defRPr>
                </a:pPr>
                <a:r>
                  <a:rPr lang="en-NZ" sz="1600">
                    <a:latin typeface="Cambria Math" panose="02040503050406030204" pitchFamily="18" charset="0"/>
                    <a:ea typeface="Cambria Math" panose="02040503050406030204" pitchFamily="18" charset="0"/>
                  </a:rPr>
                  <a:t>Mg (Mass %)</a:t>
                </a:r>
              </a:p>
            </c:rich>
          </c:tx>
          <c:layout>
            <c:manualLayout>
              <c:xMode val="edge"/>
              <c:yMode val="edge"/>
              <c:x val="0.40651790123456788"/>
              <c:y val="0.91529398148148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2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defRPr>
            </a:pPr>
            <a:endParaRPr lang="en-US"/>
          </a:p>
        </c:txPr>
        <c:crossAx val="824455360"/>
        <c:crosses val="autoZero"/>
        <c:crossBetween val="midCat"/>
      </c:valAx>
      <c:valAx>
        <c:axId val="8244553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2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  <a:cs typeface="+mn-cs"/>
                  </a:defRPr>
                </a:pPr>
                <a:r>
                  <a:rPr lang="en-NZ" sz="1600">
                    <a:latin typeface="Cambria Math" panose="02040503050406030204" pitchFamily="18" charset="0"/>
                    <a:ea typeface="Cambria Math" panose="02040503050406030204" pitchFamily="18" charset="0"/>
                  </a:rPr>
                  <a:t>K (Mass %)</a:t>
                </a:r>
              </a:p>
            </c:rich>
          </c:tx>
          <c:layout>
            <c:manualLayout>
              <c:xMode val="edge"/>
              <c:yMode val="edge"/>
              <c:x val="1.3810493827160496E-2"/>
              <c:y val="0.342707407407407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2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defRPr>
            </a:pPr>
            <a:endParaRPr lang="en-US"/>
          </a:p>
        </c:txPr>
        <c:crossAx val="824454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79182098765434"/>
          <c:y val="8.0205092592592578E-2"/>
          <c:w val="0.57227731481481481"/>
          <c:h val="4.9609722222222222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2"/>
              </a:solidFill>
              <a:latin typeface="Cambria Math" panose="02040503050406030204" pitchFamily="18" charset="0"/>
              <a:ea typeface="Cambria Math" panose="02040503050406030204" pitchFamily="18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64629629629631"/>
          <c:y val="4.1792241679141896E-2"/>
          <c:w val="0.77327638888888905"/>
          <c:h val="0.85577939814814818"/>
        </c:manualLayout>
      </c:layout>
      <c:scatterChart>
        <c:scatterStyle val="lineMarker"/>
        <c:varyColors val="0"/>
        <c:ser>
          <c:idx val="0"/>
          <c:order val="0"/>
          <c:tx>
            <c:v>Erionite on spiked filter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Sheet2!$O$2:$O$111</c:f>
              <c:numCache>
                <c:formatCode>General</c:formatCode>
                <c:ptCount val="1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1.2</c:v>
                </c:pt>
                <c:pt idx="95">
                  <c:v>1.2</c:v>
                </c:pt>
                <c:pt idx="96">
                  <c:v>1.2</c:v>
                </c:pt>
                <c:pt idx="97">
                  <c:v>1.2</c:v>
                </c:pt>
                <c:pt idx="98">
                  <c:v>1.2</c:v>
                </c:pt>
                <c:pt idx="99">
                  <c:v>1.2</c:v>
                </c:pt>
                <c:pt idx="100">
                  <c:v>1.2</c:v>
                </c:pt>
                <c:pt idx="101">
                  <c:v>1.2</c:v>
                </c:pt>
                <c:pt idx="102">
                  <c:v>1.2</c:v>
                </c:pt>
                <c:pt idx="103">
                  <c:v>1.2</c:v>
                </c:pt>
                <c:pt idx="104">
                  <c:v>1.2</c:v>
                </c:pt>
                <c:pt idx="105">
                  <c:v>1.2</c:v>
                </c:pt>
                <c:pt idx="106">
                  <c:v>1.2</c:v>
                </c:pt>
                <c:pt idx="107">
                  <c:v>1.2</c:v>
                </c:pt>
                <c:pt idx="108">
                  <c:v>1.2</c:v>
                </c:pt>
                <c:pt idx="109">
                  <c:v>1.2</c:v>
                </c:pt>
              </c:numCache>
            </c:numRef>
          </c:xVal>
          <c:yVal>
            <c:numRef>
              <c:f>Sheet2!$P$2:$P$95</c:f>
              <c:numCache>
                <c:formatCode>General</c:formatCode>
                <c:ptCount val="94"/>
                <c:pt idx="0">
                  <c:v>0.84347782245358416</c:v>
                </c:pt>
                <c:pt idx="1">
                  <c:v>0.82966317147519009</c:v>
                </c:pt>
                <c:pt idx="2">
                  <c:v>0.81108949901498717</c:v>
                </c:pt>
                <c:pt idx="3">
                  <c:v>0.81300780307296283</c:v>
                </c:pt>
                <c:pt idx="4">
                  <c:v>0.81401750948637186</c:v>
                </c:pt>
                <c:pt idx="5">
                  <c:v>0.81337309887158826</c:v>
                </c:pt>
                <c:pt idx="6">
                  <c:v>0.8077482357021839</c:v>
                </c:pt>
                <c:pt idx="7">
                  <c:v>0.80735959192259144</c:v>
                </c:pt>
                <c:pt idx="8">
                  <c:v>0.79898305084745769</c:v>
                </c:pt>
                <c:pt idx="9">
                  <c:v>0.81624295761213772</c:v>
                </c:pt>
                <c:pt idx="10">
                  <c:v>0.81484870183255098</c:v>
                </c:pt>
                <c:pt idx="11">
                  <c:v>0.82233862392186208</c:v>
                </c:pt>
                <c:pt idx="12">
                  <c:v>0.83124078281318503</c:v>
                </c:pt>
                <c:pt idx="13">
                  <c:v>0.81494397666246765</c:v>
                </c:pt>
                <c:pt idx="14">
                  <c:v>0.81535753810050793</c:v>
                </c:pt>
                <c:pt idx="15">
                  <c:v>0.81387808041504539</c:v>
                </c:pt>
                <c:pt idx="16">
                  <c:v>0.81082912085048719</c:v>
                </c:pt>
                <c:pt idx="17">
                  <c:v>0.83092637328011754</c:v>
                </c:pt>
                <c:pt idx="18">
                  <c:v>0.82029661679612154</c:v>
                </c:pt>
                <c:pt idx="19">
                  <c:v>0.84409011832703129</c:v>
                </c:pt>
                <c:pt idx="20">
                  <c:v>0.81560575476671082</c:v>
                </c:pt>
                <c:pt idx="21">
                  <c:v>0.80927862697774211</c:v>
                </c:pt>
                <c:pt idx="22">
                  <c:v>0.8135269441755405</c:v>
                </c:pt>
                <c:pt idx="23">
                  <c:v>0.82472517520516075</c:v>
                </c:pt>
                <c:pt idx="24">
                  <c:v>0.80392436397568656</c:v>
                </c:pt>
                <c:pt idx="25">
                  <c:v>0.8208694270046889</c:v>
                </c:pt>
                <c:pt idx="26">
                  <c:v>0.81146723282345123</c:v>
                </c:pt>
                <c:pt idx="27">
                  <c:v>0.80085376881749026</c:v>
                </c:pt>
                <c:pt idx="28">
                  <c:v>0.81557282240396267</c:v>
                </c:pt>
                <c:pt idx="29">
                  <c:v>0.80660485202591126</c:v>
                </c:pt>
                <c:pt idx="30">
                  <c:v>0.82124294672898424</c:v>
                </c:pt>
                <c:pt idx="31">
                  <c:v>0.81458367968080614</c:v>
                </c:pt>
                <c:pt idx="32">
                  <c:v>0.81127559732698695</c:v>
                </c:pt>
                <c:pt idx="33">
                  <c:v>0.80749811605124344</c:v>
                </c:pt>
                <c:pt idx="34">
                  <c:v>0.81798678695744842</c:v>
                </c:pt>
                <c:pt idx="35">
                  <c:v>0.80724834379241306</c:v>
                </c:pt>
                <c:pt idx="36">
                  <c:v>0.80630850108988339</c:v>
                </c:pt>
                <c:pt idx="37">
                  <c:v>0.83885917540762289</c:v>
                </c:pt>
                <c:pt idx="38">
                  <c:v>0.81451262245185052</c:v>
                </c:pt>
                <c:pt idx="39">
                  <c:v>0.81373426087885381</c:v>
                </c:pt>
                <c:pt idx="40">
                  <c:v>0.83277191301038755</c:v>
                </c:pt>
                <c:pt idx="41">
                  <c:v>0.8134016522584977</c:v>
                </c:pt>
                <c:pt idx="42">
                  <c:v>0.81691552517283028</c:v>
                </c:pt>
                <c:pt idx="43">
                  <c:v>0.82468373474273604</c:v>
                </c:pt>
                <c:pt idx="44">
                  <c:v>0.81668183278021622</c:v>
                </c:pt>
                <c:pt idx="45">
                  <c:v>0.81745250385822998</c:v>
                </c:pt>
                <c:pt idx="46">
                  <c:v>0.80887994884637926</c:v>
                </c:pt>
                <c:pt idx="47">
                  <c:v>0.80518289805439081</c:v>
                </c:pt>
                <c:pt idx="48">
                  <c:v>0.81304461975070952</c:v>
                </c:pt>
                <c:pt idx="49">
                  <c:v>0.81635522075304046</c:v>
                </c:pt>
                <c:pt idx="50">
                  <c:v>0.81452385514466374</c:v>
                </c:pt>
                <c:pt idx="51">
                  <c:v>0.81437050765108066</c:v>
                </c:pt>
                <c:pt idx="52">
                  <c:v>0.81174558960074283</c:v>
                </c:pt>
                <c:pt idx="53">
                  <c:v>0.81848298984845869</c:v>
                </c:pt>
                <c:pt idx="54">
                  <c:v>0.81870084548965272</c:v>
                </c:pt>
                <c:pt idx="55">
                  <c:v>0.82145559875786123</c:v>
                </c:pt>
                <c:pt idx="56">
                  <c:v>0.82407147722264518</c:v>
                </c:pt>
                <c:pt idx="57">
                  <c:v>0.81649263854836895</c:v>
                </c:pt>
                <c:pt idx="58">
                  <c:v>0.82458839406207829</c:v>
                </c:pt>
                <c:pt idx="59">
                  <c:v>0.78387443335167573</c:v>
                </c:pt>
                <c:pt idx="60">
                  <c:v>0.81358863992920072</c:v>
                </c:pt>
                <c:pt idx="61">
                  <c:v>0.81265571838079675</c:v>
                </c:pt>
                <c:pt idx="62">
                  <c:v>0.8281049242807027</c:v>
                </c:pt>
                <c:pt idx="63">
                  <c:v>0.82140049202363741</c:v>
                </c:pt>
                <c:pt idx="64">
                  <c:v>0.81991862042239883</c:v>
                </c:pt>
                <c:pt idx="65">
                  <c:v>0.8086441179117333</c:v>
                </c:pt>
                <c:pt idx="66">
                  <c:v>0.80419948179882506</c:v>
                </c:pt>
                <c:pt idx="67">
                  <c:v>0.81379036527263104</c:v>
                </c:pt>
                <c:pt idx="68">
                  <c:v>0.81013816569572616</c:v>
                </c:pt>
                <c:pt idx="69">
                  <c:v>0.84873426390566442</c:v>
                </c:pt>
                <c:pt idx="70">
                  <c:v>0.81112823996655514</c:v>
                </c:pt>
                <c:pt idx="71">
                  <c:v>0.80587916902933143</c:v>
                </c:pt>
                <c:pt idx="72">
                  <c:v>0.81262583785712461</c:v>
                </c:pt>
                <c:pt idx="73">
                  <c:v>0.81154112132776679</c:v>
                </c:pt>
                <c:pt idx="74">
                  <c:v>0.81153481262847205</c:v>
                </c:pt>
                <c:pt idx="75">
                  <c:v>0.80531857076050006</c:v>
                </c:pt>
                <c:pt idx="76">
                  <c:v>0.80816757657898419</c:v>
                </c:pt>
                <c:pt idx="77">
                  <c:v>0.81850640465982982</c:v>
                </c:pt>
                <c:pt idx="78">
                  <c:v>0.81221617315097594</c:v>
                </c:pt>
                <c:pt idx="79">
                  <c:v>0.82428102633006906</c:v>
                </c:pt>
                <c:pt idx="80">
                  <c:v>0.81438865205417432</c:v>
                </c:pt>
                <c:pt idx="81">
                  <c:v>0.81110052708452407</c:v>
                </c:pt>
                <c:pt idx="82">
                  <c:v>0.82356279081497541</c:v>
                </c:pt>
                <c:pt idx="83">
                  <c:v>0.82077443146896134</c:v>
                </c:pt>
                <c:pt idx="84">
                  <c:v>0.81720401933683562</c:v>
                </c:pt>
                <c:pt idx="85">
                  <c:v>0.81582245913103146</c:v>
                </c:pt>
                <c:pt idx="86">
                  <c:v>0.82298566029785503</c:v>
                </c:pt>
                <c:pt idx="87">
                  <c:v>0.81433546372770083</c:v>
                </c:pt>
                <c:pt idx="88">
                  <c:v>0.8128601721342148</c:v>
                </c:pt>
                <c:pt idx="89">
                  <c:v>0.83012225869368717</c:v>
                </c:pt>
                <c:pt idx="90">
                  <c:v>0.83398363272441656</c:v>
                </c:pt>
                <c:pt idx="91">
                  <c:v>0.81138776347505004</c:v>
                </c:pt>
                <c:pt idx="92">
                  <c:v>0.81707825292053715</c:v>
                </c:pt>
                <c:pt idx="93">
                  <c:v>0.82135686908455663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DA-47BC-AD97-BC40A826B60A}"/>
            </c:ext>
          </c:extLst>
        </c:ser>
        <c:ser>
          <c:idx val="1"/>
          <c:order val="1"/>
          <c:tx>
            <c:v>Zeolite on Road Sample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9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Sheet2!$O$96:$O$111</c:f>
              <c:numCache>
                <c:formatCode>General</c:formatCode>
                <c:ptCount val="16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</c:numCache>
            </c:numRef>
          </c:xVal>
          <c:yVal>
            <c:numRef>
              <c:f>Sheet2!$P$96:$P$111</c:f>
              <c:numCache>
                <c:formatCode>General</c:formatCode>
                <c:ptCount val="16"/>
                <c:pt idx="0">
                  <c:v>0.75399552650980295</c:v>
                </c:pt>
                <c:pt idx="1">
                  <c:v>0.80736807670047062</c:v>
                </c:pt>
                <c:pt idx="2">
                  <c:v>0.72124360326072978</c:v>
                </c:pt>
                <c:pt idx="3">
                  <c:v>0.83218773364204235</c:v>
                </c:pt>
                <c:pt idx="4">
                  <c:v>0.99116659439945942</c:v>
                </c:pt>
                <c:pt idx="5">
                  <c:v>0.90028535555301903</c:v>
                </c:pt>
                <c:pt idx="6">
                  <c:v>0.66492419480937559</c:v>
                </c:pt>
                <c:pt idx="7">
                  <c:v>0.78779077015133758</c:v>
                </c:pt>
                <c:pt idx="8">
                  <c:v>0.97316402116402112</c:v>
                </c:pt>
                <c:pt idx="9">
                  <c:v>0.77492220527888322</c:v>
                </c:pt>
                <c:pt idx="10">
                  <c:v>0.67172059404822404</c:v>
                </c:pt>
                <c:pt idx="11">
                  <c:v>0.81474996797198618</c:v>
                </c:pt>
                <c:pt idx="12">
                  <c:v>0.69450208129129165</c:v>
                </c:pt>
                <c:pt idx="13">
                  <c:v>0.46602393617021276</c:v>
                </c:pt>
                <c:pt idx="14">
                  <c:v>0.77485416928952122</c:v>
                </c:pt>
                <c:pt idx="15">
                  <c:v>0.82426500931634306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DA-47BC-AD97-BC40A826B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8927423"/>
        <c:axId val="1838924543"/>
      </c:scatterChart>
      <c:valAx>
        <c:axId val="1838927423"/>
        <c:scaling>
          <c:orientation val="minMax"/>
          <c:max val="1.4"/>
          <c:min val="0.9"/>
        </c:scaling>
        <c:delete val="1"/>
        <c:axPos val="b"/>
        <c:numFmt formatCode="General" sourceLinked="1"/>
        <c:majorTickMark val="none"/>
        <c:minorTickMark val="none"/>
        <c:tickLblPos val="nextTo"/>
        <c:crossAx val="1838924543"/>
        <c:crosses val="autoZero"/>
        <c:crossBetween val="midCat"/>
      </c:valAx>
      <c:valAx>
        <c:axId val="1838924543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  <a:cs typeface="+mn-cs"/>
                  </a:defRPr>
                </a:pPr>
                <a:r>
                  <a:rPr lang="en-NZ" sz="1600" b="1">
                    <a:solidFill>
                      <a:schemeClr val="tx1"/>
                    </a:solidFill>
                    <a:latin typeface="Cambria Math" panose="02040503050406030204" pitchFamily="18" charset="0"/>
                    <a:ea typeface="Cambria Math" panose="02040503050406030204" pitchFamily="18" charset="0"/>
                  </a:rPr>
                  <a:t>Si/(Si+Al) -mass ratio</a:t>
                </a:r>
              </a:p>
            </c:rich>
          </c:tx>
          <c:layout>
            <c:manualLayout>
              <c:xMode val="edge"/>
              <c:yMode val="edge"/>
              <c:x val="1.2597067901234566E-2"/>
              <c:y val="0.259609953703703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defRPr>
            </a:pPr>
            <a:endParaRPr lang="en-US"/>
          </a:p>
        </c:txPr>
        <c:crossAx val="1838927423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Cambria Math" panose="02040503050406030204" pitchFamily="18" charset="0"/>
                <a:ea typeface="Cambria Math" panose="02040503050406030204" pitchFamily="18" charset="0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376820987654321"/>
          <c:y val="0.8759541666666667"/>
          <c:w val="0.81959598765432085"/>
          <c:h val="0.12258240740740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116585</xdr:colOff>
      <xdr:row>0</xdr:row>
      <xdr:rowOff>36195</xdr:rowOff>
    </xdr:from>
    <xdr:to>
      <xdr:col>12</xdr:col>
      <xdr:colOff>634745</xdr:colOff>
      <xdr:row>1</xdr:row>
      <xdr:rowOff>144780</xdr:rowOff>
    </xdr:to>
    <xdr:sp macro="[0]!OrderXLSTAT" textlink="">
      <xdr:nvSpPr>
        <xdr:cNvPr id="2" name="BT790480">
          <a:extLst>
            <a:ext uri="{FF2B5EF4-FFF2-40B4-BE49-F238E27FC236}">
              <a16:creationId xmlns:a16="http://schemas.microsoft.com/office/drawing/2014/main" id="{080C33A3-C2BB-3B50-8D1C-66F19EBA8091}"/>
            </a:ext>
          </a:extLst>
        </xdr:cNvPr>
        <xdr:cNvSpPr txBox="1"/>
      </xdr:nvSpPr>
      <xdr:spPr>
        <a:xfrm>
          <a:off x="6941248" y="36195"/>
          <a:ext cx="1165860" cy="289560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n-NZ" sz="1100"/>
            <a:t>Order</a:t>
          </a:r>
        </a:p>
      </xdr:txBody>
    </xdr:sp>
    <xdr:clientData/>
  </xdr:twoCellAnchor>
  <xdr:twoCellAnchor editAs="oneCell">
    <xdr:from>
      <xdr:col>2</xdr:col>
      <xdr:colOff>12700</xdr:colOff>
      <xdr:row>6</xdr:row>
      <xdr:rowOff>0</xdr:rowOff>
    </xdr:from>
    <xdr:to>
      <xdr:col>2</xdr:col>
      <xdr:colOff>38100</xdr:colOff>
      <xdr:row>6</xdr:row>
      <xdr:rowOff>25400</xdr:rowOff>
    </xdr:to>
    <xdr:sp macro="" textlink="">
      <xdr:nvSpPr>
        <xdr:cNvPr id="3" name="TX102925" hidden="1">
          <a:extLst>
            <a:ext uri="{FF2B5EF4-FFF2-40B4-BE49-F238E27FC236}">
              <a16:creationId xmlns:a16="http://schemas.microsoft.com/office/drawing/2014/main" id="{CBE2DAB6-5C97-A37F-9316-749F1694F7C0}"/>
            </a:ext>
          </a:extLst>
        </xdr:cNvPr>
        <xdr:cNvSpPr txBox="1"/>
      </xdr:nvSpPr>
      <xdr:spPr>
        <a:xfrm>
          <a:off x="1008063" y="108585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NZ" sz="1100"/>
            <a:t>RunProcSCA
Form11.txt
TextBoxList,TextBox,,False,03,False,,False,,,
ScrollBarSelect,ScrollBar,0,False,04,False,,,,,
CheckBoxTrans,CheckBox,0,False,05,False,Trans,False,,,
OptionButton_W,OptionButton,0,True,000000020001_General,True,Workbook,False,,,
OptionButton_R,OptionButton,0,True,000000000001_General,True,Range,False,,,
OptionButton_S,OptionButton,-1,True,000000010001_General,True,Sheet,False,,,
RefEdit_R,RefEdit,,True,000000000101_General,True,Range:,False,,,
CheckBoxVarLabels,CheckBox,-1,True,000000000201_General,True,Variable labels,False,,,
CheckBox_W,CheckBox,0,True,000000000601_General,True,Weights,False,,,
RefEdit_W,RefEdit0,,True,000000000701_General,True,Weights:,False,,,
CheckBox_ObsLabels,CheckBox,0,True,000000000301_General,True,Observation labels,False,,,
RefEdit_ObsLabels,RefEdit0,'Sheet1'!$A:$A,True,000000000401_General,True,Observation labels:,False,,111,1
CheckBoxFormats,CheckBox,-1,True,000000000501_General,True,Use the cells format,False,,,
CheckBox_Z,CheckBox,0,True,000000000700_General,True,Z,False,,,
RefEdit_Z,RefEdit0,,True,000000000800_General,True,Z:,False,,,
CheckBoxBubbles,CheckBox,0,True,000000000900_General,True,Bubbles,False,,,
RefEdit_X,RefEdit0,'Sheet1'!$I:$I,True,000000000100_General,True,,False,,111,1
RefEdit_Y,RefEdit0,'Sheet1'!$K:$K,True,000000000600_General,True,,False,,111,1
CheckBoxMatXY,CheckBox,0,True,100000000000_Options,True,Matrix of plots,False,,,
CheckBoxFreq,CheckBox,0,True,100000000300_Options,True,Frequencies,False,,,
CheckBoxOnly,CheckBox,0,True,100000000400_Options,True,Only if &gt;1,False,,,
OptionButtonQQ,OptionButton,0,True,100000000200_Options,True,Q-Q plots,False,,,
OptionButtonHisto,OptionButton,-1,True,100000000100_Options,True,Histograms,False,,,
CheckBoxL,CheckBox,-1,True,100000000101_Options,True,Legend,False,,,
CheckBoxColorCorrel,CheckBox,0,True,100000000001_Options,True,Color by correlation,False,,,
CheckBoxEllipse,CheckBox,0,True,100000000002_Options,True,Confidence ellipses,False,,,
OptionButtonFisher,OptionButton,-1,True,100000000102_Options,True,Fisher,False,,,
OptionButtonChiSq,OptionButton,0,True,100000010102_Options,True,Chi-square,False,,,
TextBox_Conf,TextBox,95,True,100000020102_Options,True,Confidence interval (%):,False,,,
CheckBoxRegLine,CheckBox,0,True,100000000202_Options,True,Regression lines,False,,,
ComboBoxColor1,ComboBox,537274,True,200000010100_Colors,True,Enter the color of the group 1,True,,,
ComboBoxColor2,ComboBox,4294912,True,200000030100_Colors,True,Enter the color of the group 2,True,,,
ComboBoxColor3,ComboBox,-1,False,200000050100_Colors,False,Enter the color of the group 3,True,,,
ComboBoxColor4,ComboBox,-1,False,200000070100_Colors,False,Enter the color of the group 4,True,,,
ComboBoxColor5,ComboBox,-1,False,200000090100_Colors,False,Enter the color of the group 5,True,,,
ComboBoxColor6,ComboBox,-1,False,200000110100_Colors,False,Enter the color of the group 6,True,,,
ComboBoxColor7,ComboBox,-1,False,200000130100_Colors,False,Enter the color of the group 7,True,,,
ComboBoxColor8,ComboBox,-1,False,200000150100_Colors,False,Enter the color of the group 8,True,,,
ComboBoxColor9,ComboBox,-1,False,200000180100_Colors,False,Enter the color of the group 9,True,,,
FileSelect1,CommandButton,,False,000000000300_General,False,,False,,,
CheckBox_G,CheckBox,-1,True,000000001000_General,True,Groups,False,,,
ComboBoxColor10,ComboBox,-1,False,200000000101_Colors,False,Enter the color of the group 10,True,,,
ComboBoxColor11,ComboBox,-1,False,200000000301_Colors,False,Enter the color of the group 11,True,,,
ComboBoxColor12,ComboBox,-1,False,200000000501_Colors,False,Enter the color of the group 12,True,,,
ComboBoxColor13,ComboBox,-1,False,200000000701_Colors,False,Enter the color of the group 13,True,,,
ComboBoxColor14,ComboBox,-1,False,200000000901_Colors,False,Enter the color of the group 14,True,,,
ComboBoxColor15,ComboBox,-1,False,200000001101_Colors,False,Enter the color of the group 15,True,,,
ComboBoxColor16,ComboBox,-1,False,200000001301_Colors,False,Enter the color of the group 16,True,,,
ComboBoxColor18,ComboBox,-1,False,200000001501_Colors,False,Enter the color of the group 18,True,,,
ComboBoxColor17,ComboBox,-1,False,200000001701_Colors,False,Enter the color of the group 17,True,,,
RefEdit_G,RefEdit0,'Sheet1'!$A:$A,True,000000001100_General,True,Groups:,False,,111,1
</a:t>
          </a:r>
        </a:p>
      </xdr:txBody>
    </xdr:sp>
    <xdr:clientData/>
  </xdr:twoCellAnchor>
  <xdr:twoCellAnchor editAs="absolute">
    <xdr:from>
      <xdr:col>1</xdr:col>
      <xdr:colOff>6350</xdr:colOff>
      <xdr:row>6</xdr:row>
      <xdr:rowOff>6350</xdr:rowOff>
    </xdr:from>
    <xdr:to>
      <xdr:col>4</xdr:col>
      <xdr:colOff>6350</xdr:colOff>
      <xdr:row>6</xdr:row>
      <xdr:rowOff>471488</xdr:rowOff>
    </xdr:to>
    <xdr:sp macro="" textlink="">
      <xdr:nvSpPr>
        <xdr:cNvPr id="4" name="BK102925">
          <a:extLst>
            <a:ext uri="{FF2B5EF4-FFF2-40B4-BE49-F238E27FC236}">
              <a16:creationId xmlns:a16="http://schemas.microsoft.com/office/drawing/2014/main" id="{EE038CFD-3D63-51E1-B01B-A483EE4EBB6C}"/>
            </a:ext>
          </a:extLst>
        </xdr:cNvPr>
        <xdr:cNvSpPr/>
      </xdr:nvSpPr>
      <xdr:spPr>
        <a:xfrm>
          <a:off x="354013" y="1092200"/>
          <a:ext cx="1943100" cy="465138"/>
        </a:xfrm>
        <a:prstGeom prst="roundRect">
          <a:avLst/>
        </a:prstGeom>
        <a:solidFill>
          <a:srgbClr val="F5F5F5"/>
        </a:solidFill>
        <a:ln w="12700">
          <a:solidFill>
            <a:srgbClr val="C9521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 editAs="absolute">
    <xdr:from>
      <xdr:col>1</xdr:col>
      <xdr:colOff>88900</xdr:colOff>
      <xdr:row>6</xdr:row>
      <xdr:rowOff>53975</xdr:rowOff>
    </xdr:from>
    <xdr:to>
      <xdr:col>1</xdr:col>
      <xdr:colOff>450850</xdr:colOff>
      <xdr:row>6</xdr:row>
      <xdr:rowOff>415925</xdr:rowOff>
    </xdr:to>
    <xdr:pic macro="[0]!ReRunXLSTAT">
      <xdr:nvPicPr>
        <xdr:cNvPr id="5" name="BT102925">
          <a:extLst>
            <a:ext uri="{FF2B5EF4-FFF2-40B4-BE49-F238E27FC236}">
              <a16:creationId xmlns:a16="http://schemas.microsoft.com/office/drawing/2014/main" id="{A229F8EF-8C3F-F7F9-CF3D-79DAFF59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563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1</xdr:col>
      <xdr:colOff>561339</xdr:colOff>
      <xdr:row>6</xdr:row>
      <xdr:rowOff>53975</xdr:rowOff>
    </xdr:from>
    <xdr:to>
      <xdr:col>2</xdr:col>
      <xdr:colOff>275589</xdr:colOff>
      <xdr:row>6</xdr:row>
      <xdr:rowOff>415925</xdr:rowOff>
    </xdr:to>
    <xdr:pic macro="[0]!AddRemovGrid">
      <xdr:nvPicPr>
        <xdr:cNvPr id="6" name="RM102925">
          <a:extLst>
            <a:ext uri="{FF2B5EF4-FFF2-40B4-BE49-F238E27FC236}">
              <a16:creationId xmlns:a16="http://schemas.microsoft.com/office/drawing/2014/main" id="{A0F1B5F9-3CC0-E63D-DAA9-9D8938A10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002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1</xdr:col>
      <xdr:colOff>561339</xdr:colOff>
      <xdr:row>6</xdr:row>
      <xdr:rowOff>53975</xdr:rowOff>
    </xdr:from>
    <xdr:to>
      <xdr:col>2</xdr:col>
      <xdr:colOff>275589</xdr:colOff>
      <xdr:row>6</xdr:row>
      <xdr:rowOff>415925</xdr:rowOff>
    </xdr:to>
    <xdr:pic macro="[0]!AddRemovGrid">
      <xdr:nvPicPr>
        <xdr:cNvPr id="7" name="AD102925" hidden="1">
          <a:extLst>
            <a:ext uri="{FF2B5EF4-FFF2-40B4-BE49-F238E27FC236}">
              <a16:creationId xmlns:a16="http://schemas.microsoft.com/office/drawing/2014/main" id="{BF59AFFC-9305-CB07-A185-644BA3CFD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002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2</xdr:col>
      <xdr:colOff>386080</xdr:colOff>
      <xdr:row>6</xdr:row>
      <xdr:rowOff>53975</xdr:rowOff>
    </xdr:from>
    <xdr:to>
      <xdr:col>3</xdr:col>
      <xdr:colOff>100330</xdr:colOff>
      <xdr:row>6</xdr:row>
      <xdr:rowOff>415925</xdr:rowOff>
    </xdr:to>
    <xdr:pic macro="[0]!SendToOfficeLocal">
      <xdr:nvPicPr>
        <xdr:cNvPr id="8" name="WD102925">
          <a:extLst>
            <a:ext uri="{FF2B5EF4-FFF2-40B4-BE49-F238E27FC236}">
              <a16:creationId xmlns:a16="http://schemas.microsoft.com/office/drawing/2014/main" id="{910A5A5E-700D-4D28-4A78-D6B9EB19E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1443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3</xdr:col>
      <xdr:colOff>210820</xdr:colOff>
      <xdr:row>6</xdr:row>
      <xdr:rowOff>53975</xdr:rowOff>
    </xdr:from>
    <xdr:to>
      <xdr:col>3</xdr:col>
      <xdr:colOff>572770</xdr:colOff>
      <xdr:row>6</xdr:row>
      <xdr:rowOff>415925</xdr:rowOff>
    </xdr:to>
    <xdr:pic macro="[0]!SendToOfficeLocal">
      <xdr:nvPicPr>
        <xdr:cNvPr id="9" name="PT102925">
          <a:extLst>
            <a:ext uri="{FF2B5EF4-FFF2-40B4-BE49-F238E27FC236}">
              <a16:creationId xmlns:a16="http://schemas.microsoft.com/office/drawing/2014/main" id="{EE71BEB3-CD77-41F3-2D02-E86B049EA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3883" y="1139825"/>
          <a:ext cx="361950" cy="361950"/>
        </a:xfrm>
        <a:prstGeom prst="rect">
          <a:avLst/>
        </a:prstGeom>
      </xdr:spPr>
    </xdr:pic>
    <xdr:clientData/>
  </xdr:twoCellAnchor>
  <xdr:twoCellAnchor>
    <xdr:from>
      <xdr:col>0</xdr:col>
      <xdr:colOff>347662</xdr:colOff>
      <xdr:row>11</xdr:row>
      <xdr:rowOff>180973</xdr:rowOff>
    </xdr:from>
    <xdr:to>
      <xdr:col>11</xdr:col>
      <xdr:colOff>2999</xdr:colOff>
      <xdr:row>35</xdr:row>
      <xdr:rowOff>157573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DA360AA-985C-C940-25B1-EB17C0BED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84772</xdr:colOff>
      <xdr:row>12</xdr:row>
      <xdr:rowOff>6350</xdr:rowOff>
    </xdr:from>
    <xdr:to>
      <xdr:col>0</xdr:col>
      <xdr:colOff>328612</xdr:colOff>
      <xdr:row>13</xdr:row>
      <xdr:rowOff>69215</xdr:rowOff>
    </xdr:to>
    <xdr:pic macro="[0]!SendToZenplot">
      <xdr:nvPicPr>
        <xdr:cNvPr id="11" name="zenplot_Chart 9">
          <a:extLst>
            <a:ext uri="{FF2B5EF4-FFF2-40B4-BE49-F238E27FC236}">
              <a16:creationId xmlns:a16="http://schemas.microsoft.com/office/drawing/2014/main" id="{FE2738D7-6EEC-5648-CCE0-3AB66B7E2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772" y="2478088"/>
          <a:ext cx="243840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334963</xdr:colOff>
      <xdr:row>2</xdr:row>
      <xdr:rowOff>0</xdr:rowOff>
    </xdr:from>
    <xdr:to>
      <xdr:col>1</xdr:col>
      <xdr:colOff>12700</xdr:colOff>
      <xdr:row>2</xdr:row>
      <xdr:rowOff>25400</xdr:rowOff>
    </xdr:to>
    <xdr:sp macro="" textlink="">
      <xdr:nvSpPr>
        <xdr:cNvPr id="12" name="XP102925" hidden="1">
          <a:extLst>
            <a:ext uri="{FF2B5EF4-FFF2-40B4-BE49-F238E27FC236}">
              <a16:creationId xmlns:a16="http://schemas.microsoft.com/office/drawing/2014/main" id="{3D1D246F-7DAB-BCC4-81B8-782263D7E513}"/>
            </a:ext>
          </a:extLst>
        </xdr:cNvPr>
        <xdr:cNvSpPr txBox="1"/>
      </xdr:nvSpPr>
      <xdr:spPr>
        <a:xfrm>
          <a:off x="334963" y="36195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NZ" sz="1100"/>
            <a:t>SCA2*SEP*Scatter plots*SEP*$B$11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116585</xdr:colOff>
      <xdr:row>0</xdr:row>
      <xdr:rowOff>36195</xdr:rowOff>
    </xdr:from>
    <xdr:to>
      <xdr:col>12</xdr:col>
      <xdr:colOff>634745</xdr:colOff>
      <xdr:row>1</xdr:row>
      <xdr:rowOff>144780</xdr:rowOff>
    </xdr:to>
    <xdr:sp macro="[0]!OrderXLSTAT" textlink="">
      <xdr:nvSpPr>
        <xdr:cNvPr id="2" name="BT862619">
          <a:extLst>
            <a:ext uri="{FF2B5EF4-FFF2-40B4-BE49-F238E27FC236}">
              <a16:creationId xmlns:a16="http://schemas.microsoft.com/office/drawing/2014/main" id="{040EB9FD-1707-A505-A117-571079DD1202}"/>
            </a:ext>
          </a:extLst>
        </xdr:cNvPr>
        <xdr:cNvSpPr txBox="1"/>
      </xdr:nvSpPr>
      <xdr:spPr>
        <a:xfrm>
          <a:off x="6941248" y="36195"/>
          <a:ext cx="1165860" cy="289560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n-NZ" sz="1100"/>
            <a:t>Order</a:t>
          </a:r>
        </a:p>
      </xdr:txBody>
    </xdr:sp>
    <xdr:clientData/>
  </xdr:twoCellAnchor>
  <xdr:twoCellAnchor editAs="oneCell">
    <xdr:from>
      <xdr:col>2</xdr:col>
      <xdr:colOff>12700</xdr:colOff>
      <xdr:row>6</xdr:row>
      <xdr:rowOff>0</xdr:rowOff>
    </xdr:from>
    <xdr:to>
      <xdr:col>2</xdr:col>
      <xdr:colOff>38100</xdr:colOff>
      <xdr:row>6</xdr:row>
      <xdr:rowOff>25400</xdr:rowOff>
    </xdr:to>
    <xdr:sp macro="" textlink="">
      <xdr:nvSpPr>
        <xdr:cNvPr id="3" name="TX802114" hidden="1">
          <a:extLst>
            <a:ext uri="{FF2B5EF4-FFF2-40B4-BE49-F238E27FC236}">
              <a16:creationId xmlns:a16="http://schemas.microsoft.com/office/drawing/2014/main" id="{B9CF2547-73E1-3A8E-A940-9F5A56518138}"/>
            </a:ext>
          </a:extLst>
        </xdr:cNvPr>
        <xdr:cNvSpPr txBox="1"/>
      </xdr:nvSpPr>
      <xdr:spPr>
        <a:xfrm>
          <a:off x="1008063" y="108585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NZ" sz="1100"/>
            <a:t>RunProcSCA
Form11.txt
TextBoxList,TextBox,,False,03,False,,False,,,
ScrollBarSelect,ScrollBar,0,False,04,False,,,,,
CheckBoxTrans,CheckBox,0,False,05,False,Trans,False,,,
OptionButton_W,OptionButton,0,True,000000020001_General,True,Workbook,False,,,
OptionButton_R,OptionButton,0,True,000000000001_General,True,Range,False,,,
OptionButton_S,OptionButton,-1,True,000000010001_General,True,Sheet,False,,,
RefEdit_R,RefEdit,,True,000000000101_General,True,Range:,False,,,
CheckBoxVarLabels,CheckBox,-1,True,000000000201_General,True,Variable labels,False,,,
CheckBox_W,CheckBox,0,True,000000000601_General,True,Weights,False,,,
RefEdit_W,RefEdit0,,True,000000000701_General,True,Weights:,False,,,
CheckBox_ObsLabels,CheckBox,0,True,000000000301_General,True,Observation labels,False,,,
RefEdit_ObsLabels,RefEdit0,'Sheet1'!$A:$A,True,000000000401_General,True,Observation labels:,False,,111,1
CheckBoxFormats,CheckBox,-1,True,000000000501_General,True,Use the cells format,False,,,
CheckBox_Z,CheckBox,0,True,000000000700_General,True,Z,False,,,
RefEdit_Z,RefEdit0,,True,000000000800_General,True,Z:,False,,,
CheckBoxBubbles,CheckBox,0,True,000000000900_General,True,Bubbles,False,,,
RefEdit_X,RefEdit0,'Sheet1'!$I:$I,True,000000000100_General,True,,False,,111,1
RefEdit_Y,RefEdit0,'Sheet1'!$J:$J,True,000000000600_General,True,,False,,111,1
CheckBoxMatXY,CheckBox,0,True,100000000000_Options,True,Matrix of plots,False,,,
CheckBoxFreq,CheckBox,0,True,100000000300_Options,True,Frequencies,False,,,
CheckBoxOnly,CheckBox,0,True,100000000400_Options,True,Only if &gt;1,False,,,
OptionButtonQQ,OptionButton,0,True,100000000200_Options,True,Q-Q plots,False,,,
OptionButtonHisto,OptionButton,-1,True,100000000100_Options,True,Histograms,False,,,
CheckBoxL,CheckBox,-1,True,100000000101_Options,True,Legend,False,,,
CheckBoxColorCorrel,CheckBox,0,True,100000000001_Options,True,Color by correlation,False,,,
CheckBoxEllipse,CheckBox,0,True,100000000002_Options,True,Confidence ellipses,False,,,
OptionButtonFisher,OptionButton,-1,True,100000000102_Options,True,Fisher,False,,,
OptionButtonChiSq,OptionButton,0,True,100000010102_Options,True,Chi-square,False,,,
TextBox_Conf,TextBox,95,True,100000020102_Options,True,Confidence interval (%):,False,,,
CheckBoxRegLine,CheckBox,0,True,100000000202_Options,True,Regression lines,False,,,
ComboBoxColor1,ComboBox,537274,True,200000010100_Colors,True,Enter the color of the group 1,True,,,
ComboBoxColor2,ComboBox,4294912,True,200000030100_Colors,True,Enter the color of the group 2,True,,,
ComboBoxColor3,ComboBox,-1,False,200000050100_Colors,False,Enter the color of the group 3,True,,,
ComboBoxColor4,ComboBox,-1,False,200000070100_Colors,False,Enter the color of the group 4,True,,,
ComboBoxColor5,ComboBox,-1,False,200000090100_Colors,False,Enter the color of the group 5,True,,,
ComboBoxColor6,ComboBox,-1,False,200000110100_Colors,False,Enter the color of the group 6,True,,,
ComboBoxColor7,ComboBox,-1,False,200000130100_Colors,False,Enter the color of the group 7,True,,,
ComboBoxColor8,ComboBox,-1,False,200000150100_Colors,False,Enter the color of the group 8,True,,,
ComboBoxColor9,ComboBox,-1,False,200000180100_Colors,False,Enter the color of the group 9,True,,,
FileSelect1,CommandButton,,False,000000000300_General,False,,False,,,
CheckBox_G,CheckBox,-1,True,000000001000_General,True,Groups,False,,,
ComboBoxColor10,ComboBox,-1,False,200000000101_Colors,False,Enter the color of the group 10,True,,,
ComboBoxColor11,ComboBox,-1,False,200000000301_Colors,False,Enter the color of the group 11,True,,,
ComboBoxColor12,ComboBox,-1,False,200000000501_Colors,False,Enter the color of the group 12,True,,,
ComboBoxColor13,ComboBox,-1,False,200000000701_Colors,False,Enter the color of the group 13,True,,,
ComboBoxColor14,ComboBox,-1,False,200000000901_Colors,False,Enter the color of the group 14,True,,,
ComboBoxColor15,ComboBox,-1,False,200000001101_Colors,False,Enter the color of the group 15,True,,,
ComboBoxColor16,ComboBox,-1,False,200000001301_Colors,False,Enter the color of the group 16,True,,,
ComboBoxColor18,ComboBox,-1,False,200000001501_Colors,False,Enter the color of the group 18,True,,,
ComboBoxColor17,ComboBox,-1,False,200000001701_Colors,False,Enter the color of the group 17,True,,,
RefEdit_G,RefEdit0,'Sheet1'!$A:$A,True,000000001100_General,True,Groups:,False,,111,1
</a:t>
          </a:r>
        </a:p>
      </xdr:txBody>
    </xdr:sp>
    <xdr:clientData/>
  </xdr:twoCellAnchor>
  <xdr:twoCellAnchor editAs="absolute">
    <xdr:from>
      <xdr:col>1</xdr:col>
      <xdr:colOff>6350</xdr:colOff>
      <xdr:row>6</xdr:row>
      <xdr:rowOff>6350</xdr:rowOff>
    </xdr:from>
    <xdr:to>
      <xdr:col>4</xdr:col>
      <xdr:colOff>6350</xdr:colOff>
      <xdr:row>6</xdr:row>
      <xdr:rowOff>471488</xdr:rowOff>
    </xdr:to>
    <xdr:sp macro="" textlink="">
      <xdr:nvSpPr>
        <xdr:cNvPr id="4" name="BK802114">
          <a:extLst>
            <a:ext uri="{FF2B5EF4-FFF2-40B4-BE49-F238E27FC236}">
              <a16:creationId xmlns:a16="http://schemas.microsoft.com/office/drawing/2014/main" id="{7883AC88-2CC1-A54F-EF5F-2C777D3534FC}"/>
            </a:ext>
          </a:extLst>
        </xdr:cNvPr>
        <xdr:cNvSpPr/>
      </xdr:nvSpPr>
      <xdr:spPr>
        <a:xfrm>
          <a:off x="354013" y="1092200"/>
          <a:ext cx="1943100" cy="465138"/>
        </a:xfrm>
        <a:prstGeom prst="roundRect">
          <a:avLst/>
        </a:prstGeom>
        <a:solidFill>
          <a:srgbClr val="F5F5F5"/>
        </a:solidFill>
        <a:ln w="12700">
          <a:solidFill>
            <a:srgbClr val="C9521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 editAs="absolute">
    <xdr:from>
      <xdr:col>1</xdr:col>
      <xdr:colOff>88900</xdr:colOff>
      <xdr:row>6</xdr:row>
      <xdr:rowOff>53975</xdr:rowOff>
    </xdr:from>
    <xdr:to>
      <xdr:col>1</xdr:col>
      <xdr:colOff>450850</xdr:colOff>
      <xdr:row>6</xdr:row>
      <xdr:rowOff>415925</xdr:rowOff>
    </xdr:to>
    <xdr:pic macro="[0]!ReRunXLSTAT">
      <xdr:nvPicPr>
        <xdr:cNvPr id="5" name="BT802114">
          <a:extLst>
            <a:ext uri="{FF2B5EF4-FFF2-40B4-BE49-F238E27FC236}">
              <a16:creationId xmlns:a16="http://schemas.microsoft.com/office/drawing/2014/main" id="{BE187B23-6F7F-7BDA-6067-74D21E148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563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1</xdr:col>
      <xdr:colOff>561339</xdr:colOff>
      <xdr:row>6</xdr:row>
      <xdr:rowOff>53975</xdr:rowOff>
    </xdr:from>
    <xdr:to>
      <xdr:col>2</xdr:col>
      <xdr:colOff>275589</xdr:colOff>
      <xdr:row>6</xdr:row>
      <xdr:rowOff>415925</xdr:rowOff>
    </xdr:to>
    <xdr:pic macro="[0]!AddRemovGrid">
      <xdr:nvPicPr>
        <xdr:cNvPr id="6" name="RM802114">
          <a:extLst>
            <a:ext uri="{FF2B5EF4-FFF2-40B4-BE49-F238E27FC236}">
              <a16:creationId xmlns:a16="http://schemas.microsoft.com/office/drawing/2014/main" id="{76A8E8A2-F7BD-C07D-BA40-855FA8D8A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002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1</xdr:col>
      <xdr:colOff>561339</xdr:colOff>
      <xdr:row>6</xdr:row>
      <xdr:rowOff>53975</xdr:rowOff>
    </xdr:from>
    <xdr:to>
      <xdr:col>2</xdr:col>
      <xdr:colOff>275589</xdr:colOff>
      <xdr:row>6</xdr:row>
      <xdr:rowOff>415925</xdr:rowOff>
    </xdr:to>
    <xdr:pic macro="[0]!AddRemovGrid">
      <xdr:nvPicPr>
        <xdr:cNvPr id="7" name="AD802114" hidden="1">
          <a:extLst>
            <a:ext uri="{FF2B5EF4-FFF2-40B4-BE49-F238E27FC236}">
              <a16:creationId xmlns:a16="http://schemas.microsoft.com/office/drawing/2014/main" id="{C64A2B1C-643A-0717-40E4-BA75633CD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002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2</xdr:col>
      <xdr:colOff>386080</xdr:colOff>
      <xdr:row>6</xdr:row>
      <xdr:rowOff>53975</xdr:rowOff>
    </xdr:from>
    <xdr:to>
      <xdr:col>3</xdr:col>
      <xdr:colOff>100330</xdr:colOff>
      <xdr:row>6</xdr:row>
      <xdr:rowOff>415925</xdr:rowOff>
    </xdr:to>
    <xdr:pic macro="[0]!SendToOfficeLocal">
      <xdr:nvPicPr>
        <xdr:cNvPr id="8" name="WD802114">
          <a:extLst>
            <a:ext uri="{FF2B5EF4-FFF2-40B4-BE49-F238E27FC236}">
              <a16:creationId xmlns:a16="http://schemas.microsoft.com/office/drawing/2014/main" id="{01666558-418E-3DF7-0850-59C4DB182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1443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3</xdr:col>
      <xdr:colOff>210820</xdr:colOff>
      <xdr:row>6</xdr:row>
      <xdr:rowOff>53975</xdr:rowOff>
    </xdr:from>
    <xdr:to>
      <xdr:col>3</xdr:col>
      <xdr:colOff>572770</xdr:colOff>
      <xdr:row>6</xdr:row>
      <xdr:rowOff>415925</xdr:rowOff>
    </xdr:to>
    <xdr:pic macro="[0]!SendToOfficeLocal">
      <xdr:nvPicPr>
        <xdr:cNvPr id="9" name="PT802114">
          <a:extLst>
            <a:ext uri="{FF2B5EF4-FFF2-40B4-BE49-F238E27FC236}">
              <a16:creationId xmlns:a16="http://schemas.microsoft.com/office/drawing/2014/main" id="{1A0C2AE0-97F5-C318-75C3-58698F179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3883" y="1139825"/>
          <a:ext cx="361950" cy="361950"/>
        </a:xfrm>
        <a:prstGeom prst="rect">
          <a:avLst/>
        </a:prstGeom>
      </xdr:spPr>
    </xdr:pic>
    <xdr:clientData/>
  </xdr:twoCellAnchor>
  <xdr:twoCellAnchor>
    <xdr:from>
      <xdr:col>0</xdr:col>
      <xdr:colOff>328612</xdr:colOff>
      <xdr:row>12</xdr:row>
      <xdr:rowOff>9524</xdr:rowOff>
    </xdr:from>
    <xdr:to>
      <xdr:col>10</xdr:col>
      <xdr:colOff>631649</xdr:colOff>
      <xdr:row>35</xdr:row>
      <xdr:rowOff>167099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FBF8C62-7952-F517-C84E-4D9012772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84772</xdr:colOff>
      <xdr:row>12</xdr:row>
      <xdr:rowOff>6350</xdr:rowOff>
    </xdr:from>
    <xdr:to>
      <xdr:col>0</xdr:col>
      <xdr:colOff>328612</xdr:colOff>
      <xdr:row>13</xdr:row>
      <xdr:rowOff>69215</xdr:rowOff>
    </xdr:to>
    <xdr:pic macro="[0]!SendToZenplot">
      <xdr:nvPicPr>
        <xdr:cNvPr id="11" name="zenplot_Chart 9">
          <a:extLst>
            <a:ext uri="{FF2B5EF4-FFF2-40B4-BE49-F238E27FC236}">
              <a16:creationId xmlns:a16="http://schemas.microsoft.com/office/drawing/2014/main" id="{6C1EF9BA-C5A0-E6D1-000C-4AC1D1F980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772" y="2478088"/>
          <a:ext cx="243840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334963</xdr:colOff>
      <xdr:row>2</xdr:row>
      <xdr:rowOff>0</xdr:rowOff>
    </xdr:from>
    <xdr:to>
      <xdr:col>1</xdr:col>
      <xdr:colOff>12700</xdr:colOff>
      <xdr:row>2</xdr:row>
      <xdr:rowOff>25400</xdr:rowOff>
    </xdr:to>
    <xdr:sp macro="" textlink="">
      <xdr:nvSpPr>
        <xdr:cNvPr id="12" name="XP802114" hidden="1">
          <a:extLst>
            <a:ext uri="{FF2B5EF4-FFF2-40B4-BE49-F238E27FC236}">
              <a16:creationId xmlns:a16="http://schemas.microsoft.com/office/drawing/2014/main" id="{B6E96B68-120F-F2DF-E32D-E857F1D5C537}"/>
            </a:ext>
          </a:extLst>
        </xdr:cNvPr>
        <xdr:cNvSpPr txBox="1"/>
      </xdr:nvSpPr>
      <xdr:spPr>
        <a:xfrm>
          <a:off x="334963" y="36195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NZ" sz="1100"/>
            <a:t>SCA1*SEP*Scatter plots*SEP*$B$11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116585</xdr:colOff>
      <xdr:row>0</xdr:row>
      <xdr:rowOff>36195</xdr:rowOff>
    </xdr:from>
    <xdr:to>
      <xdr:col>12</xdr:col>
      <xdr:colOff>634745</xdr:colOff>
      <xdr:row>1</xdr:row>
      <xdr:rowOff>144780</xdr:rowOff>
    </xdr:to>
    <xdr:sp macro="[0]!OrderXLSTAT" textlink="">
      <xdr:nvSpPr>
        <xdr:cNvPr id="2" name="BT414033">
          <a:extLst>
            <a:ext uri="{FF2B5EF4-FFF2-40B4-BE49-F238E27FC236}">
              <a16:creationId xmlns:a16="http://schemas.microsoft.com/office/drawing/2014/main" id="{B1D351C4-5197-6997-C20D-007336E2CB26}"/>
            </a:ext>
          </a:extLst>
        </xdr:cNvPr>
        <xdr:cNvSpPr txBox="1"/>
      </xdr:nvSpPr>
      <xdr:spPr>
        <a:xfrm>
          <a:off x="6941248" y="36195"/>
          <a:ext cx="1165860" cy="289560"/>
        </a:xfrm>
        <a:prstGeom prst="rect">
          <a:avLst/>
        </a:prstGeom>
        <a:solidFill>
          <a:srgbClr val="FFFFFF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algn="ctr"/>
          <a:r>
            <a:rPr lang="en-NZ" sz="1100"/>
            <a:t>Order</a:t>
          </a:r>
        </a:p>
      </xdr:txBody>
    </xdr:sp>
    <xdr:clientData/>
  </xdr:twoCellAnchor>
  <xdr:twoCellAnchor editAs="oneCell">
    <xdr:from>
      <xdr:col>2</xdr:col>
      <xdr:colOff>12700</xdr:colOff>
      <xdr:row>6</xdr:row>
      <xdr:rowOff>0</xdr:rowOff>
    </xdr:from>
    <xdr:to>
      <xdr:col>2</xdr:col>
      <xdr:colOff>38100</xdr:colOff>
      <xdr:row>6</xdr:row>
      <xdr:rowOff>25400</xdr:rowOff>
    </xdr:to>
    <xdr:sp macro="" textlink="">
      <xdr:nvSpPr>
        <xdr:cNvPr id="3" name="TX338608" hidden="1">
          <a:extLst>
            <a:ext uri="{FF2B5EF4-FFF2-40B4-BE49-F238E27FC236}">
              <a16:creationId xmlns:a16="http://schemas.microsoft.com/office/drawing/2014/main" id="{58F8A1DE-F5F5-75A3-9588-17E599327FD0}"/>
            </a:ext>
          </a:extLst>
        </xdr:cNvPr>
        <xdr:cNvSpPr txBox="1"/>
      </xdr:nvSpPr>
      <xdr:spPr>
        <a:xfrm>
          <a:off x="1008063" y="108585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NZ" sz="1100"/>
            <a:t>RunProcSCA
Form11.txt
TextBoxList,TextBox,,False,03,False,,False,,,
ScrollBarSelect,ScrollBar,0,False,04,False,,,,,
CheckBoxTrans,CheckBox,0,False,05,False,Trans,False,,,
OptionButton_W,OptionButton,0,True,000000020001_General,True,Workbook,False,,,
OptionButton_R,OptionButton,0,True,000000000001_General,True,Range,False,,,
OptionButton_S,OptionButton,-1,True,000000010001_General,True,Sheet,False,,,
RefEdit_R,RefEdit,,True,000000000101_General,True,Range:,False,,,
CheckBoxVarLabels,CheckBox,-1,True,000000000201_General,True,Variable labels,False,,,
CheckBox_W,CheckBox,0,True,000000000601_General,True,Weights,False,,,
RefEdit_W,RefEdit0,,True,000000000701_General,True,Weights:,False,,,
CheckBox_ObsLabels,CheckBox,0,True,000000000301_General,True,Observation labels,False,,,
RefEdit_ObsLabels,RefEdit0,'Sheet1'!$A:$A,True,000000000401_General,True,Observation labels:,False,,111,1
CheckBoxFormats,CheckBox,-1,True,000000000501_General,True,Use the cells format,False,,,
CheckBox_Z,CheckBox,0,True,000000000700_General,True,Z,False,,,
RefEdit_Z,RefEdit0,,True,000000000800_General,True,Z:,False,,,
CheckBoxBubbles,CheckBox,0,True,000000000900_General,True,Bubbles,False,,,
RefEdit_X,RefEdit0,'Sheet1'!$J:$J,True,000000000100_General,True,,False,,111,1
RefEdit_Y,RefEdit0,'Sheet1'!$K:$K,True,000000000600_General,True,,False,,111,1
CheckBoxMatXY,CheckBox,0,True,100000000000_Options,True,Matrix of plots,False,,,
CheckBoxFreq,CheckBox,0,True,100000000300_Options,True,Frequencies,False,,,
CheckBoxOnly,CheckBox,0,True,100000000400_Options,True,Only if &gt;1,False,,,
OptionButtonQQ,OptionButton,0,True,100000000200_Options,True,Q-Q plots,False,,,
OptionButtonHisto,OptionButton,-1,True,100000000100_Options,True,Histograms,False,,,
CheckBoxL,CheckBox,-1,True,100000000101_Options,True,Legend,False,,,
CheckBoxColorCorrel,CheckBox,0,True,100000000001_Options,True,Color by correlation,False,,,
CheckBoxEllipse,CheckBox,0,True,100000000002_Options,True,Confidence ellipses,False,,,
OptionButtonFisher,OptionButton,-1,True,100000000102_Options,True,Fisher,False,,,
OptionButtonChiSq,OptionButton,0,True,100000010102_Options,True,Chi-square,False,,,
TextBox_Conf,TextBox,95,True,100000020102_Options,True,Confidence interval (%):,False,,,
CheckBoxRegLine,CheckBox,0,True,100000000202_Options,True,Regression lines,False,,,
ComboBoxColor1,ComboBox,537274,True,200000010100_Colors,True,Enter the color of the group 1,True,,,
ComboBoxColor2,ComboBox,4294912,True,200000030100_Colors,True,Enter the color of the group 2,True,,,
ComboBoxColor3,ComboBox,-1,False,200000050100_Colors,False,Enter the color of the group 3,True,,,
ComboBoxColor4,ComboBox,-1,False,200000070100_Colors,False,Enter the color of the group 4,True,,,
ComboBoxColor5,ComboBox,-1,False,200000090100_Colors,False,Enter the color of the group 5,True,,,
ComboBoxColor6,ComboBox,-1,False,200000110100_Colors,False,Enter the color of the group 6,True,,,
ComboBoxColor7,ComboBox,-1,False,200000130100_Colors,False,Enter the color of the group 7,True,,,
ComboBoxColor8,ComboBox,-1,False,200000150100_Colors,False,Enter the color of the group 8,True,,,
ComboBoxColor9,ComboBox,-1,False,200000180100_Colors,False,Enter the color of the group 9,True,,,
FileSelect1,CommandButton,,False,000000000300_General,False,,False,,,
CheckBox_G,CheckBox,-1,True,000000001000_General,True,Groups,False,,,
ComboBoxColor10,ComboBox,-1,False,200000000101_Colors,False,Enter the color of the group 10,True,,,
ComboBoxColor11,ComboBox,-1,False,200000000301_Colors,False,Enter the color of the group 11,True,,,
ComboBoxColor12,ComboBox,-1,False,200000000501_Colors,False,Enter the color of the group 12,True,,,
ComboBoxColor13,ComboBox,-1,False,200000000701_Colors,False,Enter the color of the group 13,True,,,
ComboBoxColor14,ComboBox,-1,False,200000000901_Colors,False,Enter the color of the group 14,True,,,
ComboBoxColor15,ComboBox,-1,False,200000001101_Colors,False,Enter the color of the group 15,True,,,
ComboBoxColor16,ComboBox,-1,False,200000001301_Colors,False,Enter the color of the group 16,True,,,
ComboBoxColor18,ComboBox,-1,False,200000001501_Colors,False,Enter the color of the group 18,True,,,
ComboBoxColor17,ComboBox,-1,False,200000001701_Colors,False,Enter the color of the group 17,True,,,
RefEdit_G,RefEdit0,'Sheet1'!$A:$A,True,000000001100_General,True,Groups:,False,,111,1
</a:t>
          </a:r>
        </a:p>
      </xdr:txBody>
    </xdr:sp>
    <xdr:clientData/>
  </xdr:twoCellAnchor>
  <xdr:twoCellAnchor editAs="absolute">
    <xdr:from>
      <xdr:col>1</xdr:col>
      <xdr:colOff>6350</xdr:colOff>
      <xdr:row>6</xdr:row>
      <xdr:rowOff>6350</xdr:rowOff>
    </xdr:from>
    <xdr:to>
      <xdr:col>4</xdr:col>
      <xdr:colOff>6350</xdr:colOff>
      <xdr:row>6</xdr:row>
      <xdr:rowOff>471488</xdr:rowOff>
    </xdr:to>
    <xdr:sp macro="" textlink="">
      <xdr:nvSpPr>
        <xdr:cNvPr id="4" name="BK338608">
          <a:extLst>
            <a:ext uri="{FF2B5EF4-FFF2-40B4-BE49-F238E27FC236}">
              <a16:creationId xmlns:a16="http://schemas.microsoft.com/office/drawing/2014/main" id="{260E4345-2DCD-865B-358E-26FBA0540890}"/>
            </a:ext>
          </a:extLst>
        </xdr:cNvPr>
        <xdr:cNvSpPr/>
      </xdr:nvSpPr>
      <xdr:spPr>
        <a:xfrm>
          <a:off x="354013" y="1092200"/>
          <a:ext cx="1943100" cy="465138"/>
        </a:xfrm>
        <a:prstGeom prst="roundRect">
          <a:avLst/>
        </a:prstGeom>
        <a:solidFill>
          <a:srgbClr val="F5F5F5"/>
        </a:solidFill>
        <a:ln w="12700">
          <a:solidFill>
            <a:srgbClr val="C95217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NZ" sz="1100"/>
        </a:p>
      </xdr:txBody>
    </xdr:sp>
    <xdr:clientData/>
  </xdr:twoCellAnchor>
  <xdr:twoCellAnchor editAs="absolute">
    <xdr:from>
      <xdr:col>1</xdr:col>
      <xdr:colOff>88900</xdr:colOff>
      <xdr:row>6</xdr:row>
      <xdr:rowOff>53975</xdr:rowOff>
    </xdr:from>
    <xdr:to>
      <xdr:col>1</xdr:col>
      <xdr:colOff>450850</xdr:colOff>
      <xdr:row>6</xdr:row>
      <xdr:rowOff>415925</xdr:rowOff>
    </xdr:to>
    <xdr:pic macro="[0]!ReRunXLSTAT">
      <xdr:nvPicPr>
        <xdr:cNvPr id="5" name="BT338608">
          <a:extLst>
            <a:ext uri="{FF2B5EF4-FFF2-40B4-BE49-F238E27FC236}">
              <a16:creationId xmlns:a16="http://schemas.microsoft.com/office/drawing/2014/main" id="{D2899C64-8064-D258-31DF-8E740031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563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1</xdr:col>
      <xdr:colOff>561339</xdr:colOff>
      <xdr:row>6</xdr:row>
      <xdr:rowOff>53975</xdr:rowOff>
    </xdr:from>
    <xdr:to>
      <xdr:col>2</xdr:col>
      <xdr:colOff>275589</xdr:colOff>
      <xdr:row>6</xdr:row>
      <xdr:rowOff>415925</xdr:rowOff>
    </xdr:to>
    <xdr:pic macro="[0]!AddRemovGrid">
      <xdr:nvPicPr>
        <xdr:cNvPr id="6" name="RM338608">
          <a:extLst>
            <a:ext uri="{FF2B5EF4-FFF2-40B4-BE49-F238E27FC236}">
              <a16:creationId xmlns:a16="http://schemas.microsoft.com/office/drawing/2014/main" id="{83AB4E5A-3CA3-CB67-E014-4EC064EA6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002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1</xdr:col>
      <xdr:colOff>561339</xdr:colOff>
      <xdr:row>6</xdr:row>
      <xdr:rowOff>53975</xdr:rowOff>
    </xdr:from>
    <xdr:to>
      <xdr:col>2</xdr:col>
      <xdr:colOff>275589</xdr:colOff>
      <xdr:row>6</xdr:row>
      <xdr:rowOff>415925</xdr:rowOff>
    </xdr:to>
    <xdr:pic macro="[0]!AddRemovGrid">
      <xdr:nvPicPr>
        <xdr:cNvPr id="7" name="AD338608" hidden="1">
          <a:extLst>
            <a:ext uri="{FF2B5EF4-FFF2-40B4-BE49-F238E27FC236}">
              <a16:creationId xmlns:a16="http://schemas.microsoft.com/office/drawing/2014/main" id="{E6DFC0D9-E4A1-3B2A-4CB5-E67AB192B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9002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2</xdr:col>
      <xdr:colOff>386080</xdr:colOff>
      <xdr:row>6</xdr:row>
      <xdr:rowOff>53975</xdr:rowOff>
    </xdr:from>
    <xdr:to>
      <xdr:col>3</xdr:col>
      <xdr:colOff>100330</xdr:colOff>
      <xdr:row>6</xdr:row>
      <xdr:rowOff>415925</xdr:rowOff>
    </xdr:to>
    <xdr:pic macro="[0]!SendToOfficeLocal">
      <xdr:nvPicPr>
        <xdr:cNvPr id="8" name="WD338608">
          <a:extLst>
            <a:ext uri="{FF2B5EF4-FFF2-40B4-BE49-F238E27FC236}">
              <a16:creationId xmlns:a16="http://schemas.microsoft.com/office/drawing/2014/main" id="{5C2F00C1-A2D4-429F-C48A-2FA046B8A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1443" y="1139825"/>
          <a:ext cx="361950" cy="361950"/>
        </a:xfrm>
        <a:prstGeom prst="rect">
          <a:avLst/>
        </a:prstGeom>
      </xdr:spPr>
    </xdr:pic>
    <xdr:clientData/>
  </xdr:twoCellAnchor>
  <xdr:twoCellAnchor editAs="absolute">
    <xdr:from>
      <xdr:col>3</xdr:col>
      <xdr:colOff>210820</xdr:colOff>
      <xdr:row>6</xdr:row>
      <xdr:rowOff>53975</xdr:rowOff>
    </xdr:from>
    <xdr:to>
      <xdr:col>3</xdr:col>
      <xdr:colOff>572770</xdr:colOff>
      <xdr:row>6</xdr:row>
      <xdr:rowOff>415925</xdr:rowOff>
    </xdr:to>
    <xdr:pic macro="[0]!SendToOfficeLocal">
      <xdr:nvPicPr>
        <xdr:cNvPr id="9" name="PT338608">
          <a:extLst>
            <a:ext uri="{FF2B5EF4-FFF2-40B4-BE49-F238E27FC236}">
              <a16:creationId xmlns:a16="http://schemas.microsoft.com/office/drawing/2014/main" id="{F2AC431B-F189-B630-668A-BF298D861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3883" y="1139825"/>
          <a:ext cx="361950" cy="361950"/>
        </a:xfrm>
        <a:prstGeom prst="rect">
          <a:avLst/>
        </a:prstGeom>
      </xdr:spPr>
    </xdr:pic>
    <xdr:clientData/>
  </xdr:twoCellAnchor>
  <xdr:twoCellAnchor>
    <xdr:from>
      <xdr:col>0</xdr:col>
      <xdr:colOff>347661</xdr:colOff>
      <xdr:row>12</xdr:row>
      <xdr:rowOff>0</xdr:rowOff>
    </xdr:from>
    <xdr:to>
      <xdr:col>11</xdr:col>
      <xdr:colOff>2998</xdr:colOff>
      <xdr:row>35</xdr:row>
      <xdr:rowOff>157575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2ED114C-5C22-E6E1-AA24-13C2DB8C4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84772</xdr:colOff>
      <xdr:row>12</xdr:row>
      <xdr:rowOff>6350</xdr:rowOff>
    </xdr:from>
    <xdr:to>
      <xdr:col>0</xdr:col>
      <xdr:colOff>328612</xdr:colOff>
      <xdr:row>13</xdr:row>
      <xdr:rowOff>69215</xdr:rowOff>
    </xdr:to>
    <xdr:pic macro="[0]!SendToZenplot">
      <xdr:nvPicPr>
        <xdr:cNvPr id="11" name="zenplot_Chart 9">
          <a:extLst>
            <a:ext uri="{FF2B5EF4-FFF2-40B4-BE49-F238E27FC236}">
              <a16:creationId xmlns:a16="http://schemas.microsoft.com/office/drawing/2014/main" id="{7EF7865B-9BC1-C853-EC70-540025CD9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4772" y="2478088"/>
          <a:ext cx="243840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334963</xdr:colOff>
      <xdr:row>2</xdr:row>
      <xdr:rowOff>0</xdr:rowOff>
    </xdr:from>
    <xdr:to>
      <xdr:col>1</xdr:col>
      <xdr:colOff>12700</xdr:colOff>
      <xdr:row>2</xdr:row>
      <xdr:rowOff>25400</xdr:rowOff>
    </xdr:to>
    <xdr:sp macro="" textlink="">
      <xdr:nvSpPr>
        <xdr:cNvPr id="12" name="XP338608" hidden="1">
          <a:extLst>
            <a:ext uri="{FF2B5EF4-FFF2-40B4-BE49-F238E27FC236}">
              <a16:creationId xmlns:a16="http://schemas.microsoft.com/office/drawing/2014/main" id="{5044C31B-623D-E6A7-4EF3-FF7CBF072C88}"/>
            </a:ext>
          </a:extLst>
        </xdr:cNvPr>
        <xdr:cNvSpPr txBox="1"/>
      </xdr:nvSpPr>
      <xdr:spPr>
        <a:xfrm>
          <a:off x="334963" y="361950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n-NZ" sz="1100"/>
            <a:t>SCA*SEP*Scatter plots*SEP*$B$11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307180</xdr:colOff>
      <xdr:row>2</xdr:row>
      <xdr:rowOff>19050</xdr:rowOff>
    </xdr:from>
    <xdr:to>
      <xdr:col>14</xdr:col>
      <xdr:colOff>310180</xdr:colOff>
      <xdr:row>25</xdr:row>
      <xdr:rowOff>176625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D1E906-6A61-5A3F-F105-D05F63FD5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1A65E-2838-4488-8647-6115DB5DC747}">
  <sheetPr codeName="Sheet1"/>
  <dimension ref="A1:N111"/>
  <sheetViews>
    <sheetView zoomScale="220" workbookViewId="0">
      <pane ySplit="1" topLeftCell="A52" activePane="bottomLeft" state="frozen"/>
      <selection pane="bottomLeft" activeCell="B96" sqref="B96"/>
    </sheetView>
  </sheetViews>
  <sheetFormatPr defaultRowHeight="14.25" x14ac:dyDescent="0.45"/>
  <cols>
    <col min="1" max="1" width="18.33203125" customWidth="1"/>
  </cols>
  <sheetData>
    <row r="1" spans="1:14" x14ac:dyDescent="0.45">
      <c r="A1" t="s">
        <v>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12</v>
      </c>
      <c r="J1" t="s">
        <v>13</v>
      </c>
      <c r="K1" t="s">
        <v>5</v>
      </c>
      <c r="L1" t="s">
        <v>14</v>
      </c>
      <c r="M1" t="s">
        <v>15</v>
      </c>
      <c r="N1" t="s">
        <v>16</v>
      </c>
    </row>
    <row r="2" spans="1:14" x14ac:dyDescent="0.45">
      <c r="A2" t="s">
        <v>10</v>
      </c>
      <c r="B2">
        <v>0.77200000000000002</v>
      </c>
      <c r="C2">
        <v>3.0059999999999998</v>
      </c>
      <c r="D2">
        <v>3.8860000000000001</v>
      </c>
      <c r="E2">
        <v>3.306</v>
      </c>
      <c r="F2">
        <f t="shared" ref="F2:F28" si="0">B2/(B2+D2+E2)</f>
        <v>9.6936212958312409E-2</v>
      </c>
      <c r="G2">
        <f t="shared" ref="G2:G28" si="1">D2/(B2+D2+E2)</f>
        <v>0.48794575590155698</v>
      </c>
      <c r="H2">
        <f t="shared" ref="H2:H28" si="2">E2/(B2+D2+E2)</f>
        <v>0.41511803114013057</v>
      </c>
      <c r="I2">
        <f>Sheet1!B2+Sheet1!E2</f>
        <v>4.0780000000000003</v>
      </c>
      <c r="J2">
        <f>C2</f>
        <v>3.0059999999999998</v>
      </c>
      <c r="K2">
        <f>G2</f>
        <v>0.48794575590155698</v>
      </c>
      <c r="L2">
        <f>I2/(I2+J2+K2)</f>
        <v>0.53856698548343618</v>
      </c>
      <c r="M2">
        <f>J2/(I2+J2+K2)</f>
        <v>0.39699175045689283</v>
      </c>
      <c r="N2">
        <f>K2/(I2+J2+K2)</f>
        <v>6.4441264059670947E-2</v>
      </c>
    </row>
    <row r="3" spans="1:14" x14ac:dyDescent="0.45">
      <c r="A3" t="s">
        <v>10</v>
      </c>
      <c r="B3">
        <v>0.47299999999999998</v>
      </c>
      <c r="C3">
        <v>2.887</v>
      </c>
      <c r="D3">
        <v>5.3570000000000002</v>
      </c>
      <c r="E3">
        <v>3.0190000000000001</v>
      </c>
      <c r="F3">
        <f t="shared" si="0"/>
        <v>5.3452367499152442E-2</v>
      </c>
      <c r="G3">
        <f t="shared" si="1"/>
        <v>0.60537913888574979</v>
      </c>
      <c r="H3">
        <f t="shared" si="2"/>
        <v>0.34116849361509777</v>
      </c>
      <c r="I3">
        <f>Sheet1!B3+Sheet1!E3</f>
        <v>3.492</v>
      </c>
      <c r="J3">
        <f t="shared" ref="J3:J66" si="3">C3</f>
        <v>2.887</v>
      </c>
      <c r="K3">
        <f t="shared" ref="K3:K66" si="4">G3</f>
        <v>0.60537913888574979</v>
      </c>
      <c r="L3">
        <f t="shared" ref="L3:L66" si="5">I3/(I3+J3+K3)</f>
        <v>0.49997285808242864</v>
      </c>
      <c r="M3">
        <f t="shared" ref="M3:M66" si="6">J3/(I3+J3+K3)</f>
        <v>0.41335098547650956</v>
      </c>
      <c r="N3">
        <f t="shared" ref="N3:N66" si="7">K3/(I3+J3+K3)</f>
        <v>8.6676156441061802E-2</v>
      </c>
    </row>
    <row r="4" spans="1:14" x14ac:dyDescent="0.45">
      <c r="A4" t="s">
        <v>10</v>
      </c>
      <c r="B4">
        <v>1.0640000000000001</v>
      </c>
      <c r="C4">
        <v>2.5670000000000002</v>
      </c>
      <c r="D4">
        <v>5.8620000000000001</v>
      </c>
      <c r="E4">
        <v>3.91</v>
      </c>
      <c r="F4">
        <f t="shared" si="0"/>
        <v>9.8191214470284241E-2</v>
      </c>
      <c r="G4">
        <f t="shared" si="1"/>
        <v>0.54097452934662238</v>
      </c>
      <c r="H4">
        <f t="shared" si="2"/>
        <v>0.36083425618309339</v>
      </c>
      <c r="I4">
        <f>Sheet1!B4+Sheet1!E4</f>
        <v>4.9740000000000002</v>
      </c>
      <c r="J4">
        <f t="shared" si="3"/>
        <v>2.5670000000000002</v>
      </c>
      <c r="K4">
        <f t="shared" si="4"/>
        <v>0.54097452934662238</v>
      </c>
      <c r="L4">
        <f t="shared" si="5"/>
        <v>0.61544366193419786</v>
      </c>
      <c r="M4">
        <f t="shared" si="6"/>
        <v>0.31762040212808318</v>
      </c>
      <c r="N4">
        <f t="shared" si="7"/>
        <v>6.6935935937719029E-2</v>
      </c>
    </row>
    <row r="5" spans="1:14" x14ac:dyDescent="0.45">
      <c r="A5" t="s">
        <v>10</v>
      </c>
      <c r="B5">
        <v>0</v>
      </c>
      <c r="C5">
        <v>3.3919999999999999</v>
      </c>
      <c r="D5">
        <v>4.82</v>
      </c>
      <c r="E5">
        <v>3.1949999999999998</v>
      </c>
      <c r="F5">
        <f t="shared" si="0"/>
        <v>0</v>
      </c>
      <c r="G5">
        <f t="shared" si="1"/>
        <v>0.60137242669993762</v>
      </c>
      <c r="H5">
        <f t="shared" si="2"/>
        <v>0.39862757330006232</v>
      </c>
      <c r="I5">
        <f>Sheet1!B5+Sheet1!E5</f>
        <v>3.1949999999999998</v>
      </c>
      <c r="J5">
        <f t="shared" si="3"/>
        <v>3.3919999999999999</v>
      </c>
      <c r="K5">
        <f t="shared" si="4"/>
        <v>0.60137242669993762</v>
      </c>
      <c r="L5">
        <f t="shared" si="5"/>
        <v>0.44446778913857299</v>
      </c>
      <c r="M5">
        <f t="shared" si="6"/>
        <v>0.47187315829672605</v>
      </c>
      <c r="N5">
        <f t="shared" si="7"/>
        <v>8.3659052564701047E-2</v>
      </c>
    </row>
    <row r="6" spans="1:14" x14ac:dyDescent="0.45">
      <c r="A6" t="s">
        <v>10</v>
      </c>
      <c r="B6">
        <v>0</v>
      </c>
      <c r="C6">
        <v>2.74</v>
      </c>
      <c r="D6">
        <v>6.6130000000000004</v>
      </c>
      <c r="E6">
        <v>4.0179999999999998</v>
      </c>
      <c r="F6">
        <f t="shared" si="0"/>
        <v>0</v>
      </c>
      <c r="G6">
        <f t="shared" si="1"/>
        <v>0.62204872542564205</v>
      </c>
      <c r="H6">
        <f t="shared" si="2"/>
        <v>0.37795127457435801</v>
      </c>
      <c r="I6">
        <f>Sheet1!B6+Sheet1!E6</f>
        <v>4.0179999999999998</v>
      </c>
      <c r="J6">
        <f t="shared" si="3"/>
        <v>2.74</v>
      </c>
      <c r="K6">
        <f t="shared" si="4"/>
        <v>0.62204872542564205</v>
      </c>
      <c r="L6">
        <f t="shared" si="5"/>
        <v>0.54444084984930274</v>
      </c>
      <c r="M6">
        <f t="shared" si="6"/>
        <v>0.37127126147015671</v>
      </c>
      <c r="N6">
        <f t="shared" si="7"/>
        <v>8.4287888680540601E-2</v>
      </c>
    </row>
    <row r="7" spans="1:14" x14ac:dyDescent="0.45">
      <c r="A7" t="s">
        <v>10</v>
      </c>
      <c r="B7">
        <v>0.48399999999999999</v>
      </c>
      <c r="C7">
        <v>3.234</v>
      </c>
      <c r="D7">
        <v>5.7709999999999999</v>
      </c>
      <c r="E7">
        <v>4.1109999999999998</v>
      </c>
      <c r="F7">
        <f t="shared" si="0"/>
        <v>4.6691105537333591E-2</v>
      </c>
      <c r="G7">
        <f t="shared" si="1"/>
        <v>0.55672390507428127</v>
      </c>
      <c r="H7">
        <f t="shared" si="2"/>
        <v>0.3965849893883851</v>
      </c>
      <c r="I7">
        <f>Sheet1!B7+Sheet1!E7</f>
        <v>4.5949999999999998</v>
      </c>
      <c r="J7">
        <f t="shared" si="3"/>
        <v>3.234</v>
      </c>
      <c r="K7">
        <f t="shared" si="4"/>
        <v>0.55672390507428127</v>
      </c>
      <c r="L7">
        <f t="shared" si="5"/>
        <v>0.54795507841839652</v>
      </c>
      <c r="M7">
        <f t="shared" si="6"/>
        <v>0.38565543495214244</v>
      </c>
      <c r="N7">
        <f t="shared" si="7"/>
        <v>6.6389486629461092E-2</v>
      </c>
    </row>
    <row r="8" spans="1:14" x14ac:dyDescent="0.45">
      <c r="A8" t="s">
        <v>10</v>
      </c>
      <c r="B8">
        <v>0.379</v>
      </c>
      <c r="C8">
        <v>2.38</v>
      </c>
      <c r="D8">
        <v>5.3179999999999996</v>
      </c>
      <c r="E8">
        <v>4.3129999999999997</v>
      </c>
      <c r="F8">
        <f t="shared" si="0"/>
        <v>3.7862137862137872E-2</v>
      </c>
      <c r="G8">
        <f t="shared" si="1"/>
        <v>0.53126873126873131</v>
      </c>
      <c r="H8">
        <f t="shared" si="2"/>
        <v>0.43086913086913092</v>
      </c>
      <c r="I8">
        <f>Sheet1!B8+Sheet1!E8</f>
        <v>4.6920000000000002</v>
      </c>
      <c r="J8">
        <f t="shared" si="3"/>
        <v>2.38</v>
      </c>
      <c r="K8">
        <f t="shared" si="4"/>
        <v>0.53126873126873131</v>
      </c>
      <c r="L8">
        <f t="shared" si="5"/>
        <v>0.61710300738207136</v>
      </c>
      <c r="M8">
        <f t="shared" si="6"/>
        <v>0.31302326461409413</v>
      </c>
      <c r="N8">
        <f t="shared" si="7"/>
        <v>6.9873728003834512E-2</v>
      </c>
    </row>
    <row r="9" spans="1:14" x14ac:dyDescent="0.45">
      <c r="A9" t="s">
        <v>10</v>
      </c>
      <c r="B9">
        <v>0.60599999999999998</v>
      </c>
      <c r="C9">
        <v>2.9489999999999998</v>
      </c>
      <c r="D9">
        <v>5.9880000000000004</v>
      </c>
      <c r="E9">
        <v>4.141</v>
      </c>
      <c r="F9">
        <f t="shared" si="0"/>
        <v>5.6450861667442946E-2</v>
      </c>
      <c r="G9">
        <f t="shared" si="1"/>
        <v>0.55780158360503029</v>
      </c>
      <c r="H9">
        <f t="shared" si="2"/>
        <v>0.38574755472752681</v>
      </c>
      <c r="I9">
        <f>Sheet1!B9+Sheet1!E9</f>
        <v>4.7469999999999999</v>
      </c>
      <c r="J9">
        <f t="shared" si="3"/>
        <v>2.9489999999999998</v>
      </c>
      <c r="K9">
        <f t="shared" si="4"/>
        <v>0.55780158360503029</v>
      </c>
      <c r="L9">
        <f t="shared" si="5"/>
        <v>0.57512892113001857</v>
      </c>
      <c r="M9">
        <f t="shared" si="6"/>
        <v>0.35728990697544233</v>
      </c>
      <c r="N9">
        <f t="shared" si="7"/>
        <v>6.7581171894539063E-2</v>
      </c>
    </row>
    <row r="10" spans="1:14" x14ac:dyDescent="0.45">
      <c r="A10" t="s">
        <v>10</v>
      </c>
      <c r="B10">
        <v>1.321</v>
      </c>
      <c r="C10">
        <v>2.895</v>
      </c>
      <c r="D10">
        <v>5.4509999999999996</v>
      </c>
      <c r="E10">
        <v>3.1739999999999999</v>
      </c>
      <c r="F10">
        <f t="shared" si="0"/>
        <v>0.13281721294992963</v>
      </c>
      <c r="G10">
        <f t="shared" si="1"/>
        <v>0.54805952141564451</v>
      </c>
      <c r="H10">
        <f t="shared" si="2"/>
        <v>0.31912326563442589</v>
      </c>
      <c r="I10">
        <f>Sheet1!B10+Sheet1!E10</f>
        <v>4.4950000000000001</v>
      </c>
      <c r="J10">
        <f t="shared" si="3"/>
        <v>2.895</v>
      </c>
      <c r="K10">
        <f t="shared" si="4"/>
        <v>0.54805952141564451</v>
      </c>
      <c r="L10">
        <f t="shared" si="5"/>
        <v>0.56625929647833861</v>
      </c>
      <c r="M10">
        <f t="shared" si="6"/>
        <v>0.36469870151385764</v>
      </c>
      <c r="N10">
        <f t="shared" si="7"/>
        <v>6.9042002007803735E-2</v>
      </c>
    </row>
    <row r="11" spans="1:14" x14ac:dyDescent="0.45">
      <c r="A11" t="s">
        <v>10</v>
      </c>
      <c r="B11">
        <v>0.51300000000000001</v>
      </c>
      <c r="C11">
        <v>2.3530000000000002</v>
      </c>
      <c r="D11">
        <v>6.3819999999999997</v>
      </c>
      <c r="E11">
        <v>4.8330000000000002</v>
      </c>
      <c r="F11">
        <f t="shared" si="0"/>
        <v>4.3741473396998638E-2</v>
      </c>
      <c r="G11">
        <f t="shared" si="1"/>
        <v>0.54416780354706684</v>
      </c>
      <c r="H11">
        <f t="shared" si="2"/>
        <v>0.41209072305593453</v>
      </c>
      <c r="I11">
        <f>Sheet1!B11+Sheet1!E11</f>
        <v>5.3460000000000001</v>
      </c>
      <c r="J11">
        <f t="shared" si="3"/>
        <v>2.3530000000000002</v>
      </c>
      <c r="K11">
        <f t="shared" si="4"/>
        <v>0.54416780354706684</v>
      </c>
      <c r="L11">
        <f t="shared" si="5"/>
        <v>0.64853708275835364</v>
      </c>
      <c r="M11">
        <f t="shared" si="6"/>
        <v>0.28544851397875159</v>
      </c>
      <c r="N11">
        <f t="shared" si="7"/>
        <v>6.6014403262894802E-2</v>
      </c>
    </row>
    <row r="12" spans="1:14" x14ac:dyDescent="0.45">
      <c r="A12" t="s">
        <v>10</v>
      </c>
      <c r="B12">
        <v>0</v>
      </c>
      <c r="C12">
        <v>2.452</v>
      </c>
      <c r="D12">
        <v>4.8780000000000001</v>
      </c>
      <c r="E12">
        <v>3.0609999999999999</v>
      </c>
      <c r="F12">
        <f t="shared" si="0"/>
        <v>0</v>
      </c>
      <c r="G12">
        <f t="shared" si="1"/>
        <v>0.61443506738883991</v>
      </c>
      <c r="H12">
        <f t="shared" si="2"/>
        <v>0.38556493261116009</v>
      </c>
      <c r="I12">
        <f>Sheet1!B12+Sheet1!E12</f>
        <v>3.0609999999999999</v>
      </c>
      <c r="J12">
        <f t="shared" si="3"/>
        <v>2.452</v>
      </c>
      <c r="K12">
        <f t="shared" si="4"/>
        <v>0.61443506738883991</v>
      </c>
      <c r="L12">
        <f t="shared" si="5"/>
        <v>0.49955649734929336</v>
      </c>
      <c r="M12">
        <f t="shared" si="6"/>
        <v>0.40016743923569659</v>
      </c>
      <c r="N12">
        <f t="shared" si="7"/>
        <v>0.10027606341501009</v>
      </c>
    </row>
    <row r="13" spans="1:14" x14ac:dyDescent="0.45">
      <c r="A13" t="s">
        <v>10</v>
      </c>
      <c r="B13">
        <v>0.95899999999999996</v>
      </c>
      <c r="C13">
        <v>3.3610000000000002</v>
      </c>
      <c r="D13">
        <v>5.7050000000000001</v>
      </c>
      <c r="E13">
        <v>3.6419999999999999</v>
      </c>
      <c r="F13">
        <f t="shared" si="0"/>
        <v>9.3052590723850193E-2</v>
      </c>
      <c r="G13">
        <f t="shared" si="1"/>
        <v>0.5535610324083059</v>
      </c>
      <c r="H13">
        <f t="shared" si="2"/>
        <v>0.35338637686784402</v>
      </c>
      <c r="I13">
        <f>Sheet1!B13+Sheet1!E13</f>
        <v>4.601</v>
      </c>
      <c r="J13">
        <f t="shared" si="3"/>
        <v>3.3610000000000002</v>
      </c>
      <c r="K13">
        <f t="shared" si="4"/>
        <v>0.5535610324083059</v>
      </c>
      <c r="L13">
        <f t="shared" si="5"/>
        <v>0.54030497608902472</v>
      </c>
      <c r="M13">
        <f t="shared" si="6"/>
        <v>0.39468920335475161</v>
      </c>
      <c r="N13">
        <f t="shared" si="7"/>
        <v>6.5005820556223767E-2</v>
      </c>
    </row>
    <row r="14" spans="1:14" x14ac:dyDescent="0.45">
      <c r="A14" t="s">
        <v>10</v>
      </c>
      <c r="B14">
        <v>0.77700000000000002</v>
      </c>
      <c r="C14">
        <v>3.02</v>
      </c>
      <c r="D14">
        <v>5.6660000000000004</v>
      </c>
      <c r="E14">
        <v>3.1970000000000001</v>
      </c>
      <c r="F14">
        <f t="shared" si="0"/>
        <v>8.0601659751037336E-2</v>
      </c>
      <c r="G14">
        <f t="shared" si="1"/>
        <v>0.58775933609958508</v>
      </c>
      <c r="H14">
        <f t="shared" si="2"/>
        <v>0.33163900414937758</v>
      </c>
      <c r="I14">
        <f>Sheet1!B14+Sheet1!E14</f>
        <v>3.9740000000000002</v>
      </c>
      <c r="J14">
        <f t="shared" si="3"/>
        <v>3.02</v>
      </c>
      <c r="K14">
        <f t="shared" si="4"/>
        <v>0.58775933609958508</v>
      </c>
      <c r="L14">
        <f t="shared" si="5"/>
        <v>0.52415274922778199</v>
      </c>
      <c r="M14">
        <f t="shared" si="6"/>
        <v>0.39832443449116794</v>
      </c>
      <c r="N14">
        <f t="shared" si="7"/>
        <v>7.7522816281050178E-2</v>
      </c>
    </row>
    <row r="15" spans="1:14" x14ac:dyDescent="0.45">
      <c r="A15" t="s">
        <v>10</v>
      </c>
      <c r="B15">
        <v>0.38300000000000001</v>
      </c>
      <c r="C15">
        <v>2.6549999999999998</v>
      </c>
      <c r="D15">
        <v>6.6429999999999998</v>
      </c>
      <c r="E15">
        <v>3.984</v>
      </c>
      <c r="F15">
        <f t="shared" si="0"/>
        <v>3.4786557674841054E-2</v>
      </c>
      <c r="G15">
        <f t="shared" si="1"/>
        <v>0.60336058128973657</v>
      </c>
      <c r="H15">
        <f t="shared" si="2"/>
        <v>0.36185286103542236</v>
      </c>
      <c r="I15">
        <f>Sheet1!B15+Sheet1!E15</f>
        <v>4.367</v>
      </c>
      <c r="J15">
        <f t="shared" si="3"/>
        <v>2.6549999999999998</v>
      </c>
      <c r="K15">
        <f t="shared" si="4"/>
        <v>0.60336058128973657</v>
      </c>
      <c r="L15">
        <f t="shared" si="5"/>
        <v>0.57269422913786661</v>
      </c>
      <c r="M15">
        <f t="shared" si="6"/>
        <v>0.34818025609366515</v>
      </c>
      <c r="N15">
        <f t="shared" si="7"/>
        <v>7.9125514768468228E-2</v>
      </c>
    </row>
    <row r="16" spans="1:14" x14ac:dyDescent="0.45">
      <c r="A16" t="s">
        <v>10</v>
      </c>
      <c r="B16">
        <v>0.38700000000000001</v>
      </c>
      <c r="C16">
        <v>2.5299999999999998</v>
      </c>
      <c r="D16">
        <v>6.391</v>
      </c>
      <c r="E16">
        <v>3.694</v>
      </c>
      <c r="F16">
        <f t="shared" si="0"/>
        <v>3.6955691367456071E-2</v>
      </c>
      <c r="G16">
        <f t="shared" si="1"/>
        <v>0.61029411764705876</v>
      </c>
      <c r="H16">
        <f t="shared" si="2"/>
        <v>0.35275019098548505</v>
      </c>
      <c r="I16">
        <f>Sheet1!B16+Sheet1!E16</f>
        <v>4.0809999999999995</v>
      </c>
      <c r="J16">
        <f t="shared" si="3"/>
        <v>2.5299999999999998</v>
      </c>
      <c r="K16">
        <f t="shared" si="4"/>
        <v>0.61029411764705876</v>
      </c>
      <c r="L16">
        <f t="shared" si="5"/>
        <v>0.56513416203711253</v>
      </c>
      <c r="M16">
        <f t="shared" si="6"/>
        <v>0.35035271500953064</v>
      </c>
      <c r="N16">
        <f t="shared" si="7"/>
        <v>8.4513122953356903E-2</v>
      </c>
    </row>
    <row r="17" spans="1:14" x14ac:dyDescent="0.45">
      <c r="A17" t="s">
        <v>10</v>
      </c>
      <c r="B17">
        <v>0.51800000000000002</v>
      </c>
      <c r="C17">
        <v>3.0059999999999998</v>
      </c>
      <c r="D17">
        <v>5.8609999999999998</v>
      </c>
      <c r="E17">
        <v>4.0960000000000001</v>
      </c>
      <c r="F17">
        <f t="shared" si="0"/>
        <v>4.9451073985680195E-2</v>
      </c>
      <c r="G17">
        <f t="shared" si="1"/>
        <v>0.55952267303102621</v>
      </c>
      <c r="H17">
        <f t="shared" si="2"/>
        <v>0.39102625298329358</v>
      </c>
      <c r="I17">
        <f>Sheet1!B17+Sheet1!E17</f>
        <v>4.6139999999999999</v>
      </c>
      <c r="J17">
        <f t="shared" si="3"/>
        <v>3.0059999999999998</v>
      </c>
      <c r="K17">
        <f t="shared" si="4"/>
        <v>0.55952267303102621</v>
      </c>
      <c r="L17">
        <f t="shared" si="5"/>
        <v>0.56409159610413107</v>
      </c>
      <c r="M17">
        <f t="shared" si="6"/>
        <v>0.36750310747486303</v>
      </c>
      <c r="N17">
        <f t="shared" si="7"/>
        <v>6.8405296421005957E-2</v>
      </c>
    </row>
    <row r="18" spans="1:14" x14ac:dyDescent="0.45">
      <c r="A18" t="s">
        <v>10</v>
      </c>
      <c r="B18">
        <v>0.98299999999999998</v>
      </c>
      <c r="C18">
        <v>2.9980000000000002</v>
      </c>
      <c r="D18">
        <v>5.4980000000000002</v>
      </c>
      <c r="E18">
        <v>3.28</v>
      </c>
      <c r="F18">
        <f t="shared" si="0"/>
        <v>0.10070689478537036</v>
      </c>
      <c r="G18">
        <f t="shared" si="1"/>
        <v>0.56326196086466562</v>
      </c>
      <c r="H18">
        <f t="shared" si="2"/>
        <v>0.33603114434996417</v>
      </c>
      <c r="I18">
        <f>Sheet1!B18+Sheet1!E18</f>
        <v>4.2629999999999999</v>
      </c>
      <c r="J18">
        <f t="shared" si="3"/>
        <v>2.9980000000000002</v>
      </c>
      <c r="K18">
        <f t="shared" si="4"/>
        <v>0.56326196086466562</v>
      </c>
      <c r="L18">
        <f t="shared" si="5"/>
        <v>0.5448437208931195</v>
      </c>
      <c r="M18">
        <f t="shared" si="6"/>
        <v>0.38316713001115937</v>
      </c>
      <c r="N18">
        <f t="shared" si="7"/>
        <v>7.19891490957211E-2</v>
      </c>
    </row>
    <row r="19" spans="1:14" x14ac:dyDescent="0.45">
      <c r="A19" t="s">
        <v>10</v>
      </c>
      <c r="B19">
        <v>0.51800000000000002</v>
      </c>
      <c r="C19">
        <v>3.11</v>
      </c>
      <c r="D19">
        <v>6.3659999999999997</v>
      </c>
      <c r="E19">
        <v>4.3719999999999999</v>
      </c>
      <c r="F19">
        <f t="shared" si="0"/>
        <v>4.6019900497512436E-2</v>
      </c>
      <c r="G19">
        <f t="shared" si="1"/>
        <v>0.56556503198294239</v>
      </c>
      <c r="H19">
        <f t="shared" si="2"/>
        <v>0.38841506751954513</v>
      </c>
      <c r="I19">
        <f>Sheet1!B19+Sheet1!E19</f>
        <v>4.8899999999999997</v>
      </c>
      <c r="J19">
        <f t="shared" si="3"/>
        <v>3.11</v>
      </c>
      <c r="K19">
        <f t="shared" si="4"/>
        <v>0.56556503198294239</v>
      </c>
      <c r="L19">
        <f t="shared" si="5"/>
        <v>0.57089053456966832</v>
      </c>
      <c r="M19">
        <f t="shared" si="6"/>
        <v>0.36308171012508555</v>
      </c>
      <c r="N19">
        <f t="shared" si="7"/>
        <v>6.6027755305246127E-2</v>
      </c>
    </row>
    <row r="20" spans="1:14" x14ac:dyDescent="0.45">
      <c r="A20" t="s">
        <v>10</v>
      </c>
      <c r="B20">
        <v>0.61799999999999999</v>
      </c>
      <c r="C20">
        <v>3.3250000000000002</v>
      </c>
      <c r="D20">
        <v>4.819</v>
      </c>
      <c r="E20">
        <v>3.544</v>
      </c>
      <c r="F20">
        <f t="shared" si="0"/>
        <v>6.8811936309987748E-2</v>
      </c>
      <c r="G20">
        <f t="shared" si="1"/>
        <v>0.53657721857254204</v>
      </c>
      <c r="H20">
        <f t="shared" si="2"/>
        <v>0.39461084511747024</v>
      </c>
      <c r="I20">
        <f>Sheet1!B20+Sheet1!E20</f>
        <v>4.1619999999999999</v>
      </c>
      <c r="J20">
        <f t="shared" si="3"/>
        <v>3.3250000000000002</v>
      </c>
      <c r="K20">
        <f t="shared" si="4"/>
        <v>0.53657721857254204</v>
      </c>
      <c r="L20">
        <f t="shared" si="5"/>
        <v>0.51872124946539144</v>
      </c>
      <c r="M20">
        <f t="shared" si="6"/>
        <v>0.41440368920529236</v>
      </c>
      <c r="N20">
        <f t="shared" si="7"/>
        <v>6.6875061329316074E-2</v>
      </c>
    </row>
    <row r="21" spans="1:14" x14ac:dyDescent="0.45">
      <c r="A21" t="s">
        <v>10</v>
      </c>
      <c r="B21">
        <v>0.32300000000000001</v>
      </c>
      <c r="C21">
        <v>2.355</v>
      </c>
      <c r="D21">
        <v>7.2619999999999996</v>
      </c>
      <c r="E21">
        <v>3.9990000000000001</v>
      </c>
      <c r="F21">
        <f t="shared" si="0"/>
        <v>2.7883287292817683E-2</v>
      </c>
      <c r="G21">
        <f t="shared" si="1"/>
        <v>0.62689917127071826</v>
      </c>
      <c r="H21">
        <f t="shared" si="2"/>
        <v>0.3452175414364641</v>
      </c>
      <c r="I21">
        <f>Sheet1!B21+Sheet1!E21</f>
        <v>4.3220000000000001</v>
      </c>
      <c r="J21">
        <f t="shared" si="3"/>
        <v>2.355</v>
      </c>
      <c r="K21">
        <f t="shared" si="4"/>
        <v>0.62689917127071826</v>
      </c>
      <c r="L21">
        <f t="shared" si="5"/>
        <v>0.5917387273088639</v>
      </c>
      <c r="M21">
        <f t="shared" si="6"/>
        <v>0.32243051892928604</v>
      </c>
      <c r="N21">
        <f t="shared" si="7"/>
        <v>8.5830753761850134E-2</v>
      </c>
    </row>
    <row r="22" spans="1:14" x14ac:dyDescent="0.45">
      <c r="A22" t="s">
        <v>10</v>
      </c>
      <c r="B22">
        <v>0.53500000000000003</v>
      </c>
      <c r="C22">
        <v>2.6139999999999999</v>
      </c>
      <c r="D22">
        <v>5.8609999999999998</v>
      </c>
      <c r="E22">
        <v>3.2589999999999999</v>
      </c>
      <c r="F22">
        <f t="shared" si="0"/>
        <v>5.5411703780424655E-2</v>
      </c>
      <c r="G22">
        <f t="shared" si="1"/>
        <v>0.60704298291040915</v>
      </c>
      <c r="H22">
        <f t="shared" si="2"/>
        <v>0.33754531330916626</v>
      </c>
      <c r="I22">
        <f>Sheet1!B22+Sheet1!E22</f>
        <v>3.794</v>
      </c>
      <c r="J22">
        <f t="shared" si="3"/>
        <v>2.6139999999999999</v>
      </c>
      <c r="K22">
        <f t="shared" si="4"/>
        <v>0.60704298291040915</v>
      </c>
      <c r="L22">
        <f t="shared" si="5"/>
        <v>0.54083774101494408</v>
      </c>
      <c r="M22">
        <f t="shared" si="6"/>
        <v>0.37262779520639527</v>
      </c>
      <c r="N22">
        <f t="shared" si="7"/>
        <v>8.6534463778660767E-2</v>
      </c>
    </row>
    <row r="23" spans="1:14" x14ac:dyDescent="0.45">
      <c r="A23" t="s">
        <v>10</v>
      </c>
      <c r="B23">
        <v>0.39800000000000002</v>
      </c>
      <c r="C23">
        <v>3.6230000000000002</v>
      </c>
      <c r="D23">
        <v>5.1390000000000002</v>
      </c>
      <c r="E23">
        <v>2.1440000000000001</v>
      </c>
      <c r="F23">
        <f t="shared" si="0"/>
        <v>5.1816169769561257E-2</v>
      </c>
      <c r="G23">
        <f t="shared" si="1"/>
        <v>0.66905350865772684</v>
      </c>
      <c r="H23">
        <f t="shared" si="2"/>
        <v>0.27913032157271189</v>
      </c>
      <c r="I23">
        <f>Sheet1!B23+Sheet1!E23</f>
        <v>2.5420000000000003</v>
      </c>
      <c r="J23">
        <f t="shared" si="3"/>
        <v>3.6230000000000002</v>
      </c>
      <c r="K23">
        <f t="shared" si="4"/>
        <v>0.66905350865772684</v>
      </c>
      <c r="L23">
        <f t="shared" si="5"/>
        <v>0.37196079848945651</v>
      </c>
      <c r="M23">
        <f t="shared" si="6"/>
        <v>0.53013924977470528</v>
      </c>
      <c r="N23">
        <f t="shared" si="7"/>
        <v>9.7899951735838139E-2</v>
      </c>
    </row>
    <row r="24" spans="1:14" x14ac:dyDescent="0.45">
      <c r="A24" t="s">
        <v>10</v>
      </c>
      <c r="B24">
        <v>0.35499999999999998</v>
      </c>
      <c r="C24">
        <v>3.0459999999999998</v>
      </c>
      <c r="D24">
        <v>5.4950000000000001</v>
      </c>
      <c r="E24">
        <v>4.077</v>
      </c>
      <c r="F24">
        <f t="shared" si="0"/>
        <v>3.5761055706658607E-2</v>
      </c>
      <c r="G24">
        <f t="shared" si="1"/>
        <v>0.55354084819180016</v>
      </c>
      <c r="H24">
        <f t="shared" si="2"/>
        <v>0.41069809610154129</v>
      </c>
      <c r="I24">
        <f>Sheet1!B24+Sheet1!E24</f>
        <v>4.4320000000000004</v>
      </c>
      <c r="J24">
        <f t="shared" si="3"/>
        <v>3.0459999999999998</v>
      </c>
      <c r="K24">
        <f t="shared" si="4"/>
        <v>0.55354084819180016</v>
      </c>
      <c r="L24">
        <f t="shared" si="5"/>
        <v>0.55182437389928851</v>
      </c>
      <c r="M24">
        <f t="shared" si="6"/>
        <v>0.37925474794612651</v>
      </c>
      <c r="N24">
        <f t="shared" si="7"/>
        <v>6.8920878154585113E-2</v>
      </c>
    </row>
    <row r="25" spans="1:14" x14ac:dyDescent="0.45">
      <c r="A25" t="s">
        <v>10</v>
      </c>
      <c r="B25">
        <v>0.67800000000000005</v>
      </c>
      <c r="C25">
        <v>3.5379999999999998</v>
      </c>
      <c r="D25">
        <v>3.6890000000000001</v>
      </c>
      <c r="E25">
        <v>2.9620000000000002</v>
      </c>
      <c r="F25">
        <f t="shared" si="0"/>
        <v>9.2509209987720012E-2</v>
      </c>
      <c r="G25">
        <f t="shared" si="1"/>
        <v>0.5033428844317096</v>
      </c>
      <c r="H25">
        <f t="shared" si="2"/>
        <v>0.40414790558057034</v>
      </c>
      <c r="I25">
        <f>Sheet1!B25+Sheet1!E25</f>
        <v>3.64</v>
      </c>
      <c r="J25">
        <f t="shared" si="3"/>
        <v>3.5379999999999998</v>
      </c>
      <c r="K25">
        <f t="shared" si="4"/>
        <v>0.5033428844317096</v>
      </c>
      <c r="L25">
        <f t="shared" si="5"/>
        <v>0.47387547395878282</v>
      </c>
      <c r="M25">
        <f t="shared" si="6"/>
        <v>0.46059654584235538</v>
      </c>
      <c r="N25">
        <f t="shared" si="7"/>
        <v>6.5527980198861871E-2</v>
      </c>
    </row>
    <row r="26" spans="1:14" x14ac:dyDescent="0.45">
      <c r="A26" t="s">
        <v>10</v>
      </c>
      <c r="B26">
        <v>0.73799999999999999</v>
      </c>
      <c r="C26">
        <v>2.5950000000000002</v>
      </c>
      <c r="D26">
        <v>6.4610000000000003</v>
      </c>
      <c r="E26">
        <v>5.008</v>
      </c>
      <c r="F26">
        <f t="shared" si="0"/>
        <v>6.0457114770213809E-2</v>
      </c>
      <c r="G26">
        <f t="shared" si="1"/>
        <v>0.52928647497337589</v>
      </c>
      <c r="H26">
        <f t="shared" si="2"/>
        <v>0.41025641025641024</v>
      </c>
      <c r="I26">
        <f>Sheet1!B26+Sheet1!E26</f>
        <v>5.7460000000000004</v>
      </c>
      <c r="J26">
        <f t="shared" si="3"/>
        <v>2.5950000000000002</v>
      </c>
      <c r="K26">
        <f t="shared" si="4"/>
        <v>0.52928647497337589</v>
      </c>
      <c r="L26">
        <f t="shared" si="5"/>
        <v>0.6477806569395208</v>
      </c>
      <c r="M26">
        <f t="shared" si="6"/>
        <v>0.29254973977689813</v>
      </c>
      <c r="N26">
        <f t="shared" si="7"/>
        <v>5.9669603283581042E-2</v>
      </c>
    </row>
    <row r="27" spans="1:14" x14ac:dyDescent="0.45">
      <c r="A27" t="s">
        <v>10</v>
      </c>
      <c r="B27">
        <v>0.61399999999999999</v>
      </c>
      <c r="C27">
        <v>2.9769999999999999</v>
      </c>
      <c r="D27">
        <v>7.1550000000000002</v>
      </c>
      <c r="E27">
        <v>2.2850000000000001</v>
      </c>
      <c r="F27">
        <f t="shared" si="0"/>
        <v>6.1070220807638749E-2</v>
      </c>
      <c r="G27">
        <f t="shared" si="1"/>
        <v>0.71165705191963402</v>
      </c>
      <c r="H27">
        <f t="shared" si="2"/>
        <v>0.22727272727272729</v>
      </c>
      <c r="I27">
        <f>Sheet1!B27+Sheet1!E27</f>
        <v>2.899</v>
      </c>
      <c r="J27">
        <f t="shared" si="3"/>
        <v>2.9769999999999999</v>
      </c>
      <c r="K27">
        <f t="shared" si="4"/>
        <v>0.71165705191963402</v>
      </c>
      <c r="L27">
        <f t="shared" si="5"/>
        <v>0.44006540977345443</v>
      </c>
      <c r="M27">
        <f t="shared" si="6"/>
        <v>0.45190573470009443</v>
      </c>
      <c r="N27">
        <f t="shared" si="7"/>
        <v>0.10802885552645128</v>
      </c>
    </row>
    <row r="28" spans="1:14" x14ac:dyDescent="0.45">
      <c r="A28" t="s">
        <v>10</v>
      </c>
      <c r="B28">
        <v>0.36599999999999999</v>
      </c>
      <c r="C28">
        <v>2.65</v>
      </c>
      <c r="D28">
        <v>5.968</v>
      </c>
      <c r="E28">
        <v>4.0620000000000003</v>
      </c>
      <c r="F28">
        <f t="shared" si="0"/>
        <v>3.5205848403232008E-2</v>
      </c>
      <c r="G28">
        <f t="shared" si="1"/>
        <v>0.57406694882647169</v>
      </c>
      <c r="H28">
        <f t="shared" si="2"/>
        <v>0.39072720277029627</v>
      </c>
      <c r="I28">
        <f>Sheet1!B28+Sheet1!E28</f>
        <v>4.4279999999999999</v>
      </c>
      <c r="J28">
        <f t="shared" si="3"/>
        <v>2.65</v>
      </c>
      <c r="K28">
        <f t="shared" si="4"/>
        <v>0.57406694882647169</v>
      </c>
      <c r="L28">
        <f t="shared" si="5"/>
        <v>0.57866717968000558</v>
      </c>
      <c r="M28">
        <f t="shared" si="6"/>
        <v>0.34631165902258693</v>
      </c>
      <c r="N28">
        <f t="shared" si="7"/>
        <v>7.5021161297407518E-2</v>
      </c>
    </row>
    <row r="29" spans="1:14" x14ac:dyDescent="0.45">
      <c r="A29" t="s">
        <v>10</v>
      </c>
      <c r="B29">
        <v>0</v>
      </c>
      <c r="C29">
        <v>2.048</v>
      </c>
      <c r="D29">
        <v>5.8230000000000004</v>
      </c>
      <c r="E29">
        <v>3.76</v>
      </c>
      <c r="F29">
        <f t="shared" ref="F29:F92" si="8">B29/(B29+D29+E29)</f>
        <v>0</v>
      </c>
      <c r="G29">
        <f t="shared" ref="G29:G92" si="9">D29/(B29+D29+E29)</f>
        <v>0.60763852655744555</v>
      </c>
      <c r="H29">
        <f t="shared" ref="H29:H92" si="10">E29/(B29+D29+E29)</f>
        <v>0.39236147344255451</v>
      </c>
      <c r="I29">
        <f>Sheet1!B29+Sheet1!E29</f>
        <v>3.76</v>
      </c>
      <c r="J29">
        <f t="shared" si="3"/>
        <v>2.048</v>
      </c>
      <c r="K29">
        <f t="shared" si="4"/>
        <v>0.60763852655744555</v>
      </c>
      <c r="L29">
        <f t="shared" si="5"/>
        <v>0.58606793142031499</v>
      </c>
      <c r="M29">
        <f t="shared" si="6"/>
        <v>0.31921997966723548</v>
      </c>
      <c r="N29">
        <f t="shared" si="7"/>
        <v>9.4712088912449546E-2</v>
      </c>
    </row>
    <row r="30" spans="1:14" x14ac:dyDescent="0.45">
      <c r="A30" t="s">
        <v>10</v>
      </c>
      <c r="B30">
        <v>0.23699999999999999</v>
      </c>
      <c r="C30">
        <v>4.3730000000000002</v>
      </c>
      <c r="D30">
        <v>5.2229999999999999</v>
      </c>
      <c r="E30">
        <v>3.2959999999999998</v>
      </c>
      <c r="F30">
        <f t="shared" si="8"/>
        <v>2.7067153951576061E-2</v>
      </c>
      <c r="G30">
        <f t="shared" si="9"/>
        <v>0.59650525354042938</v>
      </c>
      <c r="H30">
        <f t="shared" si="10"/>
        <v>0.37642759250799451</v>
      </c>
      <c r="I30">
        <f>Sheet1!B30+Sheet1!E30</f>
        <v>3.5329999999999999</v>
      </c>
      <c r="J30">
        <f t="shared" si="3"/>
        <v>4.3730000000000002</v>
      </c>
      <c r="K30">
        <f t="shared" si="4"/>
        <v>0.59650525354042938</v>
      </c>
      <c r="L30">
        <f t="shared" si="5"/>
        <v>0.41552458888853538</v>
      </c>
      <c r="M30">
        <f t="shared" si="6"/>
        <v>0.51431900005931652</v>
      </c>
      <c r="N30">
        <f t="shared" si="7"/>
        <v>7.0156411052147885E-2</v>
      </c>
    </row>
    <row r="31" spans="1:14" x14ac:dyDescent="0.45">
      <c r="A31" t="s">
        <v>10</v>
      </c>
      <c r="B31">
        <v>0.17799999999999999</v>
      </c>
      <c r="C31">
        <v>2.218</v>
      </c>
      <c r="D31">
        <v>5.0090000000000003</v>
      </c>
      <c r="E31">
        <v>4.0199999999999996</v>
      </c>
      <c r="F31">
        <f t="shared" si="8"/>
        <v>1.9333116107309652E-2</v>
      </c>
      <c r="G31">
        <f t="shared" si="9"/>
        <v>0.54404257630064079</v>
      </c>
      <c r="H31">
        <f t="shared" si="10"/>
        <v>0.43662430759204945</v>
      </c>
      <c r="I31">
        <f>Sheet1!B31+Sheet1!E31</f>
        <v>4.1979999999999995</v>
      </c>
      <c r="J31">
        <f t="shared" si="3"/>
        <v>2.218</v>
      </c>
      <c r="K31">
        <f t="shared" si="4"/>
        <v>0.54404257630064079</v>
      </c>
      <c r="L31">
        <f t="shared" si="5"/>
        <v>0.60315722985581144</v>
      </c>
      <c r="M31">
        <f t="shared" si="6"/>
        <v>0.31867621148646735</v>
      </c>
      <c r="N31">
        <f t="shared" si="7"/>
        <v>7.8166558657721166E-2</v>
      </c>
    </row>
    <row r="32" spans="1:14" x14ac:dyDescent="0.45">
      <c r="A32" t="s">
        <v>10</v>
      </c>
      <c r="B32">
        <v>0.98799999999999999</v>
      </c>
      <c r="C32">
        <v>3.149</v>
      </c>
      <c r="D32">
        <v>4.165</v>
      </c>
      <c r="E32">
        <v>3.4940000000000002</v>
      </c>
      <c r="F32">
        <f t="shared" si="8"/>
        <v>0.11425928067537874</v>
      </c>
      <c r="G32">
        <f t="shared" si="9"/>
        <v>0.48166994333294783</v>
      </c>
      <c r="H32">
        <f t="shared" si="10"/>
        <v>0.4040707759916734</v>
      </c>
      <c r="I32">
        <f>Sheet1!B32+Sheet1!E32</f>
        <v>4.4820000000000002</v>
      </c>
      <c r="J32">
        <f t="shared" si="3"/>
        <v>3.149</v>
      </c>
      <c r="K32">
        <f t="shared" si="4"/>
        <v>0.48166994333294783</v>
      </c>
      <c r="L32">
        <f t="shared" si="5"/>
        <v>0.55246916629257681</v>
      </c>
      <c r="M32">
        <f t="shared" si="6"/>
        <v>0.38815827859333429</v>
      </c>
      <c r="N32">
        <f t="shared" si="7"/>
        <v>5.9372555114088885E-2</v>
      </c>
    </row>
    <row r="33" spans="1:14" x14ac:dyDescent="0.45">
      <c r="A33" t="s">
        <v>10</v>
      </c>
      <c r="B33">
        <v>1.5509999999999999</v>
      </c>
      <c r="C33">
        <v>2.8959999999999999</v>
      </c>
      <c r="D33">
        <v>3.9820000000000002</v>
      </c>
      <c r="E33">
        <v>4.09</v>
      </c>
      <c r="F33">
        <f t="shared" si="8"/>
        <v>0.16117634833212094</v>
      </c>
      <c r="G33">
        <f t="shared" si="9"/>
        <v>0.41380027018601268</v>
      </c>
      <c r="H33">
        <f t="shared" si="10"/>
        <v>0.4250233814818663</v>
      </c>
      <c r="I33">
        <f>Sheet1!B33+Sheet1!E33</f>
        <v>5.641</v>
      </c>
      <c r="J33">
        <f t="shared" si="3"/>
        <v>2.8959999999999999</v>
      </c>
      <c r="K33">
        <f t="shared" si="4"/>
        <v>0.41380027018601268</v>
      </c>
      <c r="L33">
        <f t="shared" si="5"/>
        <v>0.63022297780338821</v>
      </c>
      <c r="M33">
        <f t="shared" si="6"/>
        <v>0.32354648887052156</v>
      </c>
      <c r="N33">
        <f t="shared" si="7"/>
        <v>4.6230533326090326E-2</v>
      </c>
    </row>
    <row r="34" spans="1:14" x14ac:dyDescent="0.45">
      <c r="A34" t="s">
        <v>10</v>
      </c>
      <c r="B34">
        <v>0.221</v>
      </c>
      <c r="C34">
        <v>3.5990000000000002</v>
      </c>
      <c r="D34">
        <v>5.4249999999999998</v>
      </c>
      <c r="E34">
        <v>2.4260000000000002</v>
      </c>
      <c r="F34">
        <f t="shared" si="8"/>
        <v>2.7378592666005949E-2</v>
      </c>
      <c r="G34">
        <f t="shared" si="9"/>
        <v>0.67207631318136773</v>
      </c>
      <c r="H34">
        <f t="shared" si="10"/>
        <v>0.30054509415262642</v>
      </c>
      <c r="I34">
        <f>Sheet1!B34+Sheet1!E34</f>
        <v>2.6470000000000002</v>
      </c>
      <c r="J34">
        <f t="shared" si="3"/>
        <v>3.5990000000000002</v>
      </c>
      <c r="K34">
        <f t="shared" si="4"/>
        <v>0.67207631318136773</v>
      </c>
      <c r="L34">
        <f t="shared" si="5"/>
        <v>0.38262081540738924</v>
      </c>
      <c r="M34">
        <f t="shared" si="6"/>
        <v>0.52023132400876237</v>
      </c>
      <c r="N34">
        <f t="shared" si="7"/>
        <v>9.714786058384843E-2</v>
      </c>
    </row>
    <row r="35" spans="1:14" x14ac:dyDescent="0.45">
      <c r="A35" t="s">
        <v>10</v>
      </c>
      <c r="B35">
        <v>0.871</v>
      </c>
      <c r="C35">
        <v>2.5539999999999998</v>
      </c>
      <c r="D35">
        <v>6.76</v>
      </c>
      <c r="E35">
        <v>3.613</v>
      </c>
      <c r="F35">
        <f t="shared" si="8"/>
        <v>7.7463536108146575E-2</v>
      </c>
      <c r="G35">
        <f t="shared" si="9"/>
        <v>0.60120953397367483</v>
      </c>
      <c r="H35">
        <f t="shared" si="10"/>
        <v>0.32132692991817857</v>
      </c>
      <c r="I35">
        <f>Sheet1!B35+Sheet1!E35</f>
        <v>4.484</v>
      </c>
      <c r="J35">
        <f t="shared" si="3"/>
        <v>2.5539999999999998</v>
      </c>
      <c r="K35">
        <f t="shared" si="4"/>
        <v>0.60120953397367483</v>
      </c>
      <c r="L35">
        <f t="shared" si="5"/>
        <v>0.58697172528890762</v>
      </c>
      <c r="M35">
        <f t="shared" si="6"/>
        <v>0.33432778465385143</v>
      </c>
      <c r="N35">
        <f t="shared" si="7"/>
        <v>7.8700490057240863E-2</v>
      </c>
    </row>
    <row r="36" spans="1:14" x14ac:dyDescent="0.45">
      <c r="A36" t="s">
        <v>10</v>
      </c>
      <c r="B36">
        <v>0.216</v>
      </c>
      <c r="C36">
        <v>4.3449999999999998</v>
      </c>
      <c r="D36">
        <v>3.4009999999999998</v>
      </c>
      <c r="E36">
        <v>2.6760000000000002</v>
      </c>
      <c r="F36">
        <f t="shared" si="8"/>
        <v>3.4323851898935324E-2</v>
      </c>
      <c r="G36">
        <f t="shared" si="9"/>
        <v>0.54044176068647698</v>
      </c>
      <c r="H36">
        <f t="shared" si="10"/>
        <v>0.42523438741458763</v>
      </c>
      <c r="I36">
        <f>Sheet1!B36+Sheet1!E36</f>
        <v>2.8920000000000003</v>
      </c>
      <c r="J36">
        <f t="shared" si="3"/>
        <v>4.3449999999999998</v>
      </c>
      <c r="K36">
        <f t="shared" si="4"/>
        <v>0.54044176068647698</v>
      </c>
      <c r="L36">
        <f t="shared" si="5"/>
        <v>0.37184463593395489</v>
      </c>
      <c r="M36">
        <f t="shared" si="6"/>
        <v>0.55866699278458987</v>
      </c>
      <c r="N36">
        <f t="shared" si="7"/>
        <v>6.9488371281455255E-2</v>
      </c>
    </row>
    <row r="37" spans="1:14" x14ac:dyDescent="0.45">
      <c r="A37" t="s">
        <v>10</v>
      </c>
      <c r="B37">
        <v>1.1020000000000001</v>
      </c>
      <c r="C37">
        <v>2.9980000000000002</v>
      </c>
      <c r="D37">
        <v>5.1159999999999997</v>
      </c>
      <c r="E37">
        <v>3.3170000000000002</v>
      </c>
      <c r="F37">
        <f t="shared" si="8"/>
        <v>0.11557420031463032</v>
      </c>
      <c r="G37">
        <f t="shared" si="9"/>
        <v>0.5365495542737283</v>
      </c>
      <c r="H37">
        <f t="shared" si="10"/>
        <v>0.34787624541164136</v>
      </c>
      <c r="I37">
        <f>Sheet1!B37+Sheet1!E37</f>
        <v>4.4190000000000005</v>
      </c>
      <c r="J37">
        <f t="shared" si="3"/>
        <v>2.9980000000000002</v>
      </c>
      <c r="K37">
        <f t="shared" si="4"/>
        <v>0.5365495542737283</v>
      </c>
      <c r="L37">
        <f t="shared" si="5"/>
        <v>0.55560098919928302</v>
      </c>
      <c r="M37">
        <f t="shared" si="6"/>
        <v>0.37693862086885055</v>
      </c>
      <c r="N37">
        <f t="shared" si="7"/>
        <v>6.7460389931866441E-2</v>
      </c>
    </row>
    <row r="38" spans="1:14" x14ac:dyDescent="0.45">
      <c r="A38" t="s">
        <v>10</v>
      </c>
      <c r="B38">
        <v>0.13200000000000001</v>
      </c>
      <c r="C38">
        <v>3.4449999999999998</v>
      </c>
      <c r="D38">
        <v>5.0890000000000004</v>
      </c>
      <c r="E38">
        <v>3.726</v>
      </c>
      <c r="F38">
        <f t="shared" si="8"/>
        <v>1.47535486755337E-2</v>
      </c>
      <c r="G38">
        <f t="shared" si="9"/>
        <v>0.56879400916508338</v>
      </c>
      <c r="H38">
        <f t="shared" si="10"/>
        <v>0.4164524421593831</v>
      </c>
      <c r="I38">
        <f>Sheet1!B38+Sheet1!E38</f>
        <v>3.8580000000000001</v>
      </c>
      <c r="J38">
        <f t="shared" si="3"/>
        <v>3.4449999999999998</v>
      </c>
      <c r="K38">
        <f t="shared" si="4"/>
        <v>0.56879400916508338</v>
      </c>
      <c r="L38">
        <f t="shared" si="5"/>
        <v>0.49010428823571267</v>
      </c>
      <c r="M38">
        <f t="shared" si="6"/>
        <v>0.43763848444065057</v>
      </c>
      <c r="N38">
        <f t="shared" si="7"/>
        <v>7.225722732363675E-2</v>
      </c>
    </row>
    <row r="39" spans="1:14" x14ac:dyDescent="0.45">
      <c r="A39" t="s">
        <v>10</v>
      </c>
      <c r="B39">
        <v>0.70099999999999996</v>
      </c>
      <c r="C39">
        <v>2.895</v>
      </c>
      <c r="D39">
        <v>4.7839999999999998</v>
      </c>
      <c r="E39">
        <v>3.81</v>
      </c>
      <c r="F39">
        <f t="shared" si="8"/>
        <v>7.5416890801506181E-2</v>
      </c>
      <c r="G39">
        <f t="shared" si="9"/>
        <v>0.51468531468531464</v>
      </c>
      <c r="H39">
        <f t="shared" si="10"/>
        <v>0.40989779451317915</v>
      </c>
      <c r="I39">
        <f>Sheet1!B39+Sheet1!E39</f>
        <v>4.5110000000000001</v>
      </c>
      <c r="J39">
        <f t="shared" si="3"/>
        <v>2.895</v>
      </c>
      <c r="K39">
        <f t="shared" si="4"/>
        <v>0.51468531468531464</v>
      </c>
      <c r="L39">
        <f t="shared" si="5"/>
        <v>0.56952142659125704</v>
      </c>
      <c r="M39">
        <f t="shared" si="6"/>
        <v>0.36549867656432922</v>
      </c>
      <c r="N39">
        <f t="shared" si="7"/>
        <v>6.4979896844413756E-2</v>
      </c>
    </row>
    <row r="40" spans="1:14" x14ac:dyDescent="0.45">
      <c r="A40" t="s">
        <v>10</v>
      </c>
      <c r="B40">
        <v>0</v>
      </c>
      <c r="C40">
        <v>2.8239999999999998</v>
      </c>
      <c r="D40">
        <v>5.7720000000000002</v>
      </c>
      <c r="E40">
        <v>2.827</v>
      </c>
      <c r="F40">
        <f t="shared" si="8"/>
        <v>0</v>
      </c>
      <c r="G40">
        <f t="shared" si="9"/>
        <v>0.67124084195836731</v>
      </c>
      <c r="H40">
        <f t="shared" si="10"/>
        <v>0.32875915804163275</v>
      </c>
      <c r="I40">
        <f>Sheet1!B40+Sheet1!E40</f>
        <v>2.827</v>
      </c>
      <c r="J40">
        <f t="shared" si="3"/>
        <v>2.8239999999999998</v>
      </c>
      <c r="K40">
        <f t="shared" si="4"/>
        <v>0.67124084195836731</v>
      </c>
      <c r="L40">
        <f t="shared" si="5"/>
        <v>0.44715158290684687</v>
      </c>
      <c r="M40">
        <f t="shared" si="6"/>
        <v>0.44667706760839598</v>
      </c>
      <c r="N40">
        <f t="shared" si="7"/>
        <v>0.10617134948475719</v>
      </c>
    </row>
    <row r="41" spans="1:14" x14ac:dyDescent="0.45">
      <c r="A41" t="s">
        <v>10</v>
      </c>
      <c r="B41">
        <v>0.72599999999999998</v>
      </c>
      <c r="C41">
        <v>4.0140000000000002</v>
      </c>
      <c r="D41">
        <v>5.1769999999999996</v>
      </c>
      <c r="E41">
        <v>2.8210000000000002</v>
      </c>
      <c r="F41">
        <f t="shared" si="8"/>
        <v>8.3218707015130663E-2</v>
      </c>
      <c r="G41">
        <f t="shared" si="9"/>
        <v>0.59342044933516724</v>
      </c>
      <c r="H41">
        <f t="shared" si="10"/>
        <v>0.32336084364970197</v>
      </c>
      <c r="I41">
        <f>Sheet1!B41+Sheet1!E41</f>
        <v>3.5470000000000002</v>
      </c>
      <c r="J41">
        <f t="shared" si="3"/>
        <v>4.0140000000000002</v>
      </c>
      <c r="K41">
        <f t="shared" si="4"/>
        <v>0.59342044933516724</v>
      </c>
      <c r="L41">
        <f t="shared" si="5"/>
        <v>0.43497879733306966</v>
      </c>
      <c r="M41">
        <f t="shared" si="6"/>
        <v>0.49224834860302835</v>
      </c>
      <c r="N41">
        <f t="shared" si="7"/>
        <v>7.2772854063902118E-2</v>
      </c>
    </row>
    <row r="42" spans="1:14" x14ac:dyDescent="0.45">
      <c r="A42" t="s">
        <v>10</v>
      </c>
      <c r="B42">
        <v>0.30099999999999999</v>
      </c>
      <c r="C42">
        <v>3.6389999999999998</v>
      </c>
      <c r="D42">
        <v>3.8250000000000002</v>
      </c>
      <c r="E42">
        <v>3.0910000000000002</v>
      </c>
      <c r="F42">
        <f t="shared" si="8"/>
        <v>4.1707080504364689E-2</v>
      </c>
      <c r="G42">
        <f t="shared" si="9"/>
        <v>0.52999861438270746</v>
      </c>
      <c r="H42">
        <f t="shared" si="10"/>
        <v>0.42829430511292782</v>
      </c>
      <c r="I42">
        <f>Sheet1!B42+Sheet1!E42</f>
        <v>3.3920000000000003</v>
      </c>
      <c r="J42">
        <f t="shared" si="3"/>
        <v>3.6389999999999998</v>
      </c>
      <c r="K42">
        <f t="shared" si="4"/>
        <v>0.52999861438270746</v>
      </c>
      <c r="L42">
        <f t="shared" si="5"/>
        <v>0.4486179898972153</v>
      </c>
      <c r="M42">
        <f t="shared" si="6"/>
        <v>0.48128563243984851</v>
      </c>
      <c r="N42">
        <f t="shared" si="7"/>
        <v>7.009637766293618E-2</v>
      </c>
    </row>
    <row r="43" spans="1:14" x14ac:dyDescent="0.45">
      <c r="A43" t="s">
        <v>10</v>
      </c>
      <c r="B43">
        <v>0.91100000000000003</v>
      </c>
      <c r="C43">
        <v>2.7290000000000001</v>
      </c>
      <c r="D43">
        <v>6.266</v>
      </c>
      <c r="E43">
        <v>3.3519999999999999</v>
      </c>
      <c r="F43">
        <f t="shared" si="8"/>
        <v>8.6522936651153959E-2</v>
      </c>
      <c r="G43">
        <f t="shared" si="9"/>
        <v>0.59511824484756393</v>
      </c>
      <c r="H43">
        <f t="shared" si="10"/>
        <v>0.31835881850128217</v>
      </c>
      <c r="I43">
        <f>Sheet1!B43+Sheet1!E43</f>
        <v>4.2629999999999999</v>
      </c>
      <c r="J43">
        <f t="shared" si="3"/>
        <v>2.7290000000000001</v>
      </c>
      <c r="K43">
        <f t="shared" si="4"/>
        <v>0.59511824484756393</v>
      </c>
      <c r="L43">
        <f t="shared" si="5"/>
        <v>0.56187340995970592</v>
      </c>
      <c r="M43">
        <f t="shared" si="6"/>
        <v>0.35968860797092134</v>
      </c>
      <c r="N43">
        <f t="shared" si="7"/>
        <v>7.8437982069372733E-2</v>
      </c>
    </row>
    <row r="44" spans="1:14" x14ac:dyDescent="0.45">
      <c r="A44" t="s">
        <v>10</v>
      </c>
      <c r="B44">
        <v>1.232</v>
      </c>
      <c r="C44">
        <v>2.5710000000000002</v>
      </c>
      <c r="D44">
        <v>5.3810000000000002</v>
      </c>
      <c r="E44">
        <v>3.8359999999999999</v>
      </c>
      <c r="F44">
        <f t="shared" si="8"/>
        <v>0.11790601971480524</v>
      </c>
      <c r="G44">
        <f t="shared" si="9"/>
        <v>0.51497750980955115</v>
      </c>
      <c r="H44">
        <f t="shared" si="10"/>
        <v>0.36711647047564361</v>
      </c>
      <c r="I44">
        <f>Sheet1!B44+Sheet1!E44</f>
        <v>5.0679999999999996</v>
      </c>
      <c r="J44">
        <f t="shared" si="3"/>
        <v>2.5710000000000002</v>
      </c>
      <c r="K44">
        <f t="shared" si="4"/>
        <v>0.51497750980955115</v>
      </c>
      <c r="L44">
        <f t="shared" si="5"/>
        <v>0.62153715703814483</v>
      </c>
      <c r="M44">
        <f t="shared" si="6"/>
        <v>0.3153062412677724</v>
      </c>
      <c r="N44">
        <f t="shared" si="7"/>
        <v>6.3156601694082826E-2</v>
      </c>
    </row>
    <row r="45" spans="1:14" x14ac:dyDescent="0.45">
      <c r="A45" t="s">
        <v>10</v>
      </c>
      <c r="B45">
        <v>0.374</v>
      </c>
      <c r="C45">
        <v>2.448</v>
      </c>
      <c r="D45">
        <v>5.7770000000000001</v>
      </c>
      <c r="E45">
        <v>3.6909999999999998</v>
      </c>
      <c r="F45">
        <f t="shared" si="8"/>
        <v>3.8000406421459056E-2</v>
      </c>
      <c r="G45">
        <f t="shared" si="9"/>
        <v>0.58697419223735026</v>
      </c>
      <c r="H45">
        <f t="shared" si="10"/>
        <v>0.37502540134119083</v>
      </c>
      <c r="I45">
        <f>Sheet1!B45+Sheet1!E45</f>
        <v>4.0649999999999995</v>
      </c>
      <c r="J45">
        <f t="shared" si="3"/>
        <v>2.448</v>
      </c>
      <c r="K45">
        <f t="shared" si="4"/>
        <v>0.58697419223735026</v>
      </c>
      <c r="L45">
        <f t="shared" si="5"/>
        <v>0.57253729238120421</v>
      </c>
      <c r="M45">
        <f t="shared" si="6"/>
        <v>0.34478998567015695</v>
      </c>
      <c r="N45">
        <f t="shared" si="7"/>
        <v>8.2672721948638866E-2</v>
      </c>
    </row>
    <row r="46" spans="1:14" x14ac:dyDescent="0.45">
      <c r="A46" t="s">
        <v>10</v>
      </c>
      <c r="B46">
        <v>0.44500000000000001</v>
      </c>
      <c r="C46">
        <v>2.8559999999999999</v>
      </c>
      <c r="D46">
        <v>7.1689999999999996</v>
      </c>
      <c r="E46">
        <v>2.9670000000000001</v>
      </c>
      <c r="F46">
        <f t="shared" si="8"/>
        <v>4.2056516397315946E-2</v>
      </c>
      <c r="G46">
        <f t="shared" si="9"/>
        <v>0.67753520461204042</v>
      </c>
      <c r="H46">
        <f t="shared" si="10"/>
        <v>0.28040827899064363</v>
      </c>
      <c r="I46">
        <f>Sheet1!B46+Sheet1!E46</f>
        <v>3.4119999999999999</v>
      </c>
      <c r="J46">
        <f t="shared" si="3"/>
        <v>2.8559999999999999</v>
      </c>
      <c r="K46">
        <f t="shared" si="4"/>
        <v>0.67753520461204042</v>
      </c>
      <c r="L46">
        <f t="shared" si="5"/>
        <v>0.49125083949388537</v>
      </c>
      <c r="M46">
        <f t="shared" si="6"/>
        <v>0.4111994131285277</v>
      </c>
      <c r="N46">
        <f t="shared" si="7"/>
        <v>9.7549747377586829E-2</v>
      </c>
    </row>
    <row r="47" spans="1:14" x14ac:dyDescent="0.45">
      <c r="A47" t="s">
        <v>10</v>
      </c>
      <c r="B47">
        <v>0.56200000000000006</v>
      </c>
      <c r="C47">
        <v>2.9590000000000001</v>
      </c>
      <c r="D47">
        <v>6.133</v>
      </c>
      <c r="E47">
        <v>3.1779999999999999</v>
      </c>
      <c r="F47">
        <f t="shared" si="8"/>
        <v>5.6922921097943883E-2</v>
      </c>
      <c r="G47">
        <f t="shared" si="9"/>
        <v>0.62118910159019536</v>
      </c>
      <c r="H47">
        <f t="shared" si="10"/>
        <v>0.32188797731186058</v>
      </c>
      <c r="I47">
        <f>Sheet1!B47+Sheet1!E47</f>
        <v>3.74</v>
      </c>
      <c r="J47">
        <f t="shared" si="3"/>
        <v>2.9590000000000001</v>
      </c>
      <c r="K47">
        <f t="shared" si="4"/>
        <v>0.62118910159019536</v>
      </c>
      <c r="L47">
        <f t="shared" si="5"/>
        <v>0.5109157629804324</v>
      </c>
      <c r="M47">
        <f t="shared" si="6"/>
        <v>0.40422453012275383</v>
      </c>
      <c r="N47">
        <f t="shared" si="7"/>
        <v>8.4859706896813894E-2</v>
      </c>
    </row>
    <row r="48" spans="1:14" x14ac:dyDescent="0.45">
      <c r="A48" t="s">
        <v>10</v>
      </c>
      <c r="B48">
        <v>0.55900000000000005</v>
      </c>
      <c r="C48">
        <v>2.3849999999999998</v>
      </c>
      <c r="D48">
        <v>5.0309999999999997</v>
      </c>
      <c r="E48">
        <v>4.1210000000000004</v>
      </c>
      <c r="F48">
        <f t="shared" si="8"/>
        <v>5.7563587684069613E-2</v>
      </c>
      <c r="G48">
        <f t="shared" si="9"/>
        <v>0.51807228915662651</v>
      </c>
      <c r="H48">
        <f t="shared" si="10"/>
        <v>0.42436412315930394</v>
      </c>
      <c r="I48">
        <f>Sheet1!B48+Sheet1!E48</f>
        <v>4.6800000000000006</v>
      </c>
      <c r="J48">
        <f t="shared" si="3"/>
        <v>2.3849999999999998</v>
      </c>
      <c r="K48">
        <f t="shared" si="4"/>
        <v>0.51807228915662651</v>
      </c>
      <c r="L48">
        <f t="shared" si="5"/>
        <v>0.61716410203449346</v>
      </c>
      <c r="M48">
        <f t="shared" si="6"/>
        <v>0.31451632122911682</v>
      </c>
      <c r="N48">
        <f t="shared" si="7"/>
        <v>6.8319576736389706E-2</v>
      </c>
    </row>
    <row r="49" spans="1:14" x14ac:dyDescent="0.45">
      <c r="A49" t="s">
        <v>10</v>
      </c>
      <c r="B49">
        <v>0.28499999999999998</v>
      </c>
      <c r="C49">
        <v>3.4620000000000002</v>
      </c>
      <c r="D49">
        <v>5.6440000000000001</v>
      </c>
      <c r="E49">
        <v>3.4239999999999999</v>
      </c>
      <c r="F49">
        <f t="shared" si="8"/>
        <v>3.0471506468512776E-2</v>
      </c>
      <c r="G49">
        <f t="shared" si="9"/>
        <v>0.60344274564310918</v>
      </c>
      <c r="H49">
        <f t="shared" si="10"/>
        <v>0.36608574788837805</v>
      </c>
      <c r="I49">
        <f>Sheet1!B49+Sheet1!E49</f>
        <v>3.7090000000000001</v>
      </c>
      <c r="J49">
        <f t="shared" si="3"/>
        <v>3.4620000000000002</v>
      </c>
      <c r="K49">
        <f t="shared" si="4"/>
        <v>0.60344274564310918</v>
      </c>
      <c r="L49">
        <f t="shared" si="5"/>
        <v>0.47707599391333455</v>
      </c>
      <c r="M49">
        <f t="shared" si="6"/>
        <v>0.44530522807440398</v>
      </c>
      <c r="N49">
        <f t="shared" si="7"/>
        <v>7.7618778012261483E-2</v>
      </c>
    </row>
    <row r="50" spans="1:14" x14ac:dyDescent="0.45">
      <c r="A50" t="s">
        <v>10</v>
      </c>
      <c r="B50">
        <v>0.64</v>
      </c>
      <c r="C50">
        <v>2.6739999999999999</v>
      </c>
      <c r="D50">
        <v>5.7670000000000003</v>
      </c>
      <c r="E50">
        <v>4.8419999999999996</v>
      </c>
      <c r="F50">
        <f t="shared" si="8"/>
        <v>5.6893946128544766E-2</v>
      </c>
      <c r="G50">
        <f t="shared" si="9"/>
        <v>0.51266779269268392</v>
      </c>
      <c r="H50">
        <f t="shared" si="10"/>
        <v>0.43043826117877149</v>
      </c>
      <c r="I50">
        <f>Sheet1!B50+Sheet1!E50</f>
        <v>5.4819999999999993</v>
      </c>
      <c r="J50">
        <f t="shared" si="3"/>
        <v>2.6739999999999999</v>
      </c>
      <c r="K50">
        <f t="shared" si="4"/>
        <v>0.51266779269268392</v>
      </c>
      <c r="L50">
        <f t="shared" si="5"/>
        <v>0.63239244265665506</v>
      </c>
      <c r="M50">
        <f t="shared" si="6"/>
        <v>0.30846723671358917</v>
      </c>
      <c r="N50">
        <f t="shared" si="7"/>
        <v>5.9140320629755938E-2</v>
      </c>
    </row>
    <row r="51" spans="1:14" x14ac:dyDescent="0.45">
      <c r="A51" t="s">
        <v>10</v>
      </c>
      <c r="B51">
        <v>0.32200000000000001</v>
      </c>
      <c r="C51">
        <v>2.8130000000000002</v>
      </c>
      <c r="D51">
        <v>5.7160000000000002</v>
      </c>
      <c r="E51">
        <v>4.0190000000000001</v>
      </c>
      <c r="F51">
        <f t="shared" si="8"/>
        <v>3.2017500248583075E-2</v>
      </c>
      <c r="G51">
        <f t="shared" si="9"/>
        <v>0.5683603460276424</v>
      </c>
      <c r="H51">
        <f t="shared" si="10"/>
        <v>0.39962215372377446</v>
      </c>
      <c r="I51">
        <f>Sheet1!B51+Sheet1!E51</f>
        <v>4.3410000000000002</v>
      </c>
      <c r="J51">
        <f t="shared" si="3"/>
        <v>2.8130000000000002</v>
      </c>
      <c r="K51">
        <f t="shared" si="4"/>
        <v>0.5683603460276424</v>
      </c>
      <c r="L51">
        <f t="shared" si="5"/>
        <v>0.56213383026512054</v>
      </c>
      <c r="M51">
        <f t="shared" si="6"/>
        <v>0.36426686582257178</v>
      </c>
      <c r="N51">
        <f t="shared" si="7"/>
        <v>7.3599303912307734E-2</v>
      </c>
    </row>
    <row r="52" spans="1:14" x14ac:dyDescent="0.45">
      <c r="A52" t="s">
        <v>10</v>
      </c>
      <c r="B52">
        <v>0.60599999999999998</v>
      </c>
      <c r="C52">
        <v>2.7410000000000001</v>
      </c>
      <c r="D52">
        <v>6.6890000000000001</v>
      </c>
      <c r="E52">
        <v>3.5030000000000001</v>
      </c>
      <c r="F52">
        <f t="shared" si="8"/>
        <v>5.6121503982218927E-2</v>
      </c>
      <c r="G52">
        <f t="shared" si="9"/>
        <v>0.6194665678829413</v>
      </c>
      <c r="H52">
        <f t="shared" si="10"/>
        <v>0.32441192813483982</v>
      </c>
      <c r="I52">
        <f>Sheet1!B52+Sheet1!E52</f>
        <v>4.109</v>
      </c>
      <c r="J52">
        <f t="shared" si="3"/>
        <v>2.7410000000000001</v>
      </c>
      <c r="K52">
        <f t="shared" si="4"/>
        <v>0.6194665678829413</v>
      </c>
      <c r="L52">
        <f t="shared" si="5"/>
        <v>0.55010621744634269</v>
      </c>
      <c r="M52">
        <f t="shared" si="6"/>
        <v>0.36696060891224758</v>
      </c>
      <c r="N52">
        <f t="shared" si="7"/>
        <v>8.2933173641409799E-2</v>
      </c>
    </row>
    <row r="53" spans="1:14" x14ac:dyDescent="0.45">
      <c r="A53" t="s">
        <v>10</v>
      </c>
      <c r="B53">
        <v>0.55300000000000005</v>
      </c>
      <c r="C53">
        <v>2.4620000000000002</v>
      </c>
      <c r="D53">
        <v>7.31</v>
      </c>
      <c r="E53">
        <v>4.0999999999999996</v>
      </c>
      <c r="F53">
        <f t="shared" si="8"/>
        <v>4.6225863077823295E-2</v>
      </c>
      <c r="G53">
        <f t="shared" si="9"/>
        <v>0.61105073978099145</v>
      </c>
      <c r="H53">
        <f t="shared" si="10"/>
        <v>0.34272339714118533</v>
      </c>
      <c r="I53">
        <f>Sheet1!B53+Sheet1!E53</f>
        <v>4.6529999999999996</v>
      </c>
      <c r="J53">
        <f t="shared" si="3"/>
        <v>2.4620000000000002</v>
      </c>
      <c r="K53">
        <f t="shared" si="4"/>
        <v>0.61105073978099145</v>
      </c>
      <c r="L53">
        <f t="shared" si="5"/>
        <v>0.60224818043738304</v>
      </c>
      <c r="M53">
        <f t="shared" si="6"/>
        <v>0.31866215779858958</v>
      </c>
      <c r="N53">
        <f t="shared" si="7"/>
        <v>7.9089661764027291E-2</v>
      </c>
    </row>
    <row r="54" spans="1:14" x14ac:dyDescent="0.45">
      <c r="A54" t="s">
        <v>10</v>
      </c>
      <c r="B54">
        <v>0.71799999999999997</v>
      </c>
      <c r="C54">
        <v>2.8769999999999998</v>
      </c>
      <c r="D54">
        <v>6.6790000000000003</v>
      </c>
      <c r="E54">
        <v>4.0289999999999999</v>
      </c>
      <c r="F54">
        <f t="shared" si="8"/>
        <v>6.2839138806231404E-2</v>
      </c>
      <c r="G54">
        <f t="shared" si="9"/>
        <v>0.58454402240504111</v>
      </c>
      <c r="H54">
        <f t="shared" si="10"/>
        <v>0.35261683878872746</v>
      </c>
      <c r="I54">
        <f>Sheet1!B54+Sheet1!E54</f>
        <v>4.7469999999999999</v>
      </c>
      <c r="J54">
        <f t="shared" si="3"/>
        <v>2.8769999999999998</v>
      </c>
      <c r="K54">
        <f t="shared" si="4"/>
        <v>0.58454402240504111</v>
      </c>
      <c r="L54">
        <f t="shared" si="5"/>
        <v>0.57829987718201514</v>
      </c>
      <c r="M54">
        <f t="shared" si="6"/>
        <v>0.35048846569468245</v>
      </c>
      <c r="N54">
        <f t="shared" si="7"/>
        <v>7.121165712330238E-2</v>
      </c>
    </row>
    <row r="55" spans="1:14" x14ac:dyDescent="0.45">
      <c r="A55" t="s">
        <v>10</v>
      </c>
      <c r="B55">
        <v>0.432</v>
      </c>
      <c r="C55">
        <v>2.75</v>
      </c>
      <c r="D55">
        <v>6.4660000000000002</v>
      </c>
      <c r="E55">
        <v>3.8740000000000001</v>
      </c>
      <c r="F55">
        <f t="shared" si="8"/>
        <v>4.0103973264017823E-2</v>
      </c>
      <c r="G55">
        <f t="shared" si="9"/>
        <v>0.60025993316004456</v>
      </c>
      <c r="H55">
        <f t="shared" si="10"/>
        <v>0.35963609357593762</v>
      </c>
      <c r="I55">
        <f>Sheet1!B55+Sheet1!E55</f>
        <v>4.306</v>
      </c>
      <c r="J55">
        <f t="shared" si="3"/>
        <v>2.75</v>
      </c>
      <c r="K55">
        <f t="shared" si="4"/>
        <v>0.60025993316004456</v>
      </c>
      <c r="L55">
        <f t="shared" si="5"/>
        <v>0.56241559685692932</v>
      </c>
      <c r="M55">
        <f t="shared" si="6"/>
        <v>0.35918320746784849</v>
      </c>
      <c r="N55">
        <f t="shared" si="7"/>
        <v>7.8401195675222232E-2</v>
      </c>
    </row>
    <row r="56" spans="1:14" x14ac:dyDescent="0.45">
      <c r="A56" t="s">
        <v>10</v>
      </c>
      <c r="B56">
        <v>0</v>
      </c>
      <c r="C56">
        <v>3.157</v>
      </c>
      <c r="D56">
        <v>4.6040000000000001</v>
      </c>
      <c r="E56">
        <v>2.7229999999999999</v>
      </c>
      <c r="F56">
        <f t="shared" si="8"/>
        <v>0</v>
      </c>
      <c r="G56">
        <f t="shared" si="9"/>
        <v>0.62836085710386247</v>
      </c>
      <c r="H56">
        <f t="shared" si="10"/>
        <v>0.37163914289613753</v>
      </c>
      <c r="I56">
        <f>Sheet1!B56+Sheet1!E56</f>
        <v>2.7229999999999999</v>
      </c>
      <c r="J56">
        <f t="shared" si="3"/>
        <v>3.157</v>
      </c>
      <c r="K56">
        <f t="shared" si="4"/>
        <v>0.62836085710386247</v>
      </c>
      <c r="L56">
        <f t="shared" si="5"/>
        <v>0.41838491438713804</v>
      </c>
      <c r="M56">
        <f t="shared" si="6"/>
        <v>0.48506837117891843</v>
      </c>
      <c r="N56">
        <f t="shared" si="7"/>
        <v>9.6546714433943526E-2</v>
      </c>
    </row>
    <row r="57" spans="1:14" x14ac:dyDescent="0.45">
      <c r="A57" t="s">
        <v>10</v>
      </c>
      <c r="B57">
        <v>0.65700000000000003</v>
      </c>
      <c r="C57">
        <v>3.0609999999999999</v>
      </c>
      <c r="D57">
        <v>5.79</v>
      </c>
      <c r="E57">
        <v>3.1080000000000001</v>
      </c>
      <c r="F57">
        <f t="shared" si="8"/>
        <v>6.8759811616954478E-2</v>
      </c>
      <c r="G57">
        <f t="shared" si="9"/>
        <v>0.60596546310832022</v>
      </c>
      <c r="H57">
        <f t="shared" si="10"/>
        <v>0.32527472527472528</v>
      </c>
      <c r="I57">
        <f>Sheet1!B57+Sheet1!E57</f>
        <v>3.7650000000000001</v>
      </c>
      <c r="J57">
        <f t="shared" si="3"/>
        <v>3.0609999999999999</v>
      </c>
      <c r="K57">
        <f t="shared" si="4"/>
        <v>0.60596546310832022</v>
      </c>
      <c r="L57">
        <f t="shared" si="5"/>
        <v>0.50659546504745723</v>
      </c>
      <c r="M57">
        <f t="shared" si="6"/>
        <v>0.41186951354854351</v>
      </c>
      <c r="N57">
        <f t="shared" si="7"/>
        <v>8.1535021403999264E-2</v>
      </c>
    </row>
    <row r="58" spans="1:14" x14ac:dyDescent="0.45">
      <c r="A58" t="s">
        <v>10</v>
      </c>
      <c r="B58">
        <v>1.0169999999999999</v>
      </c>
      <c r="C58">
        <v>2.984</v>
      </c>
      <c r="D58">
        <v>5.7960000000000003</v>
      </c>
      <c r="E58">
        <v>3.6669999999999998</v>
      </c>
      <c r="F58">
        <f t="shared" si="8"/>
        <v>9.704198473282441E-2</v>
      </c>
      <c r="G58">
        <f t="shared" si="9"/>
        <v>0.55305343511450378</v>
      </c>
      <c r="H58">
        <f t="shared" si="10"/>
        <v>0.34990458015267173</v>
      </c>
      <c r="I58">
        <f>Sheet1!B58+Sheet1!E58</f>
        <v>4.6839999999999993</v>
      </c>
      <c r="J58">
        <f t="shared" si="3"/>
        <v>2.984</v>
      </c>
      <c r="K58">
        <f t="shared" si="4"/>
        <v>0.55305343511450378</v>
      </c>
      <c r="L58">
        <f t="shared" si="5"/>
        <v>0.56975666646238765</v>
      </c>
      <c r="M58">
        <f t="shared" si="6"/>
        <v>0.36297051509901046</v>
      </c>
      <c r="N58">
        <f t="shared" si="7"/>
        <v>6.7272818438602069E-2</v>
      </c>
    </row>
    <row r="59" spans="1:14" x14ac:dyDescent="0.45">
      <c r="A59" t="s">
        <v>10</v>
      </c>
      <c r="B59">
        <v>9.0999999999999998E-2</v>
      </c>
      <c r="C59">
        <v>2.2789999999999999</v>
      </c>
      <c r="D59">
        <v>7.5529999999999999</v>
      </c>
      <c r="E59">
        <v>3.2320000000000002</v>
      </c>
      <c r="F59">
        <f t="shared" si="8"/>
        <v>8.367046708348657E-3</v>
      </c>
      <c r="G59">
        <f t="shared" si="9"/>
        <v>0.69446487679293845</v>
      </c>
      <c r="H59">
        <f t="shared" si="10"/>
        <v>0.29716807649871274</v>
      </c>
      <c r="I59">
        <f>Sheet1!B59+Sheet1!E59</f>
        <v>3.3230000000000004</v>
      </c>
      <c r="J59">
        <f t="shared" si="3"/>
        <v>2.2789999999999999</v>
      </c>
      <c r="K59">
        <f t="shared" si="4"/>
        <v>0.69446487679293845</v>
      </c>
      <c r="L59">
        <f t="shared" si="5"/>
        <v>0.52775645779390856</v>
      </c>
      <c r="M59">
        <f t="shared" si="6"/>
        <v>0.36194913250445904</v>
      </c>
      <c r="N59">
        <f t="shared" si="7"/>
        <v>0.11029440970163235</v>
      </c>
    </row>
    <row r="60" spans="1:14" x14ac:dyDescent="0.45">
      <c r="A60" t="s">
        <v>10</v>
      </c>
      <c r="B60">
        <v>0.28799999999999998</v>
      </c>
      <c r="C60">
        <v>3.0630000000000002</v>
      </c>
      <c r="D60">
        <v>6.0369999999999999</v>
      </c>
      <c r="E60">
        <v>3.3530000000000002</v>
      </c>
      <c r="F60">
        <f t="shared" si="8"/>
        <v>2.9758214507129569E-2</v>
      </c>
      <c r="G60">
        <f t="shared" si="9"/>
        <v>0.62378590617896257</v>
      </c>
      <c r="H60">
        <f t="shared" si="10"/>
        <v>0.34645587931390781</v>
      </c>
      <c r="I60">
        <f>Sheet1!B60+Sheet1!E60</f>
        <v>3.641</v>
      </c>
      <c r="J60">
        <f t="shared" si="3"/>
        <v>3.0630000000000002</v>
      </c>
      <c r="K60">
        <f t="shared" si="4"/>
        <v>0.62378590617896257</v>
      </c>
      <c r="L60">
        <f t="shared" si="5"/>
        <v>0.49687587036758568</v>
      </c>
      <c r="M60">
        <f t="shared" si="6"/>
        <v>0.41799802003183606</v>
      </c>
      <c r="N60">
        <f t="shared" si="7"/>
        <v>8.512610960057819E-2</v>
      </c>
    </row>
    <row r="61" spans="1:14" x14ac:dyDescent="0.45">
      <c r="A61" t="s">
        <v>10</v>
      </c>
      <c r="B61">
        <v>2.7120000000000002</v>
      </c>
      <c r="C61">
        <v>2.1459999999999999</v>
      </c>
      <c r="D61">
        <v>4.0650000000000004</v>
      </c>
      <c r="E61">
        <v>5.46</v>
      </c>
      <c r="F61">
        <f t="shared" si="8"/>
        <v>0.22162294680068642</v>
      </c>
      <c r="G61">
        <f t="shared" si="9"/>
        <v>0.33218926207403776</v>
      </c>
      <c r="H61">
        <f t="shared" si="10"/>
        <v>0.44618779112527573</v>
      </c>
      <c r="I61">
        <f>Sheet1!B61+Sheet1!E61</f>
        <v>8.1720000000000006</v>
      </c>
      <c r="J61">
        <f t="shared" si="3"/>
        <v>2.1459999999999999</v>
      </c>
      <c r="K61">
        <f t="shared" si="4"/>
        <v>0.33218926207403776</v>
      </c>
      <c r="L61">
        <f t="shared" si="5"/>
        <v>0.76731030772391817</v>
      </c>
      <c r="M61">
        <f t="shared" si="6"/>
        <v>0.20149876656577684</v>
      </c>
      <c r="N61">
        <f t="shared" si="7"/>
        <v>3.1190925710304844E-2</v>
      </c>
    </row>
    <row r="62" spans="1:14" x14ac:dyDescent="0.45">
      <c r="A62" t="s">
        <v>10</v>
      </c>
      <c r="B62">
        <v>0.19500000000000001</v>
      </c>
      <c r="C62">
        <v>2.92</v>
      </c>
      <c r="D62">
        <v>4.74</v>
      </c>
      <c r="E62">
        <v>2.2909999999999999</v>
      </c>
      <c r="F62">
        <f t="shared" si="8"/>
        <v>2.6985884306670354E-2</v>
      </c>
      <c r="G62">
        <f t="shared" si="9"/>
        <v>0.65596457237752559</v>
      </c>
      <c r="H62">
        <f t="shared" si="10"/>
        <v>0.31704954331580398</v>
      </c>
      <c r="I62">
        <f>Sheet1!B62+Sheet1!E62</f>
        <v>2.4859999999999998</v>
      </c>
      <c r="J62">
        <f t="shared" si="3"/>
        <v>2.92</v>
      </c>
      <c r="K62">
        <f t="shared" si="4"/>
        <v>0.65596457237752559</v>
      </c>
      <c r="L62">
        <f t="shared" si="5"/>
        <v>0.41009807469478182</v>
      </c>
      <c r="M62">
        <f t="shared" si="6"/>
        <v>0.48169202659242283</v>
      </c>
      <c r="N62">
        <f t="shared" si="7"/>
        <v>0.10820989871279531</v>
      </c>
    </row>
    <row r="63" spans="1:14" x14ac:dyDescent="0.45">
      <c r="A63" t="s">
        <v>10</v>
      </c>
      <c r="B63">
        <v>0</v>
      </c>
      <c r="C63">
        <v>3.0449999999999999</v>
      </c>
      <c r="D63">
        <v>5.23</v>
      </c>
      <c r="E63">
        <v>2.0579999999999998</v>
      </c>
      <c r="F63">
        <f t="shared" si="8"/>
        <v>0</v>
      </c>
      <c r="G63">
        <f t="shared" si="9"/>
        <v>0.71761800219538974</v>
      </c>
      <c r="H63">
        <f t="shared" si="10"/>
        <v>0.28238199780461026</v>
      </c>
      <c r="I63">
        <f>Sheet1!B63+Sheet1!E63</f>
        <v>2.0579999999999998</v>
      </c>
      <c r="J63">
        <f t="shared" si="3"/>
        <v>3.0449999999999999</v>
      </c>
      <c r="K63">
        <f t="shared" si="4"/>
        <v>0.71761800219538974</v>
      </c>
      <c r="L63">
        <f t="shared" si="5"/>
        <v>0.35357070318371253</v>
      </c>
      <c r="M63">
        <f t="shared" si="6"/>
        <v>0.5231403261391665</v>
      </c>
      <c r="N63">
        <f t="shared" si="7"/>
        <v>0.12328897067712095</v>
      </c>
    </row>
    <row r="64" spans="1:14" x14ac:dyDescent="0.45">
      <c r="A64" t="s">
        <v>10</v>
      </c>
      <c r="B64">
        <v>0</v>
      </c>
      <c r="C64">
        <v>3.411</v>
      </c>
      <c r="D64">
        <v>2.766</v>
      </c>
      <c r="E64">
        <v>3.0529999999999999</v>
      </c>
      <c r="F64">
        <f t="shared" si="8"/>
        <v>0</v>
      </c>
      <c r="G64">
        <f t="shared" si="9"/>
        <v>0.47533940539611619</v>
      </c>
      <c r="H64">
        <f t="shared" si="10"/>
        <v>0.52466059460388381</v>
      </c>
      <c r="I64">
        <f>Sheet1!B64+Sheet1!E64</f>
        <v>3.0529999999999999</v>
      </c>
      <c r="J64">
        <f t="shared" si="3"/>
        <v>3.411</v>
      </c>
      <c r="K64">
        <f t="shared" si="4"/>
        <v>0.47533940539611619</v>
      </c>
      <c r="L64">
        <f t="shared" si="5"/>
        <v>0.43995542250404251</v>
      </c>
      <c r="M64">
        <f t="shared" si="6"/>
        <v>0.4915453475798523</v>
      </c>
      <c r="N64">
        <f t="shared" si="7"/>
        <v>6.8499229916105034E-2</v>
      </c>
    </row>
    <row r="65" spans="1:14" x14ac:dyDescent="0.45">
      <c r="A65" t="s">
        <v>10</v>
      </c>
      <c r="B65">
        <v>0.82699999999999996</v>
      </c>
      <c r="C65">
        <v>2.67</v>
      </c>
      <c r="D65">
        <v>6.0960000000000001</v>
      </c>
      <c r="E65">
        <v>3.29</v>
      </c>
      <c r="F65">
        <f t="shared" si="8"/>
        <v>8.0975227651032988E-2</v>
      </c>
      <c r="G65">
        <f t="shared" si="9"/>
        <v>0.59688632135513553</v>
      </c>
      <c r="H65">
        <f t="shared" si="10"/>
        <v>0.32213845099383137</v>
      </c>
      <c r="I65">
        <f>Sheet1!B65+Sheet1!E65</f>
        <v>4.117</v>
      </c>
      <c r="J65">
        <f t="shared" si="3"/>
        <v>2.67</v>
      </c>
      <c r="K65">
        <f t="shared" si="4"/>
        <v>0.59688632135513553</v>
      </c>
      <c r="L65">
        <f t="shared" si="5"/>
        <v>0.55756546360865733</v>
      </c>
      <c r="M65">
        <f t="shared" si="6"/>
        <v>0.36159819961989681</v>
      </c>
      <c r="N65">
        <f t="shared" si="7"/>
        <v>8.0836336771445763E-2</v>
      </c>
    </row>
    <row r="66" spans="1:14" x14ac:dyDescent="0.45">
      <c r="A66" t="s">
        <v>10</v>
      </c>
      <c r="B66">
        <v>0.64400000000000002</v>
      </c>
      <c r="C66">
        <v>2.544</v>
      </c>
      <c r="D66">
        <v>6.508</v>
      </c>
      <c r="E66">
        <v>3.931</v>
      </c>
      <c r="F66">
        <f t="shared" si="8"/>
        <v>5.8107010737165031E-2</v>
      </c>
      <c r="G66">
        <f t="shared" si="9"/>
        <v>0.58720563024451866</v>
      </c>
      <c r="H66">
        <f t="shared" si="10"/>
        <v>0.35468735901831633</v>
      </c>
      <c r="I66">
        <f>Sheet1!B66+Sheet1!E66</f>
        <v>4.5750000000000002</v>
      </c>
      <c r="J66">
        <f t="shared" si="3"/>
        <v>2.544</v>
      </c>
      <c r="K66">
        <f t="shared" si="4"/>
        <v>0.58720563024451866</v>
      </c>
      <c r="L66">
        <f t="shared" si="5"/>
        <v>0.59367738411294313</v>
      </c>
      <c r="M66">
        <f t="shared" si="6"/>
        <v>0.33012355523132836</v>
      </c>
      <c r="N66">
        <f t="shared" si="7"/>
        <v>7.6199060655728512E-2</v>
      </c>
    </row>
    <row r="67" spans="1:14" x14ac:dyDescent="0.45">
      <c r="A67" t="s">
        <v>10</v>
      </c>
      <c r="B67">
        <v>0.438</v>
      </c>
      <c r="C67">
        <v>2.1040000000000001</v>
      </c>
      <c r="D67">
        <v>6.9740000000000002</v>
      </c>
      <c r="E67">
        <v>4.5599999999999996</v>
      </c>
      <c r="F67">
        <f t="shared" si="8"/>
        <v>3.6585365853658541E-2</v>
      </c>
      <c r="G67">
        <f t="shared" si="9"/>
        <v>0.5825258937520883</v>
      </c>
      <c r="H67">
        <f t="shared" si="10"/>
        <v>0.38088874039425324</v>
      </c>
      <c r="I67">
        <f>Sheet1!B67+Sheet1!E67</f>
        <v>4.9979999999999993</v>
      </c>
      <c r="J67">
        <f t="shared" ref="J67:J111" si="11">C67</f>
        <v>2.1040000000000001</v>
      </c>
      <c r="K67">
        <f t="shared" ref="K67:K111" si="12">G67</f>
        <v>0.5825258937520883</v>
      </c>
      <c r="L67">
        <f t="shared" ref="L67:L111" si="13">I67/(I67+J67+K67)</f>
        <v>0.65039796457236598</v>
      </c>
      <c r="M67">
        <f t="shared" ref="M67:M111" si="14">J67/(I67+J67+K67)</f>
        <v>0.27379698228496563</v>
      </c>
      <c r="N67">
        <f t="shared" ref="N67:N111" si="15">K67/(I67+J67+K67)</f>
        <v>7.5805053142668388E-2</v>
      </c>
    </row>
    <row r="68" spans="1:14" x14ac:dyDescent="0.45">
      <c r="A68" t="s">
        <v>10</v>
      </c>
      <c r="B68">
        <v>8.5999999999999993E-2</v>
      </c>
      <c r="C68">
        <v>3.2949999999999999</v>
      </c>
      <c r="D68">
        <v>6.085</v>
      </c>
      <c r="E68">
        <v>2.5270000000000001</v>
      </c>
      <c r="F68">
        <f t="shared" si="8"/>
        <v>9.8873304207863864E-3</v>
      </c>
      <c r="G68">
        <f t="shared" si="9"/>
        <v>0.69958611174982754</v>
      </c>
      <c r="H68">
        <f t="shared" si="10"/>
        <v>0.29052655782938608</v>
      </c>
      <c r="I68">
        <f>Sheet1!B68+Sheet1!E68</f>
        <v>2.613</v>
      </c>
      <c r="J68">
        <f t="shared" si="11"/>
        <v>3.2949999999999999</v>
      </c>
      <c r="K68">
        <f t="shared" si="12"/>
        <v>0.69958611174982754</v>
      </c>
      <c r="L68">
        <f t="shared" si="13"/>
        <v>0.3954545511489404</v>
      </c>
      <c r="M68">
        <f t="shared" si="14"/>
        <v>0.49866924838720189</v>
      </c>
      <c r="N68">
        <f t="shared" si="15"/>
        <v>0.10587620046385783</v>
      </c>
    </row>
    <row r="69" spans="1:14" x14ac:dyDescent="0.45">
      <c r="A69" t="s">
        <v>10</v>
      </c>
      <c r="B69">
        <v>0.38400000000000001</v>
      </c>
      <c r="C69">
        <v>2.5939999999999999</v>
      </c>
      <c r="D69">
        <v>5.1760000000000002</v>
      </c>
      <c r="E69">
        <v>4.6459999999999999</v>
      </c>
      <c r="F69">
        <f t="shared" si="8"/>
        <v>3.7624926513815403E-2</v>
      </c>
      <c r="G69">
        <f t="shared" si="9"/>
        <v>0.50715265530080345</v>
      </c>
      <c r="H69">
        <f t="shared" si="10"/>
        <v>0.45522241818538117</v>
      </c>
      <c r="I69">
        <f>Sheet1!B69+Sheet1!E69</f>
        <v>5.03</v>
      </c>
      <c r="J69">
        <f t="shared" si="11"/>
        <v>2.5939999999999999</v>
      </c>
      <c r="K69">
        <f t="shared" si="12"/>
        <v>0.50715265530080345</v>
      </c>
      <c r="L69">
        <f t="shared" si="13"/>
        <v>0.61860848187629069</v>
      </c>
      <c r="M69">
        <f t="shared" si="14"/>
        <v>0.31901996063361787</v>
      </c>
      <c r="N69">
        <f t="shared" si="15"/>
        <v>6.2371557490091399E-2</v>
      </c>
    </row>
    <row r="70" spans="1:14" x14ac:dyDescent="0.45">
      <c r="A70" t="s">
        <v>10</v>
      </c>
      <c r="B70">
        <v>0.73799999999999999</v>
      </c>
      <c r="C70">
        <v>2.742</v>
      </c>
      <c r="D70">
        <v>5.681</v>
      </c>
      <c r="E70">
        <v>3.7709999999999999</v>
      </c>
      <c r="F70">
        <f t="shared" si="8"/>
        <v>7.2423945044160928E-2</v>
      </c>
      <c r="G70">
        <f t="shared" si="9"/>
        <v>0.55750736015701663</v>
      </c>
      <c r="H70">
        <f t="shared" si="10"/>
        <v>0.37006869479882232</v>
      </c>
      <c r="I70">
        <f>Sheet1!B70+Sheet1!E70</f>
        <v>4.5090000000000003</v>
      </c>
      <c r="J70">
        <f t="shared" si="11"/>
        <v>2.742</v>
      </c>
      <c r="K70">
        <f t="shared" si="12"/>
        <v>0.55750736015701663</v>
      </c>
      <c r="L70">
        <f t="shared" si="13"/>
        <v>0.5774471089067823</v>
      </c>
      <c r="M70">
        <f t="shared" si="14"/>
        <v>0.35115546077232135</v>
      </c>
      <c r="N70">
        <f t="shared" si="15"/>
        <v>7.1397430320896321E-2</v>
      </c>
    </row>
    <row r="71" spans="1:14" x14ac:dyDescent="0.45">
      <c r="A71" t="s">
        <v>10</v>
      </c>
      <c r="B71">
        <v>0.64900000000000002</v>
      </c>
      <c r="C71">
        <v>2.3839999999999999</v>
      </c>
      <c r="D71">
        <v>6.01</v>
      </c>
      <c r="E71">
        <v>2.7879999999999998</v>
      </c>
      <c r="F71">
        <f t="shared" si="8"/>
        <v>6.8699057901979471E-2</v>
      </c>
      <c r="G71">
        <f t="shared" si="9"/>
        <v>0.6361807981369747</v>
      </c>
      <c r="H71">
        <f t="shared" si="10"/>
        <v>0.29512014396104586</v>
      </c>
      <c r="I71">
        <f>Sheet1!B71+Sheet1!E71</f>
        <v>3.4369999999999998</v>
      </c>
      <c r="J71">
        <f t="shared" si="11"/>
        <v>2.3839999999999999</v>
      </c>
      <c r="K71">
        <f t="shared" si="12"/>
        <v>0.6361807981369747</v>
      </c>
      <c r="L71">
        <f t="shared" si="13"/>
        <v>0.53227563350737261</v>
      </c>
      <c r="M71">
        <f t="shared" si="14"/>
        <v>0.36920137046307133</v>
      </c>
      <c r="N71">
        <f t="shared" si="15"/>
        <v>9.8522996029556054E-2</v>
      </c>
    </row>
    <row r="72" spans="1:14" x14ac:dyDescent="0.45">
      <c r="A72" t="s">
        <v>10</v>
      </c>
      <c r="B72">
        <v>0.47099999999999997</v>
      </c>
      <c r="C72">
        <v>2.7370000000000001</v>
      </c>
      <c r="D72">
        <v>5.3780000000000001</v>
      </c>
      <c r="E72">
        <v>3.677</v>
      </c>
      <c r="F72">
        <f t="shared" si="8"/>
        <v>4.9443627965567921E-2</v>
      </c>
      <c r="G72">
        <f t="shared" si="9"/>
        <v>0.56456015116523206</v>
      </c>
      <c r="H72">
        <f t="shared" si="10"/>
        <v>0.3859962208692001</v>
      </c>
      <c r="I72">
        <f>Sheet1!B72+Sheet1!E72</f>
        <v>4.1479999999999997</v>
      </c>
      <c r="J72">
        <f t="shared" si="11"/>
        <v>2.7370000000000001</v>
      </c>
      <c r="K72">
        <f t="shared" si="12"/>
        <v>0.56456015116523206</v>
      </c>
      <c r="L72">
        <f t="shared" si="13"/>
        <v>0.5568113976972433</v>
      </c>
      <c r="M72">
        <f t="shared" si="14"/>
        <v>0.36740424192318111</v>
      </c>
      <c r="N72">
        <f t="shared" si="15"/>
        <v>7.5784360379575658E-2</v>
      </c>
    </row>
    <row r="73" spans="1:14" x14ac:dyDescent="0.45">
      <c r="A73" t="s">
        <v>10</v>
      </c>
      <c r="B73">
        <v>0.56399999999999995</v>
      </c>
      <c r="C73">
        <v>2.895</v>
      </c>
      <c r="D73">
        <v>5.8250000000000002</v>
      </c>
      <c r="E73">
        <v>4.9740000000000002</v>
      </c>
      <c r="F73">
        <f t="shared" si="8"/>
        <v>4.9634779547654669E-2</v>
      </c>
      <c r="G73">
        <f t="shared" si="9"/>
        <v>0.51262870720760367</v>
      </c>
      <c r="H73">
        <f t="shared" si="10"/>
        <v>0.43773651324474172</v>
      </c>
      <c r="I73">
        <f>Sheet1!B73+Sheet1!E73</f>
        <v>5.5380000000000003</v>
      </c>
      <c r="J73">
        <f t="shared" si="11"/>
        <v>2.895</v>
      </c>
      <c r="K73">
        <f t="shared" si="12"/>
        <v>0.51262870720760367</v>
      </c>
      <c r="L73">
        <f t="shared" si="13"/>
        <v>0.61907331292857759</v>
      </c>
      <c r="M73">
        <f t="shared" si="14"/>
        <v>0.32362174809104949</v>
      </c>
      <c r="N73">
        <f t="shared" si="15"/>
        <v>5.730493898037288E-2</v>
      </c>
    </row>
    <row r="74" spans="1:14" x14ac:dyDescent="0.45">
      <c r="A74" t="s">
        <v>10</v>
      </c>
      <c r="B74">
        <v>0.73199999999999998</v>
      </c>
      <c r="C74">
        <v>2.5920000000000001</v>
      </c>
      <c r="D74">
        <v>5.8849999999999998</v>
      </c>
      <c r="E74">
        <v>3.7949999999999999</v>
      </c>
      <c r="F74">
        <f t="shared" si="8"/>
        <v>7.0303495966192855E-2</v>
      </c>
      <c r="G74">
        <f t="shared" si="9"/>
        <v>0.56521321552055326</v>
      </c>
      <c r="H74">
        <f t="shared" si="10"/>
        <v>0.36448328851325396</v>
      </c>
      <c r="I74">
        <f>Sheet1!B74+Sheet1!E74</f>
        <v>4.5270000000000001</v>
      </c>
      <c r="J74">
        <f t="shared" si="11"/>
        <v>2.5920000000000001</v>
      </c>
      <c r="K74">
        <f t="shared" si="12"/>
        <v>0.56521321552055326</v>
      </c>
      <c r="L74">
        <f t="shared" si="13"/>
        <v>0.58912993081144305</v>
      </c>
      <c r="M74">
        <f t="shared" si="14"/>
        <v>0.33731495044472287</v>
      </c>
      <c r="N74">
        <f t="shared" si="15"/>
        <v>7.3555118743834066E-2</v>
      </c>
    </row>
    <row r="75" spans="1:14" x14ac:dyDescent="0.45">
      <c r="A75" t="s">
        <v>10</v>
      </c>
      <c r="B75">
        <v>0.56000000000000005</v>
      </c>
      <c r="C75">
        <v>2.6560000000000001</v>
      </c>
      <c r="D75">
        <v>5.9109999999999996</v>
      </c>
      <c r="E75">
        <v>4.2249999999999996</v>
      </c>
      <c r="F75">
        <f t="shared" si="8"/>
        <v>5.2356020942408384E-2</v>
      </c>
      <c r="G75">
        <f t="shared" si="9"/>
        <v>0.55263649962602834</v>
      </c>
      <c r="H75">
        <f t="shared" si="10"/>
        <v>0.39500747943156317</v>
      </c>
      <c r="I75">
        <f>Sheet1!B75+Sheet1!E75</f>
        <v>4.7850000000000001</v>
      </c>
      <c r="J75">
        <f t="shared" si="11"/>
        <v>2.6560000000000001</v>
      </c>
      <c r="K75">
        <f t="shared" si="12"/>
        <v>0.55263649962602834</v>
      </c>
      <c r="L75">
        <f t="shared" si="13"/>
        <v>0.59860114983010049</v>
      </c>
      <c r="M75">
        <f t="shared" si="14"/>
        <v>0.33226429549608083</v>
      </c>
      <c r="N75">
        <f t="shared" si="15"/>
        <v>6.9134554673818682E-2</v>
      </c>
    </row>
    <row r="76" spans="1:14" x14ac:dyDescent="0.45">
      <c r="A76" t="s">
        <v>10</v>
      </c>
      <c r="B76">
        <v>0.64400000000000002</v>
      </c>
      <c r="C76">
        <v>1.9990000000000001</v>
      </c>
      <c r="D76">
        <v>5.9720000000000004</v>
      </c>
      <c r="E76">
        <v>3.2570000000000001</v>
      </c>
      <c r="F76">
        <f t="shared" si="8"/>
        <v>6.5228400688747079E-2</v>
      </c>
      <c r="G76">
        <f t="shared" si="9"/>
        <v>0.60488200141800863</v>
      </c>
      <c r="H76">
        <f t="shared" si="10"/>
        <v>0.32988959789324418</v>
      </c>
      <c r="I76">
        <f>Sheet1!B76+Sheet1!E76</f>
        <v>3.9010000000000002</v>
      </c>
      <c r="J76">
        <f t="shared" si="11"/>
        <v>1.9990000000000001</v>
      </c>
      <c r="K76">
        <f t="shared" si="12"/>
        <v>0.60488200141800863</v>
      </c>
      <c r="L76">
        <f t="shared" si="13"/>
        <v>0.59970342262159637</v>
      </c>
      <c r="M76">
        <f t="shared" si="14"/>
        <v>0.30730764978738045</v>
      </c>
      <c r="N76">
        <f t="shared" si="15"/>
        <v>9.2988927591023091E-2</v>
      </c>
    </row>
    <row r="77" spans="1:14" x14ac:dyDescent="0.45">
      <c r="A77" t="s">
        <v>10</v>
      </c>
      <c r="B77">
        <v>0.50900000000000001</v>
      </c>
      <c r="C77">
        <v>3.0470000000000002</v>
      </c>
      <c r="D77">
        <v>5.3019999999999996</v>
      </c>
      <c r="E77">
        <v>3.6309999999999998</v>
      </c>
      <c r="F77">
        <f t="shared" si="8"/>
        <v>5.390807032408388E-2</v>
      </c>
      <c r="G77">
        <f t="shared" si="9"/>
        <v>0.56153357339546706</v>
      </c>
      <c r="H77">
        <f t="shared" si="10"/>
        <v>0.38455835628044904</v>
      </c>
      <c r="I77">
        <f>Sheet1!B77+Sheet1!E77</f>
        <v>4.1399999999999997</v>
      </c>
      <c r="J77">
        <f t="shared" si="11"/>
        <v>3.0470000000000002</v>
      </c>
      <c r="K77">
        <f t="shared" si="12"/>
        <v>0.56153357339546706</v>
      </c>
      <c r="L77">
        <f t="shared" si="13"/>
        <v>0.5342946456623302</v>
      </c>
      <c r="M77">
        <f t="shared" si="14"/>
        <v>0.3932356969403672</v>
      </c>
      <c r="N77">
        <f t="shared" si="15"/>
        <v>7.2469657397302698E-2</v>
      </c>
    </row>
    <row r="78" spans="1:14" x14ac:dyDescent="0.45">
      <c r="A78" t="s">
        <v>10</v>
      </c>
      <c r="B78">
        <v>0.874</v>
      </c>
      <c r="C78">
        <v>2.1280000000000001</v>
      </c>
      <c r="D78">
        <v>6.7229999999999999</v>
      </c>
      <c r="E78">
        <v>4.5720000000000001</v>
      </c>
      <c r="F78">
        <f t="shared" si="8"/>
        <v>7.1821842386391652E-2</v>
      </c>
      <c r="G78">
        <f t="shared" si="9"/>
        <v>0.55246938943216362</v>
      </c>
      <c r="H78">
        <f t="shared" si="10"/>
        <v>0.37570876818144466</v>
      </c>
      <c r="I78">
        <f>Sheet1!B78+Sheet1!E78</f>
        <v>5.4459999999999997</v>
      </c>
      <c r="J78">
        <f t="shared" si="11"/>
        <v>2.1280000000000001</v>
      </c>
      <c r="K78">
        <f t="shared" si="12"/>
        <v>0.55246938943216362</v>
      </c>
      <c r="L78">
        <f t="shared" si="13"/>
        <v>0.67015572680087809</v>
      </c>
      <c r="M78">
        <f t="shared" si="14"/>
        <v>0.26186033540805526</v>
      </c>
      <c r="N78">
        <f t="shared" si="15"/>
        <v>6.7983937791066651E-2</v>
      </c>
    </row>
    <row r="79" spans="1:14" x14ac:dyDescent="0.45">
      <c r="A79" t="s">
        <v>10</v>
      </c>
      <c r="B79">
        <v>1.145</v>
      </c>
      <c r="C79">
        <v>2.492</v>
      </c>
      <c r="D79">
        <v>6.0609999999999999</v>
      </c>
      <c r="E79">
        <v>4.2270000000000003</v>
      </c>
      <c r="F79">
        <f t="shared" si="8"/>
        <v>0.1001486923817021</v>
      </c>
      <c r="G79">
        <f t="shared" si="9"/>
        <v>0.53013207382139427</v>
      </c>
      <c r="H79">
        <f t="shared" si="10"/>
        <v>0.36971923379690375</v>
      </c>
      <c r="I79">
        <f>Sheet1!B79+Sheet1!E79</f>
        <v>5.3719999999999999</v>
      </c>
      <c r="J79">
        <f t="shared" si="11"/>
        <v>2.492</v>
      </c>
      <c r="K79">
        <f t="shared" si="12"/>
        <v>0.53013207382139427</v>
      </c>
      <c r="L79">
        <f t="shared" si="13"/>
        <v>0.63997086926396418</v>
      </c>
      <c r="M79">
        <f t="shared" si="14"/>
        <v>0.29687405178812337</v>
      </c>
      <c r="N79">
        <f t="shared" si="15"/>
        <v>6.315507894791246E-2</v>
      </c>
    </row>
    <row r="80" spans="1:14" x14ac:dyDescent="0.45">
      <c r="A80" t="s">
        <v>10</v>
      </c>
      <c r="B80">
        <v>0.63400000000000001</v>
      </c>
      <c r="C80">
        <v>2.9449999999999998</v>
      </c>
      <c r="D80">
        <v>5.8</v>
      </c>
      <c r="E80">
        <v>3.629</v>
      </c>
      <c r="F80">
        <f t="shared" si="8"/>
        <v>6.3003080592268709E-2</v>
      </c>
      <c r="G80">
        <f t="shared" si="9"/>
        <v>0.57636887608069154</v>
      </c>
      <c r="H80">
        <f t="shared" si="10"/>
        <v>0.36062804332703963</v>
      </c>
      <c r="I80">
        <f>Sheet1!B80+Sheet1!E80</f>
        <v>4.2629999999999999</v>
      </c>
      <c r="J80">
        <f t="shared" si="11"/>
        <v>2.9449999999999998</v>
      </c>
      <c r="K80">
        <f t="shared" si="12"/>
        <v>0.57636887608069154</v>
      </c>
      <c r="L80">
        <f t="shared" si="13"/>
        <v>0.54763591857768623</v>
      </c>
      <c r="M80">
        <f t="shared" si="14"/>
        <v>0.37832225667635133</v>
      </c>
      <c r="N80">
        <f t="shared" si="15"/>
        <v>7.4041824745962492E-2</v>
      </c>
    </row>
    <row r="81" spans="1:14" x14ac:dyDescent="0.45">
      <c r="A81" t="s">
        <v>10</v>
      </c>
      <c r="B81">
        <v>0.314</v>
      </c>
      <c r="C81">
        <v>2.6070000000000002</v>
      </c>
      <c r="D81">
        <v>7.5540000000000003</v>
      </c>
      <c r="E81">
        <v>3.3180000000000001</v>
      </c>
      <c r="F81">
        <f t="shared" si="8"/>
        <v>2.8070802789200787E-2</v>
      </c>
      <c r="G81">
        <f t="shared" si="9"/>
        <v>0.67530842124083679</v>
      </c>
      <c r="H81">
        <f t="shared" si="10"/>
        <v>0.29662077596996245</v>
      </c>
      <c r="I81">
        <f>Sheet1!B81+Sheet1!E81</f>
        <v>3.6320000000000001</v>
      </c>
      <c r="J81">
        <f t="shared" si="11"/>
        <v>2.6070000000000002</v>
      </c>
      <c r="K81">
        <f t="shared" si="12"/>
        <v>0.67530842124083679</v>
      </c>
      <c r="L81">
        <f t="shared" si="13"/>
        <v>0.52528753112060389</v>
      </c>
      <c r="M81">
        <f t="shared" si="14"/>
        <v>0.37704421630820878</v>
      </c>
      <c r="N81">
        <f t="shared" si="15"/>
        <v>9.7668252571187206E-2</v>
      </c>
    </row>
    <row r="82" spans="1:14" x14ac:dyDescent="0.45">
      <c r="A82" t="s">
        <v>10</v>
      </c>
      <c r="B82">
        <v>0.308</v>
      </c>
      <c r="C82">
        <v>2.9910000000000001</v>
      </c>
      <c r="D82">
        <v>7.1029999999999998</v>
      </c>
      <c r="E82">
        <v>3.9409999999999998</v>
      </c>
      <c r="F82">
        <f t="shared" si="8"/>
        <v>2.7131782945736434E-2</v>
      </c>
      <c r="G82">
        <f t="shared" si="9"/>
        <v>0.62570472163495416</v>
      </c>
      <c r="H82">
        <f t="shared" si="10"/>
        <v>0.34716349541930935</v>
      </c>
      <c r="I82">
        <f>Sheet1!B82+Sheet1!E82</f>
        <v>4.2489999999999997</v>
      </c>
      <c r="J82">
        <f t="shared" si="11"/>
        <v>2.9910000000000001</v>
      </c>
      <c r="K82">
        <f t="shared" si="12"/>
        <v>0.62570472163495416</v>
      </c>
      <c r="L82">
        <f t="shared" si="13"/>
        <v>0.5401931740855902</v>
      </c>
      <c r="M82">
        <f t="shared" si="14"/>
        <v>0.38025836283596148</v>
      </c>
      <c r="N82">
        <f t="shared" si="15"/>
        <v>7.9548463078448234E-2</v>
      </c>
    </row>
    <row r="83" spans="1:14" x14ac:dyDescent="0.45">
      <c r="A83" t="s">
        <v>10</v>
      </c>
      <c r="B83">
        <v>0.82799999999999996</v>
      </c>
      <c r="C83">
        <v>3.2109999999999999</v>
      </c>
      <c r="D83">
        <v>6.4180000000000001</v>
      </c>
      <c r="E83">
        <v>3.18</v>
      </c>
      <c r="F83">
        <f t="shared" si="8"/>
        <v>7.9416842509111837E-2</v>
      </c>
      <c r="G83">
        <f t="shared" si="9"/>
        <v>0.61557644350661811</v>
      </c>
      <c r="H83">
        <f t="shared" si="10"/>
        <v>0.30500671398427009</v>
      </c>
      <c r="I83">
        <f>Sheet1!B83+Sheet1!E83</f>
        <v>4.008</v>
      </c>
      <c r="J83">
        <f t="shared" si="11"/>
        <v>3.2109999999999999</v>
      </c>
      <c r="K83">
        <f t="shared" si="12"/>
        <v>0.61557644350661811</v>
      </c>
      <c r="L83">
        <f t="shared" si="13"/>
        <v>0.51157838957865731</v>
      </c>
      <c r="M83">
        <f t="shared" si="14"/>
        <v>0.40984985252920875</v>
      </c>
      <c r="N83">
        <f t="shared" si="15"/>
        <v>7.8571757892133984E-2</v>
      </c>
    </row>
    <row r="84" spans="1:14" x14ac:dyDescent="0.45">
      <c r="A84" t="s">
        <v>10</v>
      </c>
      <c r="B84">
        <v>0.75</v>
      </c>
      <c r="C84">
        <v>2.052</v>
      </c>
      <c r="D84">
        <v>6.8390000000000004</v>
      </c>
      <c r="E84">
        <v>4.5110000000000001</v>
      </c>
      <c r="F84">
        <f t="shared" si="8"/>
        <v>6.198347107438016E-2</v>
      </c>
      <c r="G84">
        <f t="shared" si="9"/>
        <v>0.56520661157024787</v>
      </c>
      <c r="H84">
        <f t="shared" si="10"/>
        <v>0.37280991735537189</v>
      </c>
      <c r="I84">
        <f>Sheet1!B84+Sheet1!E84</f>
        <v>5.2610000000000001</v>
      </c>
      <c r="J84">
        <f t="shared" si="11"/>
        <v>2.052</v>
      </c>
      <c r="K84">
        <f t="shared" si="12"/>
        <v>0.56520661157024787</v>
      </c>
      <c r="L84">
        <f t="shared" si="13"/>
        <v>0.66779157483296847</v>
      </c>
      <c r="M84">
        <f t="shared" si="14"/>
        <v>0.26046536999757675</v>
      </c>
      <c r="N84">
        <f t="shared" si="15"/>
        <v>7.1743055169454797E-2</v>
      </c>
    </row>
    <row r="85" spans="1:14" x14ac:dyDescent="0.45">
      <c r="A85" t="s">
        <v>10</v>
      </c>
      <c r="B85">
        <v>0.94299999999999995</v>
      </c>
      <c r="C85">
        <v>2.9540000000000002</v>
      </c>
      <c r="D85">
        <v>5.4790000000000001</v>
      </c>
      <c r="E85">
        <v>3.4580000000000002</v>
      </c>
      <c r="F85">
        <f t="shared" si="8"/>
        <v>9.544534412955466E-2</v>
      </c>
      <c r="G85">
        <f t="shared" si="9"/>
        <v>0.55455465587044539</v>
      </c>
      <c r="H85">
        <f t="shared" si="10"/>
        <v>0.35000000000000003</v>
      </c>
      <c r="I85">
        <f>Sheet1!B85+Sheet1!E85</f>
        <v>4.4009999999999998</v>
      </c>
      <c r="J85">
        <f t="shared" si="11"/>
        <v>2.9540000000000002</v>
      </c>
      <c r="K85">
        <f t="shared" si="12"/>
        <v>0.55455465587044539</v>
      </c>
      <c r="L85">
        <f t="shared" si="13"/>
        <v>0.55641565062498077</v>
      </c>
      <c r="M85">
        <f t="shared" si="14"/>
        <v>0.3734723544526683</v>
      </c>
      <c r="N85">
        <f t="shared" si="15"/>
        <v>7.0111994922350873E-2</v>
      </c>
    </row>
    <row r="86" spans="1:14" x14ac:dyDescent="0.45">
      <c r="A86" t="s">
        <v>10</v>
      </c>
      <c r="B86">
        <v>1.0369999999999999</v>
      </c>
      <c r="C86">
        <v>2.64</v>
      </c>
      <c r="D86">
        <v>5.7850000000000001</v>
      </c>
      <c r="E86">
        <v>3.3140000000000001</v>
      </c>
      <c r="F86">
        <f t="shared" si="8"/>
        <v>0.10230860299921074</v>
      </c>
      <c r="G86">
        <f t="shared" si="9"/>
        <v>0.57073796369376484</v>
      </c>
      <c r="H86">
        <f t="shared" si="10"/>
        <v>0.32695343330702448</v>
      </c>
      <c r="I86">
        <f>Sheet1!B86+Sheet1!E86</f>
        <v>4.351</v>
      </c>
      <c r="J86">
        <f t="shared" si="11"/>
        <v>2.64</v>
      </c>
      <c r="K86">
        <f t="shared" si="12"/>
        <v>0.57073796369376484</v>
      </c>
      <c r="L86">
        <f t="shared" si="13"/>
        <v>0.57539682291167615</v>
      </c>
      <c r="M86">
        <f t="shared" si="14"/>
        <v>0.34912608882712598</v>
      </c>
      <c r="N86">
        <f t="shared" si="15"/>
        <v>7.5477088261197853E-2</v>
      </c>
    </row>
    <row r="87" spans="1:14" x14ac:dyDescent="0.45">
      <c r="A87" t="s">
        <v>10</v>
      </c>
      <c r="B87">
        <v>0.77300000000000002</v>
      </c>
      <c r="C87">
        <v>3.4420000000000002</v>
      </c>
      <c r="D87">
        <v>5.8479999999999999</v>
      </c>
      <c r="E87">
        <v>4.3600000000000003</v>
      </c>
      <c r="F87">
        <f t="shared" si="8"/>
        <v>7.039431745742647E-2</v>
      </c>
      <c r="G87">
        <f t="shared" si="9"/>
        <v>0.53255623349421732</v>
      </c>
      <c r="H87">
        <f t="shared" si="10"/>
        <v>0.39704944904835626</v>
      </c>
      <c r="I87">
        <f>Sheet1!B87+Sheet1!E87</f>
        <v>5.133</v>
      </c>
      <c r="J87">
        <f t="shared" si="11"/>
        <v>3.4420000000000002</v>
      </c>
      <c r="K87">
        <f t="shared" si="12"/>
        <v>0.53255623349421732</v>
      </c>
      <c r="L87">
        <f t="shared" si="13"/>
        <v>0.56359794750678871</v>
      </c>
      <c r="M87">
        <f t="shared" si="14"/>
        <v>0.37792794375966626</v>
      </c>
      <c r="N87">
        <f t="shared" si="15"/>
        <v>5.8474108733545103E-2</v>
      </c>
    </row>
    <row r="88" spans="1:14" x14ac:dyDescent="0.45">
      <c r="A88" t="s">
        <v>10</v>
      </c>
      <c r="B88">
        <v>1.105</v>
      </c>
      <c r="C88">
        <v>2.92</v>
      </c>
      <c r="D88">
        <v>5.9640000000000004</v>
      </c>
      <c r="E88">
        <v>3.2050000000000001</v>
      </c>
      <c r="F88">
        <f t="shared" si="8"/>
        <v>0.10755304652520925</v>
      </c>
      <c r="G88">
        <f t="shared" si="9"/>
        <v>0.58049445201479466</v>
      </c>
      <c r="H88">
        <f t="shared" si="10"/>
        <v>0.31195250145999609</v>
      </c>
      <c r="I88">
        <f>Sheet1!B88+Sheet1!E88</f>
        <v>4.3100000000000005</v>
      </c>
      <c r="J88">
        <f t="shared" si="11"/>
        <v>2.92</v>
      </c>
      <c r="K88">
        <f t="shared" si="12"/>
        <v>0.58049445201479466</v>
      </c>
      <c r="L88">
        <f t="shared" si="13"/>
        <v>0.55182165821629814</v>
      </c>
      <c r="M88">
        <f t="shared" si="14"/>
        <v>0.37385597261985853</v>
      </c>
      <c r="N88">
        <f t="shared" si="15"/>
        <v>7.4322369163843438E-2</v>
      </c>
    </row>
    <row r="89" spans="1:14" x14ac:dyDescent="0.45">
      <c r="A89" t="s">
        <v>10</v>
      </c>
      <c r="B89">
        <v>0.57599999999999996</v>
      </c>
      <c r="C89">
        <v>2.9750000000000001</v>
      </c>
      <c r="D89">
        <v>6.1120000000000001</v>
      </c>
      <c r="E89">
        <v>2.0339999999999998</v>
      </c>
      <c r="F89">
        <f t="shared" si="8"/>
        <v>6.6039899105709704E-2</v>
      </c>
      <c r="G89">
        <f t="shared" si="9"/>
        <v>0.70075670717725302</v>
      </c>
      <c r="H89">
        <f t="shared" si="10"/>
        <v>0.23320339371703735</v>
      </c>
      <c r="I89">
        <f>Sheet1!B89+Sheet1!E89</f>
        <v>2.61</v>
      </c>
      <c r="J89">
        <f t="shared" si="11"/>
        <v>2.9750000000000001</v>
      </c>
      <c r="K89">
        <f t="shared" si="12"/>
        <v>0.70075670717725302</v>
      </c>
      <c r="L89">
        <f t="shared" si="13"/>
        <v>0.41522447043167116</v>
      </c>
      <c r="M89">
        <f t="shared" si="14"/>
        <v>0.47329226035793937</v>
      </c>
      <c r="N89">
        <f t="shared" si="15"/>
        <v>0.11148326921038948</v>
      </c>
    </row>
    <row r="90" spans="1:14" x14ac:dyDescent="0.45">
      <c r="A90" t="s">
        <v>10</v>
      </c>
      <c r="B90">
        <v>0.43</v>
      </c>
      <c r="C90">
        <v>3.1480000000000001</v>
      </c>
      <c r="D90">
        <v>5.2359999999999998</v>
      </c>
      <c r="E90">
        <v>3.621</v>
      </c>
      <c r="F90">
        <f t="shared" si="8"/>
        <v>4.6301281361042321E-2</v>
      </c>
      <c r="G90">
        <f t="shared" si="9"/>
        <v>0.56379885861957579</v>
      </c>
      <c r="H90">
        <f t="shared" si="10"/>
        <v>0.38989986001938198</v>
      </c>
      <c r="I90">
        <f>Sheet1!B90+Sheet1!E90</f>
        <v>4.0510000000000002</v>
      </c>
      <c r="J90">
        <f t="shared" si="11"/>
        <v>3.1480000000000001</v>
      </c>
      <c r="K90">
        <f t="shared" si="12"/>
        <v>0.56379885861957579</v>
      </c>
      <c r="L90">
        <f t="shared" si="13"/>
        <v>0.52184786360938529</v>
      </c>
      <c r="M90">
        <f t="shared" si="14"/>
        <v>0.40552383970435568</v>
      </c>
      <c r="N90">
        <f t="shared" si="15"/>
        <v>7.2628296686259072E-2</v>
      </c>
    </row>
    <row r="91" spans="1:14" x14ac:dyDescent="0.45">
      <c r="A91" t="s">
        <v>10</v>
      </c>
      <c r="B91">
        <v>0.77300000000000002</v>
      </c>
      <c r="C91">
        <v>1.7210000000000001</v>
      </c>
      <c r="D91">
        <v>3.335</v>
      </c>
      <c r="E91">
        <v>6.0279999999999996</v>
      </c>
      <c r="F91">
        <f t="shared" si="8"/>
        <v>7.6262825572217849E-2</v>
      </c>
      <c r="G91">
        <f t="shared" si="9"/>
        <v>0.32902525651144438</v>
      </c>
      <c r="H91">
        <f t="shared" si="10"/>
        <v>0.59471191791633782</v>
      </c>
      <c r="I91">
        <f>Sheet1!B91+Sheet1!E91</f>
        <v>6.8009999999999993</v>
      </c>
      <c r="J91">
        <f t="shared" si="11"/>
        <v>1.7210000000000001</v>
      </c>
      <c r="K91">
        <f t="shared" si="12"/>
        <v>0.32902525651144438</v>
      </c>
      <c r="L91">
        <f t="shared" si="13"/>
        <v>0.76838556019221615</v>
      </c>
      <c r="M91">
        <f t="shared" si="14"/>
        <v>0.1944407512264085</v>
      </c>
      <c r="N91">
        <f t="shared" si="15"/>
        <v>3.7173688581375361E-2</v>
      </c>
    </row>
    <row r="92" spans="1:14" x14ac:dyDescent="0.45">
      <c r="A92" t="s">
        <v>10</v>
      </c>
      <c r="B92">
        <v>1.4119999999999999</v>
      </c>
      <c r="C92">
        <v>2.5739999999999998</v>
      </c>
      <c r="D92">
        <v>4.7850000000000001</v>
      </c>
      <c r="E92">
        <v>3.137</v>
      </c>
      <c r="F92">
        <f t="shared" si="8"/>
        <v>0.15127490893507606</v>
      </c>
      <c r="G92">
        <f t="shared" si="9"/>
        <v>0.51264195414613245</v>
      </c>
      <c r="H92">
        <f t="shared" si="10"/>
        <v>0.33608313691879155</v>
      </c>
      <c r="I92">
        <f>Sheet1!B92+Sheet1!E92</f>
        <v>4.5489999999999995</v>
      </c>
      <c r="J92">
        <f t="shared" si="11"/>
        <v>2.5739999999999998</v>
      </c>
      <c r="K92">
        <f t="shared" si="12"/>
        <v>0.51264195414613245</v>
      </c>
      <c r="L92">
        <f t="shared" si="13"/>
        <v>0.59575868372532914</v>
      </c>
      <c r="M92">
        <f t="shared" si="14"/>
        <v>0.33710328685623153</v>
      </c>
      <c r="N92">
        <f t="shared" si="15"/>
        <v>6.7138029418439313E-2</v>
      </c>
    </row>
    <row r="93" spans="1:14" x14ac:dyDescent="0.45">
      <c r="A93" t="s">
        <v>10</v>
      </c>
      <c r="B93">
        <v>0</v>
      </c>
      <c r="C93">
        <v>3.3319999999999999</v>
      </c>
      <c r="D93">
        <v>6.2549999999999999</v>
      </c>
      <c r="E93">
        <v>4.1959999999999997</v>
      </c>
      <c r="F93">
        <f t="shared" ref="F93:F111" si="16">B93/(B93+D93+E93)</f>
        <v>0</v>
      </c>
      <c r="G93">
        <f t="shared" ref="G93:G111" si="17">D93/(B93+D93+E93)</f>
        <v>0.59850731987369621</v>
      </c>
      <c r="H93">
        <f t="shared" ref="H93:H111" si="18">E93/(B93+D93+E93)</f>
        <v>0.40149268012630368</v>
      </c>
      <c r="I93">
        <f>Sheet1!B93+Sheet1!E93</f>
        <v>4.1959999999999997</v>
      </c>
      <c r="J93">
        <f t="shared" si="11"/>
        <v>3.3319999999999999</v>
      </c>
      <c r="K93">
        <f t="shared" si="12"/>
        <v>0.59850731987369621</v>
      </c>
      <c r="L93">
        <f t="shared" si="13"/>
        <v>0.51633498067964767</v>
      </c>
      <c r="M93">
        <f t="shared" si="14"/>
        <v>0.41001624299918638</v>
      </c>
      <c r="N93">
        <f t="shared" si="15"/>
        <v>7.3648776321166023E-2</v>
      </c>
    </row>
    <row r="94" spans="1:14" x14ac:dyDescent="0.45">
      <c r="A94" t="s">
        <v>10</v>
      </c>
      <c r="B94">
        <v>0.78300000000000003</v>
      </c>
      <c r="C94">
        <v>2.1890000000000001</v>
      </c>
      <c r="D94">
        <v>6.0410000000000004</v>
      </c>
      <c r="E94">
        <v>3.4689999999999999</v>
      </c>
      <c r="F94">
        <f t="shared" si="16"/>
        <v>7.6071116292626056E-2</v>
      </c>
      <c r="G94">
        <f t="shared" si="17"/>
        <v>0.58690372097542021</v>
      </c>
      <c r="H94">
        <f t="shared" si="18"/>
        <v>0.33702516273195371</v>
      </c>
      <c r="I94">
        <f>Sheet1!B94+Sheet1!E94</f>
        <v>4.2519999999999998</v>
      </c>
      <c r="J94">
        <f t="shared" si="11"/>
        <v>2.1890000000000001</v>
      </c>
      <c r="K94">
        <f t="shared" si="12"/>
        <v>0.58690372097542021</v>
      </c>
      <c r="L94">
        <f t="shared" si="13"/>
        <v>0.60501682561608205</v>
      </c>
      <c r="M94">
        <f t="shared" si="14"/>
        <v>0.31147267903894726</v>
      </c>
      <c r="N94">
        <f t="shared" si="15"/>
        <v>8.3510495344970723E-2</v>
      </c>
    </row>
    <row r="95" spans="1:14" x14ac:dyDescent="0.45">
      <c r="A95" t="s">
        <v>10</v>
      </c>
      <c r="B95">
        <v>0.53600000000000003</v>
      </c>
      <c r="C95">
        <v>2.7130000000000001</v>
      </c>
      <c r="D95">
        <v>6.4279999999999999</v>
      </c>
      <c r="E95">
        <v>4.6639999999999997</v>
      </c>
      <c r="F95">
        <f t="shared" si="16"/>
        <v>4.609563123495012E-2</v>
      </c>
      <c r="G95">
        <f t="shared" si="17"/>
        <v>0.55280357757137943</v>
      </c>
      <c r="H95">
        <f t="shared" si="18"/>
        <v>0.40110079119367043</v>
      </c>
      <c r="I95">
        <f>Sheet1!B95+Sheet1!E95</f>
        <v>5.1999999999999993</v>
      </c>
      <c r="J95">
        <f t="shared" si="11"/>
        <v>2.7130000000000001</v>
      </c>
      <c r="K95">
        <f t="shared" si="12"/>
        <v>0.55280357757137943</v>
      </c>
      <c r="L95">
        <f t="shared" si="13"/>
        <v>0.61423584333759673</v>
      </c>
      <c r="M95">
        <f t="shared" si="14"/>
        <v>0.32046573903363468</v>
      </c>
      <c r="N95">
        <f t="shared" si="15"/>
        <v>6.5298417628768632E-2</v>
      </c>
    </row>
    <row r="96" spans="1:14" x14ac:dyDescent="0.45">
      <c r="A96" t="s">
        <v>38</v>
      </c>
      <c r="B96">
        <v>13.105</v>
      </c>
      <c r="C96">
        <v>0.53800000000000003</v>
      </c>
      <c r="D96">
        <v>2.0840000000000001</v>
      </c>
      <c r="E96">
        <v>0.54900000000000004</v>
      </c>
      <c r="F96">
        <f t="shared" si="16"/>
        <v>0.83269792858050584</v>
      </c>
      <c r="G96">
        <f t="shared" si="17"/>
        <v>0.13241835048926168</v>
      </c>
      <c r="H96">
        <f t="shared" si="18"/>
        <v>3.4883720930232565E-2</v>
      </c>
      <c r="I96">
        <f>Sheet1!B96+Sheet1!E96</f>
        <v>13.654</v>
      </c>
      <c r="J96">
        <f t="shared" si="11"/>
        <v>0.53800000000000003</v>
      </c>
      <c r="K96">
        <f t="shared" si="12"/>
        <v>0.13241835048926168</v>
      </c>
      <c r="L96">
        <f t="shared" si="13"/>
        <v>0.95319751670989394</v>
      </c>
      <c r="M96">
        <f t="shared" si="14"/>
        <v>3.7558244030315144E-2</v>
      </c>
      <c r="N96">
        <f t="shared" si="15"/>
        <v>9.2442392597908742E-3</v>
      </c>
    </row>
    <row r="97" spans="1:14" x14ac:dyDescent="0.45">
      <c r="A97" t="s">
        <v>38</v>
      </c>
      <c r="B97">
        <v>4.0339999999999998</v>
      </c>
      <c r="C97">
        <v>0.625</v>
      </c>
      <c r="D97">
        <v>10.468999999999999</v>
      </c>
      <c r="E97">
        <v>1.115</v>
      </c>
      <c r="F97">
        <f t="shared" si="16"/>
        <v>0.2582917146881803</v>
      </c>
      <c r="G97">
        <f t="shared" si="17"/>
        <v>0.67031630170316292</v>
      </c>
      <c r="H97">
        <f t="shared" si="18"/>
        <v>7.1391983608656673E-2</v>
      </c>
      <c r="I97">
        <f>Sheet1!B97+Sheet1!E97</f>
        <v>5.149</v>
      </c>
      <c r="J97">
        <f t="shared" si="11"/>
        <v>0.625</v>
      </c>
      <c r="K97">
        <f t="shared" si="12"/>
        <v>0.67031630170316292</v>
      </c>
      <c r="L97">
        <f t="shared" si="13"/>
        <v>0.79899864608432947</v>
      </c>
      <c r="M97">
        <f t="shared" si="14"/>
        <v>9.6984687085396371E-2</v>
      </c>
      <c r="N97">
        <f t="shared" si="15"/>
        <v>0.10401666683027425</v>
      </c>
    </row>
    <row r="98" spans="1:14" x14ac:dyDescent="0.45">
      <c r="A98" t="s">
        <v>38</v>
      </c>
      <c r="B98">
        <v>9.9730000000000008</v>
      </c>
      <c r="C98">
        <v>0.223</v>
      </c>
      <c r="D98">
        <v>1.151</v>
      </c>
      <c r="E98">
        <v>8.3780000000000001</v>
      </c>
      <c r="F98">
        <f t="shared" si="16"/>
        <v>0.51138344785150236</v>
      </c>
      <c r="G98">
        <f t="shared" si="17"/>
        <v>5.9019587734591317E-2</v>
      </c>
      <c r="H98">
        <f t="shared" si="18"/>
        <v>0.42959696441390621</v>
      </c>
      <c r="I98">
        <f>Sheet1!B98+Sheet1!E98</f>
        <v>18.350999999999999</v>
      </c>
      <c r="J98">
        <f t="shared" si="11"/>
        <v>0.223</v>
      </c>
      <c r="K98">
        <f t="shared" si="12"/>
        <v>5.9019587734591317E-2</v>
      </c>
      <c r="L98">
        <f t="shared" si="13"/>
        <v>0.98486452577336236</v>
      </c>
      <c r="M98">
        <f t="shared" si="14"/>
        <v>1.1968001157836619E-2</v>
      </c>
      <c r="N98">
        <f t="shared" si="15"/>
        <v>3.1674730688010262E-3</v>
      </c>
    </row>
    <row r="99" spans="1:14" x14ac:dyDescent="0.45">
      <c r="A99" t="s">
        <v>38</v>
      </c>
      <c r="B99">
        <v>5.3159999999999998</v>
      </c>
      <c r="C99">
        <v>0.54200000000000004</v>
      </c>
      <c r="D99">
        <v>6.0430000000000001</v>
      </c>
      <c r="E99">
        <v>2.2229999999999999</v>
      </c>
      <c r="F99">
        <f t="shared" si="16"/>
        <v>0.39140038285966716</v>
      </c>
      <c r="G99">
        <f t="shared" si="17"/>
        <v>0.44492710940951258</v>
      </c>
      <c r="H99">
        <f t="shared" si="18"/>
        <v>0.16367250773082018</v>
      </c>
      <c r="I99">
        <f>Sheet1!B99+Sheet1!E99</f>
        <v>7.5389999999999997</v>
      </c>
      <c r="J99">
        <f t="shared" si="11"/>
        <v>0.54200000000000004</v>
      </c>
      <c r="K99">
        <f t="shared" si="12"/>
        <v>0.44492710940951258</v>
      </c>
      <c r="L99">
        <f t="shared" si="13"/>
        <v>0.88424401279242637</v>
      </c>
      <c r="M99">
        <f t="shared" si="14"/>
        <v>6.3570799168788328E-2</v>
      </c>
      <c r="N99">
        <f t="shared" si="15"/>
        <v>5.2185188038785302E-2</v>
      </c>
    </row>
    <row r="100" spans="1:14" x14ac:dyDescent="0.45">
      <c r="A100" t="s">
        <v>38</v>
      </c>
      <c r="B100">
        <v>0.11600000000000001</v>
      </c>
      <c r="C100">
        <v>0.151</v>
      </c>
      <c r="D100">
        <v>0.24299999999999999</v>
      </c>
      <c r="E100">
        <v>0</v>
      </c>
      <c r="F100">
        <f t="shared" si="16"/>
        <v>0.32311977715877438</v>
      </c>
      <c r="G100">
        <f t="shared" si="17"/>
        <v>0.67688022284122562</v>
      </c>
      <c r="H100">
        <f t="shared" si="18"/>
        <v>0</v>
      </c>
      <c r="I100">
        <f>Sheet1!B100+Sheet1!E100</f>
        <v>0.11600000000000001</v>
      </c>
      <c r="J100">
        <f t="shared" si="11"/>
        <v>0.151</v>
      </c>
      <c r="K100">
        <f t="shared" si="12"/>
        <v>0.67688022284122562</v>
      </c>
      <c r="L100">
        <f t="shared" si="13"/>
        <v>0.12289694941464294</v>
      </c>
      <c r="M100">
        <f t="shared" si="14"/>
        <v>0.15997792553113002</v>
      </c>
      <c r="N100">
        <f t="shared" si="15"/>
        <v>0.71712512505422699</v>
      </c>
    </row>
    <row r="101" spans="1:14" x14ac:dyDescent="0.45">
      <c r="A101" t="s">
        <v>38</v>
      </c>
      <c r="B101">
        <v>3.1909999999999998</v>
      </c>
      <c r="C101">
        <v>0.10299999999999999</v>
      </c>
      <c r="D101">
        <v>6.1989999999999998</v>
      </c>
      <c r="E101">
        <v>1.0229999999999999</v>
      </c>
      <c r="F101">
        <f t="shared" si="16"/>
        <v>0.30644386824162101</v>
      </c>
      <c r="G101">
        <f t="shared" si="17"/>
        <v>0.5953135503697301</v>
      </c>
      <c r="H101">
        <f t="shared" si="18"/>
        <v>9.8242581388648789E-2</v>
      </c>
      <c r="I101">
        <f>Sheet1!B101+Sheet1!E101</f>
        <v>4.2139999999999995</v>
      </c>
      <c r="J101">
        <f t="shared" si="11"/>
        <v>0.10299999999999999</v>
      </c>
      <c r="K101">
        <f t="shared" si="12"/>
        <v>0.5953135503697301</v>
      </c>
      <c r="L101">
        <f t="shared" si="13"/>
        <v>0.85784426356147991</v>
      </c>
      <c r="M101">
        <f t="shared" si="14"/>
        <v>2.0967716930904708E-2</v>
      </c>
      <c r="N101">
        <f t="shared" si="15"/>
        <v>0.12118801950761537</v>
      </c>
    </row>
    <row r="102" spans="1:14" x14ac:dyDescent="0.45">
      <c r="A102" t="s">
        <v>38</v>
      </c>
      <c r="B102">
        <v>3.5249999999999999</v>
      </c>
      <c r="C102">
        <v>6.1130000000000004</v>
      </c>
      <c r="D102">
        <v>3.798</v>
      </c>
      <c r="E102">
        <v>1.819</v>
      </c>
      <c r="F102">
        <f t="shared" si="16"/>
        <v>0.38558302340844458</v>
      </c>
      <c r="G102">
        <f t="shared" si="17"/>
        <v>0.41544519798731133</v>
      </c>
      <c r="H102">
        <f t="shared" si="18"/>
        <v>0.19897177860424414</v>
      </c>
      <c r="I102">
        <f>Sheet1!B102+Sheet1!E102</f>
        <v>5.3439999999999994</v>
      </c>
      <c r="J102">
        <f t="shared" si="11"/>
        <v>6.1130000000000004</v>
      </c>
      <c r="K102">
        <f t="shared" si="12"/>
        <v>0.41544519798731133</v>
      </c>
      <c r="L102">
        <f t="shared" si="13"/>
        <v>0.45011789154486442</v>
      </c>
      <c r="M102">
        <f t="shared" si="14"/>
        <v>0.51488972137233469</v>
      </c>
      <c r="N102">
        <f t="shared" si="15"/>
        <v>3.4992387082800773E-2</v>
      </c>
    </row>
    <row r="103" spans="1:14" x14ac:dyDescent="0.45">
      <c r="A103" t="s">
        <v>38</v>
      </c>
      <c r="B103">
        <v>6.1580000000000004</v>
      </c>
      <c r="C103">
        <v>0.23200000000000001</v>
      </c>
      <c r="D103">
        <v>8.9619999999999997</v>
      </c>
      <c r="E103">
        <v>3.2709999999999999</v>
      </c>
      <c r="F103">
        <f t="shared" si="16"/>
        <v>0.33483769234951877</v>
      </c>
      <c r="G103">
        <f t="shared" si="17"/>
        <v>0.48730357239954319</v>
      </c>
      <c r="H103">
        <f t="shared" si="18"/>
        <v>0.17785873525093793</v>
      </c>
      <c r="I103">
        <f>Sheet1!B103+Sheet1!E103</f>
        <v>9.4290000000000003</v>
      </c>
      <c r="J103">
        <f t="shared" si="11"/>
        <v>0.23200000000000001</v>
      </c>
      <c r="K103">
        <f t="shared" si="12"/>
        <v>0.48730357239954319</v>
      </c>
      <c r="L103">
        <f t="shared" si="13"/>
        <v>0.92912080652023055</v>
      </c>
      <c r="M103">
        <f t="shared" si="14"/>
        <v>2.2860963740873208E-2</v>
      </c>
      <c r="N103">
        <f t="shared" si="15"/>
        <v>4.8018229738896287E-2</v>
      </c>
    </row>
    <row r="104" spans="1:14" x14ac:dyDescent="0.45">
      <c r="A104" t="s">
        <v>38</v>
      </c>
      <c r="B104">
        <v>0.83399999999999996</v>
      </c>
      <c r="C104">
        <v>0.19</v>
      </c>
      <c r="D104">
        <v>0.59</v>
      </c>
      <c r="E104">
        <v>0</v>
      </c>
      <c r="F104">
        <f t="shared" si="16"/>
        <v>0.5856741573033708</v>
      </c>
      <c r="G104">
        <f t="shared" si="17"/>
        <v>0.4143258426966292</v>
      </c>
      <c r="H104">
        <f t="shared" si="18"/>
        <v>0</v>
      </c>
      <c r="I104">
        <f>Sheet1!B104+Sheet1!E104</f>
        <v>0.83399999999999996</v>
      </c>
      <c r="J104">
        <f t="shared" si="11"/>
        <v>0.19</v>
      </c>
      <c r="K104">
        <f t="shared" si="12"/>
        <v>0.4143258426966292</v>
      </c>
      <c r="L104">
        <f t="shared" si="13"/>
        <v>0.5798407949316855</v>
      </c>
      <c r="M104">
        <f t="shared" si="14"/>
        <v>0.13209802282616337</v>
      </c>
      <c r="N104">
        <f t="shared" si="15"/>
        <v>0.28806118224215105</v>
      </c>
    </row>
    <row r="105" spans="1:14" x14ac:dyDescent="0.45">
      <c r="A105" t="s">
        <v>38</v>
      </c>
      <c r="B105">
        <v>8.0609999999999999</v>
      </c>
      <c r="C105">
        <v>0</v>
      </c>
      <c r="D105">
        <v>8.6620000000000008</v>
      </c>
      <c r="E105">
        <v>0.55100000000000005</v>
      </c>
      <c r="F105">
        <f t="shared" si="16"/>
        <v>0.46665508857242105</v>
      </c>
      <c r="G105">
        <f t="shared" si="17"/>
        <v>0.50144726178071097</v>
      </c>
      <c r="H105">
        <f t="shared" si="18"/>
        <v>3.1897649646868136E-2</v>
      </c>
      <c r="I105">
        <f>Sheet1!B105+Sheet1!E105</f>
        <v>8.6120000000000001</v>
      </c>
      <c r="J105">
        <f t="shared" si="11"/>
        <v>0</v>
      </c>
      <c r="K105">
        <f t="shared" si="12"/>
        <v>0.50144726178071097</v>
      </c>
      <c r="L105">
        <f t="shared" si="13"/>
        <v>0.94497721362983655</v>
      </c>
      <c r="M105">
        <f t="shared" si="14"/>
        <v>0</v>
      </c>
      <c r="N105">
        <f t="shared" si="15"/>
        <v>5.5022786370163432E-2</v>
      </c>
    </row>
    <row r="106" spans="1:14" x14ac:dyDescent="0.45">
      <c r="A106" t="s">
        <v>38</v>
      </c>
      <c r="B106">
        <v>1.4319999999999999</v>
      </c>
      <c r="C106">
        <v>2.3069999999999999</v>
      </c>
      <c r="D106">
        <v>3.4260000000000002</v>
      </c>
      <c r="E106">
        <v>4.2590000000000003</v>
      </c>
      <c r="F106">
        <f t="shared" si="16"/>
        <v>0.15706921136338706</v>
      </c>
      <c r="G106">
        <f t="shared" si="17"/>
        <v>0.3757815070746956</v>
      </c>
      <c r="H106">
        <f t="shared" si="18"/>
        <v>0.46714928156191726</v>
      </c>
      <c r="I106">
        <f>Sheet1!B106+Sheet1!E106</f>
        <v>5.6910000000000007</v>
      </c>
      <c r="J106">
        <f t="shared" si="11"/>
        <v>2.3069999999999999</v>
      </c>
      <c r="K106">
        <f t="shared" si="12"/>
        <v>0.3757815070746956</v>
      </c>
      <c r="L106">
        <f t="shared" si="13"/>
        <v>0.67962126730819128</v>
      </c>
      <c r="M106">
        <f t="shared" si="14"/>
        <v>0.27550276993147021</v>
      </c>
      <c r="N106">
        <f t="shared" si="15"/>
        <v>4.4875962760338541E-2</v>
      </c>
    </row>
    <row r="107" spans="1:14" x14ac:dyDescent="0.45">
      <c r="A107" t="s">
        <v>38</v>
      </c>
      <c r="B107">
        <v>4.5220000000000002</v>
      </c>
      <c r="C107">
        <v>1.472</v>
      </c>
      <c r="D107">
        <v>3.9769999999999999</v>
      </c>
      <c r="E107">
        <v>2.4159999999999999</v>
      </c>
      <c r="F107">
        <f t="shared" si="16"/>
        <v>0.41429225836005495</v>
      </c>
      <c r="G107">
        <f t="shared" si="17"/>
        <v>0.3643609711406321</v>
      </c>
      <c r="H107">
        <f t="shared" si="18"/>
        <v>0.22134677049931284</v>
      </c>
      <c r="I107">
        <f>Sheet1!B107+Sheet1!E107</f>
        <v>6.9380000000000006</v>
      </c>
      <c r="J107">
        <f t="shared" si="11"/>
        <v>1.472</v>
      </c>
      <c r="K107">
        <f t="shared" si="12"/>
        <v>0.3643609711406321</v>
      </c>
      <c r="L107">
        <f t="shared" si="13"/>
        <v>0.79071285337125674</v>
      </c>
      <c r="M107">
        <f t="shared" si="14"/>
        <v>0.1677615047798342</v>
      </c>
      <c r="N107">
        <f t="shared" si="15"/>
        <v>4.1525641848909098E-2</v>
      </c>
    </row>
    <row r="108" spans="1:14" x14ac:dyDescent="0.45">
      <c r="A108" t="s">
        <v>38</v>
      </c>
      <c r="B108">
        <v>5.56</v>
      </c>
      <c r="C108">
        <v>0.22500000000000001</v>
      </c>
      <c r="D108">
        <v>0.52700000000000002</v>
      </c>
      <c r="E108">
        <v>13.301</v>
      </c>
      <c r="F108">
        <f t="shared" si="16"/>
        <v>0.28677532494326391</v>
      </c>
      <c r="G108">
        <f t="shared" si="17"/>
        <v>2.7181761914586346E-2</v>
      </c>
      <c r="H108">
        <f t="shared" si="18"/>
        <v>0.68604291314214982</v>
      </c>
      <c r="I108">
        <f>Sheet1!B108+Sheet1!E108</f>
        <v>18.861000000000001</v>
      </c>
      <c r="J108">
        <f t="shared" si="11"/>
        <v>0.22500000000000001</v>
      </c>
      <c r="K108">
        <f t="shared" si="12"/>
        <v>2.7181761914586346E-2</v>
      </c>
      <c r="L108">
        <f t="shared" si="13"/>
        <v>0.9868058722479639</v>
      </c>
      <c r="M108">
        <f t="shared" si="14"/>
        <v>1.1771980343342975E-2</v>
      </c>
      <c r="N108">
        <f t="shared" si="15"/>
        <v>1.422147408693063E-3</v>
      </c>
    </row>
    <row r="109" spans="1:14" x14ac:dyDescent="0.45">
      <c r="A109" t="s">
        <v>38</v>
      </c>
      <c r="B109">
        <v>5.117</v>
      </c>
      <c r="C109">
        <v>4.1529999999999996</v>
      </c>
      <c r="D109">
        <v>32.073</v>
      </c>
      <c r="E109">
        <v>13.98</v>
      </c>
      <c r="F109">
        <f t="shared" si="16"/>
        <v>9.9999999999999992E-2</v>
      </c>
      <c r="G109">
        <f t="shared" si="17"/>
        <v>0.62679304279851478</v>
      </c>
      <c r="H109">
        <f t="shared" si="18"/>
        <v>0.27320695720148525</v>
      </c>
      <c r="I109">
        <f>Sheet1!B109+Sheet1!E109</f>
        <v>19.097000000000001</v>
      </c>
      <c r="J109">
        <f t="shared" si="11"/>
        <v>4.1529999999999996</v>
      </c>
      <c r="K109">
        <f t="shared" si="12"/>
        <v>0.62679304279851478</v>
      </c>
      <c r="L109">
        <f t="shared" si="13"/>
        <v>0.79981427848242181</v>
      </c>
      <c r="M109">
        <f t="shared" si="14"/>
        <v>0.17393458127127281</v>
      </c>
      <c r="N109">
        <f t="shared" si="15"/>
        <v>2.6251140246305482E-2</v>
      </c>
    </row>
    <row r="110" spans="1:14" x14ac:dyDescent="0.45">
      <c r="A110" t="s">
        <v>38</v>
      </c>
      <c r="B110">
        <v>0.67200000000000004</v>
      </c>
      <c r="C110">
        <v>0.63300000000000001</v>
      </c>
      <c r="D110">
        <v>21.216000000000001</v>
      </c>
      <c r="E110">
        <v>3.5999999999999997E-2</v>
      </c>
      <c r="F110">
        <f t="shared" si="16"/>
        <v>3.0651340996168581E-2</v>
      </c>
      <c r="G110">
        <f t="shared" si="17"/>
        <v>0.96770662287903664</v>
      </c>
      <c r="H110">
        <f t="shared" si="18"/>
        <v>1.6420361247947452E-3</v>
      </c>
      <c r="I110">
        <f>Sheet1!B110+Sheet1!E110</f>
        <v>0.70800000000000007</v>
      </c>
      <c r="J110">
        <f t="shared" si="11"/>
        <v>0.63300000000000001</v>
      </c>
      <c r="K110">
        <f t="shared" si="12"/>
        <v>0.96770662287903664</v>
      </c>
      <c r="L110">
        <f t="shared" si="13"/>
        <v>0.30666520942236464</v>
      </c>
      <c r="M110">
        <f t="shared" si="14"/>
        <v>0.27417948808524972</v>
      </c>
      <c r="N110">
        <f t="shared" si="15"/>
        <v>0.41915530249238558</v>
      </c>
    </row>
    <row r="111" spans="1:14" x14ac:dyDescent="0.45">
      <c r="A111" t="s">
        <v>38</v>
      </c>
      <c r="B111">
        <v>4.133</v>
      </c>
      <c r="C111">
        <v>0.55700000000000005</v>
      </c>
      <c r="D111">
        <v>12.331</v>
      </c>
      <c r="E111">
        <v>1.49</v>
      </c>
      <c r="F111">
        <f t="shared" si="16"/>
        <v>0.23019939846273815</v>
      </c>
      <c r="G111">
        <f t="shared" si="17"/>
        <v>0.6868107385540827</v>
      </c>
      <c r="H111">
        <f t="shared" si="18"/>
        <v>8.2989862983179244E-2</v>
      </c>
      <c r="I111">
        <f>Sheet1!B111+Sheet1!E111</f>
        <v>5.6230000000000002</v>
      </c>
      <c r="J111">
        <f t="shared" si="11"/>
        <v>0.55700000000000005</v>
      </c>
      <c r="K111">
        <f t="shared" si="12"/>
        <v>0.6868107385540827</v>
      </c>
      <c r="L111">
        <f t="shared" si="13"/>
        <v>0.81886631423076228</v>
      </c>
      <c r="M111">
        <f t="shared" si="14"/>
        <v>8.1114802956879714E-2</v>
      </c>
      <c r="N111">
        <f t="shared" si="15"/>
        <v>0.10001888281235806</v>
      </c>
    </row>
  </sheetData>
  <phoneticPr fontId="1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73E2F-06F0-4814-BA8F-F3AF29000D32}">
  <sheetPr codeName="XLSTAT_20240711_160757_1_HID"/>
  <dimension ref="A1:L6"/>
  <sheetViews>
    <sheetView workbookViewId="0">
      <selection activeCell="I1" sqref="I1"/>
    </sheetView>
  </sheetViews>
  <sheetFormatPr defaultRowHeight="14.25" x14ac:dyDescent="0.45"/>
  <sheetData>
    <row r="1" spans="1:12" x14ac:dyDescent="0.45">
      <c r="A1">
        <v>1</v>
      </c>
      <c r="C1">
        <f t="shared" ref="C1:C6" si="0">0+(A1-1)*0.2</f>
        <v>0</v>
      </c>
      <c r="D1">
        <f t="shared" ref="D1:D6" si="1">0*C1</f>
        <v>0</v>
      </c>
      <c r="E1">
        <v>1</v>
      </c>
      <c r="G1">
        <f t="shared" ref="G1:G6" si="2">0.5+(E1-1)*0.1</f>
        <v>0.5</v>
      </c>
      <c r="H1">
        <f t="shared" ref="H1:H6" si="3">1.73205080756888*(1-G1)</f>
        <v>0.86602540378444004</v>
      </c>
      <c r="I1">
        <v>1</v>
      </c>
      <c r="K1">
        <f t="shared" ref="K1:K6" si="4">0+(I1-1)*0.1</f>
        <v>0</v>
      </c>
      <c r="L1">
        <f t="shared" ref="L1:L6" si="5">K1*1.73205080756888</f>
        <v>0</v>
      </c>
    </row>
    <row r="2" spans="1:12" x14ac:dyDescent="0.45">
      <c r="A2">
        <v>2</v>
      </c>
      <c r="C2">
        <f t="shared" si="0"/>
        <v>0.2</v>
      </c>
      <c r="D2">
        <f t="shared" si="1"/>
        <v>0</v>
      </c>
      <c r="E2">
        <v>2</v>
      </c>
      <c r="G2">
        <f t="shared" si="2"/>
        <v>0.6</v>
      </c>
      <c r="H2">
        <f t="shared" si="3"/>
        <v>0.69282032302755203</v>
      </c>
      <c r="I2">
        <v>2</v>
      </c>
      <c r="K2">
        <f t="shared" si="4"/>
        <v>0.1</v>
      </c>
      <c r="L2">
        <f t="shared" si="5"/>
        <v>0.17320508075688801</v>
      </c>
    </row>
    <row r="3" spans="1:12" x14ac:dyDescent="0.45">
      <c r="A3">
        <v>3</v>
      </c>
      <c r="C3">
        <f t="shared" si="0"/>
        <v>0.4</v>
      </c>
      <c r="D3">
        <f t="shared" si="1"/>
        <v>0</v>
      </c>
      <c r="E3">
        <v>3</v>
      </c>
      <c r="G3">
        <f t="shared" si="2"/>
        <v>0.7</v>
      </c>
      <c r="H3">
        <f t="shared" si="3"/>
        <v>0.51961524227066413</v>
      </c>
      <c r="I3">
        <v>3</v>
      </c>
      <c r="K3">
        <f t="shared" si="4"/>
        <v>0.2</v>
      </c>
      <c r="L3">
        <f t="shared" si="5"/>
        <v>0.34641016151377602</v>
      </c>
    </row>
    <row r="4" spans="1:12" x14ac:dyDescent="0.45">
      <c r="A4">
        <v>4</v>
      </c>
      <c r="C4">
        <f t="shared" si="0"/>
        <v>0.60000000000000009</v>
      </c>
      <c r="D4">
        <f t="shared" si="1"/>
        <v>0</v>
      </c>
      <c r="E4">
        <v>4</v>
      </c>
      <c r="G4">
        <f t="shared" si="2"/>
        <v>0.8</v>
      </c>
      <c r="H4">
        <f t="shared" si="3"/>
        <v>0.34641016151377596</v>
      </c>
      <c r="I4">
        <v>4</v>
      </c>
      <c r="K4">
        <f t="shared" si="4"/>
        <v>0.30000000000000004</v>
      </c>
      <c r="L4">
        <f t="shared" si="5"/>
        <v>0.51961524227066413</v>
      </c>
    </row>
    <row r="5" spans="1:12" x14ac:dyDescent="0.45">
      <c r="A5">
        <v>5</v>
      </c>
      <c r="C5">
        <f t="shared" si="0"/>
        <v>0.8</v>
      </c>
      <c r="D5">
        <f t="shared" si="1"/>
        <v>0</v>
      </c>
      <c r="E5">
        <v>5</v>
      </c>
      <c r="G5">
        <f t="shared" si="2"/>
        <v>0.9</v>
      </c>
      <c r="H5">
        <f t="shared" si="3"/>
        <v>0.17320508075688798</v>
      </c>
      <c r="I5">
        <v>5</v>
      </c>
      <c r="K5">
        <f t="shared" si="4"/>
        <v>0.4</v>
      </c>
      <c r="L5">
        <f t="shared" si="5"/>
        <v>0.69282032302755203</v>
      </c>
    </row>
    <row r="6" spans="1:12" x14ac:dyDescent="0.45">
      <c r="A6">
        <v>6</v>
      </c>
      <c r="C6">
        <f t="shared" si="0"/>
        <v>1</v>
      </c>
      <c r="D6">
        <f t="shared" si="1"/>
        <v>0</v>
      </c>
      <c r="E6">
        <v>6</v>
      </c>
      <c r="G6">
        <f t="shared" si="2"/>
        <v>1</v>
      </c>
      <c r="H6">
        <f t="shared" si="3"/>
        <v>0</v>
      </c>
      <c r="I6">
        <v>6</v>
      </c>
      <c r="K6">
        <f t="shared" si="4"/>
        <v>0.5</v>
      </c>
      <c r="L6">
        <f t="shared" si="5"/>
        <v>0.86602540378444004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43223-537B-4913-B8B8-BD2D284B2694}">
  <sheetPr codeName="XLSTAT_20240712_113256_1">
    <tabColor rgb="FF007800"/>
  </sheetPr>
  <dimension ref="B1:M30"/>
  <sheetViews>
    <sheetView topLeftCell="A14" zoomScaleNormal="100" workbookViewId="0">
      <selection activeCell="O33" sqref="O33"/>
    </sheetView>
  </sheetViews>
  <sheetFormatPr defaultRowHeight="14.25" x14ac:dyDescent="0.45"/>
  <cols>
    <col min="1" max="1" width="4.86328125" customWidth="1"/>
  </cols>
  <sheetData>
    <row r="1" spans="2:13" x14ac:dyDescent="0.45">
      <c r="B1" s="6" t="s">
        <v>7</v>
      </c>
      <c r="C1" s="7"/>
      <c r="D1" s="7"/>
      <c r="E1" s="7"/>
      <c r="F1" s="7"/>
      <c r="G1" s="7"/>
      <c r="H1" s="7"/>
      <c r="I1" s="7"/>
      <c r="J1" s="7"/>
      <c r="K1" s="7"/>
      <c r="L1" s="7"/>
      <c r="M1" s="1"/>
    </row>
    <row r="2" spans="2:13" x14ac:dyDescent="0.4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"/>
    </row>
    <row r="3" spans="2:13" x14ac:dyDescent="0.45">
      <c r="B3" t="s">
        <v>25</v>
      </c>
    </row>
    <row r="4" spans="2:13" x14ac:dyDescent="0.45">
      <c r="B4" t="s">
        <v>22</v>
      </c>
    </row>
    <row r="5" spans="2:13" x14ac:dyDescent="0.45">
      <c r="B5" t="s">
        <v>17</v>
      </c>
    </row>
    <row r="6" spans="2:13" x14ac:dyDescent="0.45">
      <c r="B6" t="s">
        <v>11</v>
      </c>
    </row>
    <row r="7" spans="2:13" ht="38" customHeight="1" x14ac:dyDescent="0.45"/>
    <row r="8" spans="2:13" x14ac:dyDescent="0.45">
      <c r="B8" s="3"/>
    </row>
    <row r="11" spans="2:13" x14ac:dyDescent="0.45">
      <c r="B11" t="s">
        <v>18</v>
      </c>
    </row>
    <row r="30" spans="7:7" x14ac:dyDescent="0.45">
      <c r="G30" t="s">
        <v>8</v>
      </c>
    </row>
  </sheetData>
  <mergeCells count="1">
    <mergeCell ref="B1:L2"/>
  </mergeCells>
  <pageMargins left="0.7" right="0.7" top="0.75" bottom="0.75" header="0.3" footer="0.3"/>
  <ignoredErrors>
    <ignoredError sqref="A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6ED6-7EC3-48D8-9CED-C14D0BFA0740}">
  <sheetPr codeName="XLSTAT_20240712_113256_1_HID">
    <tabColor rgb="FF007800"/>
  </sheetPr>
  <dimension ref="A1:B110"/>
  <sheetViews>
    <sheetView workbookViewId="0">
      <selection activeCell="A95" sqref="A95"/>
    </sheetView>
  </sheetViews>
  <sheetFormatPr defaultRowHeight="14.25" x14ac:dyDescent="0.45"/>
  <sheetData>
    <row r="1" spans="1:2" x14ac:dyDescent="0.45">
      <c r="A1">
        <v>4.0780000000000003</v>
      </c>
      <c r="B1">
        <v>0.48794575590155698</v>
      </c>
    </row>
    <row r="2" spans="1:2" x14ac:dyDescent="0.45">
      <c r="A2">
        <v>3.492</v>
      </c>
      <c r="B2">
        <v>0.60537913888574979</v>
      </c>
    </row>
    <row r="3" spans="1:2" x14ac:dyDescent="0.45">
      <c r="A3">
        <v>4.9740000000000002</v>
      </c>
      <c r="B3">
        <v>0.54097452934662238</v>
      </c>
    </row>
    <row r="4" spans="1:2" x14ac:dyDescent="0.45">
      <c r="A4">
        <v>3.1949999999999998</v>
      </c>
      <c r="B4">
        <v>0.60137242669993762</v>
      </c>
    </row>
    <row r="5" spans="1:2" x14ac:dyDescent="0.45">
      <c r="A5">
        <v>4.0179999999999998</v>
      </c>
      <c r="B5">
        <v>0.62204872542564205</v>
      </c>
    </row>
    <row r="6" spans="1:2" x14ac:dyDescent="0.45">
      <c r="A6">
        <v>4.5949999999999998</v>
      </c>
      <c r="B6">
        <v>0.55672390507428127</v>
      </c>
    </row>
    <row r="7" spans="1:2" x14ac:dyDescent="0.45">
      <c r="A7">
        <v>4.6920000000000002</v>
      </c>
      <c r="B7">
        <v>0.53126873126873131</v>
      </c>
    </row>
    <row r="8" spans="1:2" x14ac:dyDescent="0.45">
      <c r="A8">
        <v>4.7469999999999999</v>
      </c>
      <c r="B8">
        <v>0.55780158360503029</v>
      </c>
    </row>
    <row r="9" spans="1:2" x14ac:dyDescent="0.45">
      <c r="A9">
        <v>4.4950000000000001</v>
      </c>
      <c r="B9">
        <v>0.54805952141564451</v>
      </c>
    </row>
    <row r="10" spans="1:2" x14ac:dyDescent="0.45">
      <c r="A10">
        <v>5.3460000000000001</v>
      </c>
      <c r="B10">
        <v>0.54416780354706684</v>
      </c>
    </row>
    <row r="11" spans="1:2" x14ac:dyDescent="0.45">
      <c r="A11">
        <v>3.0609999999999999</v>
      </c>
      <c r="B11">
        <v>0.61443506738883991</v>
      </c>
    </row>
    <row r="12" spans="1:2" x14ac:dyDescent="0.45">
      <c r="A12">
        <v>4.601</v>
      </c>
      <c r="B12">
        <v>0.5535610324083059</v>
      </c>
    </row>
    <row r="13" spans="1:2" x14ac:dyDescent="0.45">
      <c r="A13">
        <v>3.9740000000000002</v>
      </c>
      <c r="B13">
        <v>0.58775933609958508</v>
      </c>
    </row>
    <row r="14" spans="1:2" x14ac:dyDescent="0.45">
      <c r="A14">
        <v>4.367</v>
      </c>
      <c r="B14">
        <v>0.60336058128973657</v>
      </c>
    </row>
    <row r="15" spans="1:2" x14ac:dyDescent="0.45">
      <c r="A15">
        <v>4.0809999999999995</v>
      </c>
      <c r="B15">
        <v>0.61029411764705876</v>
      </c>
    </row>
    <row r="16" spans="1:2" x14ac:dyDescent="0.45">
      <c r="A16">
        <v>4.6139999999999999</v>
      </c>
      <c r="B16">
        <v>0.55952267303102621</v>
      </c>
    </row>
    <row r="17" spans="1:2" x14ac:dyDescent="0.45">
      <c r="A17">
        <v>4.2629999999999999</v>
      </c>
      <c r="B17">
        <v>0.56326196086466562</v>
      </c>
    </row>
    <row r="18" spans="1:2" x14ac:dyDescent="0.45">
      <c r="A18">
        <v>4.8899999999999997</v>
      </c>
      <c r="B18">
        <v>0.56556503198294239</v>
      </c>
    </row>
    <row r="19" spans="1:2" x14ac:dyDescent="0.45">
      <c r="A19">
        <v>4.1619999999999999</v>
      </c>
      <c r="B19">
        <v>0.53657721857254204</v>
      </c>
    </row>
    <row r="20" spans="1:2" x14ac:dyDescent="0.45">
      <c r="A20">
        <v>4.3220000000000001</v>
      </c>
      <c r="B20">
        <v>0.62689917127071826</v>
      </c>
    </row>
    <row r="21" spans="1:2" x14ac:dyDescent="0.45">
      <c r="A21">
        <v>3.794</v>
      </c>
      <c r="B21">
        <v>0.60704298291040915</v>
      </c>
    </row>
    <row r="22" spans="1:2" x14ac:dyDescent="0.45">
      <c r="A22">
        <v>2.5420000000000003</v>
      </c>
      <c r="B22">
        <v>0.66905350865772684</v>
      </c>
    </row>
    <row r="23" spans="1:2" x14ac:dyDescent="0.45">
      <c r="A23">
        <v>4.4320000000000004</v>
      </c>
      <c r="B23">
        <v>0.55354084819180016</v>
      </c>
    </row>
    <row r="24" spans="1:2" x14ac:dyDescent="0.45">
      <c r="A24">
        <v>3.64</v>
      </c>
      <c r="B24">
        <v>0.5033428844317096</v>
      </c>
    </row>
    <row r="25" spans="1:2" x14ac:dyDescent="0.45">
      <c r="A25">
        <v>5.7460000000000004</v>
      </c>
      <c r="B25">
        <v>0.52928647497337589</v>
      </c>
    </row>
    <row r="26" spans="1:2" x14ac:dyDescent="0.45">
      <c r="A26">
        <v>2.899</v>
      </c>
      <c r="B26">
        <v>0.71165705191963402</v>
      </c>
    </row>
    <row r="27" spans="1:2" x14ac:dyDescent="0.45">
      <c r="A27">
        <v>4.4279999999999999</v>
      </c>
      <c r="B27">
        <v>0.57406694882647169</v>
      </c>
    </row>
    <row r="28" spans="1:2" x14ac:dyDescent="0.45">
      <c r="A28">
        <v>3.76</v>
      </c>
      <c r="B28">
        <v>0.60763852655744555</v>
      </c>
    </row>
    <row r="29" spans="1:2" x14ac:dyDescent="0.45">
      <c r="A29">
        <v>3.5329999999999999</v>
      </c>
      <c r="B29">
        <v>0.59650525354042938</v>
      </c>
    </row>
    <row r="30" spans="1:2" x14ac:dyDescent="0.45">
      <c r="A30">
        <v>4.1979999999999995</v>
      </c>
      <c r="B30">
        <v>0.54404257630064079</v>
      </c>
    </row>
    <row r="31" spans="1:2" x14ac:dyDescent="0.45">
      <c r="A31">
        <v>4.4820000000000002</v>
      </c>
      <c r="B31">
        <v>0.48166994333294783</v>
      </c>
    </row>
    <row r="32" spans="1:2" x14ac:dyDescent="0.45">
      <c r="A32">
        <v>5.641</v>
      </c>
      <c r="B32">
        <v>0.41380027018601268</v>
      </c>
    </row>
    <row r="33" spans="1:2" x14ac:dyDescent="0.45">
      <c r="A33">
        <v>2.6470000000000002</v>
      </c>
      <c r="B33">
        <v>0.67207631318136773</v>
      </c>
    </row>
    <row r="34" spans="1:2" x14ac:dyDescent="0.45">
      <c r="A34">
        <v>4.484</v>
      </c>
      <c r="B34">
        <v>0.60120953397367483</v>
      </c>
    </row>
    <row r="35" spans="1:2" x14ac:dyDescent="0.45">
      <c r="A35">
        <v>2.8920000000000003</v>
      </c>
      <c r="B35">
        <v>0.54044176068647698</v>
      </c>
    </row>
    <row r="36" spans="1:2" x14ac:dyDescent="0.45">
      <c r="A36">
        <v>4.4190000000000005</v>
      </c>
      <c r="B36">
        <v>0.5365495542737283</v>
      </c>
    </row>
    <row r="37" spans="1:2" x14ac:dyDescent="0.45">
      <c r="A37">
        <v>3.8580000000000001</v>
      </c>
      <c r="B37">
        <v>0.56879400916508338</v>
      </c>
    </row>
    <row r="38" spans="1:2" x14ac:dyDescent="0.45">
      <c r="A38">
        <v>4.5110000000000001</v>
      </c>
      <c r="B38">
        <v>0.51468531468531464</v>
      </c>
    </row>
    <row r="39" spans="1:2" x14ac:dyDescent="0.45">
      <c r="A39">
        <v>2.827</v>
      </c>
      <c r="B39">
        <v>0.67124084195836731</v>
      </c>
    </row>
    <row r="40" spans="1:2" x14ac:dyDescent="0.45">
      <c r="A40">
        <v>3.5470000000000002</v>
      </c>
      <c r="B40">
        <v>0.59342044933516724</v>
      </c>
    </row>
    <row r="41" spans="1:2" x14ac:dyDescent="0.45">
      <c r="A41">
        <v>3.3920000000000003</v>
      </c>
      <c r="B41">
        <v>0.52999861438270746</v>
      </c>
    </row>
    <row r="42" spans="1:2" x14ac:dyDescent="0.45">
      <c r="A42">
        <v>4.2629999999999999</v>
      </c>
      <c r="B42">
        <v>0.59511824484756393</v>
      </c>
    </row>
    <row r="43" spans="1:2" x14ac:dyDescent="0.45">
      <c r="A43">
        <v>5.0679999999999996</v>
      </c>
      <c r="B43">
        <v>0.51497750980955115</v>
      </c>
    </row>
    <row r="44" spans="1:2" x14ac:dyDescent="0.45">
      <c r="A44">
        <v>4.0649999999999995</v>
      </c>
      <c r="B44">
        <v>0.58697419223735026</v>
      </c>
    </row>
    <row r="45" spans="1:2" x14ac:dyDescent="0.45">
      <c r="A45">
        <v>3.4119999999999999</v>
      </c>
      <c r="B45">
        <v>0.67753520461204042</v>
      </c>
    </row>
    <row r="46" spans="1:2" x14ac:dyDescent="0.45">
      <c r="A46">
        <v>3.74</v>
      </c>
      <c r="B46">
        <v>0.62118910159019536</v>
      </c>
    </row>
    <row r="47" spans="1:2" x14ac:dyDescent="0.45">
      <c r="A47">
        <v>4.6800000000000006</v>
      </c>
      <c r="B47">
        <v>0.51807228915662651</v>
      </c>
    </row>
    <row r="48" spans="1:2" x14ac:dyDescent="0.45">
      <c r="A48">
        <v>3.7090000000000001</v>
      </c>
      <c r="B48">
        <v>0.60344274564310918</v>
      </c>
    </row>
    <row r="49" spans="1:2" x14ac:dyDescent="0.45">
      <c r="A49">
        <v>5.4819999999999993</v>
      </c>
      <c r="B49">
        <v>0.51266779269268392</v>
      </c>
    </row>
    <row r="50" spans="1:2" x14ac:dyDescent="0.45">
      <c r="A50">
        <v>4.3410000000000002</v>
      </c>
      <c r="B50">
        <v>0.5683603460276424</v>
      </c>
    </row>
    <row r="51" spans="1:2" x14ac:dyDescent="0.45">
      <c r="A51">
        <v>4.109</v>
      </c>
      <c r="B51">
        <v>0.6194665678829413</v>
      </c>
    </row>
    <row r="52" spans="1:2" x14ac:dyDescent="0.45">
      <c r="A52">
        <v>4.6529999999999996</v>
      </c>
      <c r="B52">
        <v>0.61105073978099145</v>
      </c>
    </row>
    <row r="53" spans="1:2" x14ac:dyDescent="0.45">
      <c r="A53">
        <v>4.7469999999999999</v>
      </c>
      <c r="B53">
        <v>0.58454402240504111</v>
      </c>
    </row>
    <row r="54" spans="1:2" x14ac:dyDescent="0.45">
      <c r="A54">
        <v>4.306</v>
      </c>
      <c r="B54">
        <v>0.60025993316004456</v>
      </c>
    </row>
    <row r="55" spans="1:2" x14ac:dyDescent="0.45">
      <c r="A55">
        <v>2.7229999999999999</v>
      </c>
      <c r="B55">
        <v>0.62836085710386247</v>
      </c>
    </row>
    <row r="56" spans="1:2" x14ac:dyDescent="0.45">
      <c r="A56">
        <v>3.7650000000000001</v>
      </c>
      <c r="B56">
        <v>0.60596546310832022</v>
      </c>
    </row>
    <row r="57" spans="1:2" x14ac:dyDescent="0.45">
      <c r="A57">
        <v>4.6839999999999993</v>
      </c>
      <c r="B57">
        <v>0.55305343511450378</v>
      </c>
    </row>
    <row r="58" spans="1:2" x14ac:dyDescent="0.45">
      <c r="A58">
        <v>3.3230000000000004</v>
      </c>
      <c r="B58">
        <v>0.69446487679293845</v>
      </c>
    </row>
    <row r="59" spans="1:2" x14ac:dyDescent="0.45">
      <c r="A59">
        <v>3.641</v>
      </c>
      <c r="B59">
        <v>0.62378590617896257</v>
      </c>
    </row>
    <row r="60" spans="1:2" x14ac:dyDescent="0.45">
      <c r="A60">
        <v>8.1720000000000006</v>
      </c>
      <c r="B60">
        <v>0.33218926207403776</v>
      </c>
    </row>
    <row r="61" spans="1:2" x14ac:dyDescent="0.45">
      <c r="A61">
        <v>2.4859999999999998</v>
      </c>
      <c r="B61">
        <v>0.65596457237752559</v>
      </c>
    </row>
    <row r="62" spans="1:2" x14ac:dyDescent="0.45">
      <c r="A62">
        <v>2.0579999999999998</v>
      </c>
      <c r="B62">
        <v>0.71761800219538974</v>
      </c>
    </row>
    <row r="63" spans="1:2" x14ac:dyDescent="0.45">
      <c r="A63">
        <v>3.0529999999999999</v>
      </c>
      <c r="B63">
        <v>0.47533940539611619</v>
      </c>
    </row>
    <row r="64" spans="1:2" x14ac:dyDescent="0.45">
      <c r="A64">
        <v>4.117</v>
      </c>
      <c r="B64">
        <v>0.59688632135513553</v>
      </c>
    </row>
    <row r="65" spans="1:2" x14ac:dyDescent="0.45">
      <c r="A65">
        <v>4.5750000000000002</v>
      </c>
      <c r="B65">
        <v>0.58720563024451866</v>
      </c>
    </row>
    <row r="66" spans="1:2" x14ac:dyDescent="0.45">
      <c r="A66">
        <v>4.9979999999999993</v>
      </c>
      <c r="B66">
        <v>0.5825258937520883</v>
      </c>
    </row>
    <row r="67" spans="1:2" x14ac:dyDescent="0.45">
      <c r="A67">
        <v>2.613</v>
      </c>
      <c r="B67">
        <v>0.69958611174982754</v>
      </c>
    </row>
    <row r="68" spans="1:2" x14ac:dyDescent="0.45">
      <c r="A68">
        <v>5.03</v>
      </c>
      <c r="B68">
        <v>0.50715265530080345</v>
      </c>
    </row>
    <row r="69" spans="1:2" x14ac:dyDescent="0.45">
      <c r="A69">
        <v>4.5090000000000003</v>
      </c>
      <c r="B69">
        <v>0.55750736015701663</v>
      </c>
    </row>
    <row r="70" spans="1:2" x14ac:dyDescent="0.45">
      <c r="A70">
        <v>3.4369999999999998</v>
      </c>
      <c r="B70">
        <v>0.6361807981369747</v>
      </c>
    </row>
    <row r="71" spans="1:2" x14ac:dyDescent="0.45">
      <c r="A71">
        <v>4.1479999999999997</v>
      </c>
      <c r="B71">
        <v>0.56456015116523206</v>
      </c>
    </row>
    <row r="72" spans="1:2" x14ac:dyDescent="0.45">
      <c r="A72">
        <v>5.5380000000000003</v>
      </c>
      <c r="B72">
        <v>0.51262870720760367</v>
      </c>
    </row>
    <row r="73" spans="1:2" x14ac:dyDescent="0.45">
      <c r="A73">
        <v>4.5270000000000001</v>
      </c>
      <c r="B73">
        <v>0.56521321552055326</v>
      </c>
    </row>
    <row r="74" spans="1:2" x14ac:dyDescent="0.45">
      <c r="A74">
        <v>4.7850000000000001</v>
      </c>
      <c r="B74">
        <v>0.55263649962602834</v>
      </c>
    </row>
    <row r="75" spans="1:2" x14ac:dyDescent="0.45">
      <c r="A75">
        <v>3.9010000000000002</v>
      </c>
      <c r="B75">
        <v>0.60488200141800863</v>
      </c>
    </row>
    <row r="76" spans="1:2" x14ac:dyDescent="0.45">
      <c r="A76">
        <v>4.1399999999999997</v>
      </c>
      <c r="B76">
        <v>0.56153357339546706</v>
      </c>
    </row>
    <row r="77" spans="1:2" x14ac:dyDescent="0.45">
      <c r="A77">
        <v>5.4459999999999997</v>
      </c>
      <c r="B77">
        <v>0.55246938943216362</v>
      </c>
    </row>
    <row r="78" spans="1:2" x14ac:dyDescent="0.45">
      <c r="A78">
        <v>5.3719999999999999</v>
      </c>
      <c r="B78">
        <v>0.53013207382139427</v>
      </c>
    </row>
    <row r="79" spans="1:2" x14ac:dyDescent="0.45">
      <c r="A79">
        <v>4.2629999999999999</v>
      </c>
      <c r="B79">
        <v>0.57636887608069154</v>
      </c>
    </row>
    <row r="80" spans="1:2" x14ac:dyDescent="0.45">
      <c r="A80">
        <v>3.6320000000000001</v>
      </c>
      <c r="B80">
        <v>0.67530842124083679</v>
      </c>
    </row>
    <row r="81" spans="1:2" x14ac:dyDescent="0.45">
      <c r="A81">
        <v>4.2489999999999997</v>
      </c>
      <c r="B81">
        <v>0.62570472163495416</v>
      </c>
    </row>
    <row r="82" spans="1:2" x14ac:dyDescent="0.45">
      <c r="A82">
        <v>4.008</v>
      </c>
      <c r="B82">
        <v>0.61557644350661811</v>
      </c>
    </row>
    <row r="83" spans="1:2" x14ac:dyDescent="0.45">
      <c r="A83">
        <v>5.2610000000000001</v>
      </c>
      <c r="B83">
        <v>0.56520661157024787</v>
      </c>
    </row>
    <row r="84" spans="1:2" x14ac:dyDescent="0.45">
      <c r="A84">
        <v>4.4009999999999998</v>
      </c>
      <c r="B84">
        <v>0.55455465587044539</v>
      </c>
    </row>
    <row r="85" spans="1:2" x14ac:dyDescent="0.45">
      <c r="A85">
        <v>4.351</v>
      </c>
      <c r="B85">
        <v>0.57073796369376484</v>
      </c>
    </row>
    <row r="86" spans="1:2" x14ac:dyDescent="0.45">
      <c r="A86">
        <v>5.133</v>
      </c>
      <c r="B86">
        <v>0.53255623349421732</v>
      </c>
    </row>
    <row r="87" spans="1:2" x14ac:dyDescent="0.45">
      <c r="A87">
        <v>4.3100000000000005</v>
      </c>
      <c r="B87">
        <v>0.58049445201479466</v>
      </c>
    </row>
    <row r="88" spans="1:2" x14ac:dyDescent="0.45">
      <c r="A88">
        <v>2.61</v>
      </c>
      <c r="B88">
        <v>0.70075670717725302</v>
      </c>
    </row>
    <row r="89" spans="1:2" x14ac:dyDescent="0.45">
      <c r="A89">
        <v>4.0510000000000002</v>
      </c>
      <c r="B89">
        <v>0.56379885861957579</v>
      </c>
    </row>
    <row r="90" spans="1:2" x14ac:dyDescent="0.45">
      <c r="A90">
        <v>6.8009999999999993</v>
      </c>
      <c r="B90">
        <v>0.32902525651144438</v>
      </c>
    </row>
    <row r="91" spans="1:2" x14ac:dyDescent="0.45">
      <c r="A91">
        <v>4.5489999999999995</v>
      </c>
      <c r="B91">
        <v>0.51264195414613245</v>
      </c>
    </row>
    <row r="92" spans="1:2" x14ac:dyDescent="0.45">
      <c r="A92">
        <v>4.1959999999999997</v>
      </c>
      <c r="B92">
        <v>0.59850731987369621</v>
      </c>
    </row>
    <row r="93" spans="1:2" x14ac:dyDescent="0.45">
      <c r="A93">
        <v>4.2519999999999998</v>
      </c>
      <c r="B93">
        <v>0.58690372097542021</v>
      </c>
    </row>
    <row r="94" spans="1:2" x14ac:dyDescent="0.45">
      <c r="A94">
        <v>5.1999999999999993</v>
      </c>
      <c r="B94">
        <v>0.55280357757137943</v>
      </c>
    </row>
    <row r="95" spans="1:2" x14ac:dyDescent="0.45">
      <c r="A95">
        <v>13.654</v>
      </c>
      <c r="B95">
        <v>0.13241835048926168</v>
      </c>
    </row>
    <row r="96" spans="1:2" x14ac:dyDescent="0.45">
      <c r="A96">
        <v>5.149</v>
      </c>
      <c r="B96">
        <v>0.67031630170316292</v>
      </c>
    </row>
    <row r="97" spans="1:2" x14ac:dyDescent="0.45">
      <c r="A97">
        <v>18.350999999999999</v>
      </c>
      <c r="B97">
        <v>5.9019587734591317E-2</v>
      </c>
    </row>
    <row r="98" spans="1:2" x14ac:dyDescent="0.45">
      <c r="A98">
        <v>7.5389999999999997</v>
      </c>
      <c r="B98">
        <v>0.44492710940951258</v>
      </c>
    </row>
    <row r="99" spans="1:2" x14ac:dyDescent="0.45">
      <c r="A99">
        <v>0.11600000000000001</v>
      </c>
      <c r="B99">
        <v>0.67688022284122562</v>
      </c>
    </row>
    <row r="100" spans="1:2" x14ac:dyDescent="0.45">
      <c r="A100">
        <v>4.2139999999999995</v>
      </c>
      <c r="B100">
        <v>0.5953135503697301</v>
      </c>
    </row>
    <row r="101" spans="1:2" x14ac:dyDescent="0.45">
      <c r="A101">
        <v>5.3439999999999994</v>
      </c>
      <c r="B101">
        <v>0.41544519798731133</v>
      </c>
    </row>
    <row r="102" spans="1:2" x14ac:dyDescent="0.45">
      <c r="A102">
        <v>9.4290000000000003</v>
      </c>
      <c r="B102">
        <v>0.48730357239954319</v>
      </c>
    </row>
    <row r="103" spans="1:2" x14ac:dyDescent="0.45">
      <c r="A103">
        <v>0.83399999999999996</v>
      </c>
      <c r="B103">
        <v>0.4143258426966292</v>
      </c>
    </row>
    <row r="104" spans="1:2" x14ac:dyDescent="0.45">
      <c r="A104">
        <v>8.6120000000000001</v>
      </c>
      <c r="B104">
        <v>0.50144726178071097</v>
      </c>
    </row>
    <row r="105" spans="1:2" x14ac:dyDescent="0.45">
      <c r="A105">
        <v>5.6910000000000007</v>
      </c>
      <c r="B105">
        <v>0.3757815070746956</v>
      </c>
    </row>
    <row r="106" spans="1:2" x14ac:dyDescent="0.45">
      <c r="A106">
        <v>6.9380000000000006</v>
      </c>
      <c r="B106">
        <v>0.3643609711406321</v>
      </c>
    </row>
    <row r="107" spans="1:2" x14ac:dyDescent="0.45">
      <c r="A107">
        <v>18.861000000000001</v>
      </c>
      <c r="B107">
        <v>2.7181761914586346E-2</v>
      </c>
    </row>
    <row r="108" spans="1:2" x14ac:dyDescent="0.45">
      <c r="A108">
        <v>19.097000000000001</v>
      </c>
      <c r="B108">
        <v>0.62679304279851478</v>
      </c>
    </row>
    <row r="109" spans="1:2" x14ac:dyDescent="0.45">
      <c r="A109">
        <v>0.70800000000000007</v>
      </c>
      <c r="B109">
        <v>0.96770662287903664</v>
      </c>
    </row>
    <row r="110" spans="1:2" x14ac:dyDescent="0.45">
      <c r="A110">
        <v>5.6230000000000002</v>
      </c>
      <c r="B110">
        <v>0.6868107385540827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63684-996E-4C58-8B8F-9C19D941D341}">
  <sheetPr codeName="XLSTAT_20240712_113154_1">
    <tabColor rgb="FF007800"/>
  </sheetPr>
  <dimension ref="B1:M30"/>
  <sheetViews>
    <sheetView topLeftCell="A8" zoomScaleNormal="100" workbookViewId="0">
      <selection activeCell="M23" sqref="M23"/>
    </sheetView>
  </sheetViews>
  <sheetFormatPr defaultRowHeight="14.25" x14ac:dyDescent="0.45"/>
  <cols>
    <col min="1" max="1" width="4.86328125" customWidth="1"/>
  </cols>
  <sheetData>
    <row r="1" spans="2:13" x14ac:dyDescent="0.45">
      <c r="B1" s="6" t="s">
        <v>7</v>
      </c>
      <c r="C1" s="7"/>
      <c r="D1" s="7"/>
      <c r="E1" s="7"/>
      <c r="F1" s="7"/>
      <c r="G1" s="7"/>
      <c r="H1" s="7"/>
      <c r="I1" s="7"/>
      <c r="J1" s="7"/>
      <c r="K1" s="7"/>
      <c r="L1" s="7"/>
      <c r="M1" s="1"/>
    </row>
    <row r="2" spans="2:13" x14ac:dyDescent="0.4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"/>
    </row>
    <row r="3" spans="2:13" x14ac:dyDescent="0.45">
      <c r="B3" t="s">
        <v>24</v>
      </c>
    </row>
    <row r="4" spans="2:13" x14ac:dyDescent="0.45">
      <c r="B4" t="s">
        <v>22</v>
      </c>
    </row>
    <row r="5" spans="2:13" x14ac:dyDescent="0.45">
      <c r="B5" t="s">
        <v>23</v>
      </c>
    </row>
    <row r="6" spans="2:13" x14ac:dyDescent="0.45">
      <c r="B6" t="s">
        <v>11</v>
      </c>
    </row>
    <row r="7" spans="2:13" ht="38" customHeight="1" x14ac:dyDescent="0.45"/>
    <row r="8" spans="2:13" x14ac:dyDescent="0.45">
      <c r="B8" s="3"/>
    </row>
    <row r="11" spans="2:13" x14ac:dyDescent="0.45">
      <c r="B11" t="s">
        <v>18</v>
      </c>
    </row>
    <row r="30" spans="7:7" x14ac:dyDescent="0.45">
      <c r="G30" t="s">
        <v>8</v>
      </c>
    </row>
  </sheetData>
  <mergeCells count="1">
    <mergeCell ref="B1:L2"/>
  </mergeCells>
  <pageMargins left="0.7" right="0.7" top="0.75" bottom="0.75" header="0.3" footer="0.3"/>
  <ignoredErrors>
    <ignoredError sqref="A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984E-762D-4014-920F-AE5D836FE5E0}">
  <sheetPr codeName="XLSTAT_20240712_113154_1_HID">
    <tabColor rgb="FF007800"/>
  </sheetPr>
  <dimension ref="A1:B110"/>
  <sheetViews>
    <sheetView workbookViewId="0">
      <selection activeCell="A95" sqref="A95"/>
    </sheetView>
  </sheetViews>
  <sheetFormatPr defaultRowHeight="14.25" x14ac:dyDescent="0.45"/>
  <sheetData>
    <row r="1" spans="1:2" x14ac:dyDescent="0.45">
      <c r="A1">
        <v>4.0780000000000003</v>
      </c>
      <c r="B1">
        <v>3.0059999999999998</v>
      </c>
    </row>
    <row r="2" spans="1:2" x14ac:dyDescent="0.45">
      <c r="A2">
        <v>3.492</v>
      </c>
      <c r="B2">
        <v>2.887</v>
      </c>
    </row>
    <row r="3" spans="1:2" x14ac:dyDescent="0.45">
      <c r="A3">
        <v>4.9740000000000002</v>
      </c>
      <c r="B3">
        <v>2.5670000000000002</v>
      </c>
    </row>
    <row r="4" spans="1:2" x14ac:dyDescent="0.45">
      <c r="A4">
        <v>3.1949999999999998</v>
      </c>
      <c r="B4">
        <v>3.3919999999999999</v>
      </c>
    </row>
    <row r="5" spans="1:2" x14ac:dyDescent="0.45">
      <c r="A5">
        <v>4.0179999999999998</v>
      </c>
      <c r="B5">
        <v>2.74</v>
      </c>
    </row>
    <row r="6" spans="1:2" x14ac:dyDescent="0.45">
      <c r="A6">
        <v>4.5949999999999998</v>
      </c>
      <c r="B6">
        <v>3.234</v>
      </c>
    </row>
    <row r="7" spans="1:2" x14ac:dyDescent="0.45">
      <c r="A7">
        <v>4.6920000000000002</v>
      </c>
      <c r="B7">
        <v>2.38</v>
      </c>
    </row>
    <row r="8" spans="1:2" x14ac:dyDescent="0.45">
      <c r="A8">
        <v>4.7469999999999999</v>
      </c>
      <c r="B8">
        <v>2.9489999999999998</v>
      </c>
    </row>
    <row r="9" spans="1:2" x14ac:dyDescent="0.45">
      <c r="A9">
        <v>4.4950000000000001</v>
      </c>
      <c r="B9">
        <v>2.895</v>
      </c>
    </row>
    <row r="10" spans="1:2" x14ac:dyDescent="0.45">
      <c r="A10">
        <v>5.3460000000000001</v>
      </c>
      <c r="B10">
        <v>2.3530000000000002</v>
      </c>
    </row>
    <row r="11" spans="1:2" x14ac:dyDescent="0.45">
      <c r="A11">
        <v>3.0609999999999999</v>
      </c>
      <c r="B11">
        <v>2.452</v>
      </c>
    </row>
    <row r="12" spans="1:2" x14ac:dyDescent="0.45">
      <c r="A12">
        <v>4.601</v>
      </c>
      <c r="B12">
        <v>3.3610000000000002</v>
      </c>
    </row>
    <row r="13" spans="1:2" x14ac:dyDescent="0.45">
      <c r="A13">
        <v>3.9740000000000002</v>
      </c>
      <c r="B13">
        <v>3.02</v>
      </c>
    </row>
    <row r="14" spans="1:2" x14ac:dyDescent="0.45">
      <c r="A14">
        <v>4.367</v>
      </c>
      <c r="B14">
        <v>2.6549999999999998</v>
      </c>
    </row>
    <row r="15" spans="1:2" x14ac:dyDescent="0.45">
      <c r="A15">
        <v>4.0809999999999995</v>
      </c>
      <c r="B15">
        <v>2.5299999999999998</v>
      </c>
    </row>
    <row r="16" spans="1:2" x14ac:dyDescent="0.45">
      <c r="A16">
        <v>4.6139999999999999</v>
      </c>
      <c r="B16">
        <v>3.0059999999999998</v>
      </c>
    </row>
    <row r="17" spans="1:2" x14ac:dyDescent="0.45">
      <c r="A17">
        <v>4.2629999999999999</v>
      </c>
      <c r="B17">
        <v>2.9980000000000002</v>
      </c>
    </row>
    <row r="18" spans="1:2" x14ac:dyDescent="0.45">
      <c r="A18">
        <v>4.8899999999999997</v>
      </c>
      <c r="B18">
        <v>3.11</v>
      </c>
    </row>
    <row r="19" spans="1:2" x14ac:dyDescent="0.45">
      <c r="A19">
        <v>4.1619999999999999</v>
      </c>
      <c r="B19">
        <v>3.3250000000000002</v>
      </c>
    </row>
    <row r="20" spans="1:2" x14ac:dyDescent="0.45">
      <c r="A20">
        <v>4.3220000000000001</v>
      </c>
      <c r="B20">
        <v>2.355</v>
      </c>
    </row>
    <row r="21" spans="1:2" x14ac:dyDescent="0.45">
      <c r="A21">
        <v>3.794</v>
      </c>
      <c r="B21">
        <v>2.6139999999999999</v>
      </c>
    </row>
    <row r="22" spans="1:2" x14ac:dyDescent="0.45">
      <c r="A22">
        <v>2.5420000000000003</v>
      </c>
      <c r="B22">
        <v>3.6230000000000002</v>
      </c>
    </row>
    <row r="23" spans="1:2" x14ac:dyDescent="0.45">
      <c r="A23">
        <v>4.4320000000000004</v>
      </c>
      <c r="B23">
        <v>3.0459999999999998</v>
      </c>
    </row>
    <row r="24" spans="1:2" x14ac:dyDescent="0.45">
      <c r="A24">
        <v>3.64</v>
      </c>
      <c r="B24">
        <v>3.5379999999999998</v>
      </c>
    </row>
    <row r="25" spans="1:2" x14ac:dyDescent="0.45">
      <c r="A25">
        <v>5.7460000000000004</v>
      </c>
      <c r="B25">
        <v>2.5950000000000002</v>
      </c>
    </row>
    <row r="26" spans="1:2" x14ac:dyDescent="0.45">
      <c r="A26">
        <v>2.899</v>
      </c>
      <c r="B26">
        <v>2.9769999999999999</v>
      </c>
    </row>
    <row r="27" spans="1:2" x14ac:dyDescent="0.45">
      <c r="A27">
        <v>4.4279999999999999</v>
      </c>
      <c r="B27">
        <v>2.65</v>
      </c>
    </row>
    <row r="28" spans="1:2" x14ac:dyDescent="0.45">
      <c r="A28">
        <v>3.76</v>
      </c>
      <c r="B28">
        <v>2.048</v>
      </c>
    </row>
    <row r="29" spans="1:2" x14ac:dyDescent="0.45">
      <c r="A29">
        <v>3.5329999999999999</v>
      </c>
      <c r="B29">
        <v>4.3730000000000002</v>
      </c>
    </row>
    <row r="30" spans="1:2" x14ac:dyDescent="0.45">
      <c r="A30">
        <v>4.1979999999999995</v>
      </c>
      <c r="B30">
        <v>2.218</v>
      </c>
    </row>
    <row r="31" spans="1:2" x14ac:dyDescent="0.45">
      <c r="A31">
        <v>4.4820000000000002</v>
      </c>
      <c r="B31">
        <v>3.149</v>
      </c>
    </row>
    <row r="32" spans="1:2" x14ac:dyDescent="0.45">
      <c r="A32">
        <v>5.641</v>
      </c>
      <c r="B32">
        <v>2.8959999999999999</v>
      </c>
    </row>
    <row r="33" spans="1:2" x14ac:dyDescent="0.45">
      <c r="A33">
        <v>2.6470000000000002</v>
      </c>
      <c r="B33">
        <v>3.5990000000000002</v>
      </c>
    </row>
    <row r="34" spans="1:2" x14ac:dyDescent="0.45">
      <c r="A34">
        <v>4.484</v>
      </c>
      <c r="B34">
        <v>2.5539999999999998</v>
      </c>
    </row>
    <row r="35" spans="1:2" x14ac:dyDescent="0.45">
      <c r="A35">
        <v>2.8920000000000003</v>
      </c>
      <c r="B35">
        <v>4.3449999999999998</v>
      </c>
    </row>
    <row r="36" spans="1:2" x14ac:dyDescent="0.45">
      <c r="A36">
        <v>4.4190000000000005</v>
      </c>
      <c r="B36">
        <v>2.9980000000000002</v>
      </c>
    </row>
    <row r="37" spans="1:2" x14ac:dyDescent="0.45">
      <c r="A37">
        <v>3.8580000000000001</v>
      </c>
      <c r="B37">
        <v>3.4449999999999998</v>
      </c>
    </row>
    <row r="38" spans="1:2" x14ac:dyDescent="0.45">
      <c r="A38">
        <v>4.5110000000000001</v>
      </c>
      <c r="B38">
        <v>2.895</v>
      </c>
    </row>
    <row r="39" spans="1:2" x14ac:dyDescent="0.45">
      <c r="A39">
        <v>2.827</v>
      </c>
      <c r="B39">
        <v>2.8239999999999998</v>
      </c>
    </row>
    <row r="40" spans="1:2" x14ac:dyDescent="0.45">
      <c r="A40">
        <v>3.5470000000000002</v>
      </c>
      <c r="B40">
        <v>4.0140000000000002</v>
      </c>
    </row>
    <row r="41" spans="1:2" x14ac:dyDescent="0.45">
      <c r="A41">
        <v>3.3920000000000003</v>
      </c>
      <c r="B41">
        <v>3.6389999999999998</v>
      </c>
    </row>
    <row r="42" spans="1:2" x14ac:dyDescent="0.45">
      <c r="A42">
        <v>4.2629999999999999</v>
      </c>
      <c r="B42">
        <v>2.7290000000000001</v>
      </c>
    </row>
    <row r="43" spans="1:2" x14ac:dyDescent="0.45">
      <c r="A43">
        <v>5.0679999999999996</v>
      </c>
      <c r="B43">
        <v>2.5710000000000002</v>
      </c>
    </row>
    <row r="44" spans="1:2" x14ac:dyDescent="0.45">
      <c r="A44">
        <v>4.0649999999999995</v>
      </c>
      <c r="B44">
        <v>2.448</v>
      </c>
    </row>
    <row r="45" spans="1:2" x14ac:dyDescent="0.45">
      <c r="A45">
        <v>3.4119999999999999</v>
      </c>
      <c r="B45">
        <v>2.8559999999999999</v>
      </c>
    </row>
    <row r="46" spans="1:2" x14ac:dyDescent="0.45">
      <c r="A46">
        <v>3.74</v>
      </c>
      <c r="B46">
        <v>2.9590000000000001</v>
      </c>
    </row>
    <row r="47" spans="1:2" x14ac:dyDescent="0.45">
      <c r="A47">
        <v>4.6800000000000006</v>
      </c>
      <c r="B47">
        <v>2.3849999999999998</v>
      </c>
    </row>
    <row r="48" spans="1:2" x14ac:dyDescent="0.45">
      <c r="A48">
        <v>3.7090000000000001</v>
      </c>
      <c r="B48">
        <v>3.4620000000000002</v>
      </c>
    </row>
    <row r="49" spans="1:2" x14ac:dyDescent="0.45">
      <c r="A49">
        <v>5.4819999999999993</v>
      </c>
      <c r="B49">
        <v>2.6739999999999999</v>
      </c>
    </row>
    <row r="50" spans="1:2" x14ac:dyDescent="0.45">
      <c r="A50">
        <v>4.3410000000000002</v>
      </c>
      <c r="B50">
        <v>2.8130000000000002</v>
      </c>
    </row>
    <row r="51" spans="1:2" x14ac:dyDescent="0.45">
      <c r="A51">
        <v>4.109</v>
      </c>
      <c r="B51">
        <v>2.7410000000000001</v>
      </c>
    </row>
    <row r="52" spans="1:2" x14ac:dyDescent="0.45">
      <c r="A52">
        <v>4.6529999999999996</v>
      </c>
      <c r="B52">
        <v>2.4620000000000002</v>
      </c>
    </row>
    <row r="53" spans="1:2" x14ac:dyDescent="0.45">
      <c r="A53">
        <v>4.7469999999999999</v>
      </c>
      <c r="B53">
        <v>2.8769999999999998</v>
      </c>
    </row>
    <row r="54" spans="1:2" x14ac:dyDescent="0.45">
      <c r="A54">
        <v>4.306</v>
      </c>
      <c r="B54">
        <v>2.75</v>
      </c>
    </row>
    <row r="55" spans="1:2" x14ac:dyDescent="0.45">
      <c r="A55">
        <v>2.7229999999999999</v>
      </c>
      <c r="B55">
        <v>3.157</v>
      </c>
    </row>
    <row r="56" spans="1:2" x14ac:dyDescent="0.45">
      <c r="A56">
        <v>3.7650000000000001</v>
      </c>
      <c r="B56">
        <v>3.0609999999999999</v>
      </c>
    </row>
    <row r="57" spans="1:2" x14ac:dyDescent="0.45">
      <c r="A57">
        <v>4.6839999999999993</v>
      </c>
      <c r="B57">
        <v>2.984</v>
      </c>
    </row>
    <row r="58" spans="1:2" x14ac:dyDescent="0.45">
      <c r="A58">
        <v>3.3230000000000004</v>
      </c>
      <c r="B58">
        <v>2.2789999999999999</v>
      </c>
    </row>
    <row r="59" spans="1:2" x14ac:dyDescent="0.45">
      <c r="A59">
        <v>3.641</v>
      </c>
      <c r="B59">
        <v>3.0630000000000002</v>
      </c>
    </row>
    <row r="60" spans="1:2" x14ac:dyDescent="0.45">
      <c r="A60">
        <v>8.1720000000000006</v>
      </c>
      <c r="B60">
        <v>2.1459999999999999</v>
      </c>
    </row>
    <row r="61" spans="1:2" x14ac:dyDescent="0.45">
      <c r="A61">
        <v>2.4859999999999998</v>
      </c>
      <c r="B61">
        <v>2.92</v>
      </c>
    </row>
    <row r="62" spans="1:2" x14ac:dyDescent="0.45">
      <c r="A62">
        <v>2.0579999999999998</v>
      </c>
      <c r="B62">
        <v>3.0449999999999999</v>
      </c>
    </row>
    <row r="63" spans="1:2" x14ac:dyDescent="0.45">
      <c r="A63">
        <v>3.0529999999999999</v>
      </c>
      <c r="B63">
        <v>3.411</v>
      </c>
    </row>
    <row r="64" spans="1:2" x14ac:dyDescent="0.45">
      <c r="A64">
        <v>4.117</v>
      </c>
      <c r="B64">
        <v>2.67</v>
      </c>
    </row>
    <row r="65" spans="1:2" x14ac:dyDescent="0.45">
      <c r="A65">
        <v>4.5750000000000002</v>
      </c>
      <c r="B65">
        <v>2.544</v>
      </c>
    </row>
    <row r="66" spans="1:2" x14ac:dyDescent="0.45">
      <c r="A66">
        <v>4.9979999999999993</v>
      </c>
      <c r="B66">
        <v>2.1040000000000001</v>
      </c>
    </row>
    <row r="67" spans="1:2" x14ac:dyDescent="0.45">
      <c r="A67">
        <v>2.613</v>
      </c>
      <c r="B67">
        <v>3.2949999999999999</v>
      </c>
    </row>
    <row r="68" spans="1:2" x14ac:dyDescent="0.45">
      <c r="A68">
        <v>5.03</v>
      </c>
      <c r="B68">
        <v>2.5939999999999999</v>
      </c>
    </row>
    <row r="69" spans="1:2" x14ac:dyDescent="0.45">
      <c r="A69">
        <v>4.5090000000000003</v>
      </c>
      <c r="B69">
        <v>2.742</v>
      </c>
    </row>
    <row r="70" spans="1:2" x14ac:dyDescent="0.45">
      <c r="A70">
        <v>3.4369999999999998</v>
      </c>
      <c r="B70">
        <v>2.3839999999999999</v>
      </c>
    </row>
    <row r="71" spans="1:2" x14ac:dyDescent="0.45">
      <c r="A71">
        <v>4.1479999999999997</v>
      </c>
      <c r="B71">
        <v>2.7370000000000001</v>
      </c>
    </row>
    <row r="72" spans="1:2" x14ac:dyDescent="0.45">
      <c r="A72">
        <v>5.5380000000000003</v>
      </c>
      <c r="B72">
        <v>2.895</v>
      </c>
    </row>
    <row r="73" spans="1:2" x14ac:dyDescent="0.45">
      <c r="A73">
        <v>4.5270000000000001</v>
      </c>
      <c r="B73">
        <v>2.5920000000000001</v>
      </c>
    </row>
    <row r="74" spans="1:2" x14ac:dyDescent="0.45">
      <c r="A74">
        <v>4.7850000000000001</v>
      </c>
      <c r="B74">
        <v>2.6560000000000001</v>
      </c>
    </row>
    <row r="75" spans="1:2" x14ac:dyDescent="0.45">
      <c r="A75">
        <v>3.9010000000000002</v>
      </c>
      <c r="B75">
        <v>1.9990000000000001</v>
      </c>
    </row>
    <row r="76" spans="1:2" x14ac:dyDescent="0.45">
      <c r="A76">
        <v>4.1399999999999997</v>
      </c>
      <c r="B76">
        <v>3.0470000000000002</v>
      </c>
    </row>
    <row r="77" spans="1:2" x14ac:dyDescent="0.45">
      <c r="A77">
        <v>5.4459999999999997</v>
      </c>
      <c r="B77">
        <v>2.1280000000000001</v>
      </c>
    </row>
    <row r="78" spans="1:2" x14ac:dyDescent="0.45">
      <c r="A78">
        <v>5.3719999999999999</v>
      </c>
      <c r="B78">
        <v>2.492</v>
      </c>
    </row>
    <row r="79" spans="1:2" x14ac:dyDescent="0.45">
      <c r="A79">
        <v>4.2629999999999999</v>
      </c>
      <c r="B79">
        <v>2.9449999999999998</v>
      </c>
    </row>
    <row r="80" spans="1:2" x14ac:dyDescent="0.45">
      <c r="A80">
        <v>3.6320000000000001</v>
      </c>
      <c r="B80">
        <v>2.6070000000000002</v>
      </c>
    </row>
    <row r="81" spans="1:2" x14ac:dyDescent="0.45">
      <c r="A81">
        <v>4.2489999999999997</v>
      </c>
      <c r="B81">
        <v>2.9910000000000001</v>
      </c>
    </row>
    <row r="82" spans="1:2" x14ac:dyDescent="0.45">
      <c r="A82">
        <v>4.008</v>
      </c>
      <c r="B82">
        <v>3.2109999999999999</v>
      </c>
    </row>
    <row r="83" spans="1:2" x14ac:dyDescent="0.45">
      <c r="A83">
        <v>5.2610000000000001</v>
      </c>
      <c r="B83">
        <v>2.052</v>
      </c>
    </row>
    <row r="84" spans="1:2" x14ac:dyDescent="0.45">
      <c r="A84">
        <v>4.4009999999999998</v>
      </c>
      <c r="B84">
        <v>2.9540000000000002</v>
      </c>
    </row>
    <row r="85" spans="1:2" x14ac:dyDescent="0.45">
      <c r="A85">
        <v>4.351</v>
      </c>
      <c r="B85">
        <v>2.64</v>
      </c>
    </row>
    <row r="86" spans="1:2" x14ac:dyDescent="0.45">
      <c r="A86">
        <v>5.133</v>
      </c>
      <c r="B86">
        <v>3.4420000000000002</v>
      </c>
    </row>
    <row r="87" spans="1:2" x14ac:dyDescent="0.45">
      <c r="A87">
        <v>4.3100000000000005</v>
      </c>
      <c r="B87">
        <v>2.92</v>
      </c>
    </row>
    <row r="88" spans="1:2" x14ac:dyDescent="0.45">
      <c r="A88">
        <v>2.61</v>
      </c>
      <c r="B88">
        <v>2.9750000000000001</v>
      </c>
    </row>
    <row r="89" spans="1:2" x14ac:dyDescent="0.45">
      <c r="A89">
        <v>4.0510000000000002</v>
      </c>
      <c r="B89">
        <v>3.1480000000000001</v>
      </c>
    </row>
    <row r="90" spans="1:2" x14ac:dyDescent="0.45">
      <c r="A90">
        <v>6.8009999999999993</v>
      </c>
      <c r="B90">
        <v>1.7210000000000001</v>
      </c>
    </row>
    <row r="91" spans="1:2" x14ac:dyDescent="0.45">
      <c r="A91">
        <v>4.5489999999999995</v>
      </c>
      <c r="B91">
        <v>2.5739999999999998</v>
      </c>
    </row>
    <row r="92" spans="1:2" x14ac:dyDescent="0.45">
      <c r="A92">
        <v>4.1959999999999997</v>
      </c>
      <c r="B92">
        <v>3.3319999999999999</v>
      </c>
    </row>
    <row r="93" spans="1:2" x14ac:dyDescent="0.45">
      <c r="A93">
        <v>4.2519999999999998</v>
      </c>
      <c r="B93">
        <v>2.1890000000000001</v>
      </c>
    </row>
    <row r="94" spans="1:2" x14ac:dyDescent="0.45">
      <c r="A94">
        <v>5.1999999999999993</v>
      </c>
      <c r="B94">
        <v>2.7130000000000001</v>
      </c>
    </row>
    <row r="95" spans="1:2" x14ac:dyDescent="0.45">
      <c r="A95">
        <v>13.654</v>
      </c>
      <c r="B95">
        <v>0.53800000000000003</v>
      </c>
    </row>
    <row r="96" spans="1:2" x14ac:dyDescent="0.45">
      <c r="A96">
        <v>5.149</v>
      </c>
      <c r="B96">
        <v>0.625</v>
      </c>
    </row>
    <row r="97" spans="1:2" x14ac:dyDescent="0.45">
      <c r="A97">
        <v>18.350999999999999</v>
      </c>
      <c r="B97">
        <v>0.223</v>
      </c>
    </row>
    <row r="98" spans="1:2" x14ac:dyDescent="0.45">
      <c r="A98">
        <v>7.5389999999999997</v>
      </c>
      <c r="B98">
        <v>0.54200000000000004</v>
      </c>
    </row>
    <row r="99" spans="1:2" x14ac:dyDescent="0.45">
      <c r="A99">
        <v>0.11600000000000001</v>
      </c>
      <c r="B99">
        <v>0.151</v>
      </c>
    </row>
    <row r="100" spans="1:2" x14ac:dyDescent="0.45">
      <c r="A100">
        <v>4.2139999999999995</v>
      </c>
      <c r="B100">
        <v>0.10299999999999999</v>
      </c>
    </row>
    <row r="101" spans="1:2" x14ac:dyDescent="0.45">
      <c r="A101">
        <v>5.3439999999999994</v>
      </c>
      <c r="B101">
        <v>6.1130000000000004</v>
      </c>
    </row>
    <row r="102" spans="1:2" x14ac:dyDescent="0.45">
      <c r="A102">
        <v>9.4290000000000003</v>
      </c>
      <c r="B102">
        <v>0.23200000000000001</v>
      </c>
    </row>
    <row r="103" spans="1:2" x14ac:dyDescent="0.45">
      <c r="A103">
        <v>0.83399999999999996</v>
      </c>
      <c r="B103">
        <v>0.19</v>
      </c>
    </row>
    <row r="104" spans="1:2" x14ac:dyDescent="0.45">
      <c r="A104">
        <v>8.6120000000000001</v>
      </c>
      <c r="B104">
        <v>0</v>
      </c>
    </row>
    <row r="105" spans="1:2" x14ac:dyDescent="0.45">
      <c r="A105">
        <v>5.6910000000000007</v>
      </c>
      <c r="B105">
        <v>2.3069999999999999</v>
      </c>
    </row>
    <row r="106" spans="1:2" x14ac:dyDescent="0.45">
      <c r="A106">
        <v>6.9380000000000006</v>
      </c>
      <c r="B106">
        <v>1.472</v>
      </c>
    </row>
    <row r="107" spans="1:2" x14ac:dyDescent="0.45">
      <c r="A107">
        <v>18.861000000000001</v>
      </c>
      <c r="B107">
        <v>0.22500000000000001</v>
      </c>
    </row>
    <row r="108" spans="1:2" x14ac:dyDescent="0.45">
      <c r="A108">
        <v>19.097000000000001</v>
      </c>
      <c r="B108">
        <v>4.1529999999999996</v>
      </c>
    </row>
    <row r="109" spans="1:2" x14ac:dyDescent="0.45">
      <c r="A109">
        <v>0.70800000000000007</v>
      </c>
      <c r="B109">
        <v>0.63300000000000001</v>
      </c>
    </row>
    <row r="110" spans="1:2" x14ac:dyDescent="0.45">
      <c r="A110">
        <v>5.6230000000000002</v>
      </c>
      <c r="B110">
        <v>0.55700000000000005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B8292-67FD-44CF-8469-719426AB039F}">
  <sheetPr codeName="XLSTAT_20240712_113031_1">
    <tabColor rgb="FF007800"/>
  </sheetPr>
  <dimension ref="B1:M30"/>
  <sheetViews>
    <sheetView topLeftCell="A17" zoomScaleNormal="100" workbookViewId="0">
      <selection activeCell="N25" sqref="N25"/>
    </sheetView>
  </sheetViews>
  <sheetFormatPr defaultRowHeight="14.25" x14ac:dyDescent="0.45"/>
  <cols>
    <col min="1" max="1" width="4.86328125" customWidth="1"/>
  </cols>
  <sheetData>
    <row r="1" spans="2:13" x14ac:dyDescent="0.45">
      <c r="B1" s="6" t="s">
        <v>7</v>
      </c>
      <c r="C1" s="7"/>
      <c r="D1" s="7"/>
      <c r="E1" s="7"/>
      <c r="F1" s="7"/>
      <c r="G1" s="7"/>
      <c r="H1" s="7"/>
      <c r="I1" s="7"/>
      <c r="J1" s="7"/>
      <c r="K1" s="7"/>
      <c r="L1" s="7"/>
      <c r="M1" s="1"/>
    </row>
    <row r="2" spans="2:13" x14ac:dyDescent="0.4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"/>
    </row>
    <row r="3" spans="2:13" x14ac:dyDescent="0.45">
      <c r="B3" t="s">
        <v>21</v>
      </c>
    </row>
    <row r="4" spans="2:13" x14ac:dyDescent="0.45">
      <c r="B4" t="s">
        <v>19</v>
      </c>
    </row>
    <row r="5" spans="2:13" x14ac:dyDescent="0.45">
      <c r="B5" t="s">
        <v>20</v>
      </c>
    </row>
    <row r="6" spans="2:13" x14ac:dyDescent="0.45">
      <c r="B6" t="s">
        <v>11</v>
      </c>
    </row>
    <row r="7" spans="2:13" ht="38" customHeight="1" x14ac:dyDescent="0.45"/>
    <row r="8" spans="2:13" x14ac:dyDescent="0.45">
      <c r="B8" s="3"/>
    </row>
    <row r="11" spans="2:13" x14ac:dyDescent="0.45">
      <c r="B11" t="s">
        <v>18</v>
      </c>
    </row>
    <row r="30" spans="7:7" x14ac:dyDescent="0.45">
      <c r="G30" t="s">
        <v>8</v>
      </c>
    </row>
  </sheetData>
  <mergeCells count="1">
    <mergeCell ref="B1:L2"/>
  </mergeCells>
  <pageMargins left="0.7" right="0.7" top="0.75" bottom="0.75" header="0.3" footer="0.3"/>
  <ignoredErrors>
    <ignoredError sqref="A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5F83F-C65D-4D6D-88D8-3EC03CEA33D1}">
  <sheetPr codeName="XLSTAT_20240712_113031_1_HID">
    <tabColor rgb="FF007800"/>
  </sheetPr>
  <dimension ref="A1:B110"/>
  <sheetViews>
    <sheetView workbookViewId="0">
      <selection activeCell="A95" sqref="A95"/>
    </sheetView>
  </sheetViews>
  <sheetFormatPr defaultRowHeight="14.25" x14ac:dyDescent="0.45"/>
  <sheetData>
    <row r="1" spans="1:2" x14ac:dyDescent="0.45">
      <c r="A1">
        <v>3.0059999999999998</v>
      </c>
      <c r="B1">
        <v>0.48794575590155698</v>
      </c>
    </row>
    <row r="2" spans="1:2" x14ac:dyDescent="0.45">
      <c r="A2">
        <v>2.887</v>
      </c>
      <c r="B2">
        <v>0.60537913888574979</v>
      </c>
    </row>
    <row r="3" spans="1:2" x14ac:dyDescent="0.45">
      <c r="A3">
        <v>2.5670000000000002</v>
      </c>
      <c r="B3">
        <v>0.54097452934662238</v>
      </c>
    </row>
    <row r="4" spans="1:2" x14ac:dyDescent="0.45">
      <c r="A4">
        <v>3.3919999999999999</v>
      </c>
      <c r="B4">
        <v>0.60137242669993762</v>
      </c>
    </row>
    <row r="5" spans="1:2" x14ac:dyDescent="0.45">
      <c r="A5">
        <v>2.74</v>
      </c>
      <c r="B5">
        <v>0.62204872542564205</v>
      </c>
    </row>
    <row r="6" spans="1:2" x14ac:dyDescent="0.45">
      <c r="A6">
        <v>3.234</v>
      </c>
      <c r="B6">
        <v>0.55672390507428127</v>
      </c>
    </row>
    <row r="7" spans="1:2" x14ac:dyDescent="0.45">
      <c r="A7">
        <v>2.38</v>
      </c>
      <c r="B7">
        <v>0.53126873126873131</v>
      </c>
    </row>
    <row r="8" spans="1:2" x14ac:dyDescent="0.45">
      <c r="A8">
        <v>2.9489999999999998</v>
      </c>
      <c r="B8">
        <v>0.55780158360503029</v>
      </c>
    </row>
    <row r="9" spans="1:2" x14ac:dyDescent="0.45">
      <c r="A9">
        <v>2.895</v>
      </c>
      <c r="B9">
        <v>0.54805952141564451</v>
      </c>
    </row>
    <row r="10" spans="1:2" x14ac:dyDescent="0.45">
      <c r="A10">
        <v>2.3530000000000002</v>
      </c>
      <c r="B10">
        <v>0.54416780354706684</v>
      </c>
    </row>
    <row r="11" spans="1:2" x14ac:dyDescent="0.45">
      <c r="A11">
        <v>2.452</v>
      </c>
      <c r="B11">
        <v>0.61443506738883991</v>
      </c>
    </row>
    <row r="12" spans="1:2" x14ac:dyDescent="0.45">
      <c r="A12">
        <v>3.3610000000000002</v>
      </c>
      <c r="B12">
        <v>0.5535610324083059</v>
      </c>
    </row>
    <row r="13" spans="1:2" x14ac:dyDescent="0.45">
      <c r="A13">
        <v>3.02</v>
      </c>
      <c r="B13">
        <v>0.58775933609958508</v>
      </c>
    </row>
    <row r="14" spans="1:2" x14ac:dyDescent="0.45">
      <c r="A14">
        <v>2.6549999999999998</v>
      </c>
      <c r="B14">
        <v>0.60336058128973657</v>
      </c>
    </row>
    <row r="15" spans="1:2" x14ac:dyDescent="0.45">
      <c r="A15">
        <v>2.5299999999999998</v>
      </c>
      <c r="B15">
        <v>0.61029411764705876</v>
      </c>
    </row>
    <row r="16" spans="1:2" x14ac:dyDescent="0.45">
      <c r="A16">
        <v>3.0059999999999998</v>
      </c>
      <c r="B16">
        <v>0.55952267303102621</v>
      </c>
    </row>
    <row r="17" spans="1:2" x14ac:dyDescent="0.45">
      <c r="A17">
        <v>2.9980000000000002</v>
      </c>
      <c r="B17">
        <v>0.56326196086466562</v>
      </c>
    </row>
    <row r="18" spans="1:2" x14ac:dyDescent="0.45">
      <c r="A18">
        <v>3.11</v>
      </c>
      <c r="B18">
        <v>0.56556503198294239</v>
      </c>
    </row>
    <row r="19" spans="1:2" x14ac:dyDescent="0.45">
      <c r="A19">
        <v>3.3250000000000002</v>
      </c>
      <c r="B19">
        <v>0.53657721857254204</v>
      </c>
    </row>
    <row r="20" spans="1:2" x14ac:dyDescent="0.45">
      <c r="A20">
        <v>2.355</v>
      </c>
      <c r="B20">
        <v>0.62689917127071826</v>
      </c>
    </row>
    <row r="21" spans="1:2" x14ac:dyDescent="0.45">
      <c r="A21">
        <v>2.6139999999999999</v>
      </c>
      <c r="B21">
        <v>0.60704298291040915</v>
      </c>
    </row>
    <row r="22" spans="1:2" x14ac:dyDescent="0.45">
      <c r="A22">
        <v>3.6230000000000002</v>
      </c>
      <c r="B22">
        <v>0.66905350865772684</v>
      </c>
    </row>
    <row r="23" spans="1:2" x14ac:dyDescent="0.45">
      <c r="A23">
        <v>3.0459999999999998</v>
      </c>
      <c r="B23">
        <v>0.55354084819180016</v>
      </c>
    </row>
    <row r="24" spans="1:2" x14ac:dyDescent="0.45">
      <c r="A24">
        <v>3.5379999999999998</v>
      </c>
      <c r="B24">
        <v>0.5033428844317096</v>
      </c>
    </row>
    <row r="25" spans="1:2" x14ac:dyDescent="0.45">
      <c r="A25">
        <v>2.5950000000000002</v>
      </c>
      <c r="B25">
        <v>0.52928647497337589</v>
      </c>
    </row>
    <row r="26" spans="1:2" x14ac:dyDescent="0.45">
      <c r="A26">
        <v>2.9769999999999999</v>
      </c>
      <c r="B26">
        <v>0.71165705191963402</v>
      </c>
    </row>
    <row r="27" spans="1:2" x14ac:dyDescent="0.45">
      <c r="A27">
        <v>2.65</v>
      </c>
      <c r="B27">
        <v>0.57406694882647169</v>
      </c>
    </row>
    <row r="28" spans="1:2" x14ac:dyDescent="0.45">
      <c r="A28">
        <v>2.048</v>
      </c>
      <c r="B28">
        <v>0.60763852655744555</v>
      </c>
    </row>
    <row r="29" spans="1:2" x14ac:dyDescent="0.45">
      <c r="A29">
        <v>4.3730000000000002</v>
      </c>
      <c r="B29">
        <v>0.59650525354042938</v>
      </c>
    </row>
    <row r="30" spans="1:2" x14ac:dyDescent="0.45">
      <c r="A30">
        <v>2.218</v>
      </c>
      <c r="B30">
        <v>0.54404257630064079</v>
      </c>
    </row>
    <row r="31" spans="1:2" x14ac:dyDescent="0.45">
      <c r="A31">
        <v>3.149</v>
      </c>
      <c r="B31">
        <v>0.48166994333294783</v>
      </c>
    </row>
    <row r="32" spans="1:2" x14ac:dyDescent="0.45">
      <c r="A32">
        <v>2.8959999999999999</v>
      </c>
      <c r="B32">
        <v>0.41380027018601268</v>
      </c>
    </row>
    <row r="33" spans="1:2" x14ac:dyDescent="0.45">
      <c r="A33">
        <v>3.5990000000000002</v>
      </c>
      <c r="B33">
        <v>0.67207631318136773</v>
      </c>
    </row>
    <row r="34" spans="1:2" x14ac:dyDescent="0.45">
      <c r="A34">
        <v>2.5539999999999998</v>
      </c>
      <c r="B34">
        <v>0.60120953397367483</v>
      </c>
    </row>
    <row r="35" spans="1:2" x14ac:dyDescent="0.45">
      <c r="A35">
        <v>4.3449999999999998</v>
      </c>
      <c r="B35">
        <v>0.54044176068647698</v>
      </c>
    </row>
    <row r="36" spans="1:2" x14ac:dyDescent="0.45">
      <c r="A36">
        <v>2.9980000000000002</v>
      </c>
      <c r="B36">
        <v>0.5365495542737283</v>
      </c>
    </row>
    <row r="37" spans="1:2" x14ac:dyDescent="0.45">
      <c r="A37">
        <v>3.4449999999999998</v>
      </c>
      <c r="B37">
        <v>0.56879400916508338</v>
      </c>
    </row>
    <row r="38" spans="1:2" x14ac:dyDescent="0.45">
      <c r="A38">
        <v>2.895</v>
      </c>
      <c r="B38">
        <v>0.51468531468531464</v>
      </c>
    </row>
    <row r="39" spans="1:2" x14ac:dyDescent="0.45">
      <c r="A39">
        <v>2.8239999999999998</v>
      </c>
      <c r="B39">
        <v>0.67124084195836731</v>
      </c>
    </row>
    <row r="40" spans="1:2" x14ac:dyDescent="0.45">
      <c r="A40">
        <v>4.0140000000000002</v>
      </c>
      <c r="B40">
        <v>0.59342044933516724</v>
      </c>
    </row>
    <row r="41" spans="1:2" x14ac:dyDescent="0.45">
      <c r="A41">
        <v>3.6389999999999998</v>
      </c>
      <c r="B41">
        <v>0.52999861438270746</v>
      </c>
    </row>
    <row r="42" spans="1:2" x14ac:dyDescent="0.45">
      <c r="A42">
        <v>2.7290000000000001</v>
      </c>
      <c r="B42">
        <v>0.59511824484756393</v>
      </c>
    </row>
    <row r="43" spans="1:2" x14ac:dyDescent="0.45">
      <c r="A43">
        <v>2.5710000000000002</v>
      </c>
      <c r="B43">
        <v>0.51497750980955115</v>
      </c>
    </row>
    <row r="44" spans="1:2" x14ac:dyDescent="0.45">
      <c r="A44">
        <v>2.448</v>
      </c>
      <c r="B44">
        <v>0.58697419223735026</v>
      </c>
    </row>
    <row r="45" spans="1:2" x14ac:dyDescent="0.45">
      <c r="A45">
        <v>2.8559999999999999</v>
      </c>
      <c r="B45">
        <v>0.67753520461204042</v>
      </c>
    </row>
    <row r="46" spans="1:2" x14ac:dyDescent="0.45">
      <c r="A46">
        <v>2.9590000000000001</v>
      </c>
      <c r="B46">
        <v>0.62118910159019536</v>
      </c>
    </row>
    <row r="47" spans="1:2" x14ac:dyDescent="0.45">
      <c r="A47">
        <v>2.3849999999999998</v>
      </c>
      <c r="B47">
        <v>0.51807228915662651</v>
      </c>
    </row>
    <row r="48" spans="1:2" x14ac:dyDescent="0.45">
      <c r="A48">
        <v>3.4620000000000002</v>
      </c>
      <c r="B48">
        <v>0.60344274564310918</v>
      </c>
    </row>
    <row r="49" spans="1:2" x14ac:dyDescent="0.45">
      <c r="A49">
        <v>2.6739999999999999</v>
      </c>
      <c r="B49">
        <v>0.51266779269268392</v>
      </c>
    </row>
    <row r="50" spans="1:2" x14ac:dyDescent="0.45">
      <c r="A50">
        <v>2.8130000000000002</v>
      </c>
      <c r="B50">
        <v>0.5683603460276424</v>
      </c>
    </row>
    <row r="51" spans="1:2" x14ac:dyDescent="0.45">
      <c r="A51">
        <v>2.7410000000000001</v>
      </c>
      <c r="B51">
        <v>0.6194665678829413</v>
      </c>
    </row>
    <row r="52" spans="1:2" x14ac:dyDescent="0.45">
      <c r="A52">
        <v>2.4620000000000002</v>
      </c>
      <c r="B52">
        <v>0.61105073978099145</v>
      </c>
    </row>
    <row r="53" spans="1:2" x14ac:dyDescent="0.45">
      <c r="A53">
        <v>2.8769999999999998</v>
      </c>
      <c r="B53">
        <v>0.58454402240504111</v>
      </c>
    </row>
    <row r="54" spans="1:2" x14ac:dyDescent="0.45">
      <c r="A54">
        <v>2.75</v>
      </c>
      <c r="B54">
        <v>0.60025993316004456</v>
      </c>
    </row>
    <row r="55" spans="1:2" x14ac:dyDescent="0.45">
      <c r="A55">
        <v>3.157</v>
      </c>
      <c r="B55">
        <v>0.62836085710386247</v>
      </c>
    </row>
    <row r="56" spans="1:2" x14ac:dyDescent="0.45">
      <c r="A56">
        <v>3.0609999999999999</v>
      </c>
      <c r="B56">
        <v>0.60596546310832022</v>
      </c>
    </row>
    <row r="57" spans="1:2" x14ac:dyDescent="0.45">
      <c r="A57">
        <v>2.984</v>
      </c>
      <c r="B57">
        <v>0.55305343511450378</v>
      </c>
    </row>
    <row r="58" spans="1:2" x14ac:dyDescent="0.45">
      <c r="A58">
        <v>2.2789999999999999</v>
      </c>
      <c r="B58">
        <v>0.69446487679293845</v>
      </c>
    </row>
    <row r="59" spans="1:2" x14ac:dyDescent="0.45">
      <c r="A59">
        <v>3.0630000000000002</v>
      </c>
      <c r="B59">
        <v>0.62378590617896257</v>
      </c>
    </row>
    <row r="60" spans="1:2" x14ac:dyDescent="0.45">
      <c r="A60">
        <v>2.1459999999999999</v>
      </c>
      <c r="B60">
        <v>0.33218926207403776</v>
      </c>
    </row>
    <row r="61" spans="1:2" x14ac:dyDescent="0.45">
      <c r="A61">
        <v>2.92</v>
      </c>
      <c r="B61">
        <v>0.65596457237752559</v>
      </c>
    </row>
    <row r="62" spans="1:2" x14ac:dyDescent="0.45">
      <c r="A62">
        <v>3.0449999999999999</v>
      </c>
      <c r="B62">
        <v>0.71761800219538974</v>
      </c>
    </row>
    <row r="63" spans="1:2" x14ac:dyDescent="0.45">
      <c r="A63">
        <v>3.411</v>
      </c>
      <c r="B63">
        <v>0.47533940539611619</v>
      </c>
    </row>
    <row r="64" spans="1:2" x14ac:dyDescent="0.45">
      <c r="A64">
        <v>2.67</v>
      </c>
      <c r="B64">
        <v>0.59688632135513553</v>
      </c>
    </row>
    <row r="65" spans="1:2" x14ac:dyDescent="0.45">
      <c r="A65">
        <v>2.544</v>
      </c>
      <c r="B65">
        <v>0.58720563024451866</v>
      </c>
    </row>
    <row r="66" spans="1:2" x14ac:dyDescent="0.45">
      <c r="A66">
        <v>2.1040000000000001</v>
      </c>
      <c r="B66">
        <v>0.5825258937520883</v>
      </c>
    </row>
    <row r="67" spans="1:2" x14ac:dyDescent="0.45">
      <c r="A67">
        <v>3.2949999999999999</v>
      </c>
      <c r="B67">
        <v>0.69958611174982754</v>
      </c>
    </row>
    <row r="68" spans="1:2" x14ac:dyDescent="0.45">
      <c r="A68">
        <v>2.5939999999999999</v>
      </c>
      <c r="B68">
        <v>0.50715265530080345</v>
      </c>
    </row>
    <row r="69" spans="1:2" x14ac:dyDescent="0.45">
      <c r="A69">
        <v>2.742</v>
      </c>
      <c r="B69">
        <v>0.55750736015701663</v>
      </c>
    </row>
    <row r="70" spans="1:2" x14ac:dyDescent="0.45">
      <c r="A70">
        <v>2.3839999999999999</v>
      </c>
      <c r="B70">
        <v>0.6361807981369747</v>
      </c>
    </row>
    <row r="71" spans="1:2" x14ac:dyDescent="0.45">
      <c r="A71">
        <v>2.7370000000000001</v>
      </c>
      <c r="B71">
        <v>0.56456015116523206</v>
      </c>
    </row>
    <row r="72" spans="1:2" x14ac:dyDescent="0.45">
      <c r="A72">
        <v>2.895</v>
      </c>
      <c r="B72">
        <v>0.51262870720760367</v>
      </c>
    </row>
    <row r="73" spans="1:2" x14ac:dyDescent="0.45">
      <c r="A73">
        <v>2.5920000000000001</v>
      </c>
      <c r="B73">
        <v>0.56521321552055326</v>
      </c>
    </row>
    <row r="74" spans="1:2" x14ac:dyDescent="0.45">
      <c r="A74">
        <v>2.6560000000000001</v>
      </c>
      <c r="B74">
        <v>0.55263649962602834</v>
      </c>
    </row>
    <row r="75" spans="1:2" x14ac:dyDescent="0.45">
      <c r="A75">
        <v>1.9990000000000001</v>
      </c>
      <c r="B75">
        <v>0.60488200141800863</v>
      </c>
    </row>
    <row r="76" spans="1:2" x14ac:dyDescent="0.45">
      <c r="A76">
        <v>3.0470000000000002</v>
      </c>
      <c r="B76">
        <v>0.56153357339546706</v>
      </c>
    </row>
    <row r="77" spans="1:2" x14ac:dyDescent="0.45">
      <c r="A77">
        <v>2.1280000000000001</v>
      </c>
      <c r="B77">
        <v>0.55246938943216362</v>
      </c>
    </row>
    <row r="78" spans="1:2" x14ac:dyDescent="0.45">
      <c r="A78">
        <v>2.492</v>
      </c>
      <c r="B78">
        <v>0.53013207382139427</v>
      </c>
    </row>
    <row r="79" spans="1:2" x14ac:dyDescent="0.45">
      <c r="A79">
        <v>2.9449999999999998</v>
      </c>
      <c r="B79">
        <v>0.57636887608069154</v>
      </c>
    </row>
    <row r="80" spans="1:2" x14ac:dyDescent="0.45">
      <c r="A80">
        <v>2.6070000000000002</v>
      </c>
      <c r="B80">
        <v>0.67530842124083679</v>
      </c>
    </row>
    <row r="81" spans="1:2" x14ac:dyDescent="0.45">
      <c r="A81">
        <v>2.9910000000000001</v>
      </c>
      <c r="B81">
        <v>0.62570472163495416</v>
      </c>
    </row>
    <row r="82" spans="1:2" x14ac:dyDescent="0.45">
      <c r="A82">
        <v>3.2109999999999999</v>
      </c>
      <c r="B82">
        <v>0.61557644350661811</v>
      </c>
    </row>
    <row r="83" spans="1:2" x14ac:dyDescent="0.45">
      <c r="A83">
        <v>2.052</v>
      </c>
      <c r="B83">
        <v>0.56520661157024787</v>
      </c>
    </row>
    <row r="84" spans="1:2" x14ac:dyDescent="0.45">
      <c r="A84">
        <v>2.9540000000000002</v>
      </c>
      <c r="B84">
        <v>0.55455465587044539</v>
      </c>
    </row>
    <row r="85" spans="1:2" x14ac:dyDescent="0.45">
      <c r="A85">
        <v>2.64</v>
      </c>
      <c r="B85">
        <v>0.57073796369376484</v>
      </c>
    </row>
    <row r="86" spans="1:2" x14ac:dyDescent="0.45">
      <c r="A86">
        <v>3.4420000000000002</v>
      </c>
      <c r="B86">
        <v>0.53255623349421732</v>
      </c>
    </row>
    <row r="87" spans="1:2" x14ac:dyDescent="0.45">
      <c r="A87">
        <v>2.92</v>
      </c>
      <c r="B87">
        <v>0.58049445201479466</v>
      </c>
    </row>
    <row r="88" spans="1:2" x14ac:dyDescent="0.45">
      <c r="A88">
        <v>2.9750000000000001</v>
      </c>
      <c r="B88">
        <v>0.70075670717725302</v>
      </c>
    </row>
    <row r="89" spans="1:2" x14ac:dyDescent="0.45">
      <c r="A89">
        <v>3.1480000000000001</v>
      </c>
      <c r="B89">
        <v>0.56379885861957579</v>
      </c>
    </row>
    <row r="90" spans="1:2" x14ac:dyDescent="0.45">
      <c r="A90">
        <v>1.7210000000000001</v>
      </c>
      <c r="B90">
        <v>0.32902525651144438</v>
      </c>
    </row>
    <row r="91" spans="1:2" x14ac:dyDescent="0.45">
      <c r="A91">
        <v>2.5739999999999998</v>
      </c>
      <c r="B91">
        <v>0.51264195414613245</v>
      </c>
    </row>
    <row r="92" spans="1:2" x14ac:dyDescent="0.45">
      <c r="A92">
        <v>3.3319999999999999</v>
      </c>
      <c r="B92">
        <v>0.59850731987369621</v>
      </c>
    </row>
    <row r="93" spans="1:2" x14ac:dyDescent="0.45">
      <c r="A93">
        <v>2.1890000000000001</v>
      </c>
      <c r="B93">
        <v>0.58690372097542021</v>
      </c>
    </row>
    <row r="94" spans="1:2" x14ac:dyDescent="0.45">
      <c r="A94">
        <v>2.7130000000000001</v>
      </c>
      <c r="B94">
        <v>0.55280357757137943</v>
      </c>
    </row>
    <row r="95" spans="1:2" x14ac:dyDescent="0.45">
      <c r="A95">
        <v>0.53800000000000003</v>
      </c>
      <c r="B95">
        <v>0.13241835048926168</v>
      </c>
    </row>
    <row r="96" spans="1:2" x14ac:dyDescent="0.45">
      <c r="A96">
        <v>0.625</v>
      </c>
      <c r="B96">
        <v>0.67031630170316292</v>
      </c>
    </row>
    <row r="97" spans="1:2" x14ac:dyDescent="0.45">
      <c r="A97">
        <v>0.223</v>
      </c>
      <c r="B97">
        <v>5.9019587734591317E-2</v>
      </c>
    </row>
    <row r="98" spans="1:2" x14ac:dyDescent="0.45">
      <c r="A98">
        <v>0.54200000000000004</v>
      </c>
      <c r="B98">
        <v>0.44492710940951258</v>
      </c>
    </row>
    <row r="99" spans="1:2" x14ac:dyDescent="0.45">
      <c r="A99">
        <v>0.151</v>
      </c>
      <c r="B99">
        <v>0.67688022284122562</v>
      </c>
    </row>
    <row r="100" spans="1:2" x14ac:dyDescent="0.45">
      <c r="A100">
        <v>0.10299999999999999</v>
      </c>
      <c r="B100">
        <v>0.5953135503697301</v>
      </c>
    </row>
    <row r="101" spans="1:2" x14ac:dyDescent="0.45">
      <c r="A101">
        <v>6.1130000000000004</v>
      </c>
      <c r="B101">
        <v>0.41544519798731133</v>
      </c>
    </row>
    <row r="102" spans="1:2" x14ac:dyDescent="0.45">
      <c r="A102">
        <v>0.23200000000000001</v>
      </c>
      <c r="B102">
        <v>0.48730357239954319</v>
      </c>
    </row>
    <row r="103" spans="1:2" x14ac:dyDescent="0.45">
      <c r="A103">
        <v>0.19</v>
      </c>
      <c r="B103">
        <v>0.4143258426966292</v>
      </c>
    </row>
    <row r="104" spans="1:2" x14ac:dyDescent="0.45">
      <c r="A104">
        <v>0</v>
      </c>
      <c r="B104">
        <v>0.50144726178071097</v>
      </c>
    </row>
    <row r="105" spans="1:2" x14ac:dyDescent="0.45">
      <c r="A105">
        <v>2.3069999999999999</v>
      </c>
      <c r="B105">
        <v>0.3757815070746956</v>
      </c>
    </row>
    <row r="106" spans="1:2" x14ac:dyDescent="0.45">
      <c r="A106">
        <v>1.472</v>
      </c>
      <c r="B106">
        <v>0.3643609711406321</v>
      </c>
    </row>
    <row r="107" spans="1:2" x14ac:dyDescent="0.45">
      <c r="A107">
        <v>0.22500000000000001</v>
      </c>
      <c r="B107">
        <v>2.7181761914586346E-2</v>
      </c>
    </row>
    <row r="108" spans="1:2" x14ac:dyDescent="0.45">
      <c r="A108">
        <v>4.1529999999999996</v>
      </c>
      <c r="B108">
        <v>0.62679304279851478</v>
      </c>
    </row>
    <row r="109" spans="1:2" x14ac:dyDescent="0.45">
      <c r="A109">
        <v>0.63300000000000001</v>
      </c>
      <c r="B109">
        <v>0.96770662287903664</v>
      </c>
    </row>
    <row r="110" spans="1:2" x14ac:dyDescent="0.45">
      <c r="A110">
        <v>0.55700000000000005</v>
      </c>
      <c r="B110">
        <v>0.6868107385540827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09CF5-1B49-4FEB-B0DB-009860ED72B5}">
  <sheetPr>
    <tabColor rgb="FF007800"/>
  </sheetPr>
  <dimension ref="A1:Q111"/>
  <sheetViews>
    <sheetView tabSelected="1" workbookViewId="0">
      <pane ySplit="1" topLeftCell="A2" activePane="bottomLeft" state="frozen"/>
      <selection pane="bottomLeft" activeCell="R8" sqref="R8"/>
    </sheetView>
  </sheetViews>
  <sheetFormatPr defaultRowHeight="14.25" x14ac:dyDescent="0.45"/>
  <cols>
    <col min="1" max="1" width="18.59765625" customWidth="1"/>
    <col min="2" max="2" width="13.1328125" customWidth="1"/>
  </cols>
  <sheetData>
    <row r="1" spans="1:17" x14ac:dyDescent="0.45">
      <c r="A1" t="s">
        <v>9</v>
      </c>
      <c r="B1" t="s">
        <v>26</v>
      </c>
      <c r="C1" t="s">
        <v>27</v>
      </c>
      <c r="D1" t="s">
        <v>0</v>
      </c>
      <c r="E1" t="s">
        <v>1</v>
      </c>
      <c r="F1" t="s">
        <v>28</v>
      </c>
      <c r="G1" t="s">
        <v>29</v>
      </c>
      <c r="H1" t="s">
        <v>30</v>
      </c>
      <c r="I1" t="s">
        <v>31</v>
      </c>
      <c r="J1" t="s">
        <v>32</v>
      </c>
      <c r="K1" t="s">
        <v>2</v>
      </c>
      <c r="L1" t="s">
        <v>3</v>
      </c>
      <c r="M1" t="s">
        <v>33</v>
      </c>
      <c r="N1" t="s">
        <v>34</v>
      </c>
      <c r="P1" s="2" t="s">
        <v>35</v>
      </c>
      <c r="Q1" t="s">
        <v>36</v>
      </c>
    </row>
    <row r="2" spans="1:17" s="4" customFormat="1" x14ac:dyDescent="0.45">
      <c r="A2" s="4" t="s">
        <v>37</v>
      </c>
      <c r="B2" s="4">
        <v>1.425</v>
      </c>
      <c r="C2" s="4">
        <v>2.577</v>
      </c>
      <c r="D2" s="4">
        <v>0.77200000000000002</v>
      </c>
      <c r="E2" s="4">
        <v>3.0059999999999998</v>
      </c>
      <c r="F2" s="4">
        <v>12.417999999999999</v>
      </c>
      <c r="G2" s="4">
        <v>66.918999999999997</v>
      </c>
      <c r="H2" s="4">
        <v>0</v>
      </c>
      <c r="I2" s="4">
        <v>0</v>
      </c>
      <c r="J2" s="4">
        <v>0.496</v>
      </c>
      <c r="K2" s="4">
        <v>3.8860000000000001</v>
      </c>
      <c r="L2" s="4">
        <v>3.306</v>
      </c>
      <c r="M2" s="4">
        <v>9.1969999999999992</v>
      </c>
      <c r="N2" s="4">
        <v>0</v>
      </c>
      <c r="O2" s="4">
        <v>1</v>
      </c>
      <c r="P2" s="4">
        <f t="shared" ref="P2:P65" si="0">G2/(G2+F2)</f>
        <v>0.84347782245358416</v>
      </c>
      <c r="Q2" s="4">
        <f t="shared" ref="Q2:Q65" si="1">((F2+M2)-(D2+K2)+2*(L2+E2))*100/((D2+K2)+2*(L2+E2))</f>
        <v>171.16653165142921</v>
      </c>
    </row>
    <row r="3" spans="1:17" s="4" customFormat="1" x14ac:dyDescent="0.45">
      <c r="A3" s="4" t="s">
        <v>37</v>
      </c>
      <c r="B3" s="4">
        <v>10.673</v>
      </c>
      <c r="C3" s="4">
        <v>4.5880000000000001</v>
      </c>
      <c r="D3" s="4">
        <v>0.47299999999999998</v>
      </c>
      <c r="E3" s="4">
        <v>2.887</v>
      </c>
      <c r="F3" s="4">
        <v>13.467000000000001</v>
      </c>
      <c r="G3" s="4">
        <v>65.593999999999994</v>
      </c>
      <c r="H3" s="4">
        <v>0</v>
      </c>
      <c r="I3" s="4">
        <v>0</v>
      </c>
      <c r="J3" s="4">
        <v>0.128</v>
      </c>
      <c r="K3" s="4">
        <v>5.3570000000000002</v>
      </c>
      <c r="L3" s="4">
        <v>3.0190000000000001</v>
      </c>
      <c r="M3" s="4">
        <v>8.9779999999999998</v>
      </c>
      <c r="N3" s="4">
        <v>9.6000000000000002E-2</v>
      </c>
      <c r="O3" s="4">
        <v>1</v>
      </c>
      <c r="P3" s="4">
        <f t="shared" si="0"/>
        <v>0.82966317147519009</v>
      </c>
      <c r="Q3" s="4">
        <f t="shared" si="1"/>
        <v>161.13252465706836</v>
      </c>
    </row>
    <row r="4" spans="1:17" s="4" customFormat="1" x14ac:dyDescent="0.45">
      <c r="A4" s="4" t="s">
        <v>37</v>
      </c>
      <c r="B4" s="4">
        <v>18.948</v>
      </c>
      <c r="C4" s="4">
        <v>6.62</v>
      </c>
      <c r="D4" s="4">
        <v>1.0640000000000001</v>
      </c>
      <c r="E4" s="4">
        <v>2.5670000000000002</v>
      </c>
      <c r="F4" s="4">
        <v>15.151</v>
      </c>
      <c r="G4" s="4">
        <v>65.051000000000002</v>
      </c>
      <c r="H4" s="4">
        <v>0</v>
      </c>
      <c r="I4" s="4">
        <v>0</v>
      </c>
      <c r="J4" s="4">
        <v>0.26600000000000001</v>
      </c>
      <c r="K4" s="4">
        <v>5.8620000000000001</v>
      </c>
      <c r="L4" s="4">
        <v>3.91</v>
      </c>
      <c r="M4" s="4">
        <v>6.024</v>
      </c>
      <c r="N4" s="4">
        <v>0.107</v>
      </c>
      <c r="O4" s="4">
        <v>1</v>
      </c>
      <c r="P4" s="4">
        <f t="shared" si="0"/>
        <v>0.81108949901498717</v>
      </c>
      <c r="Q4" s="4">
        <f t="shared" si="1"/>
        <v>136.83601609657947</v>
      </c>
    </row>
    <row r="5" spans="1:17" s="4" customFormat="1" x14ac:dyDescent="0.45">
      <c r="A5" s="4" t="s">
        <v>37</v>
      </c>
      <c r="B5" s="4">
        <v>1.954</v>
      </c>
      <c r="C5" s="4">
        <v>2.5550000000000002</v>
      </c>
      <c r="D5" s="4">
        <v>0</v>
      </c>
      <c r="E5" s="4">
        <v>3.3919999999999999</v>
      </c>
      <c r="F5" s="4">
        <v>13.946999999999999</v>
      </c>
      <c r="G5" s="4">
        <v>60.639000000000003</v>
      </c>
      <c r="H5" s="4">
        <v>0</v>
      </c>
      <c r="I5" s="4">
        <v>0</v>
      </c>
      <c r="J5" s="4">
        <v>0.52700000000000002</v>
      </c>
      <c r="K5" s="4">
        <v>4.82</v>
      </c>
      <c r="L5" s="4">
        <v>3.1949999999999998</v>
      </c>
      <c r="M5" s="4">
        <v>12.539</v>
      </c>
      <c r="N5" s="4">
        <v>0.94099999999999995</v>
      </c>
      <c r="O5" s="4">
        <v>1</v>
      </c>
      <c r="P5" s="4">
        <f t="shared" si="0"/>
        <v>0.81300780307296283</v>
      </c>
      <c r="Q5" s="4">
        <f t="shared" si="1"/>
        <v>193.62009558741801</v>
      </c>
    </row>
    <row r="6" spans="1:17" s="4" customFormat="1" x14ac:dyDescent="0.45">
      <c r="A6" s="4" t="s">
        <v>37</v>
      </c>
      <c r="B6" s="4">
        <v>2.411</v>
      </c>
      <c r="C6" s="4">
        <v>2.9180000000000001</v>
      </c>
      <c r="D6" s="4">
        <v>0</v>
      </c>
      <c r="E6" s="4">
        <v>2.74</v>
      </c>
      <c r="F6" s="4">
        <v>14.997999999999999</v>
      </c>
      <c r="G6" s="4">
        <v>65.644000000000005</v>
      </c>
      <c r="H6" s="4">
        <v>0</v>
      </c>
      <c r="I6" s="4">
        <v>0</v>
      </c>
      <c r="J6" s="4">
        <v>0.57399999999999995</v>
      </c>
      <c r="K6" s="4">
        <v>6.6130000000000004</v>
      </c>
      <c r="L6" s="4">
        <v>4.0179999999999998</v>
      </c>
      <c r="M6" s="4">
        <v>3.2210000000000001</v>
      </c>
      <c r="N6" s="4">
        <v>2.1930000000000001</v>
      </c>
      <c r="O6" s="4">
        <v>1</v>
      </c>
      <c r="P6" s="4">
        <f t="shared" si="0"/>
        <v>0.81401750948637186</v>
      </c>
      <c r="Q6" s="4">
        <f t="shared" si="1"/>
        <v>124.80500770033284</v>
      </c>
    </row>
    <row r="7" spans="1:17" s="4" customFormat="1" x14ac:dyDescent="0.45">
      <c r="A7" s="4" t="s">
        <v>37</v>
      </c>
      <c r="B7" s="4">
        <v>0.42</v>
      </c>
      <c r="C7" s="4">
        <v>2.6110000000000002</v>
      </c>
      <c r="D7" s="4">
        <v>0.48399999999999999</v>
      </c>
      <c r="E7" s="4">
        <v>3.234</v>
      </c>
      <c r="F7" s="4">
        <v>14.455</v>
      </c>
      <c r="G7" s="4">
        <v>62.999000000000002</v>
      </c>
      <c r="H7" s="4">
        <v>0</v>
      </c>
      <c r="I7" s="4">
        <v>0</v>
      </c>
      <c r="J7" s="4">
        <v>0.72899999999999998</v>
      </c>
      <c r="K7" s="4">
        <v>5.7709999999999999</v>
      </c>
      <c r="L7" s="4">
        <v>4.1109999999999998</v>
      </c>
      <c r="M7" s="4">
        <v>7.9109999999999996</v>
      </c>
      <c r="N7" s="4">
        <v>0.30499999999999999</v>
      </c>
      <c r="O7" s="4">
        <v>1</v>
      </c>
      <c r="P7" s="4">
        <f t="shared" si="0"/>
        <v>0.81337309887158826</v>
      </c>
      <c r="Q7" s="4">
        <f t="shared" si="1"/>
        <v>147.05657674862738</v>
      </c>
    </row>
    <row r="8" spans="1:17" s="4" customFormat="1" x14ac:dyDescent="0.45">
      <c r="A8" s="4" t="s">
        <v>37</v>
      </c>
      <c r="B8" s="4">
        <v>0.85799999999999998</v>
      </c>
      <c r="C8" s="4">
        <v>3.0590000000000002</v>
      </c>
      <c r="D8" s="4">
        <v>0.379</v>
      </c>
      <c r="E8" s="4">
        <v>2.38</v>
      </c>
      <c r="F8" s="4">
        <v>14.411</v>
      </c>
      <c r="G8" s="4">
        <v>60.548000000000002</v>
      </c>
      <c r="H8" s="4">
        <v>0</v>
      </c>
      <c r="I8" s="4">
        <v>0</v>
      </c>
      <c r="J8" s="4">
        <v>1.125</v>
      </c>
      <c r="K8" s="4">
        <v>5.3179999999999996</v>
      </c>
      <c r="L8" s="4">
        <v>4.3129999999999997</v>
      </c>
      <c r="M8" s="4">
        <v>11.526999999999999</v>
      </c>
      <c r="N8" s="4">
        <v>0</v>
      </c>
      <c r="O8" s="4">
        <v>1</v>
      </c>
      <c r="P8" s="4">
        <f t="shared" si="0"/>
        <v>0.8077482357021839</v>
      </c>
      <c r="Q8" s="4">
        <f t="shared" si="1"/>
        <v>176.21443169313</v>
      </c>
    </row>
    <row r="9" spans="1:17" s="4" customFormat="1" x14ac:dyDescent="0.45">
      <c r="A9" s="4" t="s">
        <v>37</v>
      </c>
      <c r="B9" s="4">
        <v>1.196</v>
      </c>
      <c r="C9" s="4">
        <v>3.8279999999999998</v>
      </c>
      <c r="D9" s="4">
        <v>0.60599999999999998</v>
      </c>
      <c r="E9" s="4">
        <v>2.9489999999999998</v>
      </c>
      <c r="F9" s="4">
        <v>14.653</v>
      </c>
      <c r="G9" s="4">
        <v>61.411000000000001</v>
      </c>
      <c r="H9" s="4">
        <v>0</v>
      </c>
      <c r="I9" s="4">
        <v>0</v>
      </c>
      <c r="J9" s="4">
        <v>0</v>
      </c>
      <c r="K9" s="4">
        <v>5.9880000000000004</v>
      </c>
      <c r="L9" s="4">
        <v>4.141</v>
      </c>
      <c r="M9" s="4">
        <v>10.253</v>
      </c>
      <c r="N9" s="4">
        <v>0</v>
      </c>
      <c r="O9" s="4">
        <v>1</v>
      </c>
      <c r="P9" s="4">
        <f t="shared" si="0"/>
        <v>0.80735959192259144</v>
      </c>
      <c r="Q9" s="4">
        <f t="shared" si="1"/>
        <v>156.40704727062672</v>
      </c>
    </row>
    <row r="10" spans="1:17" s="4" customFormat="1" x14ac:dyDescent="0.45">
      <c r="A10" s="4" t="s">
        <v>37</v>
      </c>
      <c r="B10" s="4">
        <v>2.4500000000000002</v>
      </c>
      <c r="C10" s="4">
        <v>5.4109999999999996</v>
      </c>
      <c r="D10" s="4">
        <v>1.321</v>
      </c>
      <c r="E10" s="4">
        <v>2.895</v>
      </c>
      <c r="F10" s="4">
        <v>15.417999999999999</v>
      </c>
      <c r="G10" s="4">
        <v>61.281999999999996</v>
      </c>
      <c r="H10" s="4">
        <v>0</v>
      </c>
      <c r="I10" s="4">
        <v>0</v>
      </c>
      <c r="J10" s="4">
        <v>0</v>
      </c>
      <c r="K10" s="4">
        <v>5.4509999999999996</v>
      </c>
      <c r="L10" s="4">
        <v>3.1739999999999999</v>
      </c>
      <c r="M10" s="4">
        <v>10.46</v>
      </c>
      <c r="N10" s="4">
        <v>0</v>
      </c>
      <c r="O10" s="4">
        <v>1</v>
      </c>
      <c r="P10" s="4">
        <f t="shared" si="0"/>
        <v>0.79898305084745769</v>
      </c>
      <c r="Q10" s="4">
        <f t="shared" si="1"/>
        <v>165.22474881015336</v>
      </c>
    </row>
    <row r="11" spans="1:17" s="4" customFormat="1" x14ac:dyDescent="0.45">
      <c r="A11" s="4" t="s">
        <v>37</v>
      </c>
      <c r="B11" s="4">
        <v>3.718</v>
      </c>
      <c r="C11" s="4">
        <v>2.7410000000000001</v>
      </c>
      <c r="D11" s="4">
        <v>0.51300000000000001</v>
      </c>
      <c r="E11" s="4">
        <v>2.3530000000000002</v>
      </c>
      <c r="F11" s="4">
        <v>14.449</v>
      </c>
      <c r="G11" s="4">
        <v>64.182000000000002</v>
      </c>
      <c r="H11" s="4">
        <v>0</v>
      </c>
      <c r="I11" s="4">
        <v>0</v>
      </c>
      <c r="J11" s="4">
        <v>0.72</v>
      </c>
      <c r="K11" s="4">
        <v>6.3819999999999997</v>
      </c>
      <c r="L11" s="4">
        <v>4.8330000000000002</v>
      </c>
      <c r="M11" s="4">
        <v>6.5670000000000002</v>
      </c>
      <c r="N11" s="4">
        <v>0</v>
      </c>
      <c r="O11" s="4">
        <v>1</v>
      </c>
      <c r="P11" s="4">
        <f t="shared" si="0"/>
        <v>0.81624295761213772</v>
      </c>
      <c r="Q11" s="4">
        <f t="shared" si="1"/>
        <v>133.97752386326232</v>
      </c>
    </row>
    <row r="12" spans="1:17" s="4" customFormat="1" x14ac:dyDescent="0.45">
      <c r="A12" s="4" t="s">
        <v>37</v>
      </c>
      <c r="B12" s="4">
        <v>0.53</v>
      </c>
      <c r="C12" s="4">
        <v>2.5489999999999999</v>
      </c>
      <c r="D12" s="4">
        <v>0</v>
      </c>
      <c r="E12" s="4">
        <v>2.452</v>
      </c>
      <c r="F12" s="4">
        <v>13.962999999999999</v>
      </c>
      <c r="G12" s="4">
        <v>61.451000000000001</v>
      </c>
      <c r="H12" s="4">
        <v>0</v>
      </c>
      <c r="I12" s="4">
        <v>0</v>
      </c>
      <c r="J12" s="4">
        <v>1.5620000000000001</v>
      </c>
      <c r="K12" s="4">
        <v>4.8780000000000001</v>
      </c>
      <c r="L12" s="4">
        <v>3.0609999999999999</v>
      </c>
      <c r="M12" s="4">
        <v>11.574999999999999</v>
      </c>
      <c r="N12" s="4">
        <v>1.0569999999999999</v>
      </c>
      <c r="O12" s="4">
        <v>1</v>
      </c>
      <c r="P12" s="4">
        <f t="shared" si="0"/>
        <v>0.81484870183255098</v>
      </c>
      <c r="Q12" s="4">
        <f t="shared" si="1"/>
        <v>199.2328973843058</v>
      </c>
    </row>
    <row r="13" spans="1:17" s="4" customFormat="1" x14ac:dyDescent="0.45">
      <c r="A13" s="4" t="s">
        <v>37</v>
      </c>
      <c r="B13" s="4">
        <v>1.3120000000000001</v>
      </c>
      <c r="C13" s="4">
        <v>2.8130000000000002</v>
      </c>
      <c r="D13" s="4">
        <v>0.95899999999999996</v>
      </c>
      <c r="E13" s="4">
        <v>3.3610000000000002</v>
      </c>
      <c r="F13" s="4">
        <v>13.532999999999999</v>
      </c>
      <c r="G13" s="4">
        <v>62.64</v>
      </c>
      <c r="H13" s="4">
        <v>0</v>
      </c>
      <c r="I13" s="4">
        <v>0</v>
      </c>
      <c r="J13" s="4">
        <v>0</v>
      </c>
      <c r="K13" s="4">
        <v>5.7050000000000001</v>
      </c>
      <c r="L13" s="4">
        <v>3.6419999999999999</v>
      </c>
      <c r="M13" s="4">
        <v>10.16</v>
      </c>
      <c r="N13" s="4">
        <v>0</v>
      </c>
      <c r="O13" s="4">
        <v>1</v>
      </c>
      <c r="P13" s="4">
        <f t="shared" si="0"/>
        <v>0.82233862392186208</v>
      </c>
      <c r="Q13" s="4">
        <f t="shared" si="1"/>
        <v>150.14513788098691</v>
      </c>
    </row>
    <row r="14" spans="1:17" s="4" customFormat="1" x14ac:dyDescent="0.45">
      <c r="A14" s="4" t="s">
        <v>37</v>
      </c>
      <c r="B14" s="4">
        <v>6.7450000000000001</v>
      </c>
      <c r="C14" s="4">
        <v>5.6280000000000001</v>
      </c>
      <c r="D14" s="4">
        <v>0.77700000000000002</v>
      </c>
      <c r="E14" s="4">
        <v>3.02</v>
      </c>
      <c r="F14" s="4">
        <v>12.702</v>
      </c>
      <c r="G14" s="4">
        <v>62.564999999999998</v>
      </c>
      <c r="H14" s="4">
        <v>0</v>
      </c>
      <c r="I14" s="4">
        <v>0</v>
      </c>
      <c r="J14" s="4">
        <v>0.45600000000000002</v>
      </c>
      <c r="K14" s="4">
        <v>5.6660000000000004</v>
      </c>
      <c r="L14" s="4">
        <v>3.1970000000000001</v>
      </c>
      <c r="M14" s="4">
        <v>10.731</v>
      </c>
      <c r="N14" s="4">
        <v>0.88600000000000001</v>
      </c>
      <c r="O14" s="4">
        <v>1</v>
      </c>
      <c r="P14" s="4">
        <f t="shared" si="0"/>
        <v>0.83124078281318503</v>
      </c>
      <c r="Q14" s="4">
        <f t="shared" si="1"/>
        <v>155.87222545955393</v>
      </c>
    </row>
    <row r="15" spans="1:17" s="4" customFormat="1" x14ac:dyDescent="0.45">
      <c r="A15" s="4" t="s">
        <v>37</v>
      </c>
      <c r="B15" s="4">
        <v>1.919</v>
      </c>
      <c r="C15" s="4">
        <v>3.1360000000000001</v>
      </c>
      <c r="D15" s="4">
        <v>0.38300000000000001</v>
      </c>
      <c r="E15" s="4">
        <v>2.6549999999999998</v>
      </c>
      <c r="F15" s="4">
        <v>13.956</v>
      </c>
      <c r="G15" s="4">
        <v>61.459000000000003</v>
      </c>
      <c r="H15" s="4">
        <v>0</v>
      </c>
      <c r="I15" s="4">
        <v>0</v>
      </c>
      <c r="J15" s="4">
        <v>1.04</v>
      </c>
      <c r="K15" s="4">
        <v>6.6429999999999998</v>
      </c>
      <c r="L15" s="4">
        <v>3.984</v>
      </c>
      <c r="M15" s="4">
        <v>8.4339999999999993</v>
      </c>
      <c r="N15" s="4">
        <v>1.4470000000000001</v>
      </c>
      <c r="O15" s="4">
        <v>1</v>
      </c>
      <c r="P15" s="4">
        <f t="shared" si="0"/>
        <v>0.81494397666246765</v>
      </c>
      <c r="Q15" s="4">
        <f t="shared" si="1"/>
        <v>141.06579984239559</v>
      </c>
    </row>
    <row r="16" spans="1:17" s="4" customFormat="1" x14ac:dyDescent="0.45">
      <c r="A16" s="4" t="s">
        <v>37</v>
      </c>
      <c r="B16" s="4">
        <v>3.786</v>
      </c>
      <c r="C16" s="4">
        <v>3.2530000000000001</v>
      </c>
      <c r="D16" s="4">
        <v>0.38700000000000001</v>
      </c>
      <c r="E16" s="4">
        <v>2.5299999999999998</v>
      </c>
      <c r="F16" s="4">
        <v>13.848000000000001</v>
      </c>
      <c r="G16" s="4">
        <v>61.151000000000003</v>
      </c>
      <c r="H16" s="4">
        <v>0</v>
      </c>
      <c r="I16" s="4">
        <v>0</v>
      </c>
      <c r="J16" s="4">
        <v>1.2150000000000001</v>
      </c>
      <c r="K16" s="4">
        <v>6.391</v>
      </c>
      <c r="L16" s="4">
        <v>3.694</v>
      </c>
      <c r="M16" s="4">
        <v>10.231</v>
      </c>
      <c r="N16" s="4">
        <v>0.55300000000000005</v>
      </c>
      <c r="O16" s="4">
        <v>1</v>
      </c>
      <c r="P16" s="4">
        <f t="shared" si="0"/>
        <v>0.81535753810050793</v>
      </c>
      <c r="Q16" s="4">
        <f t="shared" si="1"/>
        <v>154.73317382710914</v>
      </c>
    </row>
    <row r="17" spans="1:17" s="4" customFormat="1" x14ac:dyDescent="0.45">
      <c r="A17" s="4" t="s">
        <v>37</v>
      </c>
      <c r="B17" s="4">
        <v>1.8080000000000001</v>
      </c>
      <c r="C17" s="4">
        <v>3.6339999999999999</v>
      </c>
      <c r="D17" s="4">
        <v>0.51800000000000002</v>
      </c>
      <c r="E17" s="4">
        <v>3.0059999999999998</v>
      </c>
      <c r="F17" s="4">
        <v>14.063000000000001</v>
      </c>
      <c r="G17" s="4">
        <v>61.494999999999997</v>
      </c>
      <c r="H17" s="4">
        <v>0</v>
      </c>
      <c r="I17" s="4">
        <v>0</v>
      </c>
      <c r="J17" s="4">
        <v>0.23100000000000001</v>
      </c>
      <c r="K17" s="4">
        <v>5.8609999999999998</v>
      </c>
      <c r="L17" s="4">
        <v>4.0960000000000001</v>
      </c>
      <c r="M17" s="4">
        <v>10.731</v>
      </c>
      <c r="N17" s="4">
        <v>0</v>
      </c>
      <c r="O17" s="4">
        <v>1</v>
      </c>
      <c r="P17" s="4">
        <f t="shared" si="0"/>
        <v>0.81387808041504539</v>
      </c>
      <c r="Q17" s="4">
        <f t="shared" si="1"/>
        <v>158.47544089782832</v>
      </c>
    </row>
    <row r="18" spans="1:17" s="4" customFormat="1" x14ac:dyDescent="0.45">
      <c r="A18" s="4" t="s">
        <v>37</v>
      </c>
      <c r="B18" s="4">
        <v>4.28</v>
      </c>
      <c r="C18" s="4">
        <v>6.4480000000000004</v>
      </c>
      <c r="D18" s="4">
        <v>0.98299999999999998</v>
      </c>
      <c r="E18" s="4">
        <v>2.9980000000000002</v>
      </c>
      <c r="F18" s="4">
        <v>14.52</v>
      </c>
      <c r="G18" s="4">
        <v>62.235999999999997</v>
      </c>
      <c r="H18" s="4">
        <v>0</v>
      </c>
      <c r="I18" s="4">
        <v>0</v>
      </c>
      <c r="J18" s="4">
        <v>4.9000000000000002E-2</v>
      </c>
      <c r="K18" s="4">
        <v>5.4980000000000002</v>
      </c>
      <c r="L18" s="4">
        <v>3.28</v>
      </c>
      <c r="M18" s="4">
        <v>10.436</v>
      </c>
      <c r="N18" s="4">
        <v>0</v>
      </c>
      <c r="O18" s="4">
        <v>1</v>
      </c>
      <c r="P18" s="4">
        <f t="shared" si="0"/>
        <v>0.81082912085048719</v>
      </c>
      <c r="Q18" s="4">
        <f t="shared" si="1"/>
        <v>163.00362452067031</v>
      </c>
    </row>
    <row r="19" spans="1:17" s="4" customFormat="1" x14ac:dyDescent="0.45">
      <c r="A19" s="4" t="s">
        <v>37</v>
      </c>
      <c r="B19" s="4">
        <v>2.1909999999999998</v>
      </c>
      <c r="C19" s="4">
        <v>4.327</v>
      </c>
      <c r="D19" s="4">
        <v>0.51800000000000002</v>
      </c>
      <c r="E19" s="4">
        <v>3.11</v>
      </c>
      <c r="F19" s="4">
        <v>12.878</v>
      </c>
      <c r="G19" s="4">
        <v>63.29</v>
      </c>
      <c r="H19" s="4">
        <v>0</v>
      </c>
      <c r="I19" s="4">
        <v>0</v>
      </c>
      <c r="J19" s="4">
        <v>0.54300000000000004</v>
      </c>
      <c r="K19" s="4">
        <v>6.3659999999999997</v>
      </c>
      <c r="L19" s="4">
        <v>4.3719999999999999</v>
      </c>
      <c r="M19" s="4">
        <v>8.4130000000000003</v>
      </c>
      <c r="N19" s="4">
        <v>0.50900000000000001</v>
      </c>
      <c r="O19" s="4">
        <v>1</v>
      </c>
      <c r="P19" s="4">
        <f t="shared" si="0"/>
        <v>0.83092637328011754</v>
      </c>
      <c r="Q19" s="4">
        <f t="shared" si="1"/>
        <v>134.43335774441596</v>
      </c>
    </row>
    <row r="20" spans="1:17" s="4" customFormat="1" x14ac:dyDescent="0.45">
      <c r="A20" s="4" t="s">
        <v>37</v>
      </c>
      <c r="B20" s="4">
        <v>3.0339999999999998</v>
      </c>
      <c r="C20" s="4">
        <v>3.8050000000000002</v>
      </c>
      <c r="D20" s="4">
        <v>0.61799999999999999</v>
      </c>
      <c r="E20" s="4">
        <v>3.3250000000000002</v>
      </c>
      <c r="F20" s="4">
        <v>13.789</v>
      </c>
      <c r="G20" s="4">
        <v>62.942999999999998</v>
      </c>
      <c r="H20" s="4">
        <v>0</v>
      </c>
      <c r="I20" s="4">
        <v>0</v>
      </c>
      <c r="J20" s="4">
        <v>6.8000000000000005E-2</v>
      </c>
      <c r="K20" s="4">
        <v>4.819</v>
      </c>
      <c r="L20" s="4">
        <v>3.544</v>
      </c>
      <c r="M20" s="4">
        <v>10.837</v>
      </c>
      <c r="N20" s="4">
        <v>5.7000000000000002E-2</v>
      </c>
      <c r="O20" s="4">
        <v>1</v>
      </c>
      <c r="P20" s="4">
        <f t="shared" si="0"/>
        <v>0.82029661679612154</v>
      </c>
      <c r="Q20" s="4">
        <f t="shared" si="1"/>
        <v>171.71838331160362</v>
      </c>
    </row>
    <row r="21" spans="1:17" s="4" customFormat="1" x14ac:dyDescent="0.45">
      <c r="A21" s="4" t="s">
        <v>37</v>
      </c>
      <c r="B21" s="4">
        <v>2.5859999999999999</v>
      </c>
      <c r="C21" s="4">
        <v>4.6580000000000004</v>
      </c>
      <c r="D21" s="4">
        <v>0.32300000000000001</v>
      </c>
      <c r="E21" s="4">
        <v>2.355</v>
      </c>
      <c r="F21" s="4">
        <v>10.843999999999999</v>
      </c>
      <c r="G21" s="4">
        <v>58.709000000000003</v>
      </c>
      <c r="H21" s="4">
        <v>0</v>
      </c>
      <c r="I21" s="4">
        <v>0</v>
      </c>
      <c r="J21" s="4">
        <v>1.2370000000000001</v>
      </c>
      <c r="K21" s="4">
        <v>7.2619999999999996</v>
      </c>
      <c r="L21" s="4">
        <v>3.9990000000000001</v>
      </c>
      <c r="M21" s="4">
        <v>13.106</v>
      </c>
      <c r="N21" s="4">
        <v>2.1659999999999999</v>
      </c>
      <c r="O21" s="4">
        <v>1</v>
      </c>
      <c r="P21" s="4">
        <f t="shared" si="0"/>
        <v>0.84409011832703129</v>
      </c>
      <c r="Q21" s="4">
        <f t="shared" si="1"/>
        <v>143.26615088946929</v>
      </c>
    </row>
    <row r="22" spans="1:17" s="4" customFormat="1" x14ac:dyDescent="0.45">
      <c r="A22" s="4" t="s">
        <v>37</v>
      </c>
      <c r="B22" s="4">
        <v>4.07</v>
      </c>
      <c r="C22" s="4">
        <v>3.266</v>
      </c>
      <c r="D22" s="4">
        <v>0.53500000000000003</v>
      </c>
      <c r="E22" s="4">
        <v>2.6139999999999999</v>
      </c>
      <c r="F22" s="4">
        <v>14.342000000000001</v>
      </c>
      <c r="G22" s="4">
        <v>63.436999999999998</v>
      </c>
      <c r="H22" s="4">
        <v>0</v>
      </c>
      <c r="I22" s="4">
        <v>0</v>
      </c>
      <c r="J22" s="4">
        <v>0.189</v>
      </c>
      <c r="K22" s="4">
        <v>5.8609999999999998</v>
      </c>
      <c r="L22" s="4">
        <v>3.2589999999999999</v>
      </c>
      <c r="M22" s="4">
        <v>9.7620000000000005</v>
      </c>
      <c r="N22" s="4">
        <v>0</v>
      </c>
      <c r="O22" s="4">
        <v>1</v>
      </c>
      <c r="P22" s="4">
        <f t="shared" si="0"/>
        <v>0.81560575476671082</v>
      </c>
      <c r="Q22" s="4">
        <f t="shared" si="1"/>
        <v>162.35255208907506</v>
      </c>
    </row>
    <row r="23" spans="1:17" s="4" customFormat="1" x14ac:dyDescent="0.45">
      <c r="A23" s="4" t="s">
        <v>37</v>
      </c>
      <c r="B23" s="4">
        <v>0.94599999999999995</v>
      </c>
      <c r="C23" s="4">
        <v>3.01</v>
      </c>
      <c r="D23" s="4">
        <v>0.39800000000000002</v>
      </c>
      <c r="E23" s="4">
        <v>3.6230000000000002</v>
      </c>
      <c r="F23" s="4">
        <v>14.224</v>
      </c>
      <c r="G23" s="4">
        <v>60.356000000000002</v>
      </c>
      <c r="H23" s="4">
        <v>0</v>
      </c>
      <c r="I23" s="4">
        <v>0</v>
      </c>
      <c r="J23" s="4">
        <v>8.7999999999999995E-2</v>
      </c>
      <c r="K23" s="4">
        <v>5.1390000000000002</v>
      </c>
      <c r="L23" s="4">
        <v>2.1440000000000001</v>
      </c>
      <c r="M23" s="4">
        <v>13.637</v>
      </c>
      <c r="N23" s="4">
        <v>0.39100000000000001</v>
      </c>
      <c r="O23" s="4">
        <v>1</v>
      </c>
      <c r="P23" s="4">
        <f t="shared" si="0"/>
        <v>0.80927862697774211</v>
      </c>
      <c r="Q23" s="4">
        <f t="shared" si="1"/>
        <v>198.33635990861694</v>
      </c>
    </row>
    <row r="24" spans="1:17" s="4" customFormat="1" x14ac:dyDescent="0.45">
      <c r="A24" s="4" t="s">
        <v>37</v>
      </c>
      <c r="B24" s="4">
        <v>14.577999999999999</v>
      </c>
      <c r="C24" s="4">
        <v>6.3090000000000002</v>
      </c>
      <c r="D24" s="4">
        <v>0.35499999999999998</v>
      </c>
      <c r="E24" s="4">
        <v>3.0459999999999998</v>
      </c>
      <c r="F24" s="4">
        <v>14.446999999999999</v>
      </c>
      <c r="G24" s="4">
        <v>63.027999999999999</v>
      </c>
      <c r="H24" s="4">
        <v>0</v>
      </c>
      <c r="I24" s="4">
        <v>0</v>
      </c>
      <c r="J24" s="4">
        <v>0.44700000000000001</v>
      </c>
      <c r="K24" s="4">
        <v>5.4950000000000001</v>
      </c>
      <c r="L24" s="4">
        <v>4.077</v>
      </c>
      <c r="M24" s="4">
        <v>9.1050000000000004</v>
      </c>
      <c r="N24" s="4">
        <v>0</v>
      </c>
      <c r="O24" s="4">
        <v>1</v>
      </c>
      <c r="P24" s="4">
        <f t="shared" si="0"/>
        <v>0.8135269441755405</v>
      </c>
      <c r="Q24" s="4">
        <f t="shared" si="1"/>
        <v>158.9769108280255</v>
      </c>
    </row>
    <row r="25" spans="1:17" s="4" customFormat="1" x14ac:dyDescent="0.45">
      <c r="A25" s="4" t="s">
        <v>37</v>
      </c>
      <c r="B25" s="4">
        <v>4.1550000000000002</v>
      </c>
      <c r="C25" s="4">
        <v>3.048</v>
      </c>
      <c r="D25" s="4">
        <v>0.67800000000000005</v>
      </c>
      <c r="E25" s="4">
        <v>3.5379999999999998</v>
      </c>
      <c r="F25" s="4">
        <v>12.58</v>
      </c>
      <c r="G25" s="4">
        <v>59.192999999999998</v>
      </c>
      <c r="H25" s="4">
        <v>0</v>
      </c>
      <c r="I25" s="4">
        <v>0</v>
      </c>
      <c r="J25" s="4">
        <v>0.19800000000000001</v>
      </c>
      <c r="K25" s="4">
        <v>3.6890000000000001</v>
      </c>
      <c r="L25" s="4">
        <v>2.9620000000000002</v>
      </c>
      <c r="M25" s="4">
        <v>15.73</v>
      </c>
      <c r="N25" s="4">
        <v>1.4339999999999999</v>
      </c>
      <c r="O25" s="4">
        <v>1</v>
      </c>
      <c r="P25" s="4">
        <f t="shared" si="0"/>
        <v>0.82472517520516075</v>
      </c>
      <c r="Q25" s="4">
        <f t="shared" si="1"/>
        <v>212.71952553693785</v>
      </c>
    </row>
    <row r="26" spans="1:17" s="4" customFormat="1" x14ac:dyDescent="0.45">
      <c r="A26" s="4" t="s">
        <v>37</v>
      </c>
      <c r="B26" s="4">
        <v>1.736</v>
      </c>
      <c r="C26" s="4">
        <v>3.238</v>
      </c>
      <c r="D26" s="4">
        <v>0.73799999999999999</v>
      </c>
      <c r="E26" s="4">
        <v>2.5950000000000002</v>
      </c>
      <c r="F26" s="4">
        <v>15.129</v>
      </c>
      <c r="G26" s="4">
        <v>62.03</v>
      </c>
      <c r="H26" s="4">
        <v>0</v>
      </c>
      <c r="I26" s="4">
        <v>0</v>
      </c>
      <c r="J26" s="4">
        <v>0</v>
      </c>
      <c r="K26" s="4">
        <v>6.4610000000000003</v>
      </c>
      <c r="L26" s="4">
        <v>5.008</v>
      </c>
      <c r="M26" s="4">
        <v>8.0389999999999997</v>
      </c>
      <c r="N26" s="4">
        <v>0</v>
      </c>
      <c r="O26" s="4">
        <v>1</v>
      </c>
      <c r="P26" s="4">
        <f t="shared" si="0"/>
        <v>0.80392436397568656</v>
      </c>
      <c r="Q26" s="4">
        <f t="shared" si="1"/>
        <v>139.14304842669046</v>
      </c>
    </row>
    <row r="27" spans="1:17" s="4" customFormat="1" x14ac:dyDescent="0.45">
      <c r="A27" s="4" t="s">
        <v>37</v>
      </c>
      <c r="B27" s="4">
        <v>15.073</v>
      </c>
      <c r="C27" s="4">
        <v>2.7890000000000001</v>
      </c>
      <c r="D27" s="4">
        <v>0.61399999999999999</v>
      </c>
      <c r="E27" s="4">
        <v>2.9769999999999999</v>
      </c>
      <c r="F27" s="4">
        <v>13.523999999999999</v>
      </c>
      <c r="G27" s="4">
        <v>61.973999999999997</v>
      </c>
      <c r="H27" s="4">
        <v>0</v>
      </c>
      <c r="I27" s="4">
        <v>0</v>
      </c>
      <c r="J27" s="4">
        <v>0</v>
      </c>
      <c r="K27" s="4">
        <v>7.1550000000000002</v>
      </c>
      <c r="L27" s="4">
        <v>2.2850000000000001</v>
      </c>
      <c r="M27" s="4">
        <v>11.471</v>
      </c>
      <c r="N27" s="4">
        <v>0</v>
      </c>
      <c r="O27" s="4">
        <v>1</v>
      </c>
      <c r="P27" s="4">
        <f t="shared" si="0"/>
        <v>0.8208694270046889</v>
      </c>
      <c r="Q27" s="4">
        <f t="shared" si="1"/>
        <v>151.69737057890998</v>
      </c>
    </row>
    <row r="28" spans="1:17" s="4" customFormat="1" x14ac:dyDescent="0.45">
      <c r="A28" s="4" t="s">
        <v>37</v>
      </c>
      <c r="B28" s="4">
        <v>5.9379999999999997</v>
      </c>
      <c r="C28" s="4">
        <v>6.109</v>
      </c>
      <c r="D28" s="4">
        <v>0.36599999999999999</v>
      </c>
      <c r="E28" s="4">
        <v>2.65</v>
      </c>
      <c r="F28" s="4">
        <v>14.741</v>
      </c>
      <c r="G28" s="4">
        <v>63.447000000000003</v>
      </c>
      <c r="H28" s="4">
        <v>0</v>
      </c>
      <c r="I28" s="4">
        <v>0</v>
      </c>
      <c r="J28" s="4">
        <v>9.4E-2</v>
      </c>
      <c r="K28" s="4">
        <v>5.968</v>
      </c>
      <c r="L28" s="4">
        <v>4.0620000000000003</v>
      </c>
      <c r="M28" s="4">
        <v>8.5749999999999993</v>
      </c>
      <c r="N28" s="4">
        <v>9.7000000000000003E-2</v>
      </c>
      <c r="O28" s="4">
        <v>1</v>
      </c>
      <c r="P28" s="4">
        <f t="shared" si="0"/>
        <v>0.81146723282345123</v>
      </c>
      <c r="Q28" s="4">
        <f t="shared" si="1"/>
        <v>153.89209434153256</v>
      </c>
    </row>
    <row r="29" spans="1:17" s="4" customFormat="1" x14ac:dyDescent="0.45">
      <c r="A29" s="4" t="s">
        <v>37</v>
      </c>
      <c r="B29" s="4">
        <v>0.70199999999999996</v>
      </c>
      <c r="C29" s="4">
        <v>2.5569999999999999</v>
      </c>
      <c r="D29" s="4">
        <v>0</v>
      </c>
      <c r="E29" s="4">
        <v>2.048</v>
      </c>
      <c r="F29" s="4">
        <v>14.975</v>
      </c>
      <c r="G29" s="4">
        <v>60.220999999999997</v>
      </c>
      <c r="H29" s="4">
        <v>0</v>
      </c>
      <c r="I29" s="4">
        <v>0</v>
      </c>
      <c r="J29" s="4">
        <v>0.51</v>
      </c>
      <c r="K29" s="4">
        <v>5.8230000000000004</v>
      </c>
      <c r="L29" s="4">
        <v>3.76</v>
      </c>
      <c r="M29" s="4">
        <v>11.757</v>
      </c>
      <c r="N29" s="4">
        <v>0.90700000000000003</v>
      </c>
      <c r="O29" s="4">
        <v>1</v>
      </c>
      <c r="P29" s="4">
        <f t="shared" si="0"/>
        <v>0.80085376881749026</v>
      </c>
      <c r="Q29" s="4">
        <f t="shared" si="1"/>
        <v>186.50725385629909</v>
      </c>
    </row>
    <row r="30" spans="1:17" s="4" customFormat="1" x14ac:dyDescent="0.45">
      <c r="A30" s="4" t="s">
        <v>37</v>
      </c>
      <c r="B30" s="4">
        <v>1.482</v>
      </c>
      <c r="C30" s="4">
        <v>3.5449999999999999</v>
      </c>
      <c r="D30" s="4">
        <v>0.23699999999999999</v>
      </c>
      <c r="E30" s="4">
        <v>4.3730000000000002</v>
      </c>
      <c r="F30" s="4">
        <v>13.553000000000001</v>
      </c>
      <c r="G30" s="4">
        <v>59.933999999999997</v>
      </c>
      <c r="H30" s="4">
        <v>0</v>
      </c>
      <c r="I30" s="4">
        <v>0</v>
      </c>
      <c r="J30" s="4">
        <v>0</v>
      </c>
      <c r="K30" s="4">
        <v>5.2229999999999999</v>
      </c>
      <c r="L30" s="4">
        <v>3.2959999999999998</v>
      </c>
      <c r="M30" s="4">
        <v>10.821</v>
      </c>
      <c r="N30" s="4">
        <v>2.5630000000000002</v>
      </c>
      <c r="O30" s="4">
        <v>1</v>
      </c>
      <c r="P30" s="4">
        <f t="shared" si="0"/>
        <v>0.81557282240396267</v>
      </c>
      <c r="Q30" s="4">
        <f t="shared" si="1"/>
        <v>164.68891239542265</v>
      </c>
    </row>
    <row r="31" spans="1:17" s="4" customFormat="1" x14ac:dyDescent="0.45">
      <c r="A31" s="4" t="s">
        <v>37</v>
      </c>
      <c r="B31" s="4">
        <v>0.8</v>
      </c>
      <c r="C31" s="4">
        <v>2.6139999999999999</v>
      </c>
      <c r="D31" s="4">
        <v>0.17799999999999999</v>
      </c>
      <c r="E31" s="4">
        <v>2.218</v>
      </c>
      <c r="F31" s="4">
        <v>15.226000000000001</v>
      </c>
      <c r="G31" s="4">
        <v>63.503999999999998</v>
      </c>
      <c r="H31" s="4">
        <v>0</v>
      </c>
      <c r="I31" s="4">
        <v>0</v>
      </c>
      <c r="J31" s="4">
        <v>0</v>
      </c>
      <c r="K31" s="4">
        <v>5.0090000000000003</v>
      </c>
      <c r="L31" s="4">
        <v>4.0199999999999996</v>
      </c>
      <c r="M31" s="4">
        <v>9.8450000000000006</v>
      </c>
      <c r="N31" s="4">
        <v>0</v>
      </c>
      <c r="O31" s="4">
        <v>1</v>
      </c>
      <c r="P31" s="4">
        <f t="shared" si="0"/>
        <v>0.80660485202591126</v>
      </c>
      <c r="Q31" s="4">
        <f t="shared" si="1"/>
        <v>183.20783558851838</v>
      </c>
    </row>
    <row r="32" spans="1:17" s="4" customFormat="1" x14ac:dyDescent="0.45">
      <c r="A32" s="4" t="s">
        <v>37</v>
      </c>
      <c r="B32" s="4">
        <v>5.4539999999999997</v>
      </c>
      <c r="C32" s="4">
        <v>3.7749999999999999</v>
      </c>
      <c r="D32" s="4">
        <v>0.98799999999999999</v>
      </c>
      <c r="E32" s="4">
        <v>3.149</v>
      </c>
      <c r="F32" s="4">
        <v>13.654</v>
      </c>
      <c r="G32" s="4">
        <v>62.728999999999999</v>
      </c>
      <c r="H32" s="4">
        <v>0</v>
      </c>
      <c r="I32" s="4">
        <v>0</v>
      </c>
      <c r="J32" s="4">
        <v>0.219</v>
      </c>
      <c r="K32" s="4">
        <v>4.165</v>
      </c>
      <c r="L32" s="4">
        <v>3.4940000000000002</v>
      </c>
      <c r="M32" s="4">
        <v>11.603</v>
      </c>
      <c r="N32" s="4">
        <v>0</v>
      </c>
      <c r="O32" s="4">
        <v>1</v>
      </c>
      <c r="P32" s="4">
        <f t="shared" si="0"/>
        <v>0.82124294672898424</v>
      </c>
      <c r="Q32" s="4">
        <f t="shared" si="1"/>
        <v>181.08357286186887</v>
      </c>
    </row>
    <row r="33" spans="1:17" s="4" customFormat="1" x14ac:dyDescent="0.45">
      <c r="A33" s="4" t="s">
        <v>37</v>
      </c>
      <c r="B33" s="4">
        <v>4.4569999999999999</v>
      </c>
      <c r="C33" s="4">
        <v>3.0920000000000001</v>
      </c>
      <c r="D33" s="4">
        <v>1.5509999999999999</v>
      </c>
      <c r="E33" s="4">
        <v>2.8959999999999999</v>
      </c>
      <c r="F33" s="4">
        <v>14.499000000000001</v>
      </c>
      <c r="G33" s="4">
        <v>63.698</v>
      </c>
      <c r="H33" s="4">
        <v>0</v>
      </c>
      <c r="I33" s="4">
        <v>0</v>
      </c>
      <c r="J33" s="4">
        <v>0.25800000000000001</v>
      </c>
      <c r="K33" s="4">
        <v>3.9820000000000002</v>
      </c>
      <c r="L33" s="4">
        <v>4.09</v>
      </c>
      <c r="M33" s="4">
        <v>9.0269999999999992</v>
      </c>
      <c r="N33" s="4">
        <v>0</v>
      </c>
      <c r="O33" s="4">
        <v>1</v>
      </c>
      <c r="P33" s="4">
        <f t="shared" si="0"/>
        <v>0.81458367968080614</v>
      </c>
      <c r="Q33" s="4">
        <f t="shared" si="1"/>
        <v>163.8810561394514</v>
      </c>
    </row>
    <row r="34" spans="1:17" s="4" customFormat="1" x14ac:dyDescent="0.45">
      <c r="A34" s="4" t="s">
        <v>37</v>
      </c>
      <c r="B34" s="4">
        <v>6.8369999999999997</v>
      </c>
      <c r="C34" s="4">
        <v>6.2290000000000001</v>
      </c>
      <c r="D34" s="4">
        <v>0.221</v>
      </c>
      <c r="E34" s="4">
        <v>3.5990000000000002</v>
      </c>
      <c r="F34" s="4">
        <v>14.036</v>
      </c>
      <c r="G34" s="4">
        <v>60.337000000000003</v>
      </c>
      <c r="H34" s="4">
        <v>0</v>
      </c>
      <c r="I34" s="4">
        <v>0</v>
      </c>
      <c r="J34" s="4">
        <v>0.46500000000000002</v>
      </c>
      <c r="K34" s="4">
        <v>5.4249999999999998</v>
      </c>
      <c r="L34" s="4">
        <v>2.4260000000000002</v>
      </c>
      <c r="M34" s="4">
        <v>13.285</v>
      </c>
      <c r="N34" s="4">
        <v>0.20699999999999999</v>
      </c>
      <c r="O34" s="4">
        <v>1</v>
      </c>
      <c r="P34" s="4">
        <f t="shared" si="0"/>
        <v>0.81127559732698695</v>
      </c>
      <c r="Q34" s="4">
        <f t="shared" si="1"/>
        <v>190.57979204339961</v>
      </c>
    </row>
    <row r="35" spans="1:17" s="4" customFormat="1" x14ac:dyDescent="0.45">
      <c r="A35" s="4" t="s">
        <v>37</v>
      </c>
      <c r="B35" s="4">
        <v>12.529</v>
      </c>
      <c r="C35" s="4">
        <v>7.12</v>
      </c>
      <c r="D35" s="4">
        <v>0.871</v>
      </c>
      <c r="E35" s="4">
        <v>2.5539999999999998</v>
      </c>
      <c r="F35" s="4">
        <v>15.327</v>
      </c>
      <c r="G35" s="4">
        <v>64.293000000000006</v>
      </c>
      <c r="H35" s="4">
        <v>0</v>
      </c>
      <c r="I35" s="4">
        <v>0</v>
      </c>
      <c r="J35" s="4">
        <v>6.3E-2</v>
      </c>
      <c r="K35" s="4">
        <v>6.76</v>
      </c>
      <c r="L35" s="4">
        <v>3.613</v>
      </c>
      <c r="M35" s="4">
        <v>6.4980000000000002</v>
      </c>
      <c r="N35" s="4">
        <v>0.02</v>
      </c>
      <c r="O35" s="4">
        <v>1</v>
      </c>
      <c r="P35" s="4">
        <f t="shared" si="0"/>
        <v>0.80749811605124344</v>
      </c>
      <c r="Q35" s="4">
        <f t="shared" si="1"/>
        <v>132.87252692211368</v>
      </c>
    </row>
    <row r="36" spans="1:17" s="4" customFormat="1" x14ac:dyDescent="0.45">
      <c r="A36" s="4" t="s">
        <v>37</v>
      </c>
      <c r="B36" s="4">
        <v>0.97299999999999998</v>
      </c>
      <c r="C36" s="4">
        <v>2.706</v>
      </c>
      <c r="D36" s="4">
        <v>0.216</v>
      </c>
      <c r="E36" s="4">
        <v>4.3449999999999998</v>
      </c>
      <c r="F36" s="4">
        <v>12.811</v>
      </c>
      <c r="G36" s="4">
        <v>57.573999999999998</v>
      </c>
      <c r="H36" s="4">
        <v>0</v>
      </c>
      <c r="I36" s="4">
        <v>0</v>
      </c>
      <c r="J36" s="4">
        <v>0.34200000000000003</v>
      </c>
      <c r="K36" s="4">
        <v>3.4009999999999998</v>
      </c>
      <c r="L36" s="4">
        <v>2.6760000000000002</v>
      </c>
      <c r="M36" s="4">
        <v>18.635999999999999</v>
      </c>
      <c r="N36" s="4">
        <v>0</v>
      </c>
      <c r="O36" s="4">
        <v>1</v>
      </c>
      <c r="P36" s="4">
        <f t="shared" si="0"/>
        <v>0.81798678695744842</v>
      </c>
      <c r="Q36" s="4">
        <f t="shared" si="1"/>
        <v>237.11421937822075</v>
      </c>
    </row>
    <row r="37" spans="1:17" s="4" customFormat="1" x14ac:dyDescent="0.45">
      <c r="A37" s="4" t="s">
        <v>37</v>
      </c>
      <c r="B37" s="4">
        <v>3.714</v>
      </c>
      <c r="C37" s="4">
        <v>3.2789999999999999</v>
      </c>
      <c r="D37" s="4">
        <v>1.1020000000000001</v>
      </c>
      <c r="E37" s="4">
        <v>2.9980000000000002</v>
      </c>
      <c r="F37" s="4">
        <v>14.343999999999999</v>
      </c>
      <c r="G37" s="4">
        <v>60.073</v>
      </c>
      <c r="H37" s="4">
        <v>0</v>
      </c>
      <c r="I37" s="4">
        <v>0</v>
      </c>
      <c r="J37" s="4">
        <v>0.08</v>
      </c>
      <c r="K37" s="4">
        <v>5.1159999999999997</v>
      </c>
      <c r="L37" s="4">
        <v>3.3170000000000002</v>
      </c>
      <c r="M37" s="4">
        <v>12.968999999999999</v>
      </c>
      <c r="N37" s="4">
        <v>0</v>
      </c>
      <c r="O37" s="4">
        <v>1</v>
      </c>
      <c r="P37" s="4">
        <f t="shared" si="0"/>
        <v>0.80724834379241306</v>
      </c>
      <c r="Q37" s="4">
        <f t="shared" si="1"/>
        <v>178.93145161290323</v>
      </c>
    </row>
    <row r="38" spans="1:17" s="4" customFormat="1" x14ac:dyDescent="0.45">
      <c r="A38" s="4" t="s">
        <v>37</v>
      </c>
      <c r="B38" s="4">
        <v>1.64</v>
      </c>
      <c r="C38" s="4">
        <v>2.762</v>
      </c>
      <c r="D38" s="4">
        <v>0.13200000000000001</v>
      </c>
      <c r="E38" s="4">
        <v>3.4449999999999998</v>
      </c>
      <c r="F38" s="4">
        <v>15.106</v>
      </c>
      <c r="G38" s="4">
        <v>62.884</v>
      </c>
      <c r="H38" s="4">
        <v>0</v>
      </c>
      <c r="I38" s="4">
        <v>0</v>
      </c>
      <c r="J38" s="4">
        <v>0.27</v>
      </c>
      <c r="K38" s="4">
        <v>5.0890000000000004</v>
      </c>
      <c r="L38" s="4">
        <v>3.726</v>
      </c>
      <c r="M38" s="4">
        <v>9.3490000000000002</v>
      </c>
      <c r="N38" s="4">
        <v>0</v>
      </c>
      <c r="O38" s="4">
        <v>1</v>
      </c>
      <c r="P38" s="4">
        <f t="shared" si="0"/>
        <v>0.80630850108988339</v>
      </c>
      <c r="Q38" s="4">
        <f t="shared" si="1"/>
        <v>171.63011808004904</v>
      </c>
    </row>
    <row r="39" spans="1:17" s="4" customFormat="1" x14ac:dyDescent="0.45">
      <c r="A39" s="4" t="s">
        <v>37</v>
      </c>
      <c r="B39" s="4">
        <v>3.056</v>
      </c>
      <c r="C39" s="4">
        <v>2.609</v>
      </c>
      <c r="D39" s="4">
        <v>0.70099999999999996</v>
      </c>
      <c r="E39" s="4">
        <v>2.895</v>
      </c>
      <c r="F39" s="4">
        <v>12.413</v>
      </c>
      <c r="G39" s="4">
        <v>64.619</v>
      </c>
      <c r="H39" s="4">
        <v>0</v>
      </c>
      <c r="I39" s="4">
        <v>0</v>
      </c>
      <c r="J39" s="4">
        <v>0.32200000000000001</v>
      </c>
      <c r="K39" s="4">
        <v>4.7839999999999998</v>
      </c>
      <c r="L39" s="4">
        <v>3.81</v>
      </c>
      <c r="M39" s="4">
        <v>10.455</v>
      </c>
      <c r="N39" s="4">
        <v>0</v>
      </c>
      <c r="O39" s="4">
        <v>1</v>
      </c>
      <c r="P39" s="4">
        <f t="shared" si="0"/>
        <v>0.83885917540762289</v>
      </c>
      <c r="Q39" s="4">
        <f t="shared" si="1"/>
        <v>162.96903942842022</v>
      </c>
    </row>
    <row r="40" spans="1:17" s="4" customFormat="1" x14ac:dyDescent="0.45">
      <c r="A40" s="4" t="s">
        <v>37</v>
      </c>
      <c r="B40" s="4">
        <v>1.373</v>
      </c>
      <c r="C40" s="4">
        <v>2.613</v>
      </c>
      <c r="D40" s="4">
        <v>0</v>
      </c>
      <c r="E40" s="4">
        <v>2.8239999999999998</v>
      </c>
      <c r="F40" s="4">
        <v>14.504</v>
      </c>
      <c r="G40" s="4">
        <v>63.69</v>
      </c>
      <c r="H40" s="4">
        <v>0</v>
      </c>
      <c r="I40" s="4">
        <v>0</v>
      </c>
      <c r="J40" s="4">
        <v>0.58199999999999996</v>
      </c>
      <c r="K40" s="4">
        <v>5.7720000000000002</v>
      </c>
      <c r="L40" s="4">
        <v>2.827</v>
      </c>
      <c r="M40" s="4">
        <v>9.8010000000000002</v>
      </c>
      <c r="N40" s="4">
        <v>0</v>
      </c>
      <c r="O40" s="4">
        <v>1</v>
      </c>
      <c r="P40" s="4">
        <f t="shared" si="0"/>
        <v>0.81451262245185052</v>
      </c>
      <c r="Q40" s="4">
        <f t="shared" si="1"/>
        <v>174.7393698020382</v>
      </c>
    </row>
    <row r="41" spans="1:17" s="4" customFormat="1" x14ac:dyDescent="0.45">
      <c r="A41" s="4" t="s">
        <v>37</v>
      </c>
      <c r="B41" s="4">
        <v>2.2709999999999999</v>
      </c>
      <c r="C41" s="4">
        <v>2.7879999999999998</v>
      </c>
      <c r="D41" s="4">
        <v>0.72599999999999998</v>
      </c>
      <c r="E41" s="4">
        <v>4.0140000000000002</v>
      </c>
      <c r="F41" s="4">
        <v>13.95</v>
      </c>
      <c r="G41" s="4">
        <v>60.942999999999998</v>
      </c>
      <c r="H41" s="4">
        <v>0</v>
      </c>
      <c r="I41" s="4">
        <v>0</v>
      </c>
      <c r="J41" s="4">
        <v>0</v>
      </c>
      <c r="K41" s="4">
        <v>5.1769999999999996</v>
      </c>
      <c r="L41" s="4">
        <v>2.8210000000000002</v>
      </c>
      <c r="M41" s="4">
        <v>12.37</v>
      </c>
      <c r="N41" s="4">
        <v>0</v>
      </c>
      <c r="O41" s="4">
        <v>1</v>
      </c>
      <c r="P41" s="4">
        <f t="shared" si="0"/>
        <v>0.81373426087885381</v>
      </c>
      <c r="Q41" s="4">
        <f t="shared" si="1"/>
        <v>174.15317018341594</v>
      </c>
    </row>
    <row r="42" spans="1:17" s="4" customFormat="1" x14ac:dyDescent="0.45">
      <c r="A42" s="4" t="s">
        <v>37</v>
      </c>
      <c r="B42" s="4">
        <v>4.1980000000000004</v>
      </c>
      <c r="C42" s="4">
        <v>2.89</v>
      </c>
      <c r="D42" s="4">
        <v>0.30099999999999999</v>
      </c>
      <c r="E42" s="4">
        <v>3.6389999999999998</v>
      </c>
      <c r="F42" s="4">
        <v>11.865</v>
      </c>
      <c r="G42" s="4">
        <v>59.085999999999999</v>
      </c>
      <c r="H42" s="4">
        <v>0</v>
      </c>
      <c r="I42" s="4">
        <v>0</v>
      </c>
      <c r="J42" s="4">
        <v>0.53</v>
      </c>
      <c r="K42" s="4">
        <v>3.8250000000000002</v>
      </c>
      <c r="L42" s="4">
        <v>3.0910000000000002</v>
      </c>
      <c r="M42" s="4">
        <v>17.663</v>
      </c>
      <c r="N42" s="4">
        <v>0</v>
      </c>
      <c r="O42" s="4">
        <v>1</v>
      </c>
      <c r="P42" s="4">
        <f t="shared" si="0"/>
        <v>0.83277191301038755</v>
      </c>
      <c r="Q42" s="4">
        <f t="shared" si="1"/>
        <v>220.98259979529163</v>
      </c>
    </row>
    <row r="43" spans="1:17" s="4" customFormat="1" x14ac:dyDescent="0.45">
      <c r="A43" s="4" t="s">
        <v>37</v>
      </c>
      <c r="B43" s="4">
        <v>1.8580000000000001</v>
      </c>
      <c r="C43" s="4">
        <v>2.8980000000000001</v>
      </c>
      <c r="D43" s="4">
        <v>0.91100000000000003</v>
      </c>
      <c r="E43" s="4">
        <v>2.7290000000000001</v>
      </c>
      <c r="F43" s="4">
        <v>13.62</v>
      </c>
      <c r="G43" s="4">
        <v>59.371000000000002</v>
      </c>
      <c r="H43" s="4">
        <v>0</v>
      </c>
      <c r="I43" s="4">
        <v>0</v>
      </c>
      <c r="J43" s="4">
        <v>0</v>
      </c>
      <c r="K43" s="4">
        <v>6.266</v>
      </c>
      <c r="L43" s="4">
        <v>3.3519999999999999</v>
      </c>
      <c r="M43" s="4">
        <v>12.709</v>
      </c>
      <c r="N43" s="4">
        <v>1.042</v>
      </c>
      <c r="O43" s="4">
        <v>1</v>
      </c>
      <c r="P43" s="4">
        <f t="shared" si="0"/>
        <v>0.8134016522584977</v>
      </c>
      <c r="Q43" s="4">
        <f t="shared" si="1"/>
        <v>161.9215057655515</v>
      </c>
    </row>
    <row r="44" spans="1:17" s="4" customFormat="1" x14ac:dyDescent="0.45">
      <c r="A44" s="4" t="s">
        <v>37</v>
      </c>
      <c r="B44" s="4">
        <v>1.86</v>
      </c>
      <c r="C44" s="4">
        <v>3.387</v>
      </c>
      <c r="D44" s="4">
        <v>1.232</v>
      </c>
      <c r="E44" s="4">
        <v>2.5710000000000002</v>
      </c>
      <c r="F44" s="4">
        <v>14.247999999999999</v>
      </c>
      <c r="G44" s="4">
        <v>63.573999999999998</v>
      </c>
      <c r="H44" s="4">
        <v>0</v>
      </c>
      <c r="I44" s="4">
        <v>0</v>
      </c>
      <c r="J44" s="4">
        <v>0.18099999999999999</v>
      </c>
      <c r="K44" s="4">
        <v>5.3810000000000002</v>
      </c>
      <c r="L44" s="4">
        <v>3.8359999999999999</v>
      </c>
      <c r="M44" s="4">
        <v>8.0459999999999994</v>
      </c>
      <c r="N44" s="4">
        <v>0.93100000000000005</v>
      </c>
      <c r="O44" s="4">
        <v>1</v>
      </c>
      <c r="P44" s="4">
        <f t="shared" si="0"/>
        <v>0.81691552517283028</v>
      </c>
      <c r="Q44" s="4">
        <f t="shared" si="1"/>
        <v>146.6773047820044</v>
      </c>
    </row>
    <row r="45" spans="1:17" s="4" customFormat="1" x14ac:dyDescent="0.45">
      <c r="A45" s="4" t="s">
        <v>37</v>
      </c>
      <c r="B45" s="4">
        <v>3.0840000000000001</v>
      </c>
      <c r="C45" s="4">
        <v>3.3879999999999999</v>
      </c>
      <c r="D45" s="4">
        <v>0.374</v>
      </c>
      <c r="E45" s="4">
        <v>2.448</v>
      </c>
      <c r="F45" s="4">
        <v>13.401</v>
      </c>
      <c r="G45" s="4">
        <v>63.037999999999997</v>
      </c>
      <c r="H45" s="4">
        <v>0</v>
      </c>
      <c r="I45" s="4">
        <v>0</v>
      </c>
      <c r="J45" s="4">
        <v>0</v>
      </c>
      <c r="K45" s="4">
        <v>5.7770000000000001</v>
      </c>
      <c r="L45" s="4">
        <v>3.6909999999999998</v>
      </c>
      <c r="M45" s="4">
        <v>10.952</v>
      </c>
      <c r="N45" s="4">
        <v>0.32</v>
      </c>
      <c r="O45" s="4">
        <v>1</v>
      </c>
      <c r="P45" s="4">
        <f t="shared" si="0"/>
        <v>0.82468373474273604</v>
      </c>
      <c r="Q45" s="4">
        <f t="shared" si="1"/>
        <v>165.39150252319715</v>
      </c>
    </row>
    <row r="46" spans="1:17" s="4" customFormat="1" x14ac:dyDescent="0.45">
      <c r="A46" s="4" t="s">
        <v>37</v>
      </c>
      <c r="B46" s="4">
        <v>2.11</v>
      </c>
      <c r="C46" s="4">
        <v>6.173</v>
      </c>
      <c r="D46" s="4">
        <v>0.44500000000000001</v>
      </c>
      <c r="E46" s="4">
        <v>2.8559999999999999</v>
      </c>
      <c r="F46" s="4">
        <v>13.699</v>
      </c>
      <c r="G46" s="4">
        <v>61.029000000000003</v>
      </c>
      <c r="H46" s="4">
        <v>0</v>
      </c>
      <c r="I46" s="4">
        <v>0</v>
      </c>
      <c r="J46" s="4">
        <v>1.143</v>
      </c>
      <c r="K46" s="4">
        <v>7.1689999999999996</v>
      </c>
      <c r="L46" s="4">
        <v>2.9670000000000001</v>
      </c>
      <c r="M46" s="4">
        <v>9.2409999999999997</v>
      </c>
      <c r="N46" s="4">
        <v>1.4510000000000001</v>
      </c>
      <c r="O46" s="4">
        <v>1</v>
      </c>
      <c r="P46" s="4">
        <f t="shared" si="0"/>
        <v>0.81668183278021622</v>
      </c>
      <c r="Q46" s="4">
        <f t="shared" si="1"/>
        <v>140.04153686396674</v>
      </c>
    </row>
    <row r="47" spans="1:17" s="4" customFormat="1" x14ac:dyDescent="0.45">
      <c r="A47" s="4" t="s">
        <v>37</v>
      </c>
      <c r="B47" s="4">
        <v>14.439</v>
      </c>
      <c r="C47" s="4">
        <v>6.2690000000000001</v>
      </c>
      <c r="D47" s="4">
        <v>0.56200000000000006</v>
      </c>
      <c r="E47" s="4">
        <v>2.9590000000000001</v>
      </c>
      <c r="F47" s="4">
        <v>13.721</v>
      </c>
      <c r="G47" s="4">
        <v>61.442999999999998</v>
      </c>
      <c r="H47" s="4">
        <v>0</v>
      </c>
      <c r="I47" s="4">
        <v>0</v>
      </c>
      <c r="J47" s="4">
        <v>0.443</v>
      </c>
      <c r="K47" s="4">
        <v>6.133</v>
      </c>
      <c r="L47" s="4">
        <v>3.1779999999999999</v>
      </c>
      <c r="M47" s="4">
        <v>11.561</v>
      </c>
      <c r="N47" s="4">
        <v>0</v>
      </c>
      <c r="O47" s="4">
        <v>1</v>
      </c>
      <c r="P47" s="4">
        <f t="shared" si="0"/>
        <v>0.81745250385822998</v>
      </c>
      <c r="Q47" s="4">
        <f t="shared" si="1"/>
        <v>162.6917602403922</v>
      </c>
    </row>
    <row r="48" spans="1:17" s="4" customFormat="1" x14ac:dyDescent="0.45">
      <c r="A48" s="4" t="s">
        <v>37</v>
      </c>
      <c r="B48" s="4">
        <v>0.74299999999999999</v>
      </c>
      <c r="C48" s="4">
        <v>2.5870000000000002</v>
      </c>
      <c r="D48" s="4">
        <v>0.55900000000000005</v>
      </c>
      <c r="E48" s="4">
        <v>2.3849999999999998</v>
      </c>
      <c r="F48" s="4">
        <v>14.347</v>
      </c>
      <c r="G48" s="4">
        <v>60.720999999999997</v>
      </c>
      <c r="H48" s="4">
        <v>0</v>
      </c>
      <c r="I48" s="4">
        <v>0</v>
      </c>
      <c r="J48" s="4">
        <v>0</v>
      </c>
      <c r="K48" s="4">
        <v>5.0309999999999997</v>
      </c>
      <c r="L48" s="4">
        <v>4.1210000000000004</v>
      </c>
      <c r="M48" s="4">
        <v>12.836</v>
      </c>
      <c r="N48" s="4">
        <v>0</v>
      </c>
      <c r="O48" s="4">
        <v>1</v>
      </c>
      <c r="P48" s="4">
        <f t="shared" si="0"/>
        <v>0.80887994884637926</v>
      </c>
      <c r="Q48" s="4">
        <f t="shared" si="1"/>
        <v>186.02838404472641</v>
      </c>
    </row>
    <row r="49" spans="1:17" s="4" customFormat="1" x14ac:dyDescent="0.45">
      <c r="A49" s="4" t="s">
        <v>37</v>
      </c>
      <c r="B49" s="4">
        <v>1.2509999999999999</v>
      </c>
      <c r="C49" s="4">
        <v>3.9969999999999999</v>
      </c>
      <c r="D49" s="4">
        <v>0.28499999999999998</v>
      </c>
      <c r="E49" s="4">
        <v>3.4620000000000002</v>
      </c>
      <c r="F49" s="4">
        <v>14.449</v>
      </c>
      <c r="G49" s="4">
        <v>59.718000000000004</v>
      </c>
      <c r="H49" s="4">
        <v>0</v>
      </c>
      <c r="I49" s="4">
        <v>0</v>
      </c>
      <c r="J49" s="4">
        <v>0</v>
      </c>
      <c r="K49" s="4">
        <v>5.6440000000000001</v>
      </c>
      <c r="L49" s="4">
        <v>3.4239999999999999</v>
      </c>
      <c r="M49" s="4">
        <v>13.019</v>
      </c>
      <c r="N49" s="4">
        <v>0</v>
      </c>
      <c r="O49" s="4">
        <v>1</v>
      </c>
      <c r="P49" s="4">
        <f t="shared" si="0"/>
        <v>0.80518289805439081</v>
      </c>
      <c r="Q49" s="4">
        <f t="shared" si="1"/>
        <v>179.23455662149129</v>
      </c>
    </row>
    <row r="50" spans="1:17" s="4" customFormat="1" x14ac:dyDescent="0.45">
      <c r="A50" s="4" t="s">
        <v>37</v>
      </c>
      <c r="B50" s="4">
        <v>3.5019999999999998</v>
      </c>
      <c r="C50" s="4">
        <v>3.831</v>
      </c>
      <c r="D50" s="4">
        <v>0.64</v>
      </c>
      <c r="E50" s="4">
        <v>2.6739999999999999</v>
      </c>
      <c r="F50" s="4">
        <v>14.954000000000001</v>
      </c>
      <c r="G50" s="4">
        <v>65.033000000000001</v>
      </c>
      <c r="H50" s="4">
        <v>0</v>
      </c>
      <c r="I50" s="4">
        <v>0</v>
      </c>
      <c r="J50" s="4">
        <v>0.19400000000000001</v>
      </c>
      <c r="K50" s="4">
        <v>5.7670000000000003</v>
      </c>
      <c r="L50" s="4">
        <v>4.8419999999999996</v>
      </c>
      <c r="M50" s="4">
        <v>5.8949999999999996</v>
      </c>
      <c r="N50" s="4">
        <v>0</v>
      </c>
      <c r="O50" s="4">
        <v>1</v>
      </c>
      <c r="P50" s="4">
        <f t="shared" si="0"/>
        <v>0.81304461975070952</v>
      </c>
      <c r="Q50" s="4">
        <f t="shared" si="1"/>
        <v>137.47842716544616</v>
      </c>
    </row>
    <row r="51" spans="1:17" s="4" customFormat="1" x14ac:dyDescent="0.45">
      <c r="A51" s="4" t="s">
        <v>37</v>
      </c>
      <c r="B51" s="4">
        <v>0.94899999999999995</v>
      </c>
      <c r="C51" s="4">
        <v>2.5329999999999999</v>
      </c>
      <c r="D51" s="4">
        <v>0.32200000000000001</v>
      </c>
      <c r="E51" s="4">
        <v>2.8130000000000002</v>
      </c>
      <c r="F51" s="4">
        <v>13.847</v>
      </c>
      <c r="G51" s="4">
        <v>61.554000000000002</v>
      </c>
      <c r="H51" s="4">
        <v>0</v>
      </c>
      <c r="I51" s="4">
        <v>0</v>
      </c>
      <c r="J51" s="4">
        <v>0.316</v>
      </c>
      <c r="K51" s="4">
        <v>5.7160000000000002</v>
      </c>
      <c r="L51" s="4">
        <v>4.0190000000000001</v>
      </c>
      <c r="M51" s="4">
        <v>10.702</v>
      </c>
      <c r="N51" s="4">
        <v>0.71199999999999997</v>
      </c>
      <c r="O51" s="4">
        <v>1</v>
      </c>
      <c r="P51" s="4">
        <f t="shared" si="0"/>
        <v>0.81635522075304046</v>
      </c>
      <c r="Q51" s="4">
        <f t="shared" si="1"/>
        <v>163.3082935742564</v>
      </c>
    </row>
    <row r="52" spans="1:17" s="4" customFormat="1" x14ac:dyDescent="0.45">
      <c r="A52" s="4" t="s">
        <v>37</v>
      </c>
      <c r="B52" s="4">
        <v>3.621</v>
      </c>
      <c r="C52" s="4">
        <v>3.093</v>
      </c>
      <c r="D52" s="4">
        <v>0.60599999999999998</v>
      </c>
      <c r="E52" s="4">
        <v>2.7410000000000001</v>
      </c>
      <c r="F52" s="4">
        <v>14.52</v>
      </c>
      <c r="G52" s="4">
        <v>63.765000000000001</v>
      </c>
      <c r="H52" s="4">
        <v>0</v>
      </c>
      <c r="I52" s="4">
        <v>0</v>
      </c>
      <c r="J52" s="4">
        <v>0.251</v>
      </c>
      <c r="K52" s="4">
        <v>6.6890000000000001</v>
      </c>
      <c r="L52" s="4">
        <v>3.5030000000000001</v>
      </c>
      <c r="M52" s="4">
        <v>7.9249999999999998</v>
      </c>
      <c r="N52" s="4">
        <v>0</v>
      </c>
      <c r="O52" s="4">
        <v>1</v>
      </c>
      <c r="P52" s="4">
        <f t="shared" si="0"/>
        <v>0.81452385514466374</v>
      </c>
      <c r="Q52" s="4">
        <f t="shared" si="1"/>
        <v>139.70580801698426</v>
      </c>
    </row>
    <row r="53" spans="1:17" s="4" customFormat="1" x14ac:dyDescent="0.45">
      <c r="A53" s="4" t="s">
        <v>37</v>
      </c>
      <c r="B53" s="4">
        <v>0.32600000000000001</v>
      </c>
      <c r="C53" s="4">
        <v>2.6579999999999999</v>
      </c>
      <c r="D53" s="4">
        <v>0.55300000000000005</v>
      </c>
      <c r="E53" s="4">
        <v>2.4620000000000002</v>
      </c>
      <c r="F53" s="4">
        <v>14.824</v>
      </c>
      <c r="G53" s="4">
        <v>65.034000000000006</v>
      </c>
      <c r="H53" s="4">
        <v>0</v>
      </c>
      <c r="I53" s="4">
        <v>0</v>
      </c>
      <c r="J53" s="4">
        <v>0.04</v>
      </c>
      <c r="K53" s="4">
        <v>7.31</v>
      </c>
      <c r="L53" s="4">
        <v>4.0999999999999996</v>
      </c>
      <c r="M53" s="4">
        <v>5.6779999999999999</v>
      </c>
      <c r="N53" s="4">
        <v>0</v>
      </c>
      <c r="O53" s="4">
        <v>1</v>
      </c>
      <c r="P53" s="4">
        <f t="shared" si="0"/>
        <v>0.81437050765108066</v>
      </c>
      <c r="Q53" s="4">
        <f t="shared" si="1"/>
        <v>122.7569447753371</v>
      </c>
    </row>
    <row r="54" spans="1:17" s="4" customFormat="1" x14ac:dyDescent="0.45">
      <c r="A54" s="4" t="s">
        <v>37</v>
      </c>
      <c r="B54" s="4">
        <v>0.78700000000000003</v>
      </c>
      <c r="C54" s="4">
        <v>2.859</v>
      </c>
      <c r="D54" s="4">
        <v>0.71799999999999997</v>
      </c>
      <c r="E54" s="4">
        <v>2.8769999999999998</v>
      </c>
      <c r="F54" s="4">
        <v>14.598000000000001</v>
      </c>
      <c r="G54" s="4">
        <v>62.945999999999998</v>
      </c>
      <c r="H54" s="4">
        <v>0</v>
      </c>
      <c r="I54" s="4">
        <v>0</v>
      </c>
      <c r="J54" s="4">
        <v>0.60699999999999998</v>
      </c>
      <c r="K54" s="4">
        <v>6.6790000000000003</v>
      </c>
      <c r="L54" s="4">
        <v>4.0289999999999999</v>
      </c>
      <c r="M54" s="4">
        <v>6.8310000000000004</v>
      </c>
      <c r="N54" s="4">
        <v>0.71299999999999997</v>
      </c>
      <c r="O54" s="4">
        <v>1</v>
      </c>
      <c r="P54" s="4">
        <f t="shared" si="0"/>
        <v>0.81174558960074283</v>
      </c>
      <c r="Q54" s="4">
        <f t="shared" si="1"/>
        <v>131.28388891508322</v>
      </c>
    </row>
    <row r="55" spans="1:17" s="4" customFormat="1" x14ac:dyDescent="0.45">
      <c r="A55" s="4" t="s">
        <v>37</v>
      </c>
      <c r="B55" s="4">
        <v>14.492000000000001</v>
      </c>
      <c r="C55" s="4">
        <v>3.323</v>
      </c>
      <c r="D55" s="4">
        <v>0.432</v>
      </c>
      <c r="E55" s="4">
        <v>2.75</v>
      </c>
      <c r="F55" s="4">
        <v>13.643000000000001</v>
      </c>
      <c r="G55" s="4">
        <v>61.518000000000001</v>
      </c>
      <c r="H55" s="4">
        <v>0</v>
      </c>
      <c r="I55" s="4">
        <v>0</v>
      </c>
      <c r="J55" s="4">
        <v>0.379</v>
      </c>
      <c r="K55" s="4">
        <v>6.4660000000000002</v>
      </c>
      <c r="L55" s="4">
        <v>3.8740000000000001</v>
      </c>
      <c r="M55" s="4">
        <v>10.432</v>
      </c>
      <c r="N55" s="4">
        <v>0.50600000000000001</v>
      </c>
      <c r="O55" s="4">
        <v>1</v>
      </c>
      <c r="P55" s="4">
        <f t="shared" si="0"/>
        <v>0.81848298984845869</v>
      </c>
      <c r="Q55" s="4">
        <f t="shared" si="1"/>
        <v>151.02253549091634</v>
      </c>
    </row>
    <row r="56" spans="1:17" s="4" customFormat="1" x14ac:dyDescent="0.45">
      <c r="A56" s="4" t="s">
        <v>37</v>
      </c>
      <c r="B56" s="4">
        <v>3.383</v>
      </c>
      <c r="C56" s="4">
        <v>4.0960000000000001</v>
      </c>
      <c r="D56" s="4">
        <v>0</v>
      </c>
      <c r="E56" s="4">
        <v>3.157</v>
      </c>
      <c r="F56" s="4">
        <v>14.131</v>
      </c>
      <c r="G56" s="4">
        <v>63.811999999999998</v>
      </c>
      <c r="H56" s="4">
        <v>0</v>
      </c>
      <c r="I56" s="4">
        <v>0</v>
      </c>
      <c r="J56" s="4">
        <v>0.71</v>
      </c>
      <c r="K56" s="4">
        <v>4.6040000000000001</v>
      </c>
      <c r="L56" s="4">
        <v>2.7229999999999999</v>
      </c>
      <c r="M56" s="4">
        <v>10.862</v>
      </c>
      <c r="N56" s="4">
        <v>0</v>
      </c>
      <c r="O56" s="4">
        <v>1</v>
      </c>
      <c r="P56" s="4">
        <f t="shared" si="0"/>
        <v>0.81870084548965272</v>
      </c>
      <c r="Q56" s="4">
        <f t="shared" si="1"/>
        <v>196.46174529454902</v>
      </c>
    </row>
    <row r="57" spans="1:17" s="4" customFormat="1" x14ac:dyDescent="0.45">
      <c r="A57" s="4" t="s">
        <v>37</v>
      </c>
      <c r="B57" s="4">
        <v>13.52</v>
      </c>
      <c r="C57" s="4">
        <v>4.5460000000000003</v>
      </c>
      <c r="D57" s="4">
        <v>0.65700000000000003</v>
      </c>
      <c r="E57" s="4">
        <v>3.0609999999999999</v>
      </c>
      <c r="F57" s="4">
        <v>13.683999999999999</v>
      </c>
      <c r="G57" s="4">
        <v>62.957999999999998</v>
      </c>
      <c r="H57" s="4">
        <v>0</v>
      </c>
      <c r="I57" s="4">
        <v>0</v>
      </c>
      <c r="J57" s="4">
        <v>0.22800000000000001</v>
      </c>
      <c r="K57" s="4">
        <v>5.79</v>
      </c>
      <c r="L57" s="4">
        <v>3.1080000000000001</v>
      </c>
      <c r="M57" s="4">
        <v>10.513</v>
      </c>
      <c r="N57" s="4">
        <v>0</v>
      </c>
      <c r="O57" s="4">
        <v>1</v>
      </c>
      <c r="P57" s="4">
        <f t="shared" si="0"/>
        <v>0.82145559875786123</v>
      </c>
      <c r="Q57" s="4">
        <f t="shared" si="1"/>
        <v>160.17034868245941</v>
      </c>
    </row>
    <row r="58" spans="1:17" s="4" customFormat="1" x14ac:dyDescent="0.45">
      <c r="A58" s="4" t="s">
        <v>37</v>
      </c>
      <c r="B58" s="4">
        <v>3.5379999999999998</v>
      </c>
      <c r="C58" s="4">
        <v>3.496</v>
      </c>
      <c r="D58" s="4">
        <v>1.0169999999999999</v>
      </c>
      <c r="E58" s="4">
        <v>2.984</v>
      </c>
      <c r="F58" s="4">
        <v>13.173</v>
      </c>
      <c r="G58" s="4">
        <v>61.704000000000001</v>
      </c>
      <c r="H58" s="4">
        <v>0</v>
      </c>
      <c r="I58" s="4">
        <v>0</v>
      </c>
      <c r="J58" s="4">
        <v>0.23699999999999999</v>
      </c>
      <c r="K58" s="4">
        <v>5.7960000000000003</v>
      </c>
      <c r="L58" s="4">
        <v>3.6669999999999998</v>
      </c>
      <c r="M58" s="4">
        <v>11.295999999999999</v>
      </c>
      <c r="N58" s="4">
        <v>0.126</v>
      </c>
      <c r="O58" s="4">
        <v>1</v>
      </c>
      <c r="P58" s="4">
        <f t="shared" si="0"/>
        <v>0.82407147722264518</v>
      </c>
      <c r="Q58" s="4">
        <f t="shared" si="1"/>
        <v>153.90504598558286</v>
      </c>
    </row>
    <row r="59" spans="1:17" s="4" customFormat="1" x14ac:dyDescent="0.45">
      <c r="A59" s="4" t="s">
        <v>37</v>
      </c>
      <c r="B59" s="4">
        <v>2.036</v>
      </c>
      <c r="C59" s="4">
        <v>2.7770000000000001</v>
      </c>
      <c r="D59" s="4">
        <v>9.0999999999999998E-2</v>
      </c>
      <c r="E59" s="4">
        <v>2.2789999999999999</v>
      </c>
      <c r="F59" s="4">
        <v>14.744999999999999</v>
      </c>
      <c r="G59" s="4">
        <v>65.605999999999995</v>
      </c>
      <c r="H59" s="4">
        <v>0</v>
      </c>
      <c r="I59" s="4">
        <v>0</v>
      </c>
      <c r="J59" s="4">
        <v>0.89</v>
      </c>
      <c r="K59" s="4">
        <v>7.5529999999999999</v>
      </c>
      <c r="L59" s="4">
        <v>3.2320000000000002</v>
      </c>
      <c r="M59" s="4">
        <v>5.6040000000000001</v>
      </c>
      <c r="N59" s="4">
        <v>0</v>
      </c>
      <c r="O59" s="4">
        <v>1</v>
      </c>
      <c r="P59" s="4">
        <f t="shared" si="0"/>
        <v>0.81649263854836895</v>
      </c>
      <c r="Q59" s="4">
        <f t="shared" si="1"/>
        <v>127.11346833815492</v>
      </c>
    </row>
    <row r="60" spans="1:17" s="4" customFormat="1" x14ac:dyDescent="0.45">
      <c r="A60" s="4" t="s">
        <v>37</v>
      </c>
      <c r="B60" s="4">
        <v>6.0650000000000004</v>
      </c>
      <c r="C60" s="4">
        <v>2.7789999999999999</v>
      </c>
      <c r="D60" s="4">
        <v>0.28799999999999998</v>
      </c>
      <c r="E60" s="4">
        <v>3.0630000000000002</v>
      </c>
      <c r="F60" s="4">
        <v>12.997999999999999</v>
      </c>
      <c r="G60" s="4">
        <v>61.101999999999997</v>
      </c>
      <c r="H60" s="4">
        <v>0</v>
      </c>
      <c r="I60" s="4">
        <v>0</v>
      </c>
      <c r="J60" s="4">
        <v>0.14699999999999999</v>
      </c>
      <c r="K60" s="4">
        <v>6.0369999999999999</v>
      </c>
      <c r="L60" s="4">
        <v>3.3530000000000002</v>
      </c>
      <c r="M60" s="4">
        <v>13.013</v>
      </c>
      <c r="N60" s="4">
        <v>0</v>
      </c>
      <c r="O60" s="4">
        <v>1</v>
      </c>
      <c r="P60" s="4">
        <f t="shared" si="0"/>
        <v>0.82458839406207829</v>
      </c>
      <c r="Q60" s="4">
        <f t="shared" si="1"/>
        <v>169.74474082580781</v>
      </c>
    </row>
    <row r="61" spans="1:17" s="4" customFormat="1" x14ac:dyDescent="0.45">
      <c r="A61" s="4" t="s">
        <v>37</v>
      </c>
      <c r="B61" s="4">
        <v>0.4</v>
      </c>
      <c r="C61" s="4">
        <v>2.8969999999999998</v>
      </c>
      <c r="D61" s="4">
        <v>2.7120000000000002</v>
      </c>
      <c r="E61" s="4">
        <v>2.1459999999999999</v>
      </c>
      <c r="F61" s="4">
        <v>16.495999999999999</v>
      </c>
      <c r="G61" s="4">
        <v>59.83</v>
      </c>
      <c r="H61" s="4">
        <v>0</v>
      </c>
      <c r="I61" s="4">
        <v>0</v>
      </c>
      <c r="J61" s="4">
        <v>0.63400000000000001</v>
      </c>
      <c r="K61" s="4">
        <v>4.0650000000000004</v>
      </c>
      <c r="L61" s="4">
        <v>5.46</v>
      </c>
      <c r="M61" s="4">
        <v>8.6560000000000006</v>
      </c>
      <c r="N61" s="4">
        <v>0</v>
      </c>
      <c r="O61" s="4">
        <v>1</v>
      </c>
      <c r="P61" s="4">
        <f t="shared" si="0"/>
        <v>0.78387443335167573</v>
      </c>
      <c r="Q61" s="4">
        <f t="shared" si="1"/>
        <v>152.74455409522943</v>
      </c>
    </row>
    <row r="62" spans="1:17" s="4" customFormat="1" x14ac:dyDescent="0.45">
      <c r="A62" s="4" t="s">
        <v>37</v>
      </c>
      <c r="B62" s="4">
        <v>1.079</v>
      </c>
      <c r="C62" s="4">
        <v>2.6869999999999998</v>
      </c>
      <c r="D62" s="4">
        <v>0.19500000000000001</v>
      </c>
      <c r="E62" s="4">
        <v>2.92</v>
      </c>
      <c r="F62" s="4">
        <v>13.901999999999999</v>
      </c>
      <c r="G62" s="4">
        <v>60.674999999999997</v>
      </c>
      <c r="H62" s="4">
        <v>0</v>
      </c>
      <c r="I62" s="4">
        <v>0</v>
      </c>
      <c r="J62" s="4">
        <v>0.93799999999999994</v>
      </c>
      <c r="K62" s="4">
        <v>4.74</v>
      </c>
      <c r="L62" s="4">
        <v>2.2909999999999999</v>
      </c>
      <c r="M62" s="4">
        <v>12.598000000000001</v>
      </c>
      <c r="N62" s="4">
        <v>1.74</v>
      </c>
      <c r="O62" s="4">
        <v>1</v>
      </c>
      <c r="P62" s="4">
        <f t="shared" si="0"/>
        <v>0.81358863992920072</v>
      </c>
      <c r="Q62" s="4">
        <f t="shared" si="1"/>
        <v>208.28937943608776</v>
      </c>
    </row>
    <row r="63" spans="1:17" s="4" customFormat="1" x14ac:dyDescent="0.45">
      <c r="A63" s="4" t="s">
        <v>37</v>
      </c>
      <c r="B63" s="4">
        <v>1.9790000000000001</v>
      </c>
      <c r="C63" s="4">
        <v>3.1160000000000001</v>
      </c>
      <c r="D63" s="4">
        <v>0</v>
      </c>
      <c r="E63" s="4">
        <v>3.0449999999999999</v>
      </c>
      <c r="F63" s="4">
        <v>13.986000000000001</v>
      </c>
      <c r="G63" s="4">
        <v>60.667999999999999</v>
      </c>
      <c r="H63" s="4">
        <v>0</v>
      </c>
      <c r="I63" s="4">
        <v>0</v>
      </c>
      <c r="J63" s="4">
        <v>0.37</v>
      </c>
      <c r="K63" s="4">
        <v>5.23</v>
      </c>
      <c r="L63" s="4">
        <v>2.0579999999999998</v>
      </c>
      <c r="M63" s="4">
        <v>14.318</v>
      </c>
      <c r="N63" s="4">
        <v>0.32600000000000001</v>
      </c>
      <c r="O63" s="4">
        <v>1</v>
      </c>
      <c r="P63" s="4">
        <f t="shared" si="0"/>
        <v>0.81265571838079675</v>
      </c>
      <c r="Q63" s="4">
        <f t="shared" si="1"/>
        <v>215.59989634620368</v>
      </c>
    </row>
    <row r="64" spans="1:17" s="4" customFormat="1" x14ac:dyDescent="0.45">
      <c r="A64" s="4" t="s">
        <v>37</v>
      </c>
      <c r="B64" s="4">
        <v>6.27</v>
      </c>
      <c r="C64" s="4">
        <v>5.0979999999999999</v>
      </c>
      <c r="D64" s="4">
        <v>0</v>
      </c>
      <c r="E64" s="4">
        <v>3.411</v>
      </c>
      <c r="F64" s="4">
        <v>11.907</v>
      </c>
      <c r="G64" s="4">
        <v>57.362000000000002</v>
      </c>
      <c r="H64" s="4">
        <v>0</v>
      </c>
      <c r="I64" s="4">
        <v>0</v>
      </c>
      <c r="J64" s="4">
        <v>0</v>
      </c>
      <c r="K64" s="4">
        <v>2.766</v>
      </c>
      <c r="L64" s="4">
        <v>3.0529999999999999</v>
      </c>
      <c r="M64" s="4">
        <v>21.042000000000002</v>
      </c>
      <c r="N64" s="4">
        <v>0.45900000000000002</v>
      </c>
      <c r="O64" s="4">
        <v>1</v>
      </c>
      <c r="P64" s="4">
        <f t="shared" si="0"/>
        <v>0.8281049242807027</v>
      </c>
      <c r="Q64" s="4">
        <f t="shared" si="1"/>
        <v>274.69733656174333</v>
      </c>
    </row>
    <row r="65" spans="1:17" s="4" customFormat="1" x14ac:dyDescent="0.45">
      <c r="A65" s="4" t="s">
        <v>37</v>
      </c>
      <c r="B65" s="4">
        <v>2.5419999999999998</v>
      </c>
      <c r="C65" s="4">
        <v>3.5510000000000002</v>
      </c>
      <c r="D65" s="4">
        <v>0.82699999999999996</v>
      </c>
      <c r="E65" s="4">
        <v>2.67</v>
      </c>
      <c r="F65" s="4">
        <v>14.084</v>
      </c>
      <c r="G65" s="4">
        <v>64.774000000000001</v>
      </c>
      <c r="H65" s="4">
        <v>0</v>
      </c>
      <c r="I65" s="4">
        <v>0</v>
      </c>
      <c r="J65" s="4">
        <v>0.317</v>
      </c>
      <c r="K65" s="4">
        <v>6.0960000000000001</v>
      </c>
      <c r="L65" s="4">
        <v>3.29</v>
      </c>
      <c r="M65" s="4">
        <v>7.9420000000000002</v>
      </c>
      <c r="N65" s="4">
        <v>0</v>
      </c>
      <c r="O65" s="4">
        <v>1</v>
      </c>
      <c r="P65" s="4">
        <f t="shared" si="0"/>
        <v>0.82140049202363741</v>
      </c>
      <c r="Q65" s="4">
        <f t="shared" si="1"/>
        <v>143.41134638857932</v>
      </c>
    </row>
    <row r="66" spans="1:17" s="4" customFormat="1" x14ac:dyDescent="0.45">
      <c r="A66" s="4" t="s">
        <v>37</v>
      </c>
      <c r="B66" s="4">
        <v>2.4180000000000001</v>
      </c>
      <c r="C66" s="4">
        <v>3.8860000000000001</v>
      </c>
      <c r="D66" s="4">
        <v>0.64400000000000002</v>
      </c>
      <c r="E66" s="4">
        <v>2.544</v>
      </c>
      <c r="F66" s="4">
        <v>13.941000000000001</v>
      </c>
      <c r="G66" s="4">
        <v>63.473999999999997</v>
      </c>
      <c r="H66" s="4">
        <v>0</v>
      </c>
      <c r="I66" s="4">
        <v>0</v>
      </c>
      <c r="J66" s="4">
        <v>0.27700000000000002</v>
      </c>
      <c r="K66" s="4">
        <v>6.508</v>
      </c>
      <c r="L66" s="4">
        <v>3.931</v>
      </c>
      <c r="M66" s="4">
        <v>7.88</v>
      </c>
      <c r="N66" s="4">
        <v>0.80100000000000005</v>
      </c>
      <c r="O66" s="4">
        <v>1</v>
      </c>
      <c r="P66" s="4">
        <f t="shared" ref="P66:P111" si="2">G66/(G66+F66)</f>
        <v>0.81991862042239883</v>
      </c>
      <c r="Q66" s="4">
        <f t="shared" ref="Q66:Q110" si="3">((F66+M66)-(D66+K66)+2*(L66+E66))*100/((D66+K66)+2*(L66+E66))</f>
        <v>137.39428912546015</v>
      </c>
    </row>
    <row r="67" spans="1:17" s="4" customFormat="1" x14ac:dyDescent="0.45">
      <c r="A67" s="4" t="s">
        <v>37</v>
      </c>
      <c r="B67" s="4">
        <v>5.3179999999999996</v>
      </c>
      <c r="C67" s="4">
        <v>3.585</v>
      </c>
      <c r="D67" s="4">
        <v>0.438</v>
      </c>
      <c r="E67" s="4">
        <v>2.1040000000000001</v>
      </c>
      <c r="F67" s="4">
        <v>14.885</v>
      </c>
      <c r="G67" s="4">
        <v>62.902000000000001</v>
      </c>
      <c r="H67" s="4">
        <v>0</v>
      </c>
      <c r="I67" s="4">
        <v>0</v>
      </c>
      <c r="J67" s="4">
        <v>0</v>
      </c>
      <c r="K67" s="4">
        <v>6.9740000000000002</v>
      </c>
      <c r="L67" s="4">
        <v>4.5599999999999996</v>
      </c>
      <c r="M67" s="4">
        <v>8.0399999999999991</v>
      </c>
      <c r="N67" s="4">
        <v>9.7000000000000003E-2</v>
      </c>
      <c r="O67" s="4">
        <v>1</v>
      </c>
      <c r="P67" s="4">
        <f t="shared" si="2"/>
        <v>0.8086441179117333</v>
      </c>
      <c r="Q67" s="4">
        <f t="shared" si="3"/>
        <v>139.05978784956605</v>
      </c>
    </row>
    <row r="68" spans="1:17" s="4" customFormat="1" x14ac:dyDescent="0.45">
      <c r="A68" s="4" t="s">
        <v>37</v>
      </c>
      <c r="B68" s="4">
        <v>2.0779999999999998</v>
      </c>
      <c r="C68" s="4">
        <v>2.5539999999999998</v>
      </c>
      <c r="D68" s="4">
        <v>8.5999999999999993E-2</v>
      </c>
      <c r="E68" s="4">
        <v>3.2949999999999999</v>
      </c>
      <c r="F68" s="4">
        <v>15.265000000000001</v>
      </c>
      <c r="G68" s="4">
        <v>62.697000000000003</v>
      </c>
      <c r="H68" s="4">
        <v>0</v>
      </c>
      <c r="I68" s="4">
        <v>0</v>
      </c>
      <c r="J68" s="4">
        <v>0</v>
      </c>
      <c r="K68" s="4">
        <v>6.085</v>
      </c>
      <c r="L68" s="4">
        <v>2.5270000000000001</v>
      </c>
      <c r="M68" s="4">
        <v>9.2170000000000005</v>
      </c>
      <c r="N68" s="4">
        <v>0.82699999999999996</v>
      </c>
      <c r="O68" s="4">
        <v>1</v>
      </c>
      <c r="P68" s="4">
        <f t="shared" si="2"/>
        <v>0.80419948179882506</v>
      </c>
      <c r="Q68" s="4">
        <f t="shared" si="3"/>
        <v>168.14482177939936</v>
      </c>
    </row>
    <row r="69" spans="1:17" s="4" customFormat="1" x14ac:dyDescent="0.45">
      <c r="A69" s="4" t="s">
        <v>37</v>
      </c>
      <c r="B69" s="4">
        <v>14.487</v>
      </c>
      <c r="C69" s="4">
        <v>2.9159999999999999</v>
      </c>
      <c r="D69" s="4">
        <v>0.38400000000000001</v>
      </c>
      <c r="E69" s="4">
        <v>2.5939999999999999</v>
      </c>
      <c r="F69" s="4">
        <v>14.07</v>
      </c>
      <c r="G69" s="4">
        <v>61.49</v>
      </c>
      <c r="H69" s="4">
        <v>0</v>
      </c>
      <c r="I69" s="4">
        <v>0</v>
      </c>
      <c r="J69" s="4">
        <v>0.106</v>
      </c>
      <c r="K69" s="4">
        <v>5.1760000000000002</v>
      </c>
      <c r="L69" s="4">
        <v>4.6459999999999999</v>
      </c>
      <c r="M69" s="4">
        <v>11.339</v>
      </c>
      <c r="N69" s="4">
        <v>0.19500000000000001</v>
      </c>
      <c r="O69" s="4">
        <v>1</v>
      </c>
      <c r="P69" s="4">
        <f t="shared" si="2"/>
        <v>0.81379036527263104</v>
      </c>
      <c r="Q69" s="4">
        <f t="shared" si="3"/>
        <v>171.30239520958079</v>
      </c>
    </row>
    <row r="70" spans="1:17" s="4" customFormat="1" x14ac:dyDescent="0.45">
      <c r="A70" s="4" t="s">
        <v>37</v>
      </c>
      <c r="B70" s="4">
        <v>9.2390000000000008</v>
      </c>
      <c r="C70" s="4">
        <v>3.706</v>
      </c>
      <c r="D70" s="4">
        <v>0.73799999999999999</v>
      </c>
      <c r="E70" s="4">
        <v>2.742</v>
      </c>
      <c r="F70" s="4">
        <v>14.731</v>
      </c>
      <c r="G70" s="4">
        <v>62.856999999999999</v>
      </c>
      <c r="H70" s="4">
        <v>0</v>
      </c>
      <c r="I70" s="4">
        <v>0</v>
      </c>
      <c r="J70" s="4">
        <v>0.40799999999999997</v>
      </c>
      <c r="K70" s="4">
        <v>5.681</v>
      </c>
      <c r="L70" s="4">
        <v>3.7709999999999999</v>
      </c>
      <c r="M70" s="4">
        <v>9.0730000000000004</v>
      </c>
      <c r="N70" s="4">
        <v>0</v>
      </c>
      <c r="O70" s="4">
        <v>1</v>
      </c>
      <c r="P70" s="4">
        <f t="shared" si="2"/>
        <v>0.81013816569572616</v>
      </c>
      <c r="Q70" s="4">
        <f t="shared" si="3"/>
        <v>156.39496014399589</v>
      </c>
    </row>
    <row r="71" spans="1:17" s="4" customFormat="1" x14ac:dyDescent="0.45">
      <c r="A71" s="4" t="s">
        <v>37</v>
      </c>
      <c r="B71" s="4">
        <v>8.7189999999999994</v>
      </c>
      <c r="C71" s="4">
        <v>8.3670000000000009</v>
      </c>
      <c r="D71" s="4">
        <v>0.64900000000000002</v>
      </c>
      <c r="E71" s="4">
        <v>2.3839999999999999</v>
      </c>
      <c r="F71" s="4">
        <v>12.148</v>
      </c>
      <c r="G71" s="4">
        <v>68.161000000000001</v>
      </c>
      <c r="H71" s="4">
        <v>0</v>
      </c>
      <c r="I71" s="4">
        <v>0</v>
      </c>
      <c r="J71" s="4">
        <v>0</v>
      </c>
      <c r="K71" s="4">
        <v>6.01</v>
      </c>
      <c r="L71" s="4">
        <v>2.7879999999999998</v>
      </c>
      <c r="M71" s="4">
        <v>7.86</v>
      </c>
      <c r="N71" s="4">
        <v>0</v>
      </c>
      <c r="O71" s="4">
        <v>1</v>
      </c>
      <c r="P71" s="4">
        <f t="shared" si="2"/>
        <v>0.84873426390566442</v>
      </c>
      <c r="Q71" s="4">
        <f t="shared" si="3"/>
        <v>139.34599776510026</v>
      </c>
    </row>
    <row r="72" spans="1:17" s="4" customFormat="1" x14ac:dyDescent="0.45">
      <c r="A72" s="4" t="s">
        <v>37</v>
      </c>
      <c r="B72" s="4">
        <v>0.42</v>
      </c>
      <c r="C72" s="4">
        <v>2.6110000000000002</v>
      </c>
      <c r="D72" s="4">
        <v>0.47099999999999997</v>
      </c>
      <c r="E72" s="4">
        <v>2.7370000000000001</v>
      </c>
      <c r="F72" s="4">
        <v>14.457000000000001</v>
      </c>
      <c r="G72" s="4">
        <v>62.087000000000003</v>
      </c>
      <c r="H72" s="4">
        <v>0</v>
      </c>
      <c r="I72" s="4">
        <v>0</v>
      </c>
      <c r="J72" s="4">
        <v>0.18</v>
      </c>
      <c r="K72" s="4">
        <v>5.3780000000000001</v>
      </c>
      <c r="L72" s="4">
        <v>3.677</v>
      </c>
      <c r="M72" s="4">
        <v>11.013</v>
      </c>
      <c r="N72" s="4">
        <v>0</v>
      </c>
      <c r="O72" s="4">
        <v>1</v>
      </c>
      <c r="P72" s="4">
        <f t="shared" si="2"/>
        <v>0.81112823996655514</v>
      </c>
      <c r="Q72" s="4">
        <f t="shared" si="3"/>
        <v>173.73775231568237</v>
      </c>
    </row>
    <row r="73" spans="1:17" s="4" customFormat="1" x14ac:dyDescent="0.45">
      <c r="A73" s="4" t="s">
        <v>37</v>
      </c>
      <c r="B73" s="4">
        <v>1.3320000000000001</v>
      </c>
      <c r="C73" s="4">
        <v>3.7469999999999999</v>
      </c>
      <c r="D73" s="4">
        <v>0.56399999999999995</v>
      </c>
      <c r="E73" s="4">
        <v>2.895</v>
      </c>
      <c r="F73" s="4">
        <v>15.063000000000001</v>
      </c>
      <c r="G73" s="4">
        <v>62.533000000000001</v>
      </c>
      <c r="H73" s="4">
        <v>0</v>
      </c>
      <c r="I73" s="4">
        <v>0</v>
      </c>
      <c r="J73" s="4">
        <v>0.626</v>
      </c>
      <c r="K73" s="4">
        <v>5.8250000000000002</v>
      </c>
      <c r="L73" s="4">
        <v>4.9740000000000002</v>
      </c>
      <c r="M73" s="4">
        <v>7.5190000000000001</v>
      </c>
      <c r="N73" s="4">
        <v>0</v>
      </c>
      <c r="O73" s="4">
        <v>1</v>
      </c>
      <c r="P73" s="4">
        <f t="shared" si="2"/>
        <v>0.80587916902933143</v>
      </c>
      <c r="Q73" s="4">
        <f t="shared" si="3"/>
        <v>144.30785917657161</v>
      </c>
    </row>
    <row r="74" spans="1:17" s="4" customFormat="1" x14ac:dyDescent="0.45">
      <c r="A74" s="4" t="s">
        <v>37</v>
      </c>
      <c r="B74" s="4">
        <v>6.4820000000000002</v>
      </c>
      <c r="C74" s="4">
        <v>3.0449999999999999</v>
      </c>
      <c r="D74" s="4">
        <v>0.73199999999999998</v>
      </c>
      <c r="E74" s="4">
        <v>2.5920000000000001</v>
      </c>
      <c r="F74" s="4">
        <v>14.704000000000001</v>
      </c>
      <c r="G74" s="4">
        <v>63.77</v>
      </c>
      <c r="H74" s="4">
        <v>0</v>
      </c>
      <c r="I74" s="4">
        <v>0</v>
      </c>
      <c r="J74" s="4">
        <v>0.06</v>
      </c>
      <c r="K74" s="4">
        <v>5.8849999999999998</v>
      </c>
      <c r="L74" s="4">
        <v>3.7949999999999999</v>
      </c>
      <c r="M74" s="4">
        <v>8.4619999999999997</v>
      </c>
      <c r="N74" s="4">
        <v>0</v>
      </c>
      <c r="O74" s="4">
        <v>1</v>
      </c>
      <c r="P74" s="4">
        <f t="shared" si="2"/>
        <v>0.81262583785712461</v>
      </c>
      <c r="Q74" s="4">
        <f t="shared" si="3"/>
        <v>151.2196379763808</v>
      </c>
    </row>
    <row r="75" spans="1:17" s="4" customFormat="1" x14ac:dyDescent="0.45">
      <c r="A75" s="4" t="s">
        <v>37</v>
      </c>
      <c r="B75" s="4">
        <v>23.282</v>
      </c>
      <c r="C75" s="4">
        <v>7.6280000000000001</v>
      </c>
      <c r="D75" s="4">
        <v>0.56000000000000005</v>
      </c>
      <c r="E75" s="4">
        <v>2.6560000000000001</v>
      </c>
      <c r="F75" s="4">
        <v>14.715999999999999</v>
      </c>
      <c r="G75" s="4">
        <v>63.37</v>
      </c>
      <c r="H75" s="4">
        <v>0</v>
      </c>
      <c r="I75" s="4">
        <v>0</v>
      </c>
      <c r="J75" s="4">
        <v>0.17</v>
      </c>
      <c r="K75" s="4">
        <v>5.9109999999999996</v>
      </c>
      <c r="L75" s="4">
        <v>4.2249999999999996</v>
      </c>
      <c r="M75" s="4">
        <v>8.3919999999999995</v>
      </c>
      <c r="N75" s="4">
        <v>0</v>
      </c>
      <c r="O75" s="4">
        <v>1</v>
      </c>
      <c r="P75" s="4">
        <f t="shared" si="2"/>
        <v>0.81154112132776679</v>
      </c>
      <c r="Q75" s="4">
        <f t="shared" si="3"/>
        <v>150.24464982948646</v>
      </c>
    </row>
    <row r="76" spans="1:17" s="4" customFormat="1" x14ac:dyDescent="0.45">
      <c r="A76" s="4" t="s">
        <v>37</v>
      </c>
      <c r="B76" s="4">
        <v>7.5670000000000002</v>
      </c>
      <c r="C76" s="4">
        <v>4.5119999999999996</v>
      </c>
      <c r="D76" s="4">
        <v>0.64400000000000002</v>
      </c>
      <c r="E76" s="4">
        <v>1.9990000000000001</v>
      </c>
      <c r="F76" s="4">
        <v>14.303000000000001</v>
      </c>
      <c r="G76" s="4">
        <v>61.588999999999999</v>
      </c>
      <c r="H76" s="4">
        <v>0</v>
      </c>
      <c r="I76" s="4">
        <v>0</v>
      </c>
      <c r="J76" s="4">
        <v>0</v>
      </c>
      <c r="K76" s="4">
        <v>5.9720000000000004</v>
      </c>
      <c r="L76" s="4">
        <v>3.2570000000000001</v>
      </c>
      <c r="M76" s="4">
        <v>11.323</v>
      </c>
      <c r="N76" s="4">
        <v>0.91300000000000003</v>
      </c>
      <c r="O76" s="4">
        <v>1</v>
      </c>
      <c r="P76" s="4">
        <f t="shared" si="2"/>
        <v>0.81153481262847205</v>
      </c>
      <c r="Q76" s="4">
        <f t="shared" si="3"/>
        <v>172.36104624007476</v>
      </c>
    </row>
    <row r="77" spans="1:17" s="4" customFormat="1" x14ac:dyDescent="0.45">
      <c r="A77" s="4" t="s">
        <v>37</v>
      </c>
      <c r="B77" s="4">
        <v>6.5659999999999998</v>
      </c>
      <c r="C77" s="4">
        <v>4.306</v>
      </c>
      <c r="D77" s="4">
        <v>0.50900000000000001</v>
      </c>
      <c r="E77" s="4">
        <v>3.0470000000000002</v>
      </c>
      <c r="F77" s="4">
        <v>15.403</v>
      </c>
      <c r="G77" s="4">
        <v>63.716000000000001</v>
      </c>
      <c r="H77" s="4">
        <v>0</v>
      </c>
      <c r="I77" s="4">
        <v>0</v>
      </c>
      <c r="J77" s="4">
        <v>0.2</v>
      </c>
      <c r="K77" s="4">
        <v>5.3019999999999996</v>
      </c>
      <c r="L77" s="4">
        <v>3.6309999999999998</v>
      </c>
      <c r="M77" s="4">
        <v>7.194</v>
      </c>
      <c r="N77" s="4">
        <v>0.997</v>
      </c>
      <c r="O77" s="4">
        <v>1</v>
      </c>
      <c r="P77" s="4">
        <f t="shared" si="2"/>
        <v>0.80531857076050006</v>
      </c>
      <c r="Q77" s="4">
        <f t="shared" si="3"/>
        <v>157.25987374132623</v>
      </c>
    </row>
    <row r="78" spans="1:17" s="4" customFormat="1" x14ac:dyDescent="0.45">
      <c r="A78" s="4" t="s">
        <v>37</v>
      </c>
      <c r="B78" s="4">
        <v>4.5860000000000003</v>
      </c>
      <c r="C78" s="4">
        <v>6.5220000000000002</v>
      </c>
      <c r="D78" s="4">
        <v>0.874</v>
      </c>
      <c r="E78" s="4">
        <v>2.1280000000000001</v>
      </c>
      <c r="F78" s="4">
        <v>15.074</v>
      </c>
      <c r="G78" s="4">
        <v>63.505000000000003</v>
      </c>
      <c r="H78" s="4">
        <v>0</v>
      </c>
      <c r="I78" s="4">
        <v>0</v>
      </c>
      <c r="J78" s="4">
        <v>0</v>
      </c>
      <c r="K78" s="4">
        <v>6.7229999999999999</v>
      </c>
      <c r="L78" s="4">
        <v>4.5720000000000001</v>
      </c>
      <c r="M78" s="4">
        <v>6.7309999999999999</v>
      </c>
      <c r="N78" s="4">
        <v>0.39300000000000002</v>
      </c>
      <c r="O78" s="4">
        <v>1</v>
      </c>
      <c r="P78" s="4">
        <f t="shared" si="2"/>
        <v>0.80816757657898419</v>
      </c>
      <c r="Q78" s="4">
        <f t="shared" si="3"/>
        <v>131.48545030242417</v>
      </c>
    </row>
    <row r="79" spans="1:17" s="4" customFormat="1" x14ac:dyDescent="0.45">
      <c r="A79" s="4" t="s">
        <v>37</v>
      </c>
      <c r="B79" s="4">
        <v>1.4410000000000001</v>
      </c>
      <c r="C79" s="4">
        <v>2.6019999999999999</v>
      </c>
      <c r="D79" s="4">
        <v>1.145</v>
      </c>
      <c r="E79" s="4">
        <v>2.492</v>
      </c>
      <c r="F79" s="4">
        <v>13.928000000000001</v>
      </c>
      <c r="G79" s="4">
        <v>62.813000000000002</v>
      </c>
      <c r="H79" s="4">
        <v>0</v>
      </c>
      <c r="I79" s="4">
        <v>0</v>
      </c>
      <c r="J79" s="4">
        <v>0.32700000000000001</v>
      </c>
      <c r="K79" s="4">
        <v>6.0609999999999999</v>
      </c>
      <c r="L79" s="4">
        <v>4.2270000000000003</v>
      </c>
      <c r="M79" s="4">
        <v>8.4930000000000003</v>
      </c>
      <c r="N79" s="4">
        <v>0.51400000000000001</v>
      </c>
      <c r="O79" s="4">
        <v>1</v>
      </c>
      <c r="P79" s="4">
        <f t="shared" si="2"/>
        <v>0.81850640465982982</v>
      </c>
      <c r="Q79" s="4">
        <f t="shared" si="3"/>
        <v>138.79577601240069</v>
      </c>
    </row>
    <row r="80" spans="1:17" s="4" customFormat="1" x14ac:dyDescent="0.45">
      <c r="A80" s="4" t="s">
        <v>37</v>
      </c>
      <c r="B80" s="4">
        <v>34.926000000000002</v>
      </c>
      <c r="C80" s="4">
        <v>4.3570000000000002</v>
      </c>
      <c r="D80" s="4">
        <v>0.63400000000000001</v>
      </c>
      <c r="E80" s="4">
        <v>2.9449999999999998</v>
      </c>
      <c r="F80" s="4">
        <v>14.141999999999999</v>
      </c>
      <c r="G80" s="4">
        <v>61.167999999999999</v>
      </c>
      <c r="H80" s="4">
        <v>0</v>
      </c>
      <c r="I80" s="4">
        <v>0</v>
      </c>
      <c r="J80" s="4">
        <v>0.40200000000000002</v>
      </c>
      <c r="K80" s="4">
        <v>5.8</v>
      </c>
      <c r="L80" s="4">
        <v>3.629</v>
      </c>
      <c r="M80" s="4">
        <v>10.699</v>
      </c>
      <c r="N80" s="4">
        <v>0.58099999999999996</v>
      </c>
      <c r="O80" s="4">
        <v>1</v>
      </c>
      <c r="P80" s="4">
        <f t="shared" si="2"/>
        <v>0.81221617315097594</v>
      </c>
      <c r="Q80" s="4">
        <f t="shared" si="3"/>
        <v>161.14288632417527</v>
      </c>
    </row>
    <row r="81" spans="1:17" s="4" customFormat="1" x14ac:dyDescent="0.45">
      <c r="A81" s="4" t="s">
        <v>37</v>
      </c>
      <c r="B81" s="4">
        <v>1.157</v>
      </c>
      <c r="C81" s="4">
        <v>3.0539999999999998</v>
      </c>
      <c r="D81" s="4">
        <v>0.314</v>
      </c>
      <c r="E81" s="4">
        <v>2.6070000000000002</v>
      </c>
      <c r="F81" s="4">
        <v>13.601000000000001</v>
      </c>
      <c r="G81" s="4">
        <v>63.801000000000002</v>
      </c>
      <c r="H81" s="4">
        <v>0</v>
      </c>
      <c r="I81" s="4">
        <v>0</v>
      </c>
      <c r="J81" s="4">
        <v>0.311</v>
      </c>
      <c r="K81" s="4">
        <v>7.5540000000000003</v>
      </c>
      <c r="L81" s="4">
        <v>3.3180000000000001</v>
      </c>
      <c r="M81" s="4">
        <v>7.97</v>
      </c>
      <c r="N81" s="4">
        <v>0.52400000000000002</v>
      </c>
      <c r="O81" s="4">
        <v>1</v>
      </c>
      <c r="P81" s="4">
        <f t="shared" si="2"/>
        <v>0.82428102633006906</v>
      </c>
      <c r="Q81" s="4">
        <f t="shared" si="3"/>
        <v>129.59225073536871</v>
      </c>
    </row>
    <row r="82" spans="1:17" s="4" customFormat="1" x14ac:dyDescent="0.45">
      <c r="A82" s="4" t="s">
        <v>37</v>
      </c>
      <c r="B82" s="4">
        <v>6.7850000000000001</v>
      </c>
      <c r="C82" s="4">
        <v>7.26</v>
      </c>
      <c r="D82" s="4">
        <v>0.308</v>
      </c>
      <c r="E82" s="4">
        <v>2.9910000000000001</v>
      </c>
      <c r="F82" s="4">
        <v>14.76</v>
      </c>
      <c r="G82" s="4">
        <v>64.760999999999996</v>
      </c>
      <c r="H82" s="4">
        <v>0</v>
      </c>
      <c r="I82" s="4">
        <v>0</v>
      </c>
      <c r="J82" s="4">
        <v>0.311</v>
      </c>
      <c r="K82" s="4">
        <v>7.1029999999999998</v>
      </c>
      <c r="L82" s="4">
        <v>3.9409999999999998</v>
      </c>
      <c r="M82" s="4">
        <v>5.8250000000000002</v>
      </c>
      <c r="N82" s="4">
        <v>0</v>
      </c>
      <c r="O82" s="4">
        <v>1</v>
      </c>
      <c r="P82" s="4">
        <f t="shared" si="2"/>
        <v>0.81438865205417432</v>
      </c>
      <c r="Q82" s="4">
        <f t="shared" si="3"/>
        <v>127.08813160987076</v>
      </c>
    </row>
    <row r="83" spans="1:17" s="4" customFormat="1" x14ac:dyDescent="0.45">
      <c r="A83" s="4" t="s">
        <v>37</v>
      </c>
      <c r="B83" s="4">
        <v>1.524</v>
      </c>
      <c r="C83" s="4">
        <v>3.052</v>
      </c>
      <c r="D83" s="4">
        <v>0.82799999999999996</v>
      </c>
      <c r="E83" s="4">
        <v>3.2109999999999999</v>
      </c>
      <c r="F83" s="4">
        <v>14.872999999999999</v>
      </c>
      <c r="G83" s="4">
        <v>63.862000000000002</v>
      </c>
      <c r="H83" s="4">
        <v>0</v>
      </c>
      <c r="I83" s="4">
        <v>0</v>
      </c>
      <c r="J83" s="4">
        <v>0.13700000000000001</v>
      </c>
      <c r="K83" s="4">
        <v>6.4180000000000001</v>
      </c>
      <c r="L83" s="4">
        <v>3.18</v>
      </c>
      <c r="M83" s="4">
        <v>7.49</v>
      </c>
      <c r="N83" s="4">
        <v>0</v>
      </c>
      <c r="O83" s="4">
        <v>1</v>
      </c>
      <c r="P83" s="4">
        <f t="shared" si="2"/>
        <v>0.81110052708452407</v>
      </c>
      <c r="Q83" s="4">
        <f t="shared" si="3"/>
        <v>139.29998002796086</v>
      </c>
    </row>
    <row r="84" spans="1:17" s="4" customFormat="1" x14ac:dyDescent="0.45">
      <c r="A84" s="4" t="s">
        <v>37</v>
      </c>
      <c r="B84" s="4">
        <v>6.6589999999999998</v>
      </c>
      <c r="C84" s="4">
        <v>7.3529999999999998</v>
      </c>
      <c r="D84" s="4">
        <v>0.75</v>
      </c>
      <c r="E84" s="4">
        <v>2.052</v>
      </c>
      <c r="F84" s="4">
        <v>13.992000000000001</v>
      </c>
      <c r="G84" s="4">
        <v>65.311000000000007</v>
      </c>
      <c r="H84" s="4">
        <v>0</v>
      </c>
      <c r="I84" s="4">
        <v>0</v>
      </c>
      <c r="J84" s="4">
        <v>0</v>
      </c>
      <c r="K84" s="4">
        <v>6.8390000000000004</v>
      </c>
      <c r="L84" s="4">
        <v>4.5110000000000001</v>
      </c>
      <c r="M84" s="4">
        <v>5.5469999999999997</v>
      </c>
      <c r="N84" s="4">
        <v>0.999</v>
      </c>
      <c r="O84" s="4">
        <v>1</v>
      </c>
      <c r="P84" s="4">
        <f t="shared" si="2"/>
        <v>0.82356279081497541</v>
      </c>
      <c r="Q84" s="4">
        <f t="shared" si="3"/>
        <v>121.05237750422397</v>
      </c>
    </row>
    <row r="85" spans="1:17" s="4" customFormat="1" x14ac:dyDescent="0.45">
      <c r="A85" s="4" t="s">
        <v>37</v>
      </c>
      <c r="B85" s="4">
        <v>1.26</v>
      </c>
      <c r="C85" s="4">
        <v>3.05</v>
      </c>
      <c r="D85" s="4">
        <v>0.94299999999999995</v>
      </c>
      <c r="E85" s="4">
        <v>2.9540000000000002</v>
      </c>
      <c r="F85" s="4">
        <v>13.122</v>
      </c>
      <c r="G85" s="4">
        <v>60.093000000000004</v>
      </c>
      <c r="H85" s="4">
        <v>0</v>
      </c>
      <c r="I85" s="4">
        <v>0</v>
      </c>
      <c r="J85" s="4">
        <v>0.16400000000000001</v>
      </c>
      <c r="K85" s="4">
        <v>5.4790000000000001</v>
      </c>
      <c r="L85" s="4">
        <v>3.4580000000000002</v>
      </c>
      <c r="M85" s="4">
        <v>13.787000000000001</v>
      </c>
      <c r="N85" s="4">
        <v>0</v>
      </c>
      <c r="O85" s="4">
        <v>1</v>
      </c>
      <c r="P85" s="4">
        <f t="shared" si="2"/>
        <v>0.82077443146896134</v>
      </c>
      <c r="Q85" s="4">
        <f t="shared" si="3"/>
        <v>173.08012054452871</v>
      </c>
    </row>
    <row r="86" spans="1:17" s="4" customFormat="1" x14ac:dyDescent="0.45">
      <c r="A86" s="4" t="s">
        <v>37</v>
      </c>
      <c r="B86" s="4">
        <v>1.2410000000000001</v>
      </c>
      <c r="C86" s="4">
        <v>2.7719999999999998</v>
      </c>
      <c r="D86" s="4">
        <v>1.0369999999999999</v>
      </c>
      <c r="E86" s="4">
        <v>2.64</v>
      </c>
      <c r="F86" s="4">
        <v>13.952999999999999</v>
      </c>
      <c r="G86" s="4">
        <v>62.378</v>
      </c>
      <c r="H86" s="4">
        <v>0</v>
      </c>
      <c r="I86" s="4">
        <v>0</v>
      </c>
      <c r="J86" s="4">
        <v>0</v>
      </c>
      <c r="K86" s="4">
        <v>5.7850000000000001</v>
      </c>
      <c r="L86" s="4">
        <v>3.3140000000000001</v>
      </c>
      <c r="M86" s="4">
        <v>10.635999999999999</v>
      </c>
      <c r="N86" s="4">
        <v>0.25800000000000001</v>
      </c>
      <c r="O86" s="4">
        <v>1</v>
      </c>
      <c r="P86" s="4">
        <f t="shared" si="2"/>
        <v>0.81720401933683562</v>
      </c>
      <c r="Q86" s="4">
        <f t="shared" si="3"/>
        <v>158.43566470902294</v>
      </c>
    </row>
    <row r="87" spans="1:17" s="4" customFormat="1" x14ac:dyDescent="0.45">
      <c r="A87" s="4" t="s">
        <v>37</v>
      </c>
      <c r="B87" s="4">
        <v>5.2249999999999996</v>
      </c>
      <c r="C87" s="4">
        <v>3.0329999999999999</v>
      </c>
      <c r="D87" s="4">
        <v>0.77300000000000002</v>
      </c>
      <c r="E87" s="4">
        <v>3.4420000000000002</v>
      </c>
      <c r="F87" s="4">
        <v>13.959</v>
      </c>
      <c r="G87" s="4">
        <v>61.832000000000001</v>
      </c>
      <c r="H87" s="4">
        <v>0</v>
      </c>
      <c r="I87" s="4">
        <v>0</v>
      </c>
      <c r="J87" s="4">
        <v>6.3E-2</v>
      </c>
      <c r="K87" s="4">
        <v>5.8479999999999999</v>
      </c>
      <c r="L87" s="4">
        <v>4.3600000000000003</v>
      </c>
      <c r="M87" s="4">
        <v>9.7219999999999995</v>
      </c>
      <c r="N87" s="4">
        <v>0</v>
      </c>
      <c r="O87" s="4">
        <v>1</v>
      </c>
      <c r="P87" s="4">
        <f t="shared" si="2"/>
        <v>0.81582245913103146</v>
      </c>
      <c r="Q87" s="4">
        <f t="shared" si="3"/>
        <v>146.96962879640046</v>
      </c>
    </row>
    <row r="88" spans="1:17" s="4" customFormat="1" x14ac:dyDescent="0.45">
      <c r="A88" s="4" t="s">
        <v>37</v>
      </c>
      <c r="B88" s="4">
        <v>2.7029999999999998</v>
      </c>
      <c r="C88" s="4">
        <v>6.75</v>
      </c>
      <c r="D88" s="4">
        <v>1.105</v>
      </c>
      <c r="E88" s="4">
        <v>2.92</v>
      </c>
      <c r="F88" s="4">
        <v>13.443</v>
      </c>
      <c r="G88" s="4">
        <v>62.5</v>
      </c>
      <c r="H88" s="4">
        <v>0</v>
      </c>
      <c r="I88" s="4">
        <v>0</v>
      </c>
      <c r="J88" s="4">
        <v>0</v>
      </c>
      <c r="K88" s="4">
        <v>5.9640000000000004</v>
      </c>
      <c r="L88" s="4">
        <v>3.2050000000000001</v>
      </c>
      <c r="M88" s="4">
        <v>10.862</v>
      </c>
      <c r="N88" s="4">
        <v>0</v>
      </c>
      <c r="O88" s="4">
        <v>1</v>
      </c>
      <c r="P88" s="4">
        <f t="shared" si="2"/>
        <v>0.82298566029785503</v>
      </c>
      <c r="Q88" s="4">
        <f t="shared" si="3"/>
        <v>152.6269475645737</v>
      </c>
    </row>
    <row r="89" spans="1:17" s="4" customFormat="1" x14ac:dyDescent="0.45">
      <c r="A89" s="4" t="s">
        <v>37</v>
      </c>
      <c r="B89" s="4">
        <v>3.476</v>
      </c>
      <c r="C89" s="4">
        <v>5.0739999999999998</v>
      </c>
      <c r="D89" s="4">
        <v>0.57599999999999996</v>
      </c>
      <c r="E89" s="4">
        <v>2.9750000000000001</v>
      </c>
      <c r="F89" s="4">
        <v>13.914999999999999</v>
      </c>
      <c r="G89" s="4">
        <v>61.031999999999996</v>
      </c>
      <c r="H89" s="4">
        <v>0</v>
      </c>
      <c r="I89" s="4">
        <v>0</v>
      </c>
      <c r="J89" s="4">
        <v>1.3029999999999999</v>
      </c>
      <c r="K89" s="4">
        <v>6.1120000000000001</v>
      </c>
      <c r="L89" s="4">
        <v>2.0339999999999998</v>
      </c>
      <c r="M89" s="4">
        <v>12.053000000000001</v>
      </c>
      <c r="N89" s="4">
        <v>0</v>
      </c>
      <c r="O89" s="4">
        <v>1</v>
      </c>
      <c r="P89" s="4">
        <f t="shared" si="2"/>
        <v>0.81433546372770083</v>
      </c>
      <c r="Q89" s="4">
        <f t="shared" si="3"/>
        <v>175.37411708368253</v>
      </c>
    </row>
    <row r="90" spans="1:17" s="4" customFormat="1" x14ac:dyDescent="0.45">
      <c r="A90" s="4" t="s">
        <v>37</v>
      </c>
      <c r="B90" s="4">
        <v>0.93600000000000005</v>
      </c>
      <c r="C90" s="4">
        <v>2.504</v>
      </c>
      <c r="D90" s="4">
        <v>0.43</v>
      </c>
      <c r="E90" s="4">
        <v>3.1480000000000001</v>
      </c>
      <c r="F90" s="4">
        <v>15.003</v>
      </c>
      <c r="G90" s="4">
        <v>65.167000000000002</v>
      </c>
      <c r="H90" s="4">
        <v>0</v>
      </c>
      <c r="I90" s="4">
        <v>0</v>
      </c>
      <c r="J90" s="4">
        <v>0.57999999999999996</v>
      </c>
      <c r="K90" s="4">
        <v>5.2359999999999998</v>
      </c>
      <c r="L90" s="4">
        <v>3.621</v>
      </c>
      <c r="M90" s="4">
        <v>6.8140000000000001</v>
      </c>
      <c r="N90" s="4">
        <v>0</v>
      </c>
      <c r="O90" s="4">
        <v>1</v>
      </c>
      <c r="P90" s="4">
        <f t="shared" si="2"/>
        <v>0.8128601721342148</v>
      </c>
      <c r="Q90" s="4">
        <f t="shared" si="3"/>
        <v>154.59800041657988</v>
      </c>
    </row>
    <row r="91" spans="1:17" s="4" customFormat="1" x14ac:dyDescent="0.45">
      <c r="A91" s="4" t="s">
        <v>37</v>
      </c>
      <c r="B91" s="4">
        <v>1.381</v>
      </c>
      <c r="C91" s="4">
        <v>3.8620000000000001</v>
      </c>
      <c r="D91" s="4">
        <v>0.77300000000000002</v>
      </c>
      <c r="E91" s="4">
        <v>1.7210000000000001</v>
      </c>
      <c r="F91" s="4">
        <v>14.284000000000001</v>
      </c>
      <c r="G91" s="4">
        <v>69.8</v>
      </c>
      <c r="H91" s="4">
        <v>0</v>
      </c>
      <c r="I91" s="4">
        <v>0</v>
      </c>
      <c r="J91" s="4">
        <v>0</v>
      </c>
      <c r="K91" s="4">
        <v>3.335</v>
      </c>
      <c r="L91" s="4">
        <v>6.0279999999999996</v>
      </c>
      <c r="M91" s="4">
        <v>3.9670000000000001</v>
      </c>
      <c r="N91" s="4">
        <v>9.2999999999999999E-2</v>
      </c>
      <c r="O91" s="4">
        <v>1</v>
      </c>
      <c r="P91" s="4">
        <f t="shared" si="2"/>
        <v>0.83012225869368717</v>
      </c>
      <c r="Q91" s="4">
        <f t="shared" si="3"/>
        <v>151.18331123125574</v>
      </c>
    </row>
    <row r="92" spans="1:17" s="4" customFormat="1" x14ac:dyDescent="0.45">
      <c r="A92" s="4" t="s">
        <v>37</v>
      </c>
      <c r="B92" s="4">
        <v>1.829</v>
      </c>
      <c r="C92" s="4">
        <v>5.0460000000000003</v>
      </c>
      <c r="D92" s="4">
        <v>1.4119999999999999</v>
      </c>
      <c r="E92" s="4">
        <v>2.5739999999999998</v>
      </c>
      <c r="F92" s="4">
        <v>13.105</v>
      </c>
      <c r="G92" s="4">
        <v>65.832999999999998</v>
      </c>
      <c r="H92" s="4">
        <v>0</v>
      </c>
      <c r="I92" s="4">
        <v>0</v>
      </c>
      <c r="J92" s="4">
        <v>0.51</v>
      </c>
      <c r="K92" s="4">
        <v>4.7850000000000001</v>
      </c>
      <c r="L92" s="4">
        <v>3.137</v>
      </c>
      <c r="M92" s="4">
        <v>8.6010000000000009</v>
      </c>
      <c r="N92" s="4">
        <v>4.2999999999999997E-2</v>
      </c>
      <c r="O92" s="4">
        <v>1</v>
      </c>
      <c r="P92" s="4">
        <f t="shared" si="2"/>
        <v>0.83398363272441656</v>
      </c>
      <c r="Q92" s="4">
        <f t="shared" si="3"/>
        <v>152.85203473522904</v>
      </c>
    </row>
    <row r="93" spans="1:17" s="4" customFormat="1" x14ac:dyDescent="0.45">
      <c r="A93" s="4" t="s">
        <v>37</v>
      </c>
      <c r="B93" s="4">
        <v>10.077</v>
      </c>
      <c r="C93" s="4">
        <v>5.9390000000000001</v>
      </c>
      <c r="D93" s="4">
        <v>0</v>
      </c>
      <c r="E93" s="4">
        <v>3.3319999999999999</v>
      </c>
      <c r="F93" s="4">
        <v>14.711</v>
      </c>
      <c r="G93" s="4">
        <v>63.284999999999997</v>
      </c>
      <c r="H93" s="4">
        <v>0</v>
      </c>
      <c r="I93" s="4">
        <v>0</v>
      </c>
      <c r="J93" s="4">
        <v>0</v>
      </c>
      <c r="K93" s="4">
        <v>6.2549999999999999</v>
      </c>
      <c r="L93" s="4">
        <v>4.1959999999999997</v>
      </c>
      <c r="M93" s="4">
        <v>8.17</v>
      </c>
      <c r="N93" s="4">
        <v>5.1999999999999998E-2</v>
      </c>
      <c r="O93" s="4">
        <v>1</v>
      </c>
      <c r="P93" s="4">
        <f t="shared" si="2"/>
        <v>0.81138776347505004</v>
      </c>
      <c r="Q93" s="4">
        <f t="shared" si="3"/>
        <v>148.6650086809629</v>
      </c>
    </row>
    <row r="94" spans="1:17" s="4" customFormat="1" x14ac:dyDescent="0.45">
      <c r="A94" s="4" t="s">
        <v>37</v>
      </c>
      <c r="B94" s="4">
        <v>13.742000000000001</v>
      </c>
      <c r="C94" s="4">
        <v>6.13</v>
      </c>
      <c r="D94" s="4">
        <v>0.78300000000000003</v>
      </c>
      <c r="E94" s="4">
        <v>2.1890000000000001</v>
      </c>
      <c r="F94" s="4">
        <v>13.606999999999999</v>
      </c>
      <c r="G94" s="4">
        <v>60.78</v>
      </c>
      <c r="H94" s="4">
        <v>0</v>
      </c>
      <c r="I94" s="4">
        <v>0</v>
      </c>
      <c r="J94" s="4">
        <v>0.60899999999999999</v>
      </c>
      <c r="K94" s="4">
        <v>6.0410000000000004</v>
      </c>
      <c r="L94" s="4">
        <v>3.4689999999999999</v>
      </c>
      <c r="M94" s="4">
        <v>11.486000000000001</v>
      </c>
      <c r="N94" s="4">
        <v>1.0349999999999999</v>
      </c>
      <c r="O94" s="4">
        <v>1</v>
      </c>
      <c r="P94" s="4">
        <f t="shared" si="2"/>
        <v>0.81707825292053715</v>
      </c>
      <c r="Q94" s="4">
        <f t="shared" si="3"/>
        <v>163.09261300992279</v>
      </c>
    </row>
    <row r="95" spans="1:17" s="4" customFormat="1" x14ac:dyDescent="0.45">
      <c r="A95" s="4" t="s">
        <v>37</v>
      </c>
      <c r="B95" s="4">
        <v>1.069</v>
      </c>
      <c r="C95" s="4">
        <v>3.0579999999999998</v>
      </c>
      <c r="D95" s="4">
        <v>0.53600000000000003</v>
      </c>
      <c r="E95" s="4">
        <v>2.7130000000000001</v>
      </c>
      <c r="F95" s="4">
        <v>13.702999999999999</v>
      </c>
      <c r="G95" s="4">
        <v>63.003</v>
      </c>
      <c r="H95" s="4">
        <v>0</v>
      </c>
      <c r="I95" s="4">
        <v>0</v>
      </c>
      <c r="J95" s="4">
        <v>0</v>
      </c>
      <c r="K95" s="4">
        <v>6.4279999999999999</v>
      </c>
      <c r="L95" s="4">
        <v>4.6639999999999997</v>
      </c>
      <c r="M95" s="4">
        <v>8.9529999999999994</v>
      </c>
      <c r="N95" s="4">
        <v>0</v>
      </c>
      <c r="O95" s="4">
        <v>1</v>
      </c>
      <c r="P95" s="4">
        <f t="shared" si="2"/>
        <v>0.82135686908455663</v>
      </c>
      <c r="Q95" s="4">
        <f t="shared" si="3"/>
        <v>140.18786260244957</v>
      </c>
    </row>
    <row r="96" spans="1:17" x14ac:dyDescent="0.45">
      <c r="A96" t="s">
        <v>39</v>
      </c>
      <c r="B96">
        <v>0.91500000000000004</v>
      </c>
      <c r="C96">
        <v>3.0289999999999999</v>
      </c>
      <c r="D96">
        <v>13.105</v>
      </c>
      <c r="E96">
        <v>0.53800000000000003</v>
      </c>
      <c r="F96">
        <v>19.687000000000001</v>
      </c>
      <c r="G96">
        <v>60.34</v>
      </c>
      <c r="H96">
        <v>0</v>
      </c>
      <c r="I96">
        <v>0</v>
      </c>
      <c r="J96">
        <v>0.252</v>
      </c>
      <c r="K96">
        <v>2.0840000000000001</v>
      </c>
      <c r="L96">
        <v>0.54900000000000004</v>
      </c>
      <c r="M96">
        <v>3.4449999999999998</v>
      </c>
      <c r="N96">
        <v>0</v>
      </c>
      <c r="O96" s="5">
        <v>1.2</v>
      </c>
      <c r="P96">
        <f t="shared" si="2"/>
        <v>0.75399552650980295</v>
      </c>
      <c r="Q96">
        <f t="shared" si="3"/>
        <v>58.267580487242995</v>
      </c>
    </row>
    <row r="97" spans="1:17" x14ac:dyDescent="0.45">
      <c r="A97" t="s">
        <v>39</v>
      </c>
      <c r="B97">
        <v>0.28799999999999998</v>
      </c>
      <c r="C97">
        <v>2.5579999999999998</v>
      </c>
      <c r="D97">
        <v>4.0339999999999998</v>
      </c>
      <c r="E97">
        <v>0.625</v>
      </c>
      <c r="F97">
        <v>15.31</v>
      </c>
      <c r="G97">
        <v>64.168000000000006</v>
      </c>
      <c r="H97">
        <v>0</v>
      </c>
      <c r="I97">
        <v>0</v>
      </c>
      <c r="J97">
        <v>0.54100000000000004</v>
      </c>
      <c r="K97">
        <v>10.468999999999999</v>
      </c>
      <c r="L97">
        <v>1.115</v>
      </c>
      <c r="M97">
        <v>3.7280000000000002</v>
      </c>
      <c r="N97">
        <v>0.01</v>
      </c>
      <c r="O97" s="5">
        <v>1.2</v>
      </c>
      <c r="P97">
        <f t="shared" si="2"/>
        <v>0.80736807670047062</v>
      </c>
      <c r="Q97">
        <f t="shared" si="3"/>
        <v>44.569871545348384</v>
      </c>
    </row>
    <row r="98" spans="1:17" x14ac:dyDescent="0.45">
      <c r="A98" t="s">
        <v>39</v>
      </c>
      <c r="B98">
        <v>3.2570000000000001</v>
      </c>
      <c r="C98">
        <v>2.5169999999999999</v>
      </c>
      <c r="D98">
        <v>9.9730000000000008</v>
      </c>
      <c r="E98">
        <v>0.223</v>
      </c>
      <c r="F98">
        <v>21.68</v>
      </c>
      <c r="G98">
        <v>56.094000000000001</v>
      </c>
      <c r="H98">
        <v>0</v>
      </c>
      <c r="I98">
        <v>0</v>
      </c>
      <c r="J98">
        <v>0.372</v>
      </c>
      <c r="K98">
        <v>1.151</v>
      </c>
      <c r="L98">
        <v>8.3780000000000001</v>
      </c>
      <c r="M98">
        <v>1.454</v>
      </c>
      <c r="N98">
        <v>0.67300000000000004</v>
      </c>
      <c r="O98" s="5">
        <v>1.2</v>
      </c>
      <c r="P98">
        <f t="shared" si="2"/>
        <v>0.72124360326072978</v>
      </c>
      <c r="Q98">
        <f t="shared" si="3"/>
        <v>103.12786838946552</v>
      </c>
    </row>
    <row r="99" spans="1:17" x14ac:dyDescent="0.45">
      <c r="A99" t="s">
        <v>39</v>
      </c>
      <c r="B99">
        <v>5.633</v>
      </c>
      <c r="C99">
        <v>3.3250000000000002</v>
      </c>
      <c r="D99">
        <v>5.3159999999999998</v>
      </c>
      <c r="E99">
        <v>0.54200000000000004</v>
      </c>
      <c r="F99">
        <v>13.916</v>
      </c>
      <c r="G99">
        <v>69.010000000000005</v>
      </c>
      <c r="H99">
        <v>0</v>
      </c>
      <c r="I99">
        <v>0</v>
      </c>
      <c r="J99">
        <v>1.2E-2</v>
      </c>
      <c r="K99">
        <v>6.0430000000000001</v>
      </c>
      <c r="L99">
        <v>2.2229999999999999</v>
      </c>
      <c r="M99">
        <v>2.9380000000000002</v>
      </c>
      <c r="N99">
        <v>0</v>
      </c>
      <c r="O99" s="5">
        <v>1.2</v>
      </c>
      <c r="P99">
        <f t="shared" si="2"/>
        <v>0.83218773364204235</v>
      </c>
      <c r="Q99">
        <f t="shared" si="3"/>
        <v>65.279175794896076</v>
      </c>
    </row>
    <row r="100" spans="1:17" x14ac:dyDescent="0.45">
      <c r="A100" t="s">
        <v>39</v>
      </c>
      <c r="B100">
        <v>10.347</v>
      </c>
      <c r="C100">
        <v>2.649</v>
      </c>
      <c r="D100">
        <v>0.11600000000000001</v>
      </c>
      <c r="E100">
        <v>0.151</v>
      </c>
      <c r="F100">
        <v>0.876</v>
      </c>
      <c r="G100">
        <v>98.293000000000006</v>
      </c>
      <c r="H100">
        <v>0</v>
      </c>
      <c r="I100">
        <v>0</v>
      </c>
      <c r="J100">
        <v>0.19700000000000001</v>
      </c>
      <c r="K100">
        <v>0.24299999999999999</v>
      </c>
      <c r="L100">
        <v>0</v>
      </c>
      <c r="M100">
        <v>0.124</v>
      </c>
      <c r="N100">
        <v>0</v>
      </c>
      <c r="O100" s="5">
        <v>1.2</v>
      </c>
      <c r="P100">
        <f t="shared" si="2"/>
        <v>0.99116659439945942</v>
      </c>
      <c r="Q100">
        <f t="shared" si="3"/>
        <v>142.66263237518911</v>
      </c>
    </row>
    <row r="101" spans="1:17" x14ac:dyDescent="0.45">
      <c r="A101" t="s">
        <v>39</v>
      </c>
      <c r="B101">
        <v>3.125</v>
      </c>
      <c r="C101">
        <v>2.524</v>
      </c>
      <c r="D101">
        <v>3.1909999999999998</v>
      </c>
      <c r="E101">
        <v>0.10299999999999999</v>
      </c>
      <c r="F101">
        <v>8.7360000000000007</v>
      </c>
      <c r="G101">
        <v>78.873999999999995</v>
      </c>
      <c r="H101">
        <v>0</v>
      </c>
      <c r="I101">
        <v>0</v>
      </c>
      <c r="J101">
        <v>0.33500000000000002</v>
      </c>
      <c r="K101">
        <v>6.1989999999999998</v>
      </c>
      <c r="L101">
        <v>1.0229999999999999</v>
      </c>
      <c r="M101">
        <v>1.538</v>
      </c>
      <c r="N101">
        <v>0</v>
      </c>
      <c r="O101" s="5">
        <v>1.2</v>
      </c>
      <c r="P101">
        <f t="shared" si="2"/>
        <v>0.90028535555301903</v>
      </c>
      <c r="Q101">
        <f t="shared" si="3"/>
        <v>26.936952413674629</v>
      </c>
    </row>
    <row r="102" spans="1:17" x14ac:dyDescent="0.45">
      <c r="A102" t="s">
        <v>39</v>
      </c>
      <c r="B102">
        <v>0.54600000000000004</v>
      </c>
      <c r="C102">
        <v>2.65</v>
      </c>
      <c r="D102">
        <v>3.5249999999999999</v>
      </c>
      <c r="E102">
        <v>6.1130000000000004</v>
      </c>
      <c r="F102">
        <v>21.858000000000001</v>
      </c>
      <c r="G102">
        <v>43.375</v>
      </c>
      <c r="H102">
        <v>0</v>
      </c>
      <c r="I102">
        <v>0</v>
      </c>
      <c r="J102">
        <v>0</v>
      </c>
      <c r="K102">
        <v>3.798</v>
      </c>
      <c r="L102">
        <v>1.819</v>
      </c>
      <c r="M102">
        <v>19.081</v>
      </c>
      <c r="N102">
        <v>0.43099999999999999</v>
      </c>
      <c r="O102" s="5">
        <v>1.2</v>
      </c>
      <c r="P102">
        <f t="shared" si="2"/>
        <v>0.66492419480937559</v>
      </c>
      <c r="Q102">
        <f t="shared" si="3"/>
        <v>213.39543709837409</v>
      </c>
    </row>
    <row r="103" spans="1:17" x14ac:dyDescent="0.45">
      <c r="A103" t="s">
        <v>39</v>
      </c>
      <c r="B103">
        <v>4.1189999999999998</v>
      </c>
      <c r="C103">
        <v>2.5510000000000002</v>
      </c>
      <c r="D103">
        <v>6.1580000000000004</v>
      </c>
      <c r="E103">
        <v>0.23200000000000001</v>
      </c>
      <c r="F103">
        <v>17.023</v>
      </c>
      <c r="G103">
        <v>63.195</v>
      </c>
      <c r="H103">
        <v>0</v>
      </c>
      <c r="I103">
        <v>0</v>
      </c>
      <c r="J103">
        <v>8.0000000000000002E-3</v>
      </c>
      <c r="K103">
        <v>8.9619999999999997</v>
      </c>
      <c r="L103">
        <v>3.2709999999999999</v>
      </c>
      <c r="M103">
        <v>0.96199999999999997</v>
      </c>
      <c r="N103">
        <v>0.189</v>
      </c>
      <c r="O103" s="5">
        <v>1.2</v>
      </c>
      <c r="P103">
        <f t="shared" si="2"/>
        <v>0.78779077015133758</v>
      </c>
      <c r="Q103">
        <f t="shared" si="3"/>
        <v>44.612672873542429</v>
      </c>
    </row>
    <row r="104" spans="1:17" x14ac:dyDescent="0.45">
      <c r="A104" t="s">
        <v>39</v>
      </c>
      <c r="B104">
        <v>2.2869999999999999</v>
      </c>
      <c r="C104">
        <v>2.512</v>
      </c>
      <c r="D104">
        <v>0.83399999999999996</v>
      </c>
      <c r="E104">
        <v>0.19</v>
      </c>
      <c r="F104">
        <v>2.536</v>
      </c>
      <c r="G104">
        <v>91.963999999999999</v>
      </c>
      <c r="H104">
        <v>0</v>
      </c>
      <c r="I104">
        <v>0</v>
      </c>
      <c r="J104">
        <v>0.622</v>
      </c>
      <c r="K104">
        <v>0.59</v>
      </c>
      <c r="L104">
        <v>0</v>
      </c>
      <c r="M104">
        <v>2.35</v>
      </c>
      <c r="N104">
        <v>0.91400000000000003</v>
      </c>
      <c r="O104" s="5">
        <v>1.2</v>
      </c>
      <c r="P104">
        <f t="shared" si="2"/>
        <v>0.97316402116402112</v>
      </c>
      <c r="Q104">
        <f t="shared" si="3"/>
        <v>212.97117516629714</v>
      </c>
    </row>
    <row r="105" spans="1:17" x14ac:dyDescent="0.45">
      <c r="A105" t="s">
        <v>39</v>
      </c>
      <c r="B105">
        <v>0.41099999999999998</v>
      </c>
      <c r="C105">
        <v>2.931</v>
      </c>
      <c r="D105">
        <v>8.0609999999999999</v>
      </c>
      <c r="E105">
        <v>0</v>
      </c>
      <c r="F105">
        <v>18.155000000000001</v>
      </c>
      <c r="G105">
        <v>62.506</v>
      </c>
      <c r="H105">
        <v>0</v>
      </c>
      <c r="I105">
        <v>0</v>
      </c>
      <c r="J105">
        <v>0.14399999999999999</v>
      </c>
      <c r="K105">
        <v>8.6620000000000008</v>
      </c>
      <c r="L105">
        <v>0.55100000000000005</v>
      </c>
      <c r="M105">
        <v>0.218</v>
      </c>
      <c r="N105">
        <v>1.7030000000000001</v>
      </c>
      <c r="O105" s="5">
        <v>1.2</v>
      </c>
      <c r="P105">
        <f t="shared" si="2"/>
        <v>0.77492220527888322</v>
      </c>
      <c r="Q105">
        <f t="shared" si="3"/>
        <v>15.438990182328206</v>
      </c>
    </row>
    <row r="106" spans="1:17" x14ac:dyDescent="0.45">
      <c r="A106" t="s">
        <v>39</v>
      </c>
      <c r="B106">
        <v>3.9830000000000001</v>
      </c>
      <c r="C106">
        <v>2.863</v>
      </c>
      <c r="D106">
        <v>1.4319999999999999</v>
      </c>
      <c r="E106">
        <v>2.3069999999999999</v>
      </c>
      <c r="F106">
        <v>23.254000000000001</v>
      </c>
      <c r="G106">
        <v>47.582000000000001</v>
      </c>
      <c r="H106">
        <v>0</v>
      </c>
      <c r="I106">
        <v>0</v>
      </c>
      <c r="J106">
        <v>1.3</v>
      </c>
      <c r="K106">
        <v>3.4260000000000002</v>
      </c>
      <c r="L106">
        <v>4.2590000000000003</v>
      </c>
      <c r="M106">
        <v>15.781000000000001</v>
      </c>
      <c r="N106">
        <v>0.65800000000000003</v>
      </c>
      <c r="O106" s="5">
        <v>1.2</v>
      </c>
      <c r="P106">
        <f t="shared" si="2"/>
        <v>0.67172059404822404</v>
      </c>
      <c r="Q106">
        <f t="shared" si="3"/>
        <v>262.97387437465261</v>
      </c>
    </row>
    <row r="107" spans="1:17" x14ac:dyDescent="0.45">
      <c r="A107" t="s">
        <v>39</v>
      </c>
      <c r="B107">
        <v>2.222</v>
      </c>
      <c r="C107">
        <v>3.415</v>
      </c>
      <c r="D107">
        <v>4.5220000000000002</v>
      </c>
      <c r="E107">
        <v>1.472</v>
      </c>
      <c r="F107">
        <v>13.013999999999999</v>
      </c>
      <c r="G107">
        <v>57.237000000000002</v>
      </c>
      <c r="H107">
        <v>0</v>
      </c>
      <c r="I107">
        <v>0</v>
      </c>
      <c r="J107">
        <v>0.48499999999999999</v>
      </c>
      <c r="K107">
        <v>3.9769999999999999</v>
      </c>
      <c r="L107">
        <v>2.4159999999999999</v>
      </c>
      <c r="M107">
        <v>16.878</v>
      </c>
      <c r="N107">
        <v>0</v>
      </c>
      <c r="O107" s="5">
        <v>1.2</v>
      </c>
      <c r="P107">
        <f t="shared" si="2"/>
        <v>0.81474996797198618</v>
      </c>
      <c r="Q107">
        <f t="shared" si="3"/>
        <v>179.22580645161293</v>
      </c>
    </row>
    <row r="108" spans="1:17" x14ac:dyDescent="0.45">
      <c r="A108" t="s">
        <v>39</v>
      </c>
      <c r="B108">
        <v>4.032</v>
      </c>
      <c r="C108">
        <v>5.444</v>
      </c>
      <c r="D108">
        <v>5.56</v>
      </c>
      <c r="E108">
        <v>0.22500000000000001</v>
      </c>
      <c r="F108">
        <v>23.998999999999999</v>
      </c>
      <c r="G108">
        <v>54.558</v>
      </c>
      <c r="H108">
        <v>0</v>
      </c>
      <c r="I108">
        <v>0</v>
      </c>
      <c r="J108">
        <v>0</v>
      </c>
      <c r="K108">
        <v>0.52700000000000002</v>
      </c>
      <c r="L108">
        <v>13.301</v>
      </c>
      <c r="M108">
        <v>1.591</v>
      </c>
      <c r="N108">
        <v>0.23799999999999999</v>
      </c>
      <c r="O108" s="5">
        <v>1.2</v>
      </c>
      <c r="P108">
        <f t="shared" si="2"/>
        <v>0.69450208129129165</v>
      </c>
      <c r="Q108">
        <f t="shared" si="3"/>
        <v>140.48402184737017</v>
      </c>
    </row>
    <row r="109" spans="1:17" x14ac:dyDescent="0.45">
      <c r="A109" t="s">
        <v>39</v>
      </c>
      <c r="B109">
        <v>4.173</v>
      </c>
      <c r="C109">
        <v>3.3940000000000001</v>
      </c>
      <c r="D109">
        <v>5.117</v>
      </c>
      <c r="E109">
        <v>4.1529999999999996</v>
      </c>
      <c r="F109">
        <v>16.062000000000001</v>
      </c>
      <c r="G109">
        <v>14.018000000000001</v>
      </c>
      <c r="H109">
        <v>0</v>
      </c>
      <c r="I109">
        <v>0</v>
      </c>
      <c r="J109">
        <v>0.40100000000000002</v>
      </c>
      <c r="K109">
        <v>32.073</v>
      </c>
      <c r="L109">
        <v>13.98</v>
      </c>
      <c r="M109">
        <v>10.016999999999999</v>
      </c>
      <c r="N109">
        <v>4.1790000000000003</v>
      </c>
      <c r="O109" s="5">
        <v>1.2</v>
      </c>
      <c r="P109">
        <f t="shared" si="2"/>
        <v>0.46602393617021276</v>
      </c>
      <c r="Q109">
        <f t="shared" si="3"/>
        <v>34.244990198213905</v>
      </c>
    </row>
    <row r="110" spans="1:17" x14ac:dyDescent="0.45">
      <c r="A110" t="s">
        <v>39</v>
      </c>
      <c r="B110">
        <v>1.5469999999999999</v>
      </c>
      <c r="C110">
        <v>2.9119999999999999</v>
      </c>
      <c r="D110">
        <v>0.67200000000000004</v>
      </c>
      <c r="E110">
        <v>0.63300000000000001</v>
      </c>
      <c r="F110">
        <v>16.094999999999999</v>
      </c>
      <c r="G110">
        <v>55.392000000000003</v>
      </c>
      <c r="H110">
        <v>0</v>
      </c>
      <c r="I110">
        <v>0</v>
      </c>
      <c r="J110">
        <v>0.34899999999999998</v>
      </c>
      <c r="K110">
        <v>21.216000000000001</v>
      </c>
      <c r="L110">
        <v>3.5999999999999997E-2</v>
      </c>
      <c r="M110">
        <v>4.6239999999999997</v>
      </c>
      <c r="N110">
        <v>0.98299999999999998</v>
      </c>
      <c r="O110" s="5">
        <v>1.2</v>
      </c>
      <c r="P110">
        <f t="shared" si="2"/>
        <v>0.77485416928952122</v>
      </c>
      <c r="Q110">
        <f t="shared" si="3"/>
        <v>0.72763282528199447</v>
      </c>
    </row>
    <row r="111" spans="1:17" x14ac:dyDescent="0.45">
      <c r="A111" t="s">
        <v>39</v>
      </c>
      <c r="B111">
        <v>4.625</v>
      </c>
      <c r="C111">
        <v>3.194</v>
      </c>
      <c r="D111">
        <v>4.133</v>
      </c>
      <c r="E111">
        <v>0.55700000000000005</v>
      </c>
      <c r="F111">
        <v>14.053000000000001</v>
      </c>
      <c r="G111">
        <v>65.914000000000001</v>
      </c>
      <c r="H111">
        <v>0</v>
      </c>
      <c r="I111">
        <v>0</v>
      </c>
      <c r="J111">
        <v>0.16700000000000001</v>
      </c>
      <c r="K111">
        <v>12.331</v>
      </c>
      <c r="L111">
        <v>1.49</v>
      </c>
      <c r="M111">
        <v>0.874</v>
      </c>
      <c r="N111">
        <v>0.48099999999999998</v>
      </c>
      <c r="O111" s="5">
        <v>1.2</v>
      </c>
      <c r="P111">
        <f t="shared" si="2"/>
        <v>0.82426500931634306</v>
      </c>
      <c r="Q111">
        <f>((F111+M111)-(D111+K111)+2*(L111+E111))*100/((D111+K111)+2*(L111+E111))</f>
        <v>12.437980348282922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D9DC8-0E90-48E0-866E-519DBAB4316E}">
  <sheetPr codeName="XLSTAT_20240712_112305_1_HID">
    <tabColor rgb="FF007800"/>
  </sheetPr>
  <dimension ref="A1:L6"/>
  <sheetViews>
    <sheetView workbookViewId="0">
      <selection activeCell="I1" sqref="I1"/>
    </sheetView>
  </sheetViews>
  <sheetFormatPr defaultRowHeight="14.25" x14ac:dyDescent="0.45"/>
  <sheetData>
    <row r="1" spans="1:12" x14ac:dyDescent="0.45">
      <c r="A1">
        <v>1</v>
      </c>
      <c r="C1">
        <f t="shared" ref="C1:C6" si="0">0+(A1-1)*0.2</f>
        <v>0</v>
      </c>
      <c r="D1">
        <f t="shared" ref="D1:D6" si="1">0*C1</f>
        <v>0</v>
      </c>
      <c r="E1">
        <v>1</v>
      </c>
      <c r="G1">
        <f t="shared" ref="G1:G6" si="2">0.5+(E1-1)*0.1</f>
        <v>0.5</v>
      </c>
      <c r="H1">
        <f t="shared" ref="H1:H6" si="3">1.73205080756888*(1-G1)</f>
        <v>0.86602540378444004</v>
      </c>
      <c r="I1">
        <v>1</v>
      </c>
      <c r="K1">
        <f t="shared" ref="K1:K6" si="4">0+(I1-1)*0.1</f>
        <v>0</v>
      </c>
      <c r="L1">
        <f t="shared" ref="L1:L6" si="5">K1*1.73205080756888</f>
        <v>0</v>
      </c>
    </row>
    <row r="2" spans="1:12" x14ac:dyDescent="0.45">
      <c r="A2">
        <v>2</v>
      </c>
      <c r="C2">
        <f t="shared" si="0"/>
        <v>0.2</v>
      </c>
      <c r="D2">
        <f t="shared" si="1"/>
        <v>0</v>
      </c>
      <c r="E2">
        <v>2</v>
      </c>
      <c r="G2">
        <f t="shared" si="2"/>
        <v>0.6</v>
      </c>
      <c r="H2">
        <f t="shared" si="3"/>
        <v>0.69282032302755203</v>
      </c>
      <c r="I2">
        <v>2</v>
      </c>
      <c r="K2">
        <f t="shared" si="4"/>
        <v>0.1</v>
      </c>
      <c r="L2">
        <f t="shared" si="5"/>
        <v>0.17320508075688801</v>
      </c>
    </row>
    <row r="3" spans="1:12" x14ac:dyDescent="0.45">
      <c r="A3">
        <v>3</v>
      </c>
      <c r="C3">
        <f t="shared" si="0"/>
        <v>0.4</v>
      </c>
      <c r="D3">
        <f t="shared" si="1"/>
        <v>0</v>
      </c>
      <c r="E3">
        <v>3</v>
      </c>
      <c r="G3">
        <f t="shared" si="2"/>
        <v>0.7</v>
      </c>
      <c r="H3">
        <f t="shared" si="3"/>
        <v>0.51961524227066413</v>
      </c>
      <c r="I3">
        <v>3</v>
      </c>
      <c r="K3">
        <f t="shared" si="4"/>
        <v>0.2</v>
      </c>
      <c r="L3">
        <f t="shared" si="5"/>
        <v>0.34641016151377602</v>
      </c>
    </row>
    <row r="4" spans="1:12" x14ac:dyDescent="0.45">
      <c r="A4">
        <v>4</v>
      </c>
      <c r="C4">
        <f t="shared" si="0"/>
        <v>0.60000000000000009</v>
      </c>
      <c r="D4">
        <f t="shared" si="1"/>
        <v>0</v>
      </c>
      <c r="E4">
        <v>4</v>
      </c>
      <c r="G4">
        <f t="shared" si="2"/>
        <v>0.8</v>
      </c>
      <c r="H4">
        <f t="shared" si="3"/>
        <v>0.34641016151377596</v>
      </c>
      <c r="I4">
        <v>4</v>
      </c>
      <c r="K4">
        <f t="shared" si="4"/>
        <v>0.30000000000000004</v>
      </c>
      <c r="L4">
        <f t="shared" si="5"/>
        <v>0.51961524227066413</v>
      </c>
    </row>
    <row r="5" spans="1:12" x14ac:dyDescent="0.45">
      <c r="A5">
        <v>5</v>
      </c>
      <c r="C5">
        <f t="shared" si="0"/>
        <v>0.8</v>
      </c>
      <c r="D5">
        <f t="shared" si="1"/>
        <v>0</v>
      </c>
      <c r="E5">
        <v>5</v>
      </c>
      <c r="G5">
        <f t="shared" si="2"/>
        <v>0.9</v>
      </c>
      <c r="H5">
        <f t="shared" si="3"/>
        <v>0.17320508075688798</v>
      </c>
      <c r="I5">
        <v>5</v>
      </c>
      <c r="K5">
        <f t="shared" si="4"/>
        <v>0.4</v>
      </c>
      <c r="L5">
        <f t="shared" si="5"/>
        <v>0.69282032302755203</v>
      </c>
    </row>
    <row r="6" spans="1:12" x14ac:dyDescent="0.45">
      <c r="A6">
        <v>6</v>
      </c>
      <c r="C6">
        <f t="shared" si="0"/>
        <v>1</v>
      </c>
      <c r="D6">
        <f t="shared" si="1"/>
        <v>0</v>
      </c>
      <c r="E6">
        <v>6</v>
      </c>
      <c r="G6">
        <f t="shared" si="2"/>
        <v>1</v>
      </c>
      <c r="H6">
        <f t="shared" si="3"/>
        <v>0</v>
      </c>
      <c r="I6">
        <v>6</v>
      </c>
      <c r="K6">
        <f t="shared" si="4"/>
        <v>0.5</v>
      </c>
      <c r="L6">
        <f t="shared" si="5"/>
        <v>0.86602540378444004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SCA2</vt:lpstr>
      <vt:lpstr>XLSTAT_20240712_113256_1_HID</vt:lpstr>
      <vt:lpstr>SCA1</vt:lpstr>
      <vt:lpstr>XLSTAT_20240712_113154_1_HID</vt:lpstr>
      <vt:lpstr>SCA</vt:lpstr>
      <vt:lpstr>XLSTAT_20240712_113031_1_HID</vt:lpstr>
      <vt:lpstr>Sheet2</vt:lpstr>
      <vt:lpstr>XLSTAT_20240712_112305_1_HID</vt:lpstr>
      <vt:lpstr>XLSTAT_20240711_160757_1_HID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Madhavi Anushka Elangasinghe</dc:creator>
  <cp:lastModifiedBy>Anushka Elangasinghe</cp:lastModifiedBy>
  <dcterms:created xsi:type="dcterms:W3CDTF">2024-07-11T01:24:57Z</dcterms:created>
  <dcterms:modified xsi:type="dcterms:W3CDTF">2025-08-11T09:13:22Z</dcterms:modified>
</cp:coreProperties>
</file>