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hill_donna_epa_gov/Documents/Documents/Anatoxin-a Study/ATX Dataset Publishing/"/>
    </mc:Choice>
  </mc:AlternateContent>
  <xr:revisionPtr revIDLastSave="57" documentId="8_{17D29E55-E75B-4DC2-B9C8-5681DF53FC7A}" xr6:coauthVersionLast="47" xr6:coauthVersionMax="47" xr10:uidLastSave="{AF306DBD-B43F-44B3-9140-3F4E03171E5C}"/>
  <bookViews>
    <workbookView xWindow="3450" yWindow="1800" windowWidth="21600" windowHeight="11175" activeTab="1" xr2:uid="{00000000-000D-0000-FFFF-FFFF00000000}"/>
  </bookViews>
  <sheets>
    <sheet name="Definitions" sheetId="71" r:id="rId1"/>
    <sheet name="Cage Control" sheetId="70" r:id="rId2"/>
    <sheet name="Cohort 2" sheetId="59" r:id="rId3"/>
    <sheet name="Cohort 3" sheetId="69" r:id="rId4"/>
    <sheet name="Motility Summary" sheetId="67" r:id="rId5"/>
  </sheets>
  <definedNames>
    <definedName name="_xlnm.Print_Area" localSheetId="1">'Cage Control'!$A$1:$H$62</definedName>
    <definedName name="_xlnm.Print_Area" localSheetId="2">'Cohort 2'!$A$1:$H$274</definedName>
    <definedName name="_xlnm.Print_Area" localSheetId="3">'Cohort 3'!$A$1:$H$231</definedName>
    <definedName name="_xlnm.Print_Area" localSheetId="4">'Motility Summary'!$A$1:$P$47</definedName>
    <definedName name="_xlnm.Print_Titles" localSheetId="4">'Motility Summary'!$1:$1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9" i="69" l="1"/>
  <c r="K219" i="69"/>
  <c r="L219" i="69"/>
  <c r="J220" i="69"/>
  <c r="K220" i="69"/>
  <c r="L220" i="69"/>
  <c r="J221" i="69"/>
  <c r="K221" i="69"/>
  <c r="L221" i="69"/>
  <c r="J222" i="69"/>
  <c r="K222" i="69"/>
  <c r="L222" i="69"/>
  <c r="J223" i="69"/>
  <c r="K223" i="69"/>
  <c r="L223" i="69"/>
  <c r="J224" i="69"/>
  <c r="K224" i="69"/>
  <c r="L224" i="69"/>
  <c r="J225" i="69"/>
  <c r="K225" i="69"/>
  <c r="L225" i="69"/>
  <c r="J226" i="69"/>
  <c r="K226" i="69"/>
  <c r="L226" i="69"/>
  <c r="J227" i="69"/>
  <c r="K227" i="69"/>
  <c r="L227" i="69"/>
  <c r="J228" i="69"/>
  <c r="K228" i="69"/>
  <c r="L228" i="69"/>
  <c r="J229" i="69"/>
  <c r="K229" i="69"/>
  <c r="L229" i="69"/>
  <c r="J230" i="69"/>
  <c r="K230" i="69"/>
  <c r="L230" i="69"/>
  <c r="L218" i="69"/>
  <c r="K218" i="69"/>
  <c r="J218" i="69"/>
  <c r="F219" i="69"/>
  <c r="G219" i="69"/>
  <c r="H219" i="69" s="1"/>
  <c r="F220" i="69"/>
  <c r="G220" i="69"/>
  <c r="H220" i="69" s="1"/>
  <c r="F221" i="69"/>
  <c r="G221" i="69"/>
  <c r="H221" i="69"/>
  <c r="F222" i="69"/>
  <c r="G222" i="69"/>
  <c r="H222" i="69"/>
  <c r="F223" i="69"/>
  <c r="G223" i="69"/>
  <c r="H223" i="69" s="1"/>
  <c r="F224" i="69"/>
  <c r="G224" i="69"/>
  <c r="H224" i="69" s="1"/>
  <c r="F225" i="69"/>
  <c r="G225" i="69"/>
  <c r="H225" i="69"/>
  <c r="F226" i="69"/>
  <c r="G226" i="69"/>
  <c r="H226" i="69"/>
  <c r="F227" i="69"/>
  <c r="G227" i="69"/>
  <c r="H227" i="69" s="1"/>
  <c r="F228" i="69"/>
  <c r="G228" i="69"/>
  <c r="H228" i="69" s="1"/>
  <c r="F229" i="69"/>
  <c r="G229" i="69"/>
  <c r="H229" i="69"/>
  <c r="F230" i="69"/>
  <c r="G230" i="69"/>
  <c r="H230" i="69"/>
  <c r="H218" i="69"/>
  <c r="G218" i="69"/>
  <c r="F218" i="69"/>
  <c r="J177" i="69"/>
  <c r="K177" i="69"/>
  <c r="L177" i="69"/>
  <c r="J178" i="69"/>
  <c r="K178" i="69"/>
  <c r="L178" i="69" s="1"/>
  <c r="J179" i="69"/>
  <c r="K179" i="69"/>
  <c r="L179" i="69"/>
  <c r="J180" i="69"/>
  <c r="K180" i="69"/>
  <c r="L180" i="69"/>
  <c r="J181" i="69"/>
  <c r="K181" i="69"/>
  <c r="L181" i="69"/>
  <c r="J182" i="69"/>
  <c r="K182" i="69"/>
  <c r="L182" i="69" s="1"/>
  <c r="J183" i="69"/>
  <c r="K183" i="69"/>
  <c r="L183" i="69"/>
  <c r="J184" i="69"/>
  <c r="K184" i="69"/>
  <c r="L184" i="69"/>
  <c r="J185" i="69"/>
  <c r="K185" i="69"/>
  <c r="L185" i="69"/>
  <c r="J186" i="69"/>
  <c r="K186" i="69"/>
  <c r="L186" i="69" s="1"/>
  <c r="J187" i="69"/>
  <c r="K187" i="69"/>
  <c r="L187" i="69"/>
  <c r="J188" i="69"/>
  <c r="K188" i="69"/>
  <c r="L188" i="69"/>
  <c r="L176" i="69"/>
  <c r="K176" i="69"/>
  <c r="J176" i="69"/>
  <c r="F177" i="69"/>
  <c r="G177" i="69"/>
  <c r="H177" i="69"/>
  <c r="F178" i="69"/>
  <c r="G178" i="69"/>
  <c r="H178" i="69"/>
  <c r="F179" i="69"/>
  <c r="G179" i="69"/>
  <c r="H179" i="69"/>
  <c r="F180" i="69"/>
  <c r="G180" i="69"/>
  <c r="H180" i="69"/>
  <c r="F181" i="69"/>
  <c r="G181" i="69"/>
  <c r="H181" i="69"/>
  <c r="F182" i="69"/>
  <c r="G182" i="69"/>
  <c r="H182" i="69"/>
  <c r="F183" i="69"/>
  <c r="G183" i="69"/>
  <c r="H183" i="69"/>
  <c r="F184" i="69"/>
  <c r="G184" i="69"/>
  <c r="H184" i="69"/>
  <c r="F185" i="69"/>
  <c r="G185" i="69"/>
  <c r="H185" i="69"/>
  <c r="F186" i="69"/>
  <c r="G186" i="69"/>
  <c r="H186" i="69"/>
  <c r="F187" i="69"/>
  <c r="G187" i="69"/>
  <c r="H187" i="69"/>
  <c r="F188" i="69"/>
  <c r="G188" i="69"/>
  <c r="H188" i="69"/>
  <c r="H176" i="69"/>
  <c r="G176" i="69"/>
  <c r="F176" i="69"/>
  <c r="K62" i="69"/>
  <c r="L62" i="69" s="1"/>
  <c r="J62" i="69"/>
  <c r="L61" i="69"/>
  <c r="K61" i="69"/>
  <c r="J61" i="69"/>
  <c r="K60" i="69"/>
  <c r="L60" i="69" s="1"/>
  <c r="J60" i="69"/>
  <c r="K59" i="69"/>
  <c r="L59" i="69" s="1"/>
  <c r="J59" i="69"/>
  <c r="K58" i="69"/>
  <c r="L58" i="69" s="1"/>
  <c r="J58" i="69"/>
  <c r="L57" i="69"/>
  <c r="K57" i="69"/>
  <c r="J57" i="69"/>
  <c r="K56" i="69"/>
  <c r="L56" i="69" s="1"/>
  <c r="J56" i="69"/>
  <c r="L55" i="69"/>
  <c r="K55" i="69"/>
  <c r="J55" i="69"/>
  <c r="K54" i="69"/>
  <c r="L54" i="69" s="1"/>
  <c r="J54" i="69"/>
  <c r="L53" i="69"/>
  <c r="K53" i="69"/>
  <c r="J53" i="69"/>
  <c r="K52" i="69"/>
  <c r="L52" i="69" s="1"/>
  <c r="J52" i="69"/>
  <c r="K51" i="69"/>
  <c r="L51" i="69" s="1"/>
  <c r="J51" i="69"/>
  <c r="K50" i="69"/>
  <c r="L50" i="69" s="1"/>
  <c r="J50" i="69"/>
  <c r="J29" i="69"/>
  <c r="K29" i="69"/>
  <c r="L29" i="69"/>
  <c r="J30" i="69"/>
  <c r="K30" i="69"/>
  <c r="L30" i="69"/>
  <c r="J31" i="69"/>
  <c r="K31" i="69"/>
  <c r="L31" i="69"/>
  <c r="J32" i="69"/>
  <c r="K32" i="69"/>
  <c r="L32" i="69"/>
  <c r="J33" i="69"/>
  <c r="K33" i="69"/>
  <c r="L33" i="69"/>
  <c r="J34" i="69"/>
  <c r="K34" i="69"/>
  <c r="L34" i="69"/>
  <c r="J35" i="69"/>
  <c r="K35" i="69"/>
  <c r="L35" i="69"/>
  <c r="J36" i="69"/>
  <c r="K36" i="69"/>
  <c r="L36" i="69"/>
  <c r="J37" i="69"/>
  <c r="K37" i="69"/>
  <c r="L37" i="69"/>
  <c r="G62" i="69"/>
  <c r="H62" i="69" s="1"/>
  <c r="F62" i="69"/>
  <c r="G61" i="69"/>
  <c r="H61" i="69" s="1"/>
  <c r="F61" i="69"/>
  <c r="G60" i="69"/>
  <c r="H60" i="69" s="1"/>
  <c r="F60" i="69"/>
  <c r="G59" i="69"/>
  <c r="H59" i="69" s="1"/>
  <c r="F59" i="69"/>
  <c r="G58" i="69"/>
  <c r="H58" i="69" s="1"/>
  <c r="F58" i="69"/>
  <c r="G57" i="69"/>
  <c r="H57" i="69" s="1"/>
  <c r="F57" i="69"/>
  <c r="G56" i="69"/>
  <c r="H56" i="69" s="1"/>
  <c r="F56" i="69"/>
  <c r="G55" i="69"/>
  <c r="H55" i="69" s="1"/>
  <c r="F55" i="69"/>
  <c r="G54" i="69"/>
  <c r="H54" i="69" s="1"/>
  <c r="F54" i="69"/>
  <c r="G53" i="69"/>
  <c r="H53" i="69" s="1"/>
  <c r="F53" i="69"/>
  <c r="G52" i="69"/>
  <c r="H52" i="69" s="1"/>
  <c r="F52" i="69"/>
  <c r="G51" i="69"/>
  <c r="H51" i="69" s="1"/>
  <c r="F51" i="69"/>
  <c r="G50" i="69"/>
  <c r="H50" i="69" s="1"/>
  <c r="F50" i="69"/>
  <c r="K41" i="69"/>
  <c r="L41" i="69" s="1"/>
  <c r="J41" i="69"/>
  <c r="K40" i="69"/>
  <c r="L40" i="69" s="1"/>
  <c r="J40" i="69"/>
  <c r="K39" i="69"/>
  <c r="L39" i="69" s="1"/>
  <c r="J39" i="69"/>
  <c r="K38" i="69"/>
  <c r="L38" i="69" s="1"/>
  <c r="J38" i="69"/>
  <c r="G41" i="69"/>
  <c r="H41" i="69" s="1"/>
  <c r="F41" i="69"/>
  <c r="G40" i="69"/>
  <c r="H40" i="69" s="1"/>
  <c r="F40" i="69"/>
  <c r="G39" i="69"/>
  <c r="H39" i="69" s="1"/>
  <c r="F39" i="69"/>
  <c r="G38" i="69"/>
  <c r="H38" i="69" s="1"/>
  <c r="F38" i="69"/>
  <c r="G37" i="69"/>
  <c r="H37" i="69" s="1"/>
  <c r="F37" i="69"/>
  <c r="G36" i="69"/>
  <c r="H36" i="69" s="1"/>
  <c r="F36" i="69"/>
  <c r="G35" i="69"/>
  <c r="H35" i="69" s="1"/>
  <c r="F35" i="69"/>
  <c r="G34" i="69"/>
  <c r="H34" i="69" s="1"/>
  <c r="F34" i="69"/>
  <c r="G33" i="69"/>
  <c r="H33" i="69" s="1"/>
  <c r="F33" i="69"/>
  <c r="G32" i="69"/>
  <c r="H32" i="69" s="1"/>
  <c r="F32" i="69"/>
  <c r="G31" i="69"/>
  <c r="H31" i="69" s="1"/>
  <c r="F31" i="69"/>
  <c r="G30" i="69"/>
  <c r="H30" i="69" s="1"/>
  <c r="F30" i="69"/>
  <c r="G29" i="69"/>
  <c r="H29" i="69" s="1"/>
  <c r="F29" i="69"/>
  <c r="J9" i="69"/>
  <c r="K9" i="69"/>
  <c r="L9" i="69" s="1"/>
  <c r="J10" i="69"/>
  <c r="K10" i="69"/>
  <c r="L10" i="69"/>
  <c r="J11" i="69"/>
  <c r="K11" i="69"/>
  <c r="L11" i="69"/>
  <c r="J12" i="69"/>
  <c r="K12" i="69"/>
  <c r="L12" i="69"/>
  <c r="J13" i="69"/>
  <c r="K13" i="69"/>
  <c r="L13" i="69" s="1"/>
  <c r="J14" i="69"/>
  <c r="K14" i="69"/>
  <c r="L14" i="69"/>
  <c r="J15" i="69"/>
  <c r="K15" i="69"/>
  <c r="L15" i="69"/>
  <c r="J16" i="69"/>
  <c r="K16" i="69"/>
  <c r="L16" i="69"/>
  <c r="J17" i="69"/>
  <c r="K17" i="69"/>
  <c r="L17" i="69" s="1"/>
  <c r="J18" i="69"/>
  <c r="K18" i="69"/>
  <c r="L18" i="69"/>
  <c r="J19" i="69"/>
  <c r="K19" i="69"/>
  <c r="L19" i="69"/>
  <c r="J20" i="69"/>
  <c r="K20" i="69"/>
  <c r="L20" i="69"/>
  <c r="L8" i="69"/>
  <c r="K8" i="69"/>
  <c r="J8" i="69"/>
  <c r="F9" i="69"/>
  <c r="G9" i="69"/>
  <c r="H9" i="69" s="1"/>
  <c r="F10" i="69"/>
  <c r="G10" i="69"/>
  <c r="H10" i="69"/>
  <c r="F11" i="69"/>
  <c r="G11" i="69"/>
  <c r="H11" i="69"/>
  <c r="F12" i="69"/>
  <c r="G12" i="69"/>
  <c r="H12" i="69"/>
  <c r="F13" i="69"/>
  <c r="G13" i="69"/>
  <c r="H13" i="69" s="1"/>
  <c r="F14" i="69"/>
  <c r="G14" i="69"/>
  <c r="H14" i="69"/>
  <c r="F15" i="69"/>
  <c r="G15" i="69"/>
  <c r="H15" i="69"/>
  <c r="F16" i="69"/>
  <c r="G16" i="69"/>
  <c r="H16" i="69"/>
  <c r="F17" i="69"/>
  <c r="G17" i="69"/>
  <c r="H17" i="69" s="1"/>
  <c r="F18" i="69"/>
  <c r="G18" i="69"/>
  <c r="H18" i="69"/>
  <c r="F19" i="69"/>
  <c r="G19" i="69"/>
  <c r="H19" i="69"/>
  <c r="F20" i="69"/>
  <c r="G20" i="69"/>
  <c r="H20" i="69"/>
  <c r="H8" i="69"/>
  <c r="G8" i="69"/>
  <c r="F8" i="69"/>
  <c r="D218" i="69"/>
  <c r="E218" i="69"/>
  <c r="D219" i="69"/>
  <c r="E219" i="69"/>
  <c r="D220" i="69"/>
  <c r="E220" i="69"/>
  <c r="D176" i="69"/>
  <c r="E176" i="69"/>
  <c r="D177" i="69"/>
  <c r="E177" i="69"/>
  <c r="D178" i="69"/>
  <c r="E178" i="69"/>
  <c r="D29" i="69"/>
  <c r="E29" i="69"/>
  <c r="D30" i="69"/>
  <c r="E30" i="69"/>
  <c r="D31" i="69"/>
  <c r="E31" i="69"/>
  <c r="D50" i="69"/>
  <c r="E50" i="69"/>
  <c r="D51" i="69"/>
  <c r="E51" i="69"/>
  <c r="D52" i="69"/>
  <c r="E52" i="69"/>
  <c r="D8" i="69"/>
  <c r="E8" i="69"/>
  <c r="D9" i="69"/>
  <c r="E9" i="69"/>
  <c r="D10" i="69"/>
  <c r="E10" i="69"/>
  <c r="F240" i="59"/>
  <c r="G240" i="59"/>
  <c r="H240" i="59"/>
  <c r="F241" i="59"/>
  <c r="G241" i="59"/>
  <c r="H241" i="59"/>
  <c r="F242" i="59"/>
  <c r="G242" i="59"/>
  <c r="H242" i="59"/>
  <c r="F243" i="59"/>
  <c r="G243" i="59"/>
  <c r="H243" i="59"/>
  <c r="F244" i="59"/>
  <c r="G244" i="59"/>
  <c r="H244" i="59"/>
  <c r="F245" i="59"/>
  <c r="G245" i="59"/>
  <c r="H245" i="59"/>
  <c r="F246" i="59"/>
  <c r="G246" i="59"/>
  <c r="H246" i="59"/>
  <c r="F247" i="59"/>
  <c r="G247" i="59"/>
  <c r="H247" i="59"/>
  <c r="F248" i="59"/>
  <c r="G248" i="59"/>
  <c r="H248" i="59"/>
  <c r="F249" i="59"/>
  <c r="G249" i="59"/>
  <c r="H249" i="59"/>
  <c r="F250" i="59"/>
  <c r="G250" i="59"/>
  <c r="H250" i="59"/>
  <c r="F251" i="59"/>
  <c r="G251" i="59"/>
  <c r="H251" i="59"/>
  <c r="H239" i="59"/>
  <c r="G239" i="59"/>
  <c r="F239" i="59"/>
  <c r="D44" i="67"/>
  <c r="E44" i="67"/>
  <c r="F44" i="67"/>
  <c r="G44" i="67"/>
  <c r="H44" i="67"/>
  <c r="I44" i="67"/>
  <c r="J44" i="67"/>
  <c r="K44" i="67"/>
  <c r="L44" i="67"/>
  <c r="M44" i="67"/>
  <c r="N44" i="67"/>
  <c r="O44" i="67"/>
  <c r="D45" i="67"/>
  <c r="D46" i="67" s="1"/>
  <c r="E45" i="67"/>
  <c r="E46" i="67" s="1"/>
  <c r="F45" i="67"/>
  <c r="F46" i="67" s="1"/>
  <c r="G45" i="67"/>
  <c r="G46" i="67" s="1"/>
  <c r="H45" i="67"/>
  <c r="H46" i="67" s="1"/>
  <c r="I45" i="67"/>
  <c r="J45" i="67"/>
  <c r="J46" i="67" s="1"/>
  <c r="K45" i="67"/>
  <c r="K46" i="67" s="1"/>
  <c r="L45" i="67"/>
  <c r="L46" i="67" s="1"/>
  <c r="N45" i="67"/>
  <c r="N46" i="67" s="1"/>
  <c r="O45" i="67"/>
  <c r="O46" i="67" s="1"/>
  <c r="I46" i="67"/>
  <c r="D47" i="67"/>
  <c r="E47" i="67"/>
  <c r="F47" i="67"/>
  <c r="G47" i="67"/>
  <c r="H47" i="67"/>
  <c r="I47" i="67"/>
  <c r="J47" i="67"/>
  <c r="K47" i="67"/>
  <c r="L47" i="67"/>
  <c r="N47" i="67"/>
  <c r="O47" i="67"/>
  <c r="D31" i="67"/>
  <c r="E31" i="67"/>
  <c r="F31" i="67"/>
  <c r="G31" i="67"/>
  <c r="H31" i="67"/>
  <c r="I31" i="67"/>
  <c r="J31" i="67"/>
  <c r="K31" i="67"/>
  <c r="L31" i="67"/>
  <c r="M31" i="67"/>
  <c r="N31" i="67"/>
  <c r="O31" i="67"/>
  <c r="D32" i="67"/>
  <c r="D33" i="67" s="1"/>
  <c r="E32" i="67"/>
  <c r="F32" i="67"/>
  <c r="F33" i="67" s="1"/>
  <c r="G32" i="67"/>
  <c r="H32" i="67"/>
  <c r="H33" i="67" s="1"/>
  <c r="I32" i="67"/>
  <c r="I33" i="67" s="1"/>
  <c r="J32" i="67"/>
  <c r="J33" i="67" s="1"/>
  <c r="K32" i="67"/>
  <c r="K33" i="67" s="1"/>
  <c r="L32" i="67"/>
  <c r="L33" i="67" s="1"/>
  <c r="N32" i="67"/>
  <c r="N33" i="67" s="1"/>
  <c r="O32" i="67"/>
  <c r="O33" i="67" s="1"/>
  <c r="E33" i="67"/>
  <c r="G33" i="67"/>
  <c r="D34" i="67"/>
  <c r="E34" i="67"/>
  <c r="F34" i="67"/>
  <c r="G34" i="67"/>
  <c r="H34" i="67"/>
  <c r="I34" i="67"/>
  <c r="J34" i="67"/>
  <c r="K34" i="67"/>
  <c r="L34" i="67"/>
  <c r="N34" i="67"/>
  <c r="O34" i="67"/>
  <c r="D20" i="67"/>
  <c r="E20" i="67"/>
  <c r="F20" i="67"/>
  <c r="G20" i="67"/>
  <c r="H20" i="67"/>
  <c r="I20" i="67"/>
  <c r="J20" i="67"/>
  <c r="K20" i="67"/>
  <c r="L20" i="67"/>
  <c r="M20" i="67"/>
  <c r="N20" i="67"/>
  <c r="O20" i="67"/>
  <c r="D21" i="67"/>
  <c r="D22" i="67" s="1"/>
  <c r="E21" i="67"/>
  <c r="E22" i="67" s="1"/>
  <c r="F21" i="67"/>
  <c r="F22" i="67" s="1"/>
  <c r="G21" i="67"/>
  <c r="G22" i="67" s="1"/>
  <c r="H21" i="67"/>
  <c r="H22" i="67" s="1"/>
  <c r="I21" i="67"/>
  <c r="I22" i="67" s="1"/>
  <c r="J21" i="67"/>
  <c r="J22" i="67" s="1"/>
  <c r="K21" i="67"/>
  <c r="K22" i="67" s="1"/>
  <c r="L21" i="67"/>
  <c r="L22" i="67" s="1"/>
  <c r="N21" i="67"/>
  <c r="N22" i="67" s="1"/>
  <c r="O21" i="67"/>
  <c r="O22" i="67"/>
  <c r="D23" i="67"/>
  <c r="E23" i="67"/>
  <c r="F23" i="67"/>
  <c r="G23" i="67"/>
  <c r="H23" i="67"/>
  <c r="I23" i="67"/>
  <c r="J23" i="67"/>
  <c r="K23" i="67"/>
  <c r="L23" i="67"/>
  <c r="N23" i="67"/>
  <c r="O23" i="67"/>
  <c r="D9" i="67"/>
  <c r="E9" i="67"/>
  <c r="F9" i="67"/>
  <c r="G9" i="67"/>
  <c r="H9" i="67"/>
  <c r="I9" i="67"/>
  <c r="J9" i="67"/>
  <c r="K9" i="67"/>
  <c r="L9" i="67"/>
  <c r="M9" i="67"/>
  <c r="N9" i="67"/>
  <c r="O9" i="67"/>
  <c r="D10" i="67"/>
  <c r="D11" i="67" s="1"/>
  <c r="E10" i="67"/>
  <c r="E11" i="67" s="1"/>
  <c r="F10" i="67"/>
  <c r="F11" i="67" s="1"/>
  <c r="G10" i="67"/>
  <c r="G11" i="67" s="1"/>
  <c r="H10" i="67"/>
  <c r="H11" i="67" s="1"/>
  <c r="I10" i="67"/>
  <c r="I11" i="67" s="1"/>
  <c r="J10" i="67"/>
  <c r="J11" i="67" s="1"/>
  <c r="K10" i="67"/>
  <c r="K11" i="67" s="1"/>
  <c r="L10" i="67"/>
  <c r="L11" i="67" s="1"/>
  <c r="N10" i="67"/>
  <c r="N11" i="67" s="1"/>
  <c r="O10" i="67"/>
  <c r="O11" i="67" s="1"/>
  <c r="D12" i="67"/>
  <c r="E12" i="67"/>
  <c r="F12" i="67"/>
  <c r="G12" i="67"/>
  <c r="H12" i="67"/>
  <c r="I12" i="67"/>
  <c r="J12" i="67"/>
  <c r="K12" i="67"/>
  <c r="L12" i="67"/>
  <c r="N12" i="67"/>
  <c r="O12" i="67"/>
  <c r="D239" i="59"/>
  <c r="E239" i="59"/>
  <c r="D240" i="59"/>
  <c r="E240" i="59"/>
  <c r="D241" i="59"/>
  <c r="E241" i="59"/>
  <c r="B199" i="59"/>
  <c r="B198" i="59"/>
  <c r="B197" i="59"/>
  <c r="F137" i="59"/>
  <c r="G137" i="59"/>
  <c r="H137" i="59"/>
  <c r="F138" i="59"/>
  <c r="G138" i="59"/>
  <c r="H138" i="59"/>
  <c r="F139" i="59"/>
  <c r="G139" i="59"/>
  <c r="H139" i="59" s="1"/>
  <c r="F140" i="59"/>
  <c r="G140" i="59"/>
  <c r="H140" i="59" s="1"/>
  <c r="F141" i="59"/>
  <c r="G141" i="59"/>
  <c r="H141" i="59" s="1"/>
  <c r="F142" i="59"/>
  <c r="G142" i="59"/>
  <c r="H142" i="59" s="1"/>
  <c r="F143" i="59"/>
  <c r="G143" i="59"/>
  <c r="H143" i="59" s="1"/>
  <c r="F144" i="59"/>
  <c r="G144" i="59"/>
  <c r="H144" i="59" s="1"/>
  <c r="F145" i="59"/>
  <c r="G145" i="59"/>
  <c r="H145" i="59" s="1"/>
  <c r="F146" i="59"/>
  <c r="G146" i="59"/>
  <c r="H146" i="59"/>
  <c r="D113" i="59"/>
  <c r="E113" i="59"/>
  <c r="D114" i="59"/>
  <c r="E114" i="59"/>
  <c r="D115" i="59"/>
  <c r="E115" i="59"/>
  <c r="D134" i="59"/>
  <c r="D135" i="59"/>
  <c r="D136" i="59"/>
  <c r="F115" i="59"/>
  <c r="F116" i="59"/>
  <c r="G116" i="59"/>
  <c r="H116" i="59" s="1"/>
  <c r="F117" i="59"/>
  <c r="G117" i="59"/>
  <c r="H117" i="59"/>
  <c r="F118" i="59"/>
  <c r="G118" i="59"/>
  <c r="H118" i="59" s="1"/>
  <c r="F119" i="59"/>
  <c r="G119" i="59"/>
  <c r="H119" i="59"/>
  <c r="F120" i="59"/>
  <c r="G120" i="59"/>
  <c r="H120" i="59" s="1"/>
  <c r="F121" i="59"/>
  <c r="G121" i="59"/>
  <c r="H121" i="59" s="1"/>
  <c r="F122" i="59"/>
  <c r="G122" i="59"/>
  <c r="H122" i="59" s="1"/>
  <c r="F123" i="59"/>
  <c r="G123" i="59"/>
  <c r="H123" i="59" s="1"/>
  <c r="F124" i="59"/>
  <c r="G124" i="59"/>
  <c r="H124" i="59" s="1"/>
  <c r="F125" i="59"/>
  <c r="G125" i="59"/>
  <c r="H125" i="59"/>
  <c r="G61" i="70"/>
  <c r="H61" i="70" s="1"/>
  <c r="F61" i="70"/>
  <c r="G60" i="70"/>
  <c r="H60" i="70" s="1"/>
  <c r="F60" i="70"/>
  <c r="G59" i="70"/>
  <c r="H59" i="70" s="1"/>
  <c r="F59" i="70"/>
  <c r="G58" i="70"/>
  <c r="H58" i="70" s="1"/>
  <c r="F58" i="70"/>
  <c r="G57" i="70"/>
  <c r="H57" i="70" s="1"/>
  <c r="F57" i="70"/>
  <c r="G56" i="70"/>
  <c r="H56" i="70" s="1"/>
  <c r="F56" i="70"/>
  <c r="G55" i="70"/>
  <c r="H55" i="70" s="1"/>
  <c r="F55" i="70"/>
  <c r="G54" i="70"/>
  <c r="H54" i="70" s="1"/>
  <c r="F54" i="70"/>
  <c r="G53" i="70"/>
  <c r="H53" i="70" s="1"/>
  <c r="F53" i="70"/>
  <c r="C52" i="70"/>
  <c r="B52" i="70"/>
  <c r="G52" i="70" s="1"/>
  <c r="H52" i="70" s="1"/>
  <c r="C51" i="70"/>
  <c r="B51" i="70"/>
  <c r="C50" i="70"/>
  <c r="B50" i="70"/>
  <c r="G50" i="70" s="1"/>
  <c r="H50" i="70" s="1"/>
  <c r="D29" i="70"/>
  <c r="E29" i="70"/>
  <c r="D30" i="70"/>
  <c r="E30" i="70"/>
  <c r="D31" i="70"/>
  <c r="E31" i="70"/>
  <c r="D8" i="70"/>
  <c r="E8" i="70"/>
  <c r="D9" i="70"/>
  <c r="E9" i="70"/>
  <c r="D10" i="70"/>
  <c r="E10" i="70"/>
  <c r="G40" i="70"/>
  <c r="H40" i="70" s="1"/>
  <c r="F40" i="70"/>
  <c r="G39" i="70"/>
  <c r="H39" i="70" s="1"/>
  <c r="F39" i="70"/>
  <c r="G38" i="70"/>
  <c r="H38" i="70" s="1"/>
  <c r="F38" i="70"/>
  <c r="G37" i="70"/>
  <c r="H37" i="70" s="1"/>
  <c r="F37" i="70"/>
  <c r="G36" i="70"/>
  <c r="H36" i="70" s="1"/>
  <c r="F36" i="70"/>
  <c r="G35" i="70"/>
  <c r="H35" i="70" s="1"/>
  <c r="F35" i="70"/>
  <c r="G34" i="70"/>
  <c r="H34" i="70" s="1"/>
  <c r="F34" i="70"/>
  <c r="G33" i="70"/>
  <c r="H33" i="70" s="1"/>
  <c r="F33" i="70"/>
  <c r="G32" i="70"/>
  <c r="H32" i="70" s="1"/>
  <c r="F32" i="70"/>
  <c r="C31" i="70"/>
  <c r="B31" i="70"/>
  <c r="C30" i="70"/>
  <c r="B30" i="70"/>
  <c r="G30" i="70" s="1"/>
  <c r="H30" i="70" s="1"/>
  <c r="C29" i="70"/>
  <c r="B29" i="70"/>
  <c r="G29" i="70" s="1"/>
  <c r="H29" i="70" s="1"/>
  <c r="G19" i="70"/>
  <c r="H19" i="70" s="1"/>
  <c r="F19" i="70"/>
  <c r="G18" i="70"/>
  <c r="H18" i="70" s="1"/>
  <c r="F18" i="70"/>
  <c r="G17" i="70"/>
  <c r="H17" i="70" s="1"/>
  <c r="F17" i="70"/>
  <c r="G16" i="70"/>
  <c r="H16" i="70" s="1"/>
  <c r="F16" i="70"/>
  <c r="G15" i="70"/>
  <c r="H15" i="70" s="1"/>
  <c r="F15" i="70"/>
  <c r="G14" i="70"/>
  <c r="H14" i="70" s="1"/>
  <c r="F14" i="70"/>
  <c r="G13" i="70"/>
  <c r="H13" i="70" s="1"/>
  <c r="F13" i="70"/>
  <c r="G12" i="70"/>
  <c r="H12" i="70" s="1"/>
  <c r="F12" i="70"/>
  <c r="G11" i="70"/>
  <c r="H11" i="70" s="1"/>
  <c r="F11" i="70"/>
  <c r="C10" i="70"/>
  <c r="B10" i="70"/>
  <c r="C9" i="70"/>
  <c r="B9" i="70"/>
  <c r="C8" i="70"/>
  <c r="B8" i="70"/>
  <c r="C220" i="69"/>
  <c r="B220" i="69"/>
  <c r="C219" i="69"/>
  <c r="B219" i="69"/>
  <c r="C218" i="69"/>
  <c r="B218" i="69"/>
  <c r="G209" i="69"/>
  <c r="H209" i="69" s="1"/>
  <c r="F209" i="69"/>
  <c r="G208" i="69"/>
  <c r="H208" i="69" s="1"/>
  <c r="F208" i="69"/>
  <c r="G207" i="69"/>
  <c r="H207" i="69" s="1"/>
  <c r="F207" i="69"/>
  <c r="G206" i="69"/>
  <c r="H206" i="69" s="1"/>
  <c r="F206" i="69"/>
  <c r="G205" i="69"/>
  <c r="H205" i="69" s="1"/>
  <c r="F205" i="69"/>
  <c r="G204" i="69"/>
  <c r="H204" i="69" s="1"/>
  <c r="F204" i="69"/>
  <c r="G203" i="69"/>
  <c r="H203" i="69" s="1"/>
  <c r="F203" i="69"/>
  <c r="G202" i="69"/>
  <c r="H202" i="69" s="1"/>
  <c r="F202" i="69"/>
  <c r="G201" i="69"/>
  <c r="H201" i="69" s="1"/>
  <c r="F201" i="69"/>
  <c r="G200" i="69"/>
  <c r="H200" i="69" s="1"/>
  <c r="F200" i="69"/>
  <c r="C199" i="69"/>
  <c r="B199" i="69"/>
  <c r="C198" i="69"/>
  <c r="B198" i="69"/>
  <c r="G198" i="69" s="1"/>
  <c r="H198" i="69" s="1"/>
  <c r="C197" i="69"/>
  <c r="B197" i="69"/>
  <c r="F197" i="69" s="1"/>
  <c r="C178" i="69"/>
  <c r="B178" i="69"/>
  <c r="C177" i="69"/>
  <c r="B177" i="69"/>
  <c r="C176" i="69"/>
  <c r="B176" i="69"/>
  <c r="G167" i="69"/>
  <c r="H167" i="69" s="1"/>
  <c r="F167" i="69"/>
  <c r="G166" i="69"/>
  <c r="H166" i="69" s="1"/>
  <c r="F166" i="69"/>
  <c r="G165" i="69"/>
  <c r="H165" i="69" s="1"/>
  <c r="F165" i="69"/>
  <c r="G164" i="69"/>
  <c r="H164" i="69" s="1"/>
  <c r="F164" i="69"/>
  <c r="G163" i="69"/>
  <c r="H163" i="69" s="1"/>
  <c r="F163" i="69"/>
  <c r="G162" i="69"/>
  <c r="H162" i="69" s="1"/>
  <c r="F162" i="69"/>
  <c r="G161" i="69"/>
  <c r="H161" i="69" s="1"/>
  <c r="F161" i="69"/>
  <c r="G160" i="69"/>
  <c r="H160" i="69" s="1"/>
  <c r="F160" i="69"/>
  <c r="G159" i="69"/>
  <c r="H159" i="69" s="1"/>
  <c r="F159" i="69"/>
  <c r="G158" i="69"/>
  <c r="H158" i="69" s="1"/>
  <c r="F158" i="69"/>
  <c r="C157" i="69"/>
  <c r="B157" i="69"/>
  <c r="C156" i="69"/>
  <c r="B156" i="69"/>
  <c r="G156" i="69" s="1"/>
  <c r="H156" i="69" s="1"/>
  <c r="C155" i="69"/>
  <c r="B155" i="69"/>
  <c r="F155" i="69" s="1"/>
  <c r="G146" i="69"/>
  <c r="H146" i="69" s="1"/>
  <c r="F146" i="69"/>
  <c r="G145" i="69"/>
  <c r="H145" i="69" s="1"/>
  <c r="F145" i="69"/>
  <c r="G144" i="69"/>
  <c r="H144" i="69" s="1"/>
  <c r="F144" i="69"/>
  <c r="G143" i="69"/>
  <c r="H143" i="69" s="1"/>
  <c r="F143" i="69"/>
  <c r="G142" i="69"/>
  <c r="H142" i="69" s="1"/>
  <c r="F142" i="69"/>
  <c r="G141" i="69"/>
  <c r="H141" i="69" s="1"/>
  <c r="F141" i="69"/>
  <c r="G140" i="69"/>
  <c r="H140" i="69" s="1"/>
  <c r="F140" i="69"/>
  <c r="G139" i="69"/>
  <c r="H139" i="69" s="1"/>
  <c r="F139" i="69"/>
  <c r="G138" i="69"/>
  <c r="H138" i="69" s="1"/>
  <c r="F138" i="69"/>
  <c r="G137" i="69"/>
  <c r="H137" i="69" s="1"/>
  <c r="F137" i="69"/>
  <c r="C136" i="69"/>
  <c r="B136" i="69"/>
  <c r="G136" i="69" s="1"/>
  <c r="H136" i="69" s="1"/>
  <c r="C135" i="69"/>
  <c r="B135" i="69"/>
  <c r="C134" i="69"/>
  <c r="B134" i="69"/>
  <c r="G134" i="69" s="1"/>
  <c r="H134" i="69" s="1"/>
  <c r="G125" i="69"/>
  <c r="H125" i="69" s="1"/>
  <c r="F125" i="69"/>
  <c r="G124" i="69"/>
  <c r="H124" i="69" s="1"/>
  <c r="F124" i="69"/>
  <c r="G123" i="69"/>
  <c r="H123" i="69" s="1"/>
  <c r="F123" i="69"/>
  <c r="G122" i="69"/>
  <c r="H122" i="69" s="1"/>
  <c r="F122" i="69"/>
  <c r="G121" i="69"/>
  <c r="H121" i="69" s="1"/>
  <c r="F121" i="69"/>
  <c r="G120" i="69"/>
  <c r="H120" i="69" s="1"/>
  <c r="F120" i="69"/>
  <c r="G119" i="69"/>
  <c r="H119" i="69" s="1"/>
  <c r="F119" i="69"/>
  <c r="G118" i="69"/>
  <c r="H118" i="69" s="1"/>
  <c r="F118" i="69"/>
  <c r="G117" i="69"/>
  <c r="H117" i="69" s="1"/>
  <c r="F117" i="69"/>
  <c r="G116" i="69"/>
  <c r="H116" i="69" s="1"/>
  <c r="F116" i="69"/>
  <c r="C115" i="69"/>
  <c r="B115" i="69"/>
  <c r="F115" i="69" s="1"/>
  <c r="C114" i="69"/>
  <c r="B114" i="69"/>
  <c r="C113" i="69"/>
  <c r="B113" i="69"/>
  <c r="G104" i="69"/>
  <c r="H104" i="69" s="1"/>
  <c r="F104" i="69"/>
  <c r="G103" i="69"/>
  <c r="H103" i="69" s="1"/>
  <c r="F103" i="69"/>
  <c r="G102" i="69"/>
  <c r="H102" i="69" s="1"/>
  <c r="F102" i="69"/>
  <c r="G101" i="69"/>
  <c r="H101" i="69" s="1"/>
  <c r="F101" i="69"/>
  <c r="G100" i="69"/>
  <c r="H100" i="69" s="1"/>
  <c r="F100" i="69"/>
  <c r="G99" i="69"/>
  <c r="H99" i="69" s="1"/>
  <c r="F99" i="69"/>
  <c r="G98" i="69"/>
  <c r="H98" i="69" s="1"/>
  <c r="F98" i="69"/>
  <c r="G97" i="69"/>
  <c r="H97" i="69" s="1"/>
  <c r="F97" i="69"/>
  <c r="G96" i="69"/>
  <c r="H96" i="69" s="1"/>
  <c r="F96" i="69"/>
  <c r="G95" i="69"/>
  <c r="H95" i="69" s="1"/>
  <c r="F95" i="69"/>
  <c r="C94" i="69"/>
  <c r="B94" i="69"/>
  <c r="G94" i="69" s="1"/>
  <c r="C93" i="69"/>
  <c r="B93" i="69"/>
  <c r="C92" i="69"/>
  <c r="B92" i="69"/>
  <c r="G92" i="69" s="1"/>
  <c r="H92" i="69" s="1"/>
  <c r="G83" i="69"/>
  <c r="H83" i="69" s="1"/>
  <c r="F83" i="69"/>
  <c r="G82" i="69"/>
  <c r="H82" i="69" s="1"/>
  <c r="F82" i="69"/>
  <c r="G81" i="69"/>
  <c r="H81" i="69" s="1"/>
  <c r="F81" i="69"/>
  <c r="G80" i="69"/>
  <c r="H80" i="69" s="1"/>
  <c r="F80" i="69"/>
  <c r="G79" i="69"/>
  <c r="H79" i="69" s="1"/>
  <c r="F79" i="69"/>
  <c r="G78" i="69"/>
  <c r="H78" i="69" s="1"/>
  <c r="F78" i="69"/>
  <c r="G77" i="69"/>
  <c r="H77" i="69" s="1"/>
  <c r="F77" i="69"/>
  <c r="G76" i="69"/>
  <c r="H76" i="69" s="1"/>
  <c r="F76" i="69"/>
  <c r="G75" i="69"/>
  <c r="H75" i="69" s="1"/>
  <c r="F75" i="69"/>
  <c r="G74" i="69"/>
  <c r="H74" i="69" s="1"/>
  <c r="F74" i="69"/>
  <c r="C73" i="69"/>
  <c r="B73" i="69"/>
  <c r="C72" i="69"/>
  <c r="B72" i="69"/>
  <c r="G72" i="69" s="1"/>
  <c r="C71" i="69"/>
  <c r="B71" i="69"/>
  <c r="F71" i="69" s="1"/>
  <c r="C52" i="69"/>
  <c r="B52" i="69"/>
  <c r="C51" i="69"/>
  <c r="B51" i="69"/>
  <c r="C50" i="69"/>
  <c r="B50" i="69"/>
  <c r="C31" i="69"/>
  <c r="B31" i="69"/>
  <c r="C30" i="69"/>
  <c r="B30" i="69"/>
  <c r="C29" i="69"/>
  <c r="B29" i="69"/>
  <c r="C10" i="69"/>
  <c r="B10" i="69"/>
  <c r="C9" i="69"/>
  <c r="B9" i="69"/>
  <c r="C8" i="69"/>
  <c r="B8" i="69"/>
  <c r="C47" i="67"/>
  <c r="C45" i="67"/>
  <c r="C46" i="67" s="1"/>
  <c r="C44" i="67"/>
  <c r="C34" i="67"/>
  <c r="C23" i="67"/>
  <c r="C12" i="67"/>
  <c r="C32" i="67"/>
  <c r="C33" i="67" s="1"/>
  <c r="C31" i="67"/>
  <c r="C21" i="67"/>
  <c r="C22" i="67" s="1"/>
  <c r="C20" i="67"/>
  <c r="C10" i="67"/>
  <c r="C11" i="67" s="1"/>
  <c r="C9" i="67"/>
  <c r="G272" i="59"/>
  <c r="H272" i="59" s="1"/>
  <c r="F272" i="59"/>
  <c r="G230" i="59"/>
  <c r="H230" i="59" s="1"/>
  <c r="F230" i="59"/>
  <c r="G209" i="59"/>
  <c r="H209" i="59" s="1"/>
  <c r="F209" i="59"/>
  <c r="G188" i="59"/>
  <c r="H188" i="59" s="1"/>
  <c r="F188" i="59"/>
  <c r="G167" i="59"/>
  <c r="H167" i="59" s="1"/>
  <c r="F167" i="59"/>
  <c r="G104" i="59"/>
  <c r="H104" i="59" s="1"/>
  <c r="F104" i="59"/>
  <c r="G83" i="59"/>
  <c r="H83" i="59" s="1"/>
  <c r="F83" i="59"/>
  <c r="G62" i="59"/>
  <c r="H62" i="59" s="1"/>
  <c r="F62" i="59"/>
  <c r="G41" i="59"/>
  <c r="H41" i="59" s="1"/>
  <c r="F41" i="59"/>
  <c r="G20" i="59"/>
  <c r="H20" i="59" s="1"/>
  <c r="F20" i="59"/>
  <c r="B50" i="59"/>
  <c r="B51" i="59"/>
  <c r="B52" i="59"/>
  <c r="C92" i="59"/>
  <c r="G271" i="59"/>
  <c r="H271" i="59" s="1"/>
  <c r="F271" i="59"/>
  <c r="G270" i="59"/>
  <c r="H270" i="59" s="1"/>
  <c r="F270" i="59"/>
  <c r="G269" i="59"/>
  <c r="H269" i="59" s="1"/>
  <c r="F269" i="59"/>
  <c r="G268" i="59"/>
  <c r="H268" i="59" s="1"/>
  <c r="F268" i="59"/>
  <c r="G267" i="59"/>
  <c r="H267" i="59" s="1"/>
  <c r="F267" i="59"/>
  <c r="G266" i="59"/>
  <c r="H266" i="59" s="1"/>
  <c r="F266" i="59"/>
  <c r="G265" i="59"/>
  <c r="H265" i="59" s="1"/>
  <c r="F265" i="59"/>
  <c r="G264" i="59"/>
  <c r="H264" i="59" s="1"/>
  <c r="F264" i="59"/>
  <c r="G263" i="59"/>
  <c r="H263" i="59" s="1"/>
  <c r="F263" i="59"/>
  <c r="C262" i="59"/>
  <c r="B262" i="59"/>
  <c r="C261" i="59"/>
  <c r="B261" i="59"/>
  <c r="C260" i="59"/>
  <c r="B260" i="59"/>
  <c r="C241" i="59"/>
  <c r="B241" i="59"/>
  <c r="C240" i="59"/>
  <c r="B240" i="59"/>
  <c r="C239" i="59"/>
  <c r="B239" i="59"/>
  <c r="G229" i="59"/>
  <c r="H229" i="59" s="1"/>
  <c r="F229" i="59"/>
  <c r="G228" i="59"/>
  <c r="H228" i="59" s="1"/>
  <c r="F228" i="59"/>
  <c r="G227" i="59"/>
  <c r="H227" i="59" s="1"/>
  <c r="F227" i="59"/>
  <c r="G226" i="59"/>
  <c r="H226" i="59" s="1"/>
  <c r="F226" i="59"/>
  <c r="G225" i="59"/>
  <c r="H225" i="59" s="1"/>
  <c r="F225" i="59"/>
  <c r="G224" i="59"/>
  <c r="H224" i="59" s="1"/>
  <c r="F224" i="59"/>
  <c r="G223" i="59"/>
  <c r="H223" i="59" s="1"/>
  <c r="F223" i="59"/>
  <c r="G222" i="59"/>
  <c r="H222" i="59" s="1"/>
  <c r="F222" i="59"/>
  <c r="G221" i="59"/>
  <c r="H221" i="59" s="1"/>
  <c r="F221" i="59"/>
  <c r="G208" i="59"/>
  <c r="H208" i="59" s="1"/>
  <c r="F208" i="59"/>
  <c r="G207" i="59"/>
  <c r="H207" i="59" s="1"/>
  <c r="F207" i="59"/>
  <c r="G206" i="59"/>
  <c r="H206" i="59" s="1"/>
  <c r="F206" i="59"/>
  <c r="G205" i="59"/>
  <c r="H205" i="59" s="1"/>
  <c r="F205" i="59"/>
  <c r="G204" i="59"/>
  <c r="H204" i="59" s="1"/>
  <c r="F204" i="59"/>
  <c r="G203" i="59"/>
  <c r="H203" i="59" s="1"/>
  <c r="F203" i="59"/>
  <c r="G202" i="59"/>
  <c r="H202" i="59" s="1"/>
  <c r="F202" i="59"/>
  <c r="G201" i="59"/>
  <c r="H201" i="59" s="1"/>
  <c r="F201" i="59"/>
  <c r="G200" i="59"/>
  <c r="H200" i="59" s="1"/>
  <c r="F200" i="59"/>
  <c r="F95" i="59"/>
  <c r="G95" i="59"/>
  <c r="H95" i="59" s="1"/>
  <c r="F96" i="59"/>
  <c r="G96" i="59"/>
  <c r="H96" i="59" s="1"/>
  <c r="F97" i="59"/>
  <c r="G97" i="59"/>
  <c r="H97" i="59" s="1"/>
  <c r="F98" i="59"/>
  <c r="G98" i="59"/>
  <c r="H98" i="59" s="1"/>
  <c r="F99" i="59"/>
  <c r="G99" i="59"/>
  <c r="H99" i="59" s="1"/>
  <c r="F100" i="59"/>
  <c r="G100" i="59"/>
  <c r="H100" i="59" s="1"/>
  <c r="F101" i="59"/>
  <c r="G101" i="59"/>
  <c r="H101" i="59" s="1"/>
  <c r="F102" i="59"/>
  <c r="G102" i="59"/>
  <c r="H102" i="59" s="1"/>
  <c r="F103" i="59"/>
  <c r="G103" i="59"/>
  <c r="H103" i="59" s="1"/>
  <c r="F199" i="69" l="1"/>
  <c r="G157" i="69"/>
  <c r="H157" i="69" s="1"/>
  <c r="G135" i="69"/>
  <c r="H135" i="69" s="1"/>
  <c r="G114" i="69"/>
  <c r="H114" i="69" s="1"/>
  <c r="F113" i="69"/>
  <c r="G93" i="69"/>
  <c r="H93" i="69" s="1"/>
  <c r="G73" i="69"/>
  <c r="H73" i="69" s="1"/>
  <c r="G115" i="59"/>
  <c r="H115" i="59" s="1"/>
  <c r="F114" i="59"/>
  <c r="F113" i="59"/>
  <c r="G113" i="59"/>
  <c r="H113" i="59" s="1"/>
  <c r="G114" i="59"/>
  <c r="H114" i="59" s="1"/>
  <c r="F73" i="69"/>
  <c r="G71" i="69"/>
  <c r="H71" i="69" s="1"/>
  <c r="F157" i="69"/>
  <c r="G51" i="70"/>
  <c r="H51" i="70"/>
  <c r="F50" i="70"/>
  <c r="F51" i="70"/>
  <c r="F52" i="70"/>
  <c r="F31" i="70"/>
  <c r="G31" i="70"/>
  <c r="H31" i="70" s="1"/>
  <c r="G10" i="70"/>
  <c r="H10" i="70" s="1"/>
  <c r="G8" i="70"/>
  <c r="H8" i="70" s="1"/>
  <c r="G9" i="70"/>
  <c r="H9" i="70" s="1"/>
  <c r="F10" i="70"/>
  <c r="F29" i="70"/>
  <c r="F8" i="70"/>
  <c r="F9" i="70"/>
  <c r="F30" i="70"/>
  <c r="F136" i="69"/>
  <c r="F92" i="69"/>
  <c r="F93" i="69"/>
  <c r="G155" i="69"/>
  <c r="H155" i="69" s="1"/>
  <c r="H72" i="69"/>
  <c r="H94" i="69"/>
  <c r="F134" i="69"/>
  <c r="G199" i="69"/>
  <c r="H199" i="69" s="1"/>
  <c r="F94" i="69"/>
  <c r="G113" i="69"/>
  <c r="H113" i="69" s="1"/>
  <c r="G197" i="69"/>
  <c r="H197" i="69" s="1"/>
  <c r="F135" i="69"/>
  <c r="F72" i="69"/>
  <c r="G115" i="69"/>
  <c r="H115" i="69" s="1"/>
  <c r="F156" i="69"/>
  <c r="F114" i="69"/>
  <c r="F198" i="69"/>
  <c r="F262" i="59"/>
  <c r="G260" i="59"/>
  <c r="H260" i="59" s="1"/>
  <c r="G262" i="59"/>
  <c r="H262" i="59" s="1"/>
  <c r="G261" i="59"/>
  <c r="H261" i="59" s="1"/>
  <c r="F260" i="59"/>
  <c r="F261" i="59"/>
  <c r="C220" i="59"/>
  <c r="B220" i="59"/>
  <c r="C219" i="59"/>
  <c r="B219" i="59"/>
  <c r="C218" i="59"/>
  <c r="B218" i="59"/>
  <c r="C199" i="59"/>
  <c r="C198" i="59"/>
  <c r="C197" i="59"/>
  <c r="G187" i="59"/>
  <c r="H187" i="59" s="1"/>
  <c r="F187" i="59"/>
  <c r="G186" i="59"/>
  <c r="H186" i="59" s="1"/>
  <c r="F186" i="59"/>
  <c r="G185" i="59"/>
  <c r="H185" i="59" s="1"/>
  <c r="F185" i="59"/>
  <c r="G184" i="59"/>
  <c r="H184" i="59" s="1"/>
  <c r="F184" i="59"/>
  <c r="G183" i="59"/>
  <c r="H183" i="59" s="1"/>
  <c r="F183" i="59"/>
  <c r="G182" i="59"/>
  <c r="H182" i="59" s="1"/>
  <c r="F182" i="59"/>
  <c r="G181" i="59"/>
  <c r="H181" i="59" s="1"/>
  <c r="F181" i="59"/>
  <c r="G180" i="59"/>
  <c r="H180" i="59" s="1"/>
  <c r="F180" i="59"/>
  <c r="G179" i="59"/>
  <c r="H179" i="59" s="1"/>
  <c r="F179" i="59"/>
  <c r="C178" i="59"/>
  <c r="B178" i="59"/>
  <c r="C177" i="59"/>
  <c r="B177" i="59"/>
  <c r="C176" i="59"/>
  <c r="B176" i="59"/>
  <c r="G166" i="59"/>
  <c r="H166" i="59" s="1"/>
  <c r="F166" i="59"/>
  <c r="G165" i="59"/>
  <c r="H165" i="59" s="1"/>
  <c r="F165" i="59"/>
  <c r="G164" i="59"/>
  <c r="H164" i="59" s="1"/>
  <c r="F164" i="59"/>
  <c r="G163" i="59"/>
  <c r="H163" i="59" s="1"/>
  <c r="F163" i="59"/>
  <c r="G162" i="59"/>
  <c r="H162" i="59" s="1"/>
  <c r="F162" i="59"/>
  <c r="G161" i="59"/>
  <c r="H161" i="59" s="1"/>
  <c r="F161" i="59"/>
  <c r="G160" i="59"/>
  <c r="H160" i="59" s="1"/>
  <c r="F160" i="59"/>
  <c r="G159" i="59"/>
  <c r="H159" i="59" s="1"/>
  <c r="F159" i="59"/>
  <c r="G158" i="59"/>
  <c r="H158" i="59" s="1"/>
  <c r="F158" i="59"/>
  <c r="C157" i="59"/>
  <c r="B157" i="59"/>
  <c r="C156" i="59"/>
  <c r="B156" i="59"/>
  <c r="C155" i="59"/>
  <c r="B155" i="59"/>
  <c r="C136" i="59"/>
  <c r="B136" i="59"/>
  <c r="C135" i="59"/>
  <c r="B135" i="59"/>
  <c r="C134" i="59"/>
  <c r="B134" i="59"/>
  <c r="C115" i="59"/>
  <c r="B115" i="59"/>
  <c r="C114" i="59"/>
  <c r="B114" i="59"/>
  <c r="C113" i="59"/>
  <c r="B113" i="59"/>
  <c r="C94" i="59"/>
  <c r="B94" i="59"/>
  <c r="C93" i="59"/>
  <c r="B93" i="59"/>
  <c r="B92" i="59"/>
  <c r="G82" i="59"/>
  <c r="H82" i="59" s="1"/>
  <c r="F82" i="59"/>
  <c r="G81" i="59"/>
  <c r="H81" i="59" s="1"/>
  <c r="F81" i="59"/>
  <c r="G80" i="59"/>
  <c r="H80" i="59" s="1"/>
  <c r="F80" i="59"/>
  <c r="G79" i="59"/>
  <c r="H79" i="59" s="1"/>
  <c r="F79" i="59"/>
  <c r="G78" i="59"/>
  <c r="H78" i="59" s="1"/>
  <c r="F78" i="59"/>
  <c r="G77" i="59"/>
  <c r="H77" i="59" s="1"/>
  <c r="F77" i="59"/>
  <c r="G76" i="59"/>
  <c r="H76" i="59" s="1"/>
  <c r="F76" i="59"/>
  <c r="G75" i="59"/>
  <c r="H75" i="59" s="1"/>
  <c r="F75" i="59"/>
  <c r="G74" i="59"/>
  <c r="H74" i="59" s="1"/>
  <c r="F74" i="59"/>
  <c r="C73" i="59"/>
  <c r="B73" i="59"/>
  <c r="C72" i="59"/>
  <c r="B72" i="59"/>
  <c r="C71" i="59"/>
  <c r="B71" i="59"/>
  <c r="G61" i="59"/>
  <c r="H61" i="59" s="1"/>
  <c r="F61" i="59"/>
  <c r="G60" i="59"/>
  <c r="H60" i="59" s="1"/>
  <c r="F60" i="59"/>
  <c r="G59" i="59"/>
  <c r="H59" i="59" s="1"/>
  <c r="F59" i="59"/>
  <c r="G58" i="59"/>
  <c r="H58" i="59" s="1"/>
  <c r="F58" i="59"/>
  <c r="G57" i="59"/>
  <c r="H57" i="59" s="1"/>
  <c r="F57" i="59"/>
  <c r="G56" i="59"/>
  <c r="H56" i="59" s="1"/>
  <c r="F56" i="59"/>
  <c r="G55" i="59"/>
  <c r="H55" i="59" s="1"/>
  <c r="F55" i="59"/>
  <c r="G54" i="59"/>
  <c r="H54" i="59" s="1"/>
  <c r="F54" i="59"/>
  <c r="G53" i="59"/>
  <c r="H53" i="59" s="1"/>
  <c r="F53" i="59"/>
  <c r="C52" i="59"/>
  <c r="F52" i="59" s="1"/>
  <c r="C51" i="59"/>
  <c r="C50" i="59"/>
  <c r="G40" i="59"/>
  <c r="H40" i="59" s="1"/>
  <c r="F40" i="59"/>
  <c r="G39" i="59"/>
  <c r="H39" i="59" s="1"/>
  <c r="F39" i="59"/>
  <c r="G38" i="59"/>
  <c r="H38" i="59" s="1"/>
  <c r="F38" i="59"/>
  <c r="G37" i="59"/>
  <c r="H37" i="59" s="1"/>
  <c r="F37" i="59"/>
  <c r="G36" i="59"/>
  <c r="H36" i="59" s="1"/>
  <c r="F36" i="59"/>
  <c r="G35" i="59"/>
  <c r="H35" i="59" s="1"/>
  <c r="F35" i="59"/>
  <c r="G34" i="59"/>
  <c r="H34" i="59" s="1"/>
  <c r="F34" i="59"/>
  <c r="G33" i="59"/>
  <c r="H33" i="59" s="1"/>
  <c r="F33" i="59"/>
  <c r="G32" i="59"/>
  <c r="H32" i="59" s="1"/>
  <c r="F32" i="59"/>
  <c r="C31" i="59"/>
  <c r="B31" i="59"/>
  <c r="C30" i="59"/>
  <c r="B30" i="59"/>
  <c r="C29" i="59"/>
  <c r="B29" i="59"/>
  <c r="G19" i="59"/>
  <c r="H19" i="59" s="1"/>
  <c r="F19" i="59"/>
  <c r="G18" i="59"/>
  <c r="H18" i="59" s="1"/>
  <c r="F18" i="59"/>
  <c r="G17" i="59"/>
  <c r="H17" i="59" s="1"/>
  <c r="F17" i="59"/>
  <c r="G16" i="59"/>
  <c r="H16" i="59" s="1"/>
  <c r="F16" i="59"/>
  <c r="G15" i="59"/>
  <c r="H15" i="59" s="1"/>
  <c r="F15" i="59"/>
  <c r="G14" i="59"/>
  <c r="H14" i="59" s="1"/>
  <c r="F14" i="59"/>
  <c r="G13" i="59"/>
  <c r="H13" i="59" s="1"/>
  <c r="F13" i="59"/>
  <c r="G12" i="59"/>
  <c r="H12" i="59" s="1"/>
  <c r="F12" i="59"/>
  <c r="G11" i="59"/>
  <c r="H11" i="59" s="1"/>
  <c r="F11" i="59"/>
  <c r="C10" i="59"/>
  <c r="B10" i="59"/>
  <c r="C9" i="59"/>
  <c r="B9" i="59"/>
  <c r="C8" i="59"/>
  <c r="B8" i="59"/>
  <c r="G157" i="59" l="1"/>
  <c r="H157" i="59" s="1"/>
  <c r="F136" i="59"/>
  <c r="G136" i="59"/>
  <c r="H136" i="59" s="1"/>
  <c r="F135" i="59"/>
  <c r="G135" i="59"/>
  <c r="H135" i="59" s="1"/>
  <c r="F134" i="59"/>
  <c r="G134" i="59"/>
  <c r="H134" i="59" s="1"/>
  <c r="F10" i="59"/>
  <c r="G31" i="59"/>
  <c r="H31" i="59" s="1"/>
  <c r="G8" i="59"/>
  <c r="H8" i="59" s="1"/>
  <c r="G73" i="59"/>
  <c r="H73" i="59" s="1"/>
  <c r="F94" i="59"/>
  <c r="G94" i="59"/>
  <c r="H94" i="59" s="1"/>
  <c r="F92" i="59"/>
  <c r="G92" i="59"/>
  <c r="H92" i="59" s="1"/>
  <c r="G93" i="59"/>
  <c r="H93" i="59" s="1"/>
  <c r="F93" i="59"/>
  <c r="G199" i="59"/>
  <c r="H199" i="59" s="1"/>
  <c r="F199" i="59"/>
  <c r="G197" i="59"/>
  <c r="H197" i="59" s="1"/>
  <c r="F197" i="59"/>
  <c r="G198" i="59"/>
  <c r="H198" i="59" s="1"/>
  <c r="F198" i="59"/>
  <c r="F220" i="59"/>
  <c r="G220" i="59"/>
  <c r="H220" i="59" s="1"/>
  <c r="G218" i="59"/>
  <c r="H218" i="59" s="1"/>
  <c r="F218" i="59"/>
  <c r="F219" i="59"/>
  <c r="G219" i="59"/>
  <c r="H219" i="59" s="1"/>
  <c r="F8" i="59"/>
  <c r="G155" i="59"/>
  <c r="H155" i="59" s="1"/>
  <c r="G51" i="59"/>
  <c r="H51" i="59" s="1"/>
  <c r="F72" i="59"/>
  <c r="F177" i="59"/>
  <c r="F178" i="59"/>
  <c r="G178" i="59"/>
  <c r="H178" i="59" s="1"/>
  <c r="G177" i="59"/>
  <c r="H177" i="59" s="1"/>
  <c r="F155" i="59"/>
  <c r="G156" i="59"/>
  <c r="H156" i="59" s="1"/>
  <c r="F156" i="59"/>
  <c r="F157" i="59"/>
  <c r="F73" i="59"/>
  <c r="F71" i="59"/>
  <c r="G72" i="59"/>
  <c r="H72" i="59" s="1"/>
  <c r="G50" i="59"/>
  <c r="H50" i="59" s="1"/>
  <c r="F50" i="59"/>
  <c r="G29" i="59"/>
  <c r="H29" i="59" s="1"/>
  <c r="F31" i="59"/>
  <c r="F29" i="59"/>
  <c r="G30" i="59"/>
  <c r="H30" i="59" s="1"/>
  <c r="F30" i="59"/>
  <c r="G9" i="59"/>
  <c r="H9" i="59" s="1"/>
  <c r="F51" i="59"/>
  <c r="G52" i="59"/>
  <c r="H52" i="59" s="1"/>
  <c r="G176" i="59"/>
  <c r="H176" i="59" s="1"/>
  <c r="F176" i="59"/>
  <c r="F9" i="59"/>
  <c r="G10" i="59"/>
  <c r="H10" i="59" s="1"/>
  <c r="G71" i="59"/>
  <c r="H71" i="59" s="1"/>
</calcChain>
</file>

<file path=xl/sharedStrings.xml><?xml version="1.0" encoding="utf-8"?>
<sst xmlns="http://schemas.openxmlformats.org/spreadsheetml/2006/main" count="812" uniqueCount="118">
  <si>
    <t>Total Sperm</t>
  </si>
  <si>
    <t>Motile Sperm</t>
  </si>
  <si>
    <t>Progressive Sperm</t>
  </si>
  <si>
    <t>Percent Motile</t>
  </si>
  <si>
    <t>Percent Progressive</t>
  </si>
  <si>
    <t>VAP</t>
  </si>
  <si>
    <t>VSL</t>
  </si>
  <si>
    <t>VCL</t>
  </si>
  <si>
    <t>ALH</t>
  </si>
  <si>
    <t>BCF</t>
  </si>
  <si>
    <t>STR</t>
  </si>
  <si>
    <t>LIN</t>
  </si>
  <si>
    <t>Variable</t>
  </si>
  <si>
    <t>Mean</t>
  </si>
  <si>
    <t>Std Dev</t>
  </si>
  <si>
    <t>Std Err</t>
  </si>
  <si>
    <t>Percent Prog. Tracks</t>
  </si>
  <si>
    <t>Temperature, °C</t>
  </si>
  <si>
    <t>Concentration (M/ml)</t>
  </si>
  <si>
    <t>% Motile</t>
  </si>
  <si>
    <t>% Progressive</t>
  </si>
  <si>
    <t>Temperature</t>
  </si>
  <si>
    <t>Conc. (M/ml)</t>
  </si>
  <si>
    <t>VAP, µm/sec</t>
  </si>
  <si>
    <t>VSL, µm/sec</t>
  </si>
  <si>
    <t>VCL, µm/sec</t>
  </si>
  <si>
    <t>Sample:Diluent</t>
  </si>
  <si>
    <t>Vortexed Conc. (M/ml)</t>
  </si>
  <si>
    <t>Vortexed Conc.</t>
  </si>
  <si>
    <t xml:space="preserve">n=  </t>
  </si>
  <si>
    <t xml:space="preserve">Mean  </t>
  </si>
  <si>
    <t xml:space="preserve">Std Dev  </t>
  </si>
  <si>
    <t xml:space="preserve">Std Err  </t>
  </si>
  <si>
    <t>% Progressive Tracks</t>
  </si>
  <si>
    <t>Mouse ID</t>
  </si>
  <si>
    <t>Group A, 2 mg/kg ATX</t>
  </si>
  <si>
    <t>Left Cauda Epididymis, Anatoxin-a (ATX) Study, Mouse ID: 114 C</t>
  </si>
  <si>
    <t>Left Cauda Epididymis, Anatoxin-a (ATX) Study, Mouse ID: 123 D</t>
  </si>
  <si>
    <t>Left Cauda Epididymis, Anatoxin-a (ATX) Study, Mouse ID: 122 B</t>
  </si>
  <si>
    <t>Left Cauda Epididymis, Anatoxin-a (ATX) Study, Mouse ID: 119 A</t>
  </si>
  <si>
    <t>Left Cauda Epididymis, Anatoxin-a (ATX) Study, Mouse ID: 117 C</t>
  </si>
  <si>
    <t>Left Cauda Epididymis, Anatoxin-a (ATX) Study, Mouse ID: 126 D</t>
  </si>
  <si>
    <t>Left Cauda Epididymis, Anatoxin-a (ATX) Study, Mouse ID: 124 B</t>
  </si>
  <si>
    <t>Left Cauda Epididymis, Anatoxin-a (ATX) Study, Mouse ID: 121 A</t>
  </si>
  <si>
    <t>Left Cauda Epididymis, Anatoxin-a (ATX) Study, Mouse ID: 125 A</t>
  </si>
  <si>
    <t>Left Cauda Epididymis, Anatoxin-a (ATX) Study, Mouse ID: 118 C</t>
  </si>
  <si>
    <t>Left Cauda Epididymis, Anatoxin-a (ATX) Study, Mouse ID: 113 D</t>
  </si>
  <si>
    <t>Left Cauda Epididymis, Anatoxin-a (ATX) Study, Mouse ID: 120 C</t>
  </si>
  <si>
    <t>Left Cauda Epididymis, Anatoxin-a (ATX) Study, Mouse ID: 115 B</t>
  </si>
  <si>
    <t>Group B, 6 mg/kg ATX</t>
  </si>
  <si>
    <t>Group D, 4 mg/kg ATX</t>
  </si>
  <si>
    <t>Group C, 0 mg/kg ATX</t>
  </si>
  <si>
    <t>Left Cauda Epididymis, Anatoxin-a (ATX) Study, Mouse ID: 116 (undosed), New SIB (17-Jul-24)</t>
  </si>
  <si>
    <t>Right Cauda Epididymis, Anatoxin-a (ATX) Study, Mouse ID: 116 (undosed), Old SIB (24-May-24)</t>
  </si>
  <si>
    <t>Made dilution from concentrated sample, 40 µl in 1.0 ml (1:25)</t>
  </si>
  <si>
    <t>Made dilution from concentrated sample, 100 µl in 1.0 ml (1:10)</t>
  </si>
  <si>
    <t>Time:  10:02 AM</t>
  </si>
  <si>
    <t>Time:  10:20 AM</t>
  </si>
  <si>
    <t>Time:  10:37 AM</t>
  </si>
  <si>
    <t>Made dilution from concentrated sample, 50 µl in 1.0 ml (1:20)</t>
  </si>
  <si>
    <t>1:20</t>
  </si>
  <si>
    <t>Left Cauda Epididymis, Anatoxin-a (ATX) Study, Mouse ID: 143 A</t>
  </si>
  <si>
    <t>Left Cauda Epididymis, Anatoxin-a (ATX) Study, Mouse ID: 150 C</t>
  </si>
  <si>
    <t>Left Cauda Epididymis, Anatoxin-a (ATX) Study, Mouse ID: 149 D</t>
  </si>
  <si>
    <t>Left Cauda Epididymis, Anatoxin-a (ATX) Study, Mouse ID: 146 B</t>
  </si>
  <si>
    <t>Left Cauda Epididymis, Anatoxin-a (ATX) Study, Mouse ID: 152 B</t>
  </si>
  <si>
    <t>Left Cauda Epididymis, Anatoxin-a (ATX) Study, Mouse ID: 142 C</t>
  </si>
  <si>
    <t>Left Cauda Epididymis, Anatoxin-a (ATX) Study, Mouse ID: 148 D</t>
  </si>
  <si>
    <t>Left Cauda Epididymis, Anatoxin-a (ATX) Study, Mouse ID: 144 A</t>
  </si>
  <si>
    <t>Left Cauda Epididymis, Anatoxin-a (ATX) Study, Mouse ID: 154 A</t>
  </si>
  <si>
    <t>Left Cauda Epididymis, Anatoxin-a (ATX) Study, Mouse ID: 147 B</t>
  </si>
  <si>
    <t>Left Cauda Epididymis, Anatoxin-a (ATX) Study, Mouse ID: 153 C</t>
  </si>
  <si>
    <t>Time:  11:04 AM</t>
  </si>
  <si>
    <t>Time:  11:12 AM</t>
  </si>
  <si>
    <t>Time:  11:18 AM</t>
  </si>
  <si>
    <t>Time:  1:49 PM</t>
  </si>
  <si>
    <t>Time:  12:09 PM</t>
  </si>
  <si>
    <t>Time:  12:22 PM</t>
  </si>
  <si>
    <t>Time:  12:32 PM</t>
  </si>
  <si>
    <t>Time:  12:40 PM</t>
  </si>
  <si>
    <t>Time:  1:34 PM</t>
  </si>
  <si>
    <t>Time:  10:56 AM</t>
  </si>
  <si>
    <t>Time:  1:41 PM</t>
  </si>
  <si>
    <t>Time:  2:47 PM</t>
  </si>
  <si>
    <t>Time:  2:57 PM</t>
  </si>
  <si>
    <t>Shaded values not included in Statistics</t>
  </si>
  <si>
    <t>1:10</t>
  </si>
  <si>
    <t>Time:  10:40 AM</t>
  </si>
  <si>
    <t>Time:  10:47 AM</t>
  </si>
  <si>
    <t>Time:  11:05 AM</t>
  </si>
  <si>
    <t>Time:  11:14 AM</t>
  </si>
  <si>
    <t>Time:  11:46 AM</t>
  </si>
  <si>
    <t>Time:  11:55 AM</t>
  </si>
  <si>
    <t>Time:  12:02 PM</t>
  </si>
  <si>
    <t>Time:  1:21 PM</t>
  </si>
  <si>
    <t>Time:  1:32 PM</t>
  </si>
  <si>
    <t>Time:  1:40 PM</t>
  </si>
  <si>
    <r>
      <t>Made dilution from concentrated sample, 100 µl in 1.0 ml (1:10)</t>
    </r>
    <r>
      <rPr>
        <sz val="10"/>
        <rFont val="Arial"/>
        <family val="2"/>
      </rPr>
      <t>, 1:20 dilution done at 1:51 PM</t>
    </r>
  </si>
  <si>
    <r>
      <t>Made dilution from concentrated sample, 50 µl in 1.0 ml (1:20)</t>
    </r>
    <r>
      <rPr>
        <sz val="10"/>
        <rFont val="Arial"/>
        <family val="2"/>
      </rPr>
      <t>, 1:10 dilution done at 1:10 PM</t>
    </r>
  </si>
  <si>
    <r>
      <t>Made dilution from concentrated sample, 50 µl in 1.0 ml (1:20)</t>
    </r>
    <r>
      <rPr>
        <sz val="10"/>
        <rFont val="Arial"/>
        <family val="2"/>
      </rPr>
      <t>, new 1:10 dilution done at 12:53 PM</t>
    </r>
  </si>
  <si>
    <r>
      <t>Made dilution from concentrated sample, 50 µl in 1.0 ml (1:20)</t>
    </r>
    <r>
      <rPr>
        <sz val="10"/>
        <rFont val="Arial"/>
        <family val="2"/>
      </rPr>
      <t>, new 1:10 dilution done at 1:00 PM</t>
    </r>
  </si>
  <si>
    <r>
      <t>Made dilution from concentrated sample, 100 µl in 1.0 ml (1:10)</t>
    </r>
    <r>
      <rPr>
        <sz val="10"/>
        <rFont val="Arial"/>
        <family val="2"/>
      </rPr>
      <t>, new 1:10 dilution done at 2:08 PM</t>
    </r>
  </si>
  <si>
    <t>new 1:10 dilution</t>
  </si>
  <si>
    <t>Data in shaded areas are not included in Statistics</t>
  </si>
  <si>
    <t>LIN= Linearity</t>
  </si>
  <si>
    <t>ALH= Lateral head displacement</t>
  </si>
  <si>
    <t>BCF= Beat frequency</t>
  </si>
  <si>
    <t>STR= Straightness</t>
  </si>
  <si>
    <t>VSL= Progressive velocity</t>
  </si>
  <si>
    <t>VCL= Track speed</t>
  </si>
  <si>
    <t>VAP= Path velocity</t>
  </si>
  <si>
    <t>Abbreviations used on spreadsheets TOX IVOS Motility Analyzer, version 12 (Hamilton Thorne Research)</t>
  </si>
  <si>
    <t>Count 1</t>
  </si>
  <si>
    <t>Count 2</t>
  </si>
  <si>
    <t>Count 3</t>
  </si>
  <si>
    <t>Count 4</t>
  </si>
  <si>
    <t>Count 5</t>
  </si>
  <si>
    <t>Count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</si>
</sst>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8" fontId="3" fillId="0" borderId="0" xfId="0" applyNumberFormat="1" applyFont="1" applyAlignment="1">
      <alignment horizontal="left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4" xfId="0" applyFont="1" applyBorder="1"/>
    <xf numFmtId="164" fontId="1" fillId="0" borderId="5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9" xfId="0" applyFont="1" applyBorder="1"/>
    <xf numFmtId="1" fontId="1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textRotation="90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center" textRotation="90" wrapText="1"/>
    </xf>
    <xf numFmtId="164" fontId="0" fillId="2" borderId="0" xfId="0" applyNumberForma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49" fontId="2" fillId="2" borderId="0" xfId="0" quotePrefix="1" applyNumberFormat="1" applyFont="1" applyFill="1" applyAlignment="1">
      <alignment horizontal="center"/>
    </xf>
    <xf numFmtId="0" fontId="2" fillId="0" borderId="0" xfId="0" applyFont="1"/>
    <xf numFmtId="164" fontId="2" fillId="2" borderId="6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3" xfId="0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0" fillId="2" borderId="3" xfId="0" applyFill="1" applyBorder="1"/>
    <xf numFmtId="20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1" fillId="0" borderId="10" xfId="0" applyFont="1" applyBorder="1"/>
    <xf numFmtId="0" fontId="1" fillId="2" borderId="3" xfId="0" applyFont="1" applyFill="1" applyBorder="1"/>
    <xf numFmtId="164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20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8C34-2B79-4DCC-9FE6-F2840EE6EEEF}">
  <dimension ref="A3:A10"/>
  <sheetViews>
    <sheetView workbookViewId="0">
      <selection activeCell="G17" sqref="G17"/>
    </sheetView>
  </sheetViews>
  <sheetFormatPr defaultRowHeight="12.75" x14ac:dyDescent="0.2"/>
  <sheetData>
    <row r="3" spans="1:1" x14ac:dyDescent="0.2">
      <c r="A3" t="s">
        <v>111</v>
      </c>
    </row>
    <row r="4" spans="1:1" x14ac:dyDescent="0.2">
      <c r="A4" t="s">
        <v>110</v>
      </c>
    </row>
    <row r="5" spans="1:1" x14ac:dyDescent="0.2">
      <c r="A5" t="s">
        <v>109</v>
      </c>
    </row>
    <row r="6" spans="1:1" x14ac:dyDescent="0.2">
      <c r="A6" t="s">
        <v>108</v>
      </c>
    </row>
    <row r="7" spans="1:1" x14ac:dyDescent="0.2">
      <c r="A7" t="s">
        <v>107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ECF3D-722E-4073-AFE6-E0E7E727EE19}">
  <dimension ref="A1:H63"/>
  <sheetViews>
    <sheetView tabSelected="1" zoomScaleNormal="100" workbookViewId="0">
      <selection activeCell="K45" sqref="K45"/>
    </sheetView>
  </sheetViews>
  <sheetFormatPr defaultRowHeight="12.75" x14ac:dyDescent="0.2"/>
  <cols>
    <col min="1" max="1" width="20.7109375" customWidth="1"/>
    <col min="2" max="8" width="10" style="2" customWidth="1"/>
    <col min="9" max="9" width="9.140625" customWidth="1"/>
  </cols>
  <sheetData>
    <row r="1" spans="1:8" ht="15" customHeight="1" x14ac:dyDescent="0.2">
      <c r="A1" s="1" t="s">
        <v>52</v>
      </c>
    </row>
    <row r="2" spans="1:8" ht="15" customHeight="1" x14ac:dyDescent="0.2">
      <c r="A2" s="1" t="s">
        <v>54</v>
      </c>
    </row>
    <row r="3" spans="1:8" ht="15" customHeight="1" x14ac:dyDescent="0.2">
      <c r="A3" s="7" t="s">
        <v>56</v>
      </c>
    </row>
    <row r="4" spans="1:8" ht="15" customHeight="1" x14ac:dyDescent="0.2">
      <c r="A4" s="6" t="s">
        <v>12</v>
      </c>
      <c r="B4" s="5" t="s">
        <v>112</v>
      </c>
      <c r="C4" s="5" t="s">
        <v>113</v>
      </c>
      <c r="D4" s="5" t="s">
        <v>114</v>
      </c>
      <c r="E4" s="5" t="s">
        <v>115</v>
      </c>
      <c r="F4" s="5" t="s">
        <v>13</v>
      </c>
      <c r="G4" s="5" t="s">
        <v>14</v>
      </c>
      <c r="H4" s="5" t="s">
        <v>15</v>
      </c>
    </row>
    <row r="5" spans="1:8" ht="15" customHeight="1" x14ac:dyDescent="0.2">
      <c r="A5" s="1" t="s">
        <v>0</v>
      </c>
      <c r="B5" s="12">
        <v>318</v>
      </c>
      <c r="C5" s="12">
        <v>228</v>
      </c>
      <c r="D5" s="12">
        <v>326</v>
      </c>
      <c r="E5" s="12">
        <v>308</v>
      </c>
      <c r="F5" s="4"/>
      <c r="G5" s="3"/>
      <c r="H5" s="3"/>
    </row>
    <row r="6" spans="1:8" ht="15" customHeight="1" x14ac:dyDescent="0.2">
      <c r="A6" s="1" t="s">
        <v>1</v>
      </c>
      <c r="B6" s="12">
        <v>154</v>
      </c>
      <c r="C6" s="12">
        <v>114</v>
      </c>
      <c r="D6" s="12">
        <v>207</v>
      </c>
      <c r="E6" s="12">
        <v>188</v>
      </c>
      <c r="F6" s="4"/>
      <c r="G6" s="3"/>
      <c r="H6" s="3"/>
    </row>
    <row r="7" spans="1:8" ht="15" customHeight="1" x14ac:dyDescent="0.2">
      <c r="A7" s="1" t="s">
        <v>2</v>
      </c>
      <c r="B7" s="12">
        <v>141</v>
      </c>
      <c r="C7" s="12">
        <v>101</v>
      </c>
      <c r="D7" s="12">
        <v>192</v>
      </c>
      <c r="E7" s="12">
        <v>161</v>
      </c>
      <c r="F7" s="4"/>
      <c r="G7" s="3"/>
      <c r="H7" s="3"/>
    </row>
    <row r="8" spans="1:8" ht="15" customHeight="1" x14ac:dyDescent="0.2">
      <c r="A8" s="1" t="s">
        <v>3</v>
      </c>
      <c r="B8" s="3">
        <f>(B6/B5)*100</f>
        <v>48.427672955974842</v>
      </c>
      <c r="C8" s="3">
        <f t="shared" ref="C8:E8" si="0">(C6/C5)*100</f>
        <v>50</v>
      </c>
      <c r="D8" s="3">
        <f t="shared" si="0"/>
        <v>63.49693251533742</v>
      </c>
      <c r="E8" s="3">
        <f t="shared" si="0"/>
        <v>61.038961038961034</v>
      </c>
      <c r="F8" s="4">
        <f t="shared" ref="F8:F14" si="1">AVERAGE(B8:E8)</f>
        <v>55.740891627568317</v>
      </c>
      <c r="G8" s="3">
        <f t="shared" ref="G8:G14" si="2">STDEV(B8:E8)</f>
        <v>7.6303497901191033</v>
      </c>
      <c r="H8" s="3">
        <f t="shared" ref="H8:H14" si="3">+G8/SQRT(COUNT(B8:E8))</f>
        <v>3.8151748950595517</v>
      </c>
    </row>
    <row r="9" spans="1:8" ht="15" customHeight="1" x14ac:dyDescent="0.2">
      <c r="A9" s="1" t="s">
        <v>4</v>
      </c>
      <c r="B9" s="3">
        <f>(B7/B5)*100</f>
        <v>44.339622641509436</v>
      </c>
      <c r="C9" s="3">
        <f t="shared" ref="C9:E9" si="4">(C7/C5)*100</f>
        <v>44.298245614035089</v>
      </c>
      <c r="D9" s="3">
        <f t="shared" si="4"/>
        <v>58.895705521472394</v>
      </c>
      <c r="E9" s="3">
        <f t="shared" si="4"/>
        <v>52.272727272727273</v>
      </c>
      <c r="F9" s="4">
        <f t="shared" si="1"/>
        <v>49.951575262436052</v>
      </c>
      <c r="G9" s="3">
        <f t="shared" si="2"/>
        <v>7.043658166003004</v>
      </c>
      <c r="H9" s="3">
        <f t="shared" si="3"/>
        <v>3.521829083001502</v>
      </c>
    </row>
    <row r="10" spans="1:8" ht="15" customHeight="1" x14ac:dyDescent="0.2">
      <c r="A10" s="1" t="s">
        <v>16</v>
      </c>
      <c r="B10" s="3">
        <f>(B7/B6)*100</f>
        <v>91.558441558441558</v>
      </c>
      <c r="C10" s="3">
        <f t="shared" ref="C10:E10" si="5">(C7/C6)*100</f>
        <v>88.596491228070178</v>
      </c>
      <c r="D10" s="3">
        <f t="shared" si="5"/>
        <v>92.753623188405797</v>
      </c>
      <c r="E10" s="3">
        <f t="shared" si="5"/>
        <v>85.638297872340431</v>
      </c>
      <c r="F10" s="4">
        <f t="shared" si="1"/>
        <v>89.636713461814495</v>
      </c>
      <c r="G10" s="3">
        <f t="shared" si="2"/>
        <v>3.1873476247401791</v>
      </c>
      <c r="H10" s="3">
        <f t="shared" si="3"/>
        <v>1.5936738123700895</v>
      </c>
    </row>
    <row r="11" spans="1:8" ht="15" customHeight="1" x14ac:dyDescent="0.2">
      <c r="A11" s="1" t="s">
        <v>5</v>
      </c>
      <c r="B11" s="13">
        <v>190.8</v>
      </c>
      <c r="C11" s="13">
        <v>181.2</v>
      </c>
      <c r="D11" s="13">
        <v>192</v>
      </c>
      <c r="E11" s="13">
        <v>181.5</v>
      </c>
      <c r="F11" s="4">
        <f t="shared" si="1"/>
        <v>186.375</v>
      </c>
      <c r="G11" s="3">
        <f t="shared" si="2"/>
        <v>5.8243025333511023</v>
      </c>
      <c r="H11" s="3">
        <f t="shared" si="3"/>
        <v>2.9121512666755511</v>
      </c>
    </row>
    <row r="12" spans="1:8" ht="15" customHeight="1" x14ac:dyDescent="0.2">
      <c r="A12" s="1" t="s">
        <v>6</v>
      </c>
      <c r="B12" s="13">
        <v>175.6</v>
      </c>
      <c r="C12" s="13">
        <v>164.1</v>
      </c>
      <c r="D12" s="13">
        <v>178.3</v>
      </c>
      <c r="E12" s="13">
        <v>163.69999999999999</v>
      </c>
      <c r="F12" s="4">
        <f t="shared" si="1"/>
        <v>170.42500000000001</v>
      </c>
      <c r="G12" s="3">
        <f t="shared" si="2"/>
        <v>7.6163749032375492</v>
      </c>
      <c r="H12" s="3">
        <f t="shared" si="3"/>
        <v>3.8081874516187746</v>
      </c>
    </row>
    <row r="13" spans="1:8" ht="15" customHeight="1" x14ac:dyDescent="0.2">
      <c r="A13" s="1" t="s">
        <v>7</v>
      </c>
      <c r="B13" s="13">
        <v>272.60000000000002</v>
      </c>
      <c r="C13" s="13">
        <v>269.7</v>
      </c>
      <c r="D13" s="13">
        <v>255.1</v>
      </c>
      <c r="E13" s="13">
        <v>265.60000000000002</v>
      </c>
      <c r="F13" s="4">
        <f t="shared" si="1"/>
        <v>265.75</v>
      </c>
      <c r="G13" s="3">
        <f t="shared" si="2"/>
        <v>7.6587640430206996</v>
      </c>
      <c r="H13" s="3">
        <f t="shared" si="3"/>
        <v>3.8293820215103498</v>
      </c>
    </row>
    <row r="14" spans="1:8" ht="15" customHeight="1" x14ac:dyDescent="0.2">
      <c r="A14" s="1" t="s">
        <v>8</v>
      </c>
      <c r="B14" s="13">
        <v>10.199999999999999</v>
      </c>
      <c r="C14" s="13">
        <v>11.1</v>
      </c>
      <c r="D14" s="13">
        <v>10</v>
      </c>
      <c r="E14" s="13">
        <v>11.2</v>
      </c>
      <c r="F14" s="4">
        <f t="shared" si="1"/>
        <v>10.625</v>
      </c>
      <c r="G14" s="3">
        <f t="shared" si="2"/>
        <v>0.61305247192498391</v>
      </c>
      <c r="H14" s="3">
        <f t="shared" si="3"/>
        <v>0.30652623596249196</v>
      </c>
    </row>
    <row r="15" spans="1:8" ht="15" customHeight="1" x14ac:dyDescent="0.2">
      <c r="A15" s="1" t="s">
        <v>9</v>
      </c>
      <c r="B15" s="13">
        <v>35.299999999999997</v>
      </c>
      <c r="C15" s="13">
        <v>35</v>
      </c>
      <c r="D15" s="13">
        <v>34.9</v>
      </c>
      <c r="E15" s="13">
        <v>36.299999999999997</v>
      </c>
      <c r="F15" s="4">
        <f>AVERAGE(B15:E15)</f>
        <v>35.375</v>
      </c>
      <c r="G15" s="3">
        <f>STDEV(B15:E15)</f>
        <v>0.63966136874651536</v>
      </c>
      <c r="H15" s="3">
        <f>+G15/SQRT(COUNT(B15:E15))</f>
        <v>0.31983068437325768</v>
      </c>
    </row>
    <row r="16" spans="1:8" ht="15" customHeight="1" x14ac:dyDescent="0.2">
      <c r="A16" s="1" t="s">
        <v>10</v>
      </c>
      <c r="B16" s="12">
        <v>89</v>
      </c>
      <c r="C16" s="12">
        <v>89</v>
      </c>
      <c r="D16" s="14">
        <v>91</v>
      </c>
      <c r="E16" s="14">
        <v>86</v>
      </c>
      <c r="F16" s="4">
        <f>AVERAGE(B16:E16)</f>
        <v>88.75</v>
      </c>
      <c r="G16" s="3">
        <f>STDEV(B16:E16)</f>
        <v>2.0615528128088303</v>
      </c>
      <c r="H16" s="3">
        <f>+G16/SQRT(COUNT(B16:E16))</f>
        <v>1.0307764064044151</v>
      </c>
    </row>
    <row r="17" spans="1:8" ht="15" customHeight="1" x14ac:dyDescent="0.2">
      <c r="A17" s="1" t="s">
        <v>11</v>
      </c>
      <c r="B17" s="12">
        <v>65</v>
      </c>
      <c r="C17" s="12">
        <v>61</v>
      </c>
      <c r="D17" s="14">
        <v>69</v>
      </c>
      <c r="E17" s="14">
        <v>62</v>
      </c>
      <c r="F17" s="4">
        <f>AVERAGE(B17:E17)</f>
        <v>64.25</v>
      </c>
      <c r="G17" s="3">
        <f>STDEV(B17:E17)</f>
        <v>3.5939764421413041</v>
      </c>
      <c r="H17" s="3">
        <f>+G17/SQRT(COUNT(B17:E17))</f>
        <v>1.796988221070652</v>
      </c>
    </row>
    <row r="18" spans="1:8" ht="15" customHeight="1" x14ac:dyDescent="0.2">
      <c r="A18" s="1" t="s">
        <v>17</v>
      </c>
      <c r="B18" s="13">
        <v>36.700000000000003</v>
      </c>
      <c r="C18" s="13">
        <v>36.9</v>
      </c>
      <c r="D18" s="13">
        <v>37</v>
      </c>
      <c r="E18" s="13">
        <v>36.9</v>
      </c>
      <c r="F18" s="4">
        <f t="shared" ref="F18:F19" si="6">AVERAGE(B18:E18)</f>
        <v>36.875</v>
      </c>
      <c r="G18" s="3">
        <f t="shared" ref="G18:G19" si="7">STDEV(B18:E18)</f>
        <v>0.12583057392117766</v>
      </c>
      <c r="H18" s="3">
        <f t="shared" ref="H18:H19" si="8">+G18/SQRT(COUNT(B18:E18))</f>
        <v>6.2915286960588832E-2</v>
      </c>
    </row>
    <row r="19" spans="1:8" ht="15" customHeight="1" x14ac:dyDescent="0.2">
      <c r="A19" s="1" t="s">
        <v>18</v>
      </c>
      <c r="B19" s="13">
        <v>14.4</v>
      </c>
      <c r="C19" s="13">
        <v>10.3</v>
      </c>
      <c r="D19" s="13">
        <v>14.8</v>
      </c>
      <c r="E19" s="13">
        <v>14</v>
      </c>
      <c r="F19" s="4">
        <f t="shared" si="6"/>
        <v>13.375</v>
      </c>
      <c r="G19" s="3">
        <f t="shared" si="7"/>
        <v>2.0758532382292034</v>
      </c>
      <c r="H19" s="3">
        <f t="shared" si="8"/>
        <v>1.0379266191146017</v>
      </c>
    </row>
    <row r="20" spans="1:8" ht="15" customHeight="1" x14ac:dyDescent="0.2">
      <c r="A20" s="29" t="s">
        <v>27</v>
      </c>
      <c r="B20" s="13"/>
      <c r="C20" s="13"/>
      <c r="D20" s="13"/>
      <c r="E20" s="13"/>
      <c r="F20" s="27"/>
      <c r="G20" s="28"/>
      <c r="H20" s="28"/>
    </row>
    <row r="21" spans="1:8" ht="15" customHeight="1" x14ac:dyDescent="0.2">
      <c r="A21" s="8"/>
      <c r="B21" s="3"/>
      <c r="C21" s="11"/>
      <c r="D21" s="3"/>
      <c r="E21" s="3"/>
      <c r="F21" s="9"/>
      <c r="G21" s="10"/>
      <c r="H21" s="10"/>
    </row>
    <row r="22" spans="1:8" ht="15" customHeight="1" x14ac:dyDescent="0.2">
      <c r="A22" s="1" t="s">
        <v>53</v>
      </c>
    </row>
    <row r="23" spans="1:8" ht="15" customHeight="1" x14ac:dyDescent="0.2">
      <c r="A23" s="1" t="s">
        <v>54</v>
      </c>
    </row>
    <row r="24" spans="1:8" ht="15" customHeight="1" x14ac:dyDescent="0.2">
      <c r="A24" s="7" t="s">
        <v>57</v>
      </c>
    </row>
    <row r="25" spans="1:8" ht="15" customHeight="1" x14ac:dyDescent="0.2">
      <c r="A25" s="6" t="s">
        <v>12</v>
      </c>
      <c r="B25" s="5" t="s">
        <v>112</v>
      </c>
      <c r="C25" s="5" t="s">
        <v>113</v>
      </c>
      <c r="D25" s="5" t="s">
        <v>114</v>
      </c>
      <c r="E25" s="5" t="s">
        <v>115</v>
      </c>
      <c r="F25" s="5" t="s">
        <v>13</v>
      </c>
      <c r="G25" s="5" t="s">
        <v>14</v>
      </c>
      <c r="H25" s="5" t="s">
        <v>15</v>
      </c>
    </row>
    <row r="26" spans="1:8" ht="15" customHeight="1" x14ac:dyDescent="0.2">
      <c r="A26" s="1" t="s">
        <v>0</v>
      </c>
      <c r="B26" s="12">
        <v>195</v>
      </c>
      <c r="C26" s="12">
        <v>194</v>
      </c>
      <c r="D26" s="12">
        <v>176</v>
      </c>
      <c r="E26" s="12">
        <v>157</v>
      </c>
      <c r="F26" s="4"/>
      <c r="G26" s="3"/>
      <c r="H26" s="3"/>
    </row>
    <row r="27" spans="1:8" ht="15" customHeight="1" x14ac:dyDescent="0.2">
      <c r="A27" s="1" t="s">
        <v>1</v>
      </c>
      <c r="B27" s="12">
        <v>124</v>
      </c>
      <c r="C27" s="12">
        <v>105</v>
      </c>
      <c r="D27" s="12">
        <v>122</v>
      </c>
      <c r="E27" s="12">
        <v>93</v>
      </c>
      <c r="F27" s="4"/>
      <c r="G27" s="3"/>
      <c r="H27" s="3"/>
    </row>
    <row r="28" spans="1:8" ht="15" customHeight="1" x14ac:dyDescent="0.2">
      <c r="A28" s="1" t="s">
        <v>2</v>
      </c>
      <c r="B28" s="12">
        <v>115</v>
      </c>
      <c r="C28" s="12">
        <v>86</v>
      </c>
      <c r="D28" s="12">
        <v>112</v>
      </c>
      <c r="E28" s="12">
        <v>86</v>
      </c>
      <c r="F28" s="4"/>
      <c r="G28" s="3"/>
      <c r="H28" s="3"/>
    </row>
    <row r="29" spans="1:8" ht="15" customHeight="1" x14ac:dyDescent="0.2">
      <c r="A29" s="1" t="s">
        <v>3</v>
      </c>
      <c r="B29" s="3">
        <f>(B27/B26)*100</f>
        <v>63.589743589743584</v>
      </c>
      <c r="C29" s="3">
        <f t="shared" ref="C29:E29" si="9">(C27/C26)*100</f>
        <v>54.123711340206185</v>
      </c>
      <c r="D29" s="3">
        <f t="shared" si="9"/>
        <v>69.318181818181827</v>
      </c>
      <c r="E29" s="3">
        <f t="shared" si="9"/>
        <v>59.235668789808912</v>
      </c>
      <c r="F29" s="4">
        <f t="shared" ref="F29:F35" si="10">AVERAGE(B29:E29)</f>
        <v>61.566826384485125</v>
      </c>
      <c r="G29" s="3">
        <f t="shared" ref="G29:G35" si="11">STDEV(B29:E29)</f>
        <v>6.4552294659038045</v>
      </c>
      <c r="H29" s="3">
        <f t="shared" ref="H29:H35" si="12">+G29/SQRT(COUNT(B29:E29))</f>
        <v>3.2276147329519023</v>
      </c>
    </row>
    <row r="30" spans="1:8" ht="15" customHeight="1" x14ac:dyDescent="0.2">
      <c r="A30" s="1" t="s">
        <v>4</v>
      </c>
      <c r="B30" s="3">
        <f>(B28/B26)*100</f>
        <v>58.974358974358978</v>
      </c>
      <c r="C30" s="3">
        <f t="shared" ref="C30:E30" si="13">(C28/C26)*100</f>
        <v>44.329896907216494</v>
      </c>
      <c r="D30" s="3">
        <f t="shared" si="13"/>
        <v>63.636363636363633</v>
      </c>
      <c r="E30" s="3">
        <f t="shared" si="13"/>
        <v>54.777070063694268</v>
      </c>
      <c r="F30" s="4">
        <f t="shared" si="10"/>
        <v>55.429422395408338</v>
      </c>
      <c r="G30" s="3">
        <f t="shared" si="11"/>
        <v>8.2370198799685177</v>
      </c>
      <c r="H30" s="3">
        <f t="shared" si="12"/>
        <v>4.1185099399842588</v>
      </c>
    </row>
    <row r="31" spans="1:8" ht="15" customHeight="1" x14ac:dyDescent="0.2">
      <c r="A31" s="1" t="s">
        <v>16</v>
      </c>
      <c r="B31" s="3">
        <f>(B28/B27)*100</f>
        <v>92.741935483870961</v>
      </c>
      <c r="C31" s="3">
        <f t="shared" ref="C31:E31" si="14">(C28/C27)*100</f>
        <v>81.904761904761898</v>
      </c>
      <c r="D31" s="3">
        <f t="shared" si="14"/>
        <v>91.803278688524586</v>
      </c>
      <c r="E31" s="3">
        <f t="shared" si="14"/>
        <v>92.473118279569889</v>
      </c>
      <c r="F31" s="4">
        <f t="shared" si="10"/>
        <v>89.730773589181837</v>
      </c>
      <c r="G31" s="3">
        <f t="shared" si="11"/>
        <v>5.2322489310176632</v>
      </c>
      <c r="H31" s="3">
        <f t="shared" si="12"/>
        <v>2.6161244655088316</v>
      </c>
    </row>
    <row r="32" spans="1:8" ht="15" customHeight="1" x14ac:dyDescent="0.2">
      <c r="A32" s="1" t="s">
        <v>5</v>
      </c>
      <c r="B32" s="13">
        <v>203.4</v>
      </c>
      <c r="C32" s="13">
        <v>170.7</v>
      </c>
      <c r="D32" s="13">
        <v>194.8</v>
      </c>
      <c r="E32" s="13">
        <v>186.4</v>
      </c>
      <c r="F32" s="4">
        <f t="shared" si="10"/>
        <v>188.82500000000002</v>
      </c>
      <c r="G32" s="3">
        <f t="shared" si="11"/>
        <v>13.934698896400077</v>
      </c>
      <c r="H32" s="3">
        <f t="shared" si="12"/>
        <v>6.9673494482000384</v>
      </c>
    </row>
    <row r="33" spans="1:8" ht="15" customHeight="1" x14ac:dyDescent="0.2">
      <c r="A33" s="1" t="s">
        <v>6</v>
      </c>
      <c r="B33" s="13">
        <v>189.4</v>
      </c>
      <c r="C33" s="13">
        <v>152.69999999999999</v>
      </c>
      <c r="D33" s="13">
        <v>183.2</v>
      </c>
      <c r="E33" s="13">
        <v>173.4</v>
      </c>
      <c r="F33" s="4">
        <f t="shared" si="10"/>
        <v>174.67499999999998</v>
      </c>
      <c r="G33" s="3">
        <f t="shared" si="11"/>
        <v>16.062663747544079</v>
      </c>
      <c r="H33" s="3">
        <f t="shared" si="12"/>
        <v>8.0313318737720394</v>
      </c>
    </row>
    <row r="34" spans="1:8" ht="15" customHeight="1" x14ac:dyDescent="0.2">
      <c r="A34" s="1" t="s">
        <v>7</v>
      </c>
      <c r="B34" s="13">
        <v>266.8</v>
      </c>
      <c r="C34" s="13">
        <v>258.89999999999998</v>
      </c>
      <c r="D34" s="13">
        <v>259.8</v>
      </c>
      <c r="E34" s="13">
        <v>269.60000000000002</v>
      </c>
      <c r="F34" s="4">
        <f t="shared" si="10"/>
        <v>263.77499999999998</v>
      </c>
      <c r="G34" s="3">
        <f t="shared" si="11"/>
        <v>5.2487300051218888</v>
      </c>
      <c r="H34" s="3">
        <f t="shared" si="12"/>
        <v>2.6243650025609444</v>
      </c>
    </row>
    <row r="35" spans="1:8" ht="15" customHeight="1" x14ac:dyDescent="0.2">
      <c r="A35" s="1" t="s">
        <v>8</v>
      </c>
      <c r="B35" s="13">
        <v>10.199999999999999</v>
      </c>
      <c r="C35" s="13">
        <v>9.6999999999999993</v>
      </c>
      <c r="D35" s="13">
        <v>10.4</v>
      </c>
      <c r="E35" s="13">
        <v>10.8</v>
      </c>
      <c r="F35" s="4">
        <f t="shared" si="10"/>
        <v>10.274999999999999</v>
      </c>
      <c r="G35" s="3">
        <f t="shared" si="11"/>
        <v>0.45734742446707544</v>
      </c>
      <c r="H35" s="3">
        <f t="shared" si="12"/>
        <v>0.22867371223353772</v>
      </c>
    </row>
    <row r="36" spans="1:8" ht="15" customHeight="1" x14ac:dyDescent="0.2">
      <c r="A36" s="1" t="s">
        <v>9</v>
      </c>
      <c r="B36" s="13">
        <v>32.1</v>
      </c>
      <c r="C36" s="13">
        <v>36.9</v>
      </c>
      <c r="D36" s="13">
        <v>30.9</v>
      </c>
      <c r="E36" s="13">
        <v>34.799999999999997</v>
      </c>
      <c r="F36" s="4">
        <f>AVERAGE(B36:E36)</f>
        <v>33.674999999999997</v>
      </c>
      <c r="G36" s="3">
        <f>STDEV(B36:E36)</f>
        <v>2.698610753702726</v>
      </c>
      <c r="H36" s="3">
        <f>+G36/SQRT(COUNT(B36:E36))</f>
        <v>1.349305376851363</v>
      </c>
    </row>
    <row r="37" spans="1:8" ht="15" customHeight="1" x14ac:dyDescent="0.2">
      <c r="A37" s="1" t="s">
        <v>10</v>
      </c>
      <c r="B37" s="12">
        <v>91</v>
      </c>
      <c r="C37" s="12">
        <v>84</v>
      </c>
      <c r="D37" s="14">
        <v>91</v>
      </c>
      <c r="E37" s="14">
        <v>90</v>
      </c>
      <c r="F37" s="4">
        <f>AVERAGE(B37:E37)</f>
        <v>89</v>
      </c>
      <c r="G37" s="3">
        <f>STDEV(B37:E37)</f>
        <v>3.3665016461206929</v>
      </c>
      <c r="H37" s="3">
        <f>+G37/SQRT(COUNT(B37:E37))</f>
        <v>1.6832508230603465</v>
      </c>
    </row>
    <row r="38" spans="1:8" ht="15" customHeight="1" x14ac:dyDescent="0.2">
      <c r="A38" s="1" t="s">
        <v>11</v>
      </c>
      <c r="B38" s="12">
        <v>70</v>
      </c>
      <c r="C38" s="12">
        <v>59</v>
      </c>
      <c r="D38" s="14">
        <v>69</v>
      </c>
      <c r="E38" s="14">
        <v>63</v>
      </c>
      <c r="F38" s="4">
        <f>AVERAGE(B38:E38)</f>
        <v>65.25</v>
      </c>
      <c r="G38" s="3">
        <f>STDEV(B38:E38)</f>
        <v>5.1881274720911268</v>
      </c>
      <c r="H38" s="3">
        <f>+G38/SQRT(COUNT(B38:E38))</f>
        <v>2.5940637360455634</v>
      </c>
    </row>
    <row r="39" spans="1:8" ht="15" customHeight="1" x14ac:dyDescent="0.2">
      <c r="A39" s="1" t="s">
        <v>17</v>
      </c>
      <c r="B39" s="13">
        <v>36.700000000000003</v>
      </c>
      <c r="C39" s="13">
        <v>36.9</v>
      </c>
      <c r="D39" s="13">
        <v>36.799999999999997</v>
      </c>
      <c r="E39" s="13">
        <v>36.700000000000003</v>
      </c>
      <c r="F39" s="4">
        <f t="shared" ref="F39:F40" si="15">AVERAGE(B39:E39)</f>
        <v>36.774999999999999</v>
      </c>
      <c r="G39" s="3">
        <f t="shared" ref="G39:G40" si="16">STDEV(B39:E39)</f>
        <v>9.5742710775631457E-2</v>
      </c>
      <c r="H39" s="3">
        <f t="shared" ref="H39:H40" si="17">+G39/SQRT(COUNT(B39:E39))</f>
        <v>4.7871355387815728E-2</v>
      </c>
    </row>
    <row r="40" spans="1:8" ht="15" customHeight="1" x14ac:dyDescent="0.2">
      <c r="A40" s="15" t="s">
        <v>18</v>
      </c>
      <c r="B40" s="13">
        <v>8.8000000000000007</v>
      </c>
      <c r="C40" s="13">
        <v>8.8000000000000007</v>
      </c>
      <c r="D40" s="13">
        <v>8</v>
      </c>
      <c r="E40" s="13">
        <v>7.1</v>
      </c>
      <c r="F40" s="16">
        <f t="shared" si="15"/>
        <v>8.1750000000000007</v>
      </c>
      <c r="G40" s="17">
        <f t="shared" si="16"/>
        <v>0.80983537421708995</v>
      </c>
      <c r="H40" s="17">
        <f t="shared" si="17"/>
        <v>0.40491768710854498</v>
      </c>
    </row>
    <row r="41" spans="1:8" ht="15" customHeight="1" x14ac:dyDescent="0.2">
      <c r="A41" s="29" t="s">
        <v>27</v>
      </c>
      <c r="B41" s="13"/>
      <c r="C41" s="13"/>
      <c r="D41" s="13"/>
      <c r="E41" s="13"/>
      <c r="F41" s="27"/>
      <c r="G41" s="28"/>
      <c r="H41" s="28"/>
    </row>
    <row r="42" spans="1:8" ht="15" customHeight="1" x14ac:dyDescent="0.2">
      <c r="A42" s="1"/>
      <c r="B42" s="3"/>
      <c r="C42" s="3"/>
      <c r="D42" s="3"/>
      <c r="E42" s="3"/>
      <c r="F42" s="4"/>
      <c r="G42" s="3"/>
      <c r="H42" s="3"/>
    </row>
    <row r="43" spans="1:8" ht="15" customHeight="1" x14ac:dyDescent="0.2">
      <c r="A43" s="1" t="s">
        <v>52</v>
      </c>
    </row>
    <row r="44" spans="1:8" ht="15" customHeight="1" x14ac:dyDescent="0.2">
      <c r="A44" s="1" t="s">
        <v>55</v>
      </c>
    </row>
    <row r="45" spans="1:8" ht="15" customHeight="1" x14ac:dyDescent="0.2">
      <c r="A45" s="7" t="s">
        <v>58</v>
      </c>
    </row>
    <row r="46" spans="1:8" ht="15" customHeight="1" x14ac:dyDescent="0.2">
      <c r="A46" s="6" t="s">
        <v>12</v>
      </c>
      <c r="B46" s="5" t="s">
        <v>116</v>
      </c>
      <c r="C46" s="5" t="s">
        <v>117</v>
      </c>
      <c r="D46" s="5"/>
      <c r="E46" s="5"/>
      <c r="F46" s="5" t="s">
        <v>13</v>
      </c>
      <c r="G46" s="5" t="s">
        <v>14</v>
      </c>
      <c r="H46" s="5" t="s">
        <v>15</v>
      </c>
    </row>
    <row r="47" spans="1:8" ht="15" customHeight="1" x14ac:dyDescent="0.2">
      <c r="A47" s="1" t="s">
        <v>0</v>
      </c>
      <c r="B47" s="12">
        <v>507</v>
      </c>
      <c r="C47" s="12">
        <v>572</v>
      </c>
      <c r="D47" s="12"/>
      <c r="E47" s="12"/>
      <c r="F47" s="4"/>
      <c r="G47" s="3"/>
      <c r="H47" s="3"/>
    </row>
    <row r="48" spans="1:8" ht="15" customHeight="1" x14ac:dyDescent="0.2">
      <c r="A48" s="1" t="s">
        <v>1</v>
      </c>
      <c r="B48" s="12">
        <v>290</v>
      </c>
      <c r="C48" s="12">
        <v>366</v>
      </c>
      <c r="D48" s="12"/>
      <c r="E48" s="12"/>
      <c r="F48" s="4"/>
      <c r="G48" s="3"/>
      <c r="H48" s="3"/>
    </row>
    <row r="49" spans="1:8" ht="15" customHeight="1" x14ac:dyDescent="0.2">
      <c r="A49" s="1" t="s">
        <v>2</v>
      </c>
      <c r="B49" s="12">
        <v>237</v>
      </c>
      <c r="C49" s="12">
        <v>282</v>
      </c>
      <c r="D49" s="12"/>
      <c r="E49" s="12"/>
      <c r="F49" s="4"/>
      <c r="G49" s="3"/>
      <c r="H49" s="3"/>
    </row>
    <row r="50" spans="1:8" ht="15" customHeight="1" x14ac:dyDescent="0.2">
      <c r="A50" s="1" t="s">
        <v>3</v>
      </c>
      <c r="B50" s="3">
        <f>(B48/B47)*100</f>
        <v>57.199211045364898</v>
      </c>
      <c r="C50" s="3">
        <f t="shared" ref="C50" si="18">(C48/C47)*100</f>
        <v>63.986013986013987</v>
      </c>
      <c r="D50" s="3"/>
      <c r="E50" s="3"/>
      <c r="F50" s="4">
        <f t="shared" ref="F50:F56" si="19">AVERAGE(B50:E50)</f>
        <v>60.592612515689439</v>
      </c>
      <c r="G50" s="3">
        <f t="shared" ref="G50:G56" si="20">STDEV(B50:E50)</f>
        <v>4.7989943819097727</v>
      </c>
      <c r="H50" s="3">
        <f t="shared" ref="H50:H56" si="21">+G50/SQRT(COUNT(B50:E50))</f>
        <v>3.3934014703245441</v>
      </c>
    </row>
    <row r="51" spans="1:8" ht="15" customHeight="1" x14ac:dyDescent="0.2">
      <c r="A51" s="1" t="s">
        <v>4</v>
      </c>
      <c r="B51" s="3">
        <f>(B49/B47)*100</f>
        <v>46.745562130177518</v>
      </c>
      <c r="C51" s="3">
        <f t="shared" ref="C51" si="22">(C49/C47)*100</f>
        <v>49.3006993006993</v>
      </c>
      <c r="D51" s="3"/>
      <c r="E51" s="3"/>
      <c r="F51" s="4">
        <f t="shared" si="19"/>
        <v>48.023130715438413</v>
      </c>
      <c r="G51" s="3">
        <f t="shared" si="20"/>
        <v>1.8067548201377597</v>
      </c>
      <c r="H51" s="3">
        <f t="shared" si="21"/>
        <v>1.2775685852608907</v>
      </c>
    </row>
    <row r="52" spans="1:8" ht="15" customHeight="1" x14ac:dyDescent="0.2">
      <c r="A52" s="1" t="s">
        <v>16</v>
      </c>
      <c r="B52" s="3">
        <f>(B49/B48)*100</f>
        <v>81.724137931034477</v>
      </c>
      <c r="C52" s="3">
        <f t="shared" ref="C52" si="23">(C49/C48)*100</f>
        <v>77.049180327868854</v>
      </c>
      <c r="D52" s="3"/>
      <c r="E52" s="3"/>
      <c r="F52" s="4">
        <f t="shared" si="19"/>
        <v>79.386659129451658</v>
      </c>
      <c r="G52" s="3">
        <f t="shared" si="20"/>
        <v>3.3056942229580213</v>
      </c>
      <c r="H52" s="3">
        <f t="shared" si="21"/>
        <v>2.3374788015828116</v>
      </c>
    </row>
    <row r="53" spans="1:8" ht="15" customHeight="1" x14ac:dyDescent="0.2">
      <c r="A53" s="1" t="s">
        <v>5</v>
      </c>
      <c r="B53" s="13">
        <v>168.8</v>
      </c>
      <c r="C53" s="13">
        <v>161.69999999999999</v>
      </c>
      <c r="D53" s="13"/>
      <c r="E53" s="13"/>
      <c r="F53" s="4">
        <f t="shared" si="19"/>
        <v>165.25</v>
      </c>
      <c r="G53" s="3">
        <f t="shared" si="20"/>
        <v>5.0204581464245033</v>
      </c>
      <c r="H53" s="3">
        <f t="shared" si="21"/>
        <v>3.5500000000000109</v>
      </c>
    </row>
    <row r="54" spans="1:8" ht="15" customHeight="1" x14ac:dyDescent="0.2">
      <c r="A54" s="1" t="s">
        <v>6</v>
      </c>
      <c r="B54" s="13">
        <v>146.9</v>
      </c>
      <c r="C54" s="13">
        <v>140.30000000000001</v>
      </c>
      <c r="D54" s="13"/>
      <c r="E54" s="13"/>
      <c r="F54" s="4">
        <f t="shared" si="19"/>
        <v>143.60000000000002</v>
      </c>
      <c r="G54" s="3">
        <f t="shared" si="20"/>
        <v>4.6669047558312098</v>
      </c>
      <c r="H54" s="3">
        <f t="shared" si="21"/>
        <v>3.2999999999999972</v>
      </c>
    </row>
    <row r="55" spans="1:8" ht="15" customHeight="1" x14ac:dyDescent="0.2">
      <c r="A55" s="1" t="s">
        <v>7</v>
      </c>
      <c r="B55" s="13">
        <v>235.1</v>
      </c>
      <c r="C55" s="13">
        <v>245.1</v>
      </c>
      <c r="D55" s="13"/>
      <c r="E55" s="13"/>
      <c r="F55" s="4">
        <f t="shared" si="19"/>
        <v>240.1</v>
      </c>
      <c r="G55" s="3">
        <f t="shared" si="20"/>
        <v>7.0710678118654755</v>
      </c>
      <c r="H55" s="3">
        <f t="shared" si="21"/>
        <v>5</v>
      </c>
    </row>
    <row r="56" spans="1:8" ht="15" customHeight="1" x14ac:dyDescent="0.2">
      <c r="A56" s="1" t="s">
        <v>8</v>
      </c>
      <c r="B56" s="13">
        <v>9.9</v>
      </c>
      <c r="C56" s="13">
        <v>12</v>
      </c>
      <c r="D56" s="13"/>
      <c r="E56" s="13"/>
      <c r="F56" s="4">
        <f t="shared" si="19"/>
        <v>10.95</v>
      </c>
      <c r="G56" s="3">
        <f t="shared" si="20"/>
        <v>1.4849242404917495</v>
      </c>
      <c r="H56" s="3">
        <f t="shared" si="21"/>
        <v>1.0499999999999998</v>
      </c>
    </row>
    <row r="57" spans="1:8" ht="15" customHeight="1" x14ac:dyDescent="0.2">
      <c r="A57" s="1" t="s">
        <v>9</v>
      </c>
      <c r="B57" s="13">
        <v>35.9</v>
      </c>
      <c r="C57" s="13">
        <v>37.1</v>
      </c>
      <c r="D57" s="13"/>
      <c r="E57" s="13"/>
      <c r="F57" s="4">
        <f>AVERAGE(B57:E57)</f>
        <v>36.5</v>
      </c>
      <c r="G57" s="3">
        <f>STDEV(B57:E57)</f>
        <v>0.84852813742385902</v>
      </c>
      <c r="H57" s="3">
        <f>+G57/SQRT(COUNT(B57:E57))</f>
        <v>0.60000000000000142</v>
      </c>
    </row>
    <row r="58" spans="1:8" ht="15" customHeight="1" x14ac:dyDescent="0.2">
      <c r="A58" s="1" t="s">
        <v>10</v>
      </c>
      <c r="B58" s="12">
        <v>83</v>
      </c>
      <c r="C58" s="12">
        <v>81</v>
      </c>
      <c r="D58" s="14"/>
      <c r="E58" s="14"/>
      <c r="F58" s="4">
        <f>AVERAGE(B58:E58)</f>
        <v>82</v>
      </c>
      <c r="G58" s="3">
        <f>STDEV(B58:E58)</f>
        <v>1.4142135623730951</v>
      </c>
      <c r="H58" s="3">
        <f>+G58/SQRT(COUNT(B58:E58))</f>
        <v>1</v>
      </c>
    </row>
    <row r="59" spans="1:8" ht="15" customHeight="1" x14ac:dyDescent="0.2">
      <c r="A59" s="1" t="s">
        <v>11</v>
      </c>
      <c r="B59" s="12">
        <v>61</v>
      </c>
      <c r="C59" s="12">
        <v>55</v>
      </c>
      <c r="D59" s="14"/>
      <c r="E59" s="14"/>
      <c r="F59" s="4">
        <f>AVERAGE(B59:E59)</f>
        <v>58</v>
      </c>
      <c r="G59" s="3">
        <f>STDEV(B59:E59)</f>
        <v>4.2426406871192848</v>
      </c>
      <c r="H59" s="3">
        <f>+G59/SQRT(COUNT(B59:E59))</f>
        <v>2.9999999999999996</v>
      </c>
    </row>
    <row r="60" spans="1:8" ht="15" customHeight="1" x14ac:dyDescent="0.2">
      <c r="A60" s="1" t="s">
        <v>17</v>
      </c>
      <c r="B60" s="13">
        <v>37</v>
      </c>
      <c r="C60" s="13">
        <v>37</v>
      </c>
      <c r="D60" s="13"/>
      <c r="E60" s="13"/>
      <c r="F60" s="4">
        <f t="shared" ref="F60:F61" si="24">AVERAGE(B60:E60)</f>
        <v>37</v>
      </c>
      <c r="G60" s="3">
        <f t="shared" ref="G60:G61" si="25">STDEV(B60:E60)</f>
        <v>0</v>
      </c>
      <c r="H60" s="3">
        <f t="shared" ref="H60:H61" si="26">+G60/SQRT(COUNT(B60:E60))</f>
        <v>0</v>
      </c>
    </row>
    <row r="61" spans="1:8" ht="15" customHeight="1" x14ac:dyDescent="0.2">
      <c r="A61" s="1" t="s">
        <v>18</v>
      </c>
      <c r="B61" s="13">
        <v>9.6999999999999993</v>
      </c>
      <c r="C61" s="13">
        <v>11</v>
      </c>
      <c r="D61" s="13"/>
      <c r="E61" s="13"/>
      <c r="F61" s="4">
        <f t="shared" si="24"/>
        <v>10.35</v>
      </c>
      <c r="G61" s="3">
        <f t="shared" si="25"/>
        <v>0.9192388155425123</v>
      </c>
      <c r="H61" s="3">
        <f t="shared" si="26"/>
        <v>0.65000000000000036</v>
      </c>
    </row>
    <row r="62" spans="1:8" ht="15" customHeight="1" x14ac:dyDescent="0.2">
      <c r="A62" s="29" t="s">
        <v>27</v>
      </c>
      <c r="B62" s="13"/>
      <c r="C62" s="13"/>
      <c r="D62" s="13"/>
      <c r="E62" s="13"/>
      <c r="F62" s="27"/>
      <c r="G62" s="28"/>
      <c r="H62" s="28"/>
    </row>
    <row r="63" spans="1:8" ht="15" customHeight="1" x14ac:dyDescent="0.2"/>
  </sheetData>
  <pageMargins left="0.75" right="0.75" top="1.5" bottom="0.75" header="0.75" footer="0.5"/>
  <pageSetup orientation="portrait" r:id="rId1"/>
  <headerFooter alignWithMargins="0">
    <oddHeader xml:space="preserve">&amp;LAnatoxin-a (ATX) Study
D. Jenkins-Hill&amp;C&amp;"Arial,Bold"&amp;12Sperm Motility on the IVOS
Unedited Data&amp;Rpage &amp;P of &amp;N
Sacrifice: 18-Jul-24
</oddHeader>
    <oddFooter>&amp;L&amp;8Eight fields from at least 2 2X-CEL chambers were analyzed for each mouse.
&amp;Z&amp;F &amp;A</oddFooter>
  </headerFooter>
  <rowBreaks count="1" manualBreakCount="1">
    <brk id="4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A6D2-66DB-49F6-8975-D605E96D269F}">
  <dimension ref="A1:H274"/>
  <sheetViews>
    <sheetView topLeftCell="A258" zoomScaleNormal="100" workbookViewId="0">
      <selection activeCell="B256" sqref="B256:E256"/>
    </sheetView>
  </sheetViews>
  <sheetFormatPr defaultRowHeight="12.75" x14ac:dyDescent="0.2"/>
  <cols>
    <col min="1" max="1" width="20.7109375" customWidth="1"/>
    <col min="2" max="8" width="10" style="2" customWidth="1"/>
    <col min="9" max="9" width="9.140625" customWidth="1"/>
  </cols>
  <sheetData>
    <row r="1" spans="1:8" ht="15.2" customHeight="1" x14ac:dyDescent="0.2">
      <c r="A1" s="1" t="s">
        <v>38</v>
      </c>
    </row>
    <row r="2" spans="1:8" ht="15.2" customHeight="1" x14ac:dyDescent="0.2">
      <c r="A2" s="1" t="s">
        <v>59</v>
      </c>
    </row>
    <row r="3" spans="1:8" ht="15.2" customHeight="1" x14ac:dyDescent="0.2">
      <c r="A3" s="7" t="s">
        <v>72</v>
      </c>
    </row>
    <row r="4" spans="1:8" ht="15.2" customHeight="1" x14ac:dyDescent="0.2">
      <c r="A4" s="6" t="s">
        <v>12</v>
      </c>
      <c r="B4" s="5" t="s">
        <v>112</v>
      </c>
      <c r="C4" s="5" t="s">
        <v>113</v>
      </c>
      <c r="D4" s="5" t="s">
        <v>114</v>
      </c>
      <c r="E4" s="5" t="s">
        <v>115</v>
      </c>
      <c r="F4" s="5" t="s">
        <v>13</v>
      </c>
      <c r="G4" s="5" t="s">
        <v>14</v>
      </c>
      <c r="H4" s="5" t="s">
        <v>15</v>
      </c>
    </row>
    <row r="5" spans="1:8" ht="15.2" customHeight="1" x14ac:dyDescent="0.2">
      <c r="A5" s="1" t="s">
        <v>0</v>
      </c>
      <c r="B5" s="12">
        <v>158</v>
      </c>
      <c r="C5" s="12">
        <v>192</v>
      </c>
      <c r="D5" s="12"/>
      <c r="E5" s="12"/>
      <c r="F5" s="4"/>
      <c r="G5" s="3"/>
      <c r="H5" s="3"/>
    </row>
    <row r="6" spans="1:8" ht="15.2" customHeight="1" x14ac:dyDescent="0.2">
      <c r="A6" s="1" t="s">
        <v>1</v>
      </c>
      <c r="B6" s="12">
        <v>115</v>
      </c>
      <c r="C6" s="12">
        <v>139</v>
      </c>
      <c r="D6" s="12"/>
      <c r="E6" s="12"/>
      <c r="F6" s="4"/>
      <c r="G6" s="3"/>
      <c r="H6" s="3"/>
    </row>
    <row r="7" spans="1:8" ht="15.2" customHeight="1" x14ac:dyDescent="0.2">
      <c r="A7" s="1" t="s">
        <v>2</v>
      </c>
      <c r="B7" s="12">
        <v>110</v>
      </c>
      <c r="C7" s="12">
        <v>130</v>
      </c>
      <c r="D7" s="12"/>
      <c r="E7" s="12"/>
      <c r="F7" s="4"/>
      <c r="G7" s="3"/>
      <c r="H7" s="3"/>
    </row>
    <row r="8" spans="1:8" ht="15.2" customHeight="1" x14ac:dyDescent="0.2">
      <c r="A8" s="1" t="s">
        <v>3</v>
      </c>
      <c r="B8" s="3">
        <f>(B6/B5)*100</f>
        <v>72.784810126582272</v>
      </c>
      <c r="C8" s="3">
        <f t="shared" ref="C8" si="0">(C6/C5)*100</f>
        <v>72.395833333333343</v>
      </c>
      <c r="D8" s="3"/>
      <c r="E8" s="3"/>
      <c r="F8" s="4">
        <f t="shared" ref="F8:F14" si="1">AVERAGE(B8:E8)</f>
        <v>72.590321729957807</v>
      </c>
      <c r="G8" s="3">
        <f t="shared" ref="G8:G14" si="2">STDEV(B8:E8)</f>
        <v>0.2750481282305155</v>
      </c>
      <c r="H8" s="3">
        <f t="shared" ref="H8:H14" si="3">+G8/SQRT(COUNT(B8:E8))</f>
        <v>0.19448839662446457</v>
      </c>
    </row>
    <row r="9" spans="1:8" ht="15.2" customHeight="1" x14ac:dyDescent="0.2">
      <c r="A9" s="1" t="s">
        <v>4</v>
      </c>
      <c r="B9" s="3">
        <f>(B7/B5)*100</f>
        <v>69.620253164556971</v>
      </c>
      <c r="C9" s="3">
        <f t="shared" ref="C9" si="4">(C7/C5)*100</f>
        <v>67.708333333333343</v>
      </c>
      <c r="D9" s="3"/>
      <c r="E9" s="3"/>
      <c r="F9" s="4">
        <f t="shared" si="1"/>
        <v>68.664293248945157</v>
      </c>
      <c r="G9" s="3">
        <f t="shared" si="2"/>
        <v>1.3519314777432667</v>
      </c>
      <c r="H9" s="3">
        <f t="shared" si="3"/>
        <v>0.95595991561181393</v>
      </c>
    </row>
    <row r="10" spans="1:8" ht="15.2" customHeight="1" x14ac:dyDescent="0.2">
      <c r="A10" s="1" t="s">
        <v>16</v>
      </c>
      <c r="B10" s="3">
        <f>(B7/B6)*100</f>
        <v>95.652173913043484</v>
      </c>
      <c r="C10" s="3">
        <f t="shared" ref="C10" si="5">(C7/C6)*100</f>
        <v>93.525179856115102</v>
      </c>
      <c r="D10" s="3"/>
      <c r="E10" s="3"/>
      <c r="F10" s="4">
        <f t="shared" si="1"/>
        <v>94.588676884579286</v>
      </c>
      <c r="G10" s="3">
        <f t="shared" si="2"/>
        <v>1.5040119211975442</v>
      </c>
      <c r="H10" s="3">
        <f t="shared" si="3"/>
        <v>1.0634970284641907</v>
      </c>
    </row>
    <row r="11" spans="1:8" ht="15.2" customHeight="1" x14ac:dyDescent="0.2">
      <c r="A11" s="1" t="s">
        <v>5</v>
      </c>
      <c r="B11" s="13">
        <v>194.5</v>
      </c>
      <c r="C11" s="13">
        <v>184</v>
      </c>
      <c r="D11" s="13"/>
      <c r="E11" s="13"/>
      <c r="F11" s="4">
        <f t="shared" si="1"/>
        <v>189.25</v>
      </c>
      <c r="G11" s="3">
        <f t="shared" si="2"/>
        <v>7.4246212024587486</v>
      </c>
      <c r="H11" s="3">
        <f t="shared" si="3"/>
        <v>5.2499999999999991</v>
      </c>
    </row>
    <row r="12" spans="1:8" ht="15.2" customHeight="1" x14ac:dyDescent="0.2">
      <c r="A12" s="1" t="s">
        <v>6</v>
      </c>
      <c r="B12" s="13">
        <v>171.4</v>
      </c>
      <c r="C12" s="13">
        <v>163.30000000000001</v>
      </c>
      <c r="D12" s="13"/>
      <c r="E12" s="13"/>
      <c r="F12" s="4">
        <f t="shared" si="1"/>
        <v>167.35000000000002</v>
      </c>
      <c r="G12" s="3">
        <f t="shared" si="2"/>
        <v>5.7275649276110308</v>
      </c>
      <c r="H12" s="3">
        <f t="shared" si="3"/>
        <v>4.0499999999999972</v>
      </c>
    </row>
    <row r="13" spans="1:8" ht="15.2" customHeight="1" x14ac:dyDescent="0.2">
      <c r="A13" s="1" t="s">
        <v>7</v>
      </c>
      <c r="B13" s="13">
        <v>299.10000000000002</v>
      </c>
      <c r="C13" s="13">
        <v>283</v>
      </c>
      <c r="D13" s="13"/>
      <c r="E13" s="13"/>
      <c r="F13" s="4">
        <f t="shared" si="1"/>
        <v>291.05</v>
      </c>
      <c r="G13" s="3">
        <f t="shared" si="2"/>
        <v>11.384419177103432</v>
      </c>
      <c r="H13" s="3">
        <f t="shared" si="3"/>
        <v>8.0500000000000114</v>
      </c>
    </row>
    <row r="14" spans="1:8" ht="15.2" customHeight="1" x14ac:dyDescent="0.2">
      <c r="A14" s="1" t="s">
        <v>8</v>
      </c>
      <c r="B14" s="13">
        <v>13</v>
      </c>
      <c r="C14" s="13">
        <v>11.9</v>
      </c>
      <c r="D14" s="13"/>
      <c r="E14" s="13"/>
      <c r="F14" s="4">
        <f t="shared" si="1"/>
        <v>12.45</v>
      </c>
      <c r="G14" s="3">
        <f t="shared" si="2"/>
        <v>0.77781745930520196</v>
      </c>
      <c r="H14" s="3">
        <f t="shared" si="3"/>
        <v>0.54999999999999971</v>
      </c>
    </row>
    <row r="15" spans="1:8" ht="15.2" customHeight="1" x14ac:dyDescent="0.2">
      <c r="A15" s="1" t="s">
        <v>9</v>
      </c>
      <c r="B15" s="13">
        <v>34</v>
      </c>
      <c r="C15" s="13">
        <v>36</v>
      </c>
      <c r="D15" s="13"/>
      <c r="E15" s="13"/>
      <c r="F15" s="4">
        <f>AVERAGE(B15:E15)</f>
        <v>35</v>
      </c>
      <c r="G15" s="3">
        <f>STDEV(B15:E15)</f>
        <v>1.4142135623730951</v>
      </c>
      <c r="H15" s="3">
        <f>+G15/SQRT(COUNT(B15:E15))</f>
        <v>1</v>
      </c>
    </row>
    <row r="16" spans="1:8" ht="15.2" customHeight="1" x14ac:dyDescent="0.2">
      <c r="A16" s="1" t="s">
        <v>10</v>
      </c>
      <c r="B16" s="12">
        <v>86</v>
      </c>
      <c r="C16" s="12">
        <v>87</v>
      </c>
      <c r="D16" s="14"/>
      <c r="E16" s="14"/>
      <c r="F16" s="4">
        <f>AVERAGE(B16:E16)</f>
        <v>86.5</v>
      </c>
      <c r="G16" s="3">
        <f>STDEV(B16:E16)</f>
        <v>0.70710678118654757</v>
      </c>
      <c r="H16" s="3">
        <f>+G16/SQRT(COUNT(B16:E16))</f>
        <v>0.5</v>
      </c>
    </row>
    <row r="17" spans="1:8" ht="15.2" customHeight="1" x14ac:dyDescent="0.2">
      <c r="A17" s="1" t="s">
        <v>11</v>
      </c>
      <c r="B17" s="12">
        <v>57</v>
      </c>
      <c r="C17" s="12">
        <v>58</v>
      </c>
      <c r="D17" s="14"/>
      <c r="E17" s="14"/>
      <c r="F17" s="4">
        <f>AVERAGE(B17:E17)</f>
        <v>57.5</v>
      </c>
      <c r="G17" s="3">
        <f>STDEV(B17:E17)</f>
        <v>0.70710678118654757</v>
      </c>
      <c r="H17" s="3">
        <f>+G17/SQRT(COUNT(B17:E17))</f>
        <v>0.5</v>
      </c>
    </row>
    <row r="18" spans="1:8" ht="15.2" customHeight="1" x14ac:dyDescent="0.2">
      <c r="A18" s="1" t="s">
        <v>17</v>
      </c>
      <c r="B18" s="13">
        <v>36.799999999999997</v>
      </c>
      <c r="C18" s="13">
        <v>37</v>
      </c>
      <c r="D18" s="13"/>
      <c r="E18" s="13"/>
      <c r="F18" s="4">
        <f t="shared" ref="F18:F20" si="6">AVERAGE(B18:E18)</f>
        <v>36.9</v>
      </c>
      <c r="G18" s="3">
        <f t="shared" ref="G18:G20" si="7">STDEV(B18:E18)</f>
        <v>0.14142135623731153</v>
      </c>
      <c r="H18" s="3">
        <f t="shared" ref="H18:H20" si="8">+G18/SQRT(COUNT(B18:E18))</f>
        <v>0.10000000000000142</v>
      </c>
    </row>
    <row r="19" spans="1:8" ht="15.2" customHeight="1" x14ac:dyDescent="0.2">
      <c r="A19" s="1" t="s">
        <v>18</v>
      </c>
      <c r="B19" s="13">
        <v>5.8</v>
      </c>
      <c r="C19" s="13">
        <v>7</v>
      </c>
      <c r="D19" s="13"/>
      <c r="E19" s="13"/>
      <c r="F19" s="4">
        <f t="shared" si="6"/>
        <v>6.4</v>
      </c>
      <c r="G19" s="3">
        <f t="shared" si="7"/>
        <v>0.84852813742385713</v>
      </c>
      <c r="H19" s="3">
        <f t="shared" si="8"/>
        <v>0.6</v>
      </c>
    </row>
    <row r="20" spans="1:8" ht="15.2" customHeight="1" x14ac:dyDescent="0.2">
      <c r="A20" s="29" t="s">
        <v>27</v>
      </c>
      <c r="B20" s="13">
        <v>7.9</v>
      </c>
      <c r="C20" s="13">
        <v>8.3000000000000007</v>
      </c>
      <c r="D20" s="13"/>
      <c r="E20" s="13"/>
      <c r="F20" s="27">
        <f t="shared" si="6"/>
        <v>8.1000000000000014</v>
      </c>
      <c r="G20" s="28">
        <f t="shared" si="7"/>
        <v>0.28284271247461928</v>
      </c>
      <c r="H20" s="28">
        <f t="shared" si="8"/>
        <v>0.20000000000000018</v>
      </c>
    </row>
    <row r="21" spans="1:8" ht="15.2" customHeight="1" x14ac:dyDescent="0.2">
      <c r="A21" s="8"/>
      <c r="B21" s="3"/>
      <c r="C21" s="11"/>
      <c r="D21" s="3"/>
      <c r="E21" s="3"/>
      <c r="F21" s="9"/>
      <c r="G21" s="10"/>
      <c r="H21" s="10"/>
    </row>
    <row r="22" spans="1:8" ht="15.2" customHeight="1" x14ac:dyDescent="0.2">
      <c r="A22" s="1" t="s">
        <v>39</v>
      </c>
    </row>
    <row r="23" spans="1:8" ht="15.2" customHeight="1" x14ac:dyDescent="0.2">
      <c r="A23" s="1" t="s">
        <v>59</v>
      </c>
    </row>
    <row r="24" spans="1:8" ht="15.2" customHeight="1" x14ac:dyDescent="0.2">
      <c r="A24" s="7" t="s">
        <v>73</v>
      </c>
    </row>
    <row r="25" spans="1:8" ht="15.2" customHeight="1" x14ac:dyDescent="0.2">
      <c r="A25" s="6" t="s">
        <v>12</v>
      </c>
      <c r="B25" s="5" t="s">
        <v>112</v>
      </c>
      <c r="C25" s="5" t="s">
        <v>113</v>
      </c>
      <c r="D25" s="5" t="s">
        <v>114</v>
      </c>
      <c r="E25" s="5" t="s">
        <v>115</v>
      </c>
      <c r="F25" s="5" t="s">
        <v>13</v>
      </c>
      <c r="G25" s="5" t="s">
        <v>14</v>
      </c>
      <c r="H25" s="5" t="s">
        <v>15</v>
      </c>
    </row>
    <row r="26" spans="1:8" ht="15.2" customHeight="1" x14ac:dyDescent="0.2">
      <c r="A26" s="1" t="s">
        <v>0</v>
      </c>
      <c r="B26" s="12">
        <v>201</v>
      </c>
      <c r="C26" s="12">
        <v>193</v>
      </c>
      <c r="D26" s="12"/>
      <c r="E26" s="12"/>
      <c r="F26" s="4"/>
      <c r="G26" s="3"/>
      <c r="H26" s="3"/>
    </row>
    <row r="27" spans="1:8" ht="15.2" customHeight="1" x14ac:dyDescent="0.2">
      <c r="A27" s="1" t="s">
        <v>1</v>
      </c>
      <c r="B27" s="12">
        <v>150</v>
      </c>
      <c r="C27" s="12">
        <v>148</v>
      </c>
      <c r="D27" s="12"/>
      <c r="E27" s="12"/>
      <c r="F27" s="4"/>
      <c r="G27" s="3"/>
      <c r="H27" s="3"/>
    </row>
    <row r="28" spans="1:8" ht="15.2" customHeight="1" x14ac:dyDescent="0.2">
      <c r="A28" s="1" t="s">
        <v>2</v>
      </c>
      <c r="B28" s="12">
        <v>146</v>
      </c>
      <c r="C28" s="12">
        <v>142</v>
      </c>
      <c r="D28" s="12"/>
      <c r="E28" s="12"/>
      <c r="F28" s="4"/>
      <c r="G28" s="3"/>
      <c r="H28" s="3"/>
    </row>
    <row r="29" spans="1:8" ht="15.2" customHeight="1" x14ac:dyDescent="0.2">
      <c r="A29" s="1" t="s">
        <v>3</v>
      </c>
      <c r="B29" s="3">
        <f>(B27/B26)*100</f>
        <v>74.626865671641795</v>
      </c>
      <c r="C29" s="3">
        <f t="shared" ref="C29" si="9">(C27/C26)*100</f>
        <v>76.683937823834185</v>
      </c>
      <c r="D29" s="3"/>
      <c r="E29" s="3"/>
      <c r="F29" s="4">
        <f t="shared" ref="F29:F35" si="10">AVERAGE(B29:E29)</f>
        <v>75.655401747737983</v>
      </c>
      <c r="G29" s="3">
        <f t="shared" ref="G29:G35" si="11">STDEV(B29:E29)</f>
        <v>1.4545696682052447</v>
      </c>
      <c r="H29" s="3">
        <f t="shared" ref="H29:H35" si="12">+G29/SQRT(COUNT(B29:E29))</f>
        <v>1.028536076096195</v>
      </c>
    </row>
    <row r="30" spans="1:8" ht="15.2" customHeight="1" x14ac:dyDescent="0.2">
      <c r="A30" s="1" t="s">
        <v>4</v>
      </c>
      <c r="B30" s="3">
        <f>(B28/B26)*100</f>
        <v>72.636815920398007</v>
      </c>
      <c r="C30" s="3">
        <f t="shared" ref="C30" si="13">(C28/C26)*100</f>
        <v>73.575129533678748</v>
      </c>
      <c r="D30" s="3"/>
      <c r="E30" s="3"/>
      <c r="F30" s="4">
        <f t="shared" si="10"/>
        <v>73.105972727038377</v>
      </c>
      <c r="G30" s="3">
        <f t="shared" si="11"/>
        <v>0.66348791883046354</v>
      </c>
      <c r="H30" s="3">
        <f t="shared" si="12"/>
        <v>0.46915680664037035</v>
      </c>
    </row>
    <row r="31" spans="1:8" ht="15.2" customHeight="1" x14ac:dyDescent="0.2">
      <c r="A31" s="1" t="s">
        <v>16</v>
      </c>
      <c r="B31" s="3">
        <f>(B28/B27)*100</f>
        <v>97.333333333333343</v>
      </c>
      <c r="C31" s="3">
        <f t="shared" ref="C31" si="14">(C28/C27)*100</f>
        <v>95.945945945945937</v>
      </c>
      <c r="D31" s="3"/>
      <c r="E31" s="3"/>
      <c r="F31" s="4">
        <f t="shared" si="10"/>
        <v>96.63963963963964</v>
      </c>
      <c r="G31" s="3">
        <f t="shared" si="11"/>
        <v>0.98103102975432244</v>
      </c>
      <c r="H31" s="3">
        <f t="shared" si="12"/>
        <v>0.69369369369370304</v>
      </c>
    </row>
    <row r="32" spans="1:8" ht="15.2" customHeight="1" x14ac:dyDescent="0.2">
      <c r="A32" s="1" t="s">
        <v>5</v>
      </c>
      <c r="B32" s="13">
        <v>206.7</v>
      </c>
      <c r="C32" s="13">
        <v>191.5</v>
      </c>
      <c r="D32" s="13"/>
      <c r="E32" s="13"/>
      <c r="F32" s="4">
        <f t="shared" si="10"/>
        <v>199.1</v>
      </c>
      <c r="G32" s="3">
        <f t="shared" si="11"/>
        <v>10.748023074035514</v>
      </c>
      <c r="H32" s="3">
        <f t="shared" si="12"/>
        <v>7.5999999999999934</v>
      </c>
    </row>
    <row r="33" spans="1:8" ht="15.2" customHeight="1" x14ac:dyDescent="0.2">
      <c r="A33" s="1" t="s">
        <v>6</v>
      </c>
      <c r="B33" s="13">
        <v>183.4</v>
      </c>
      <c r="C33" s="13">
        <v>171.9</v>
      </c>
      <c r="D33" s="13"/>
      <c r="E33" s="13"/>
      <c r="F33" s="4">
        <f t="shared" si="10"/>
        <v>177.65</v>
      </c>
      <c r="G33" s="3">
        <f t="shared" si="11"/>
        <v>8.1317279836452965</v>
      </c>
      <c r="H33" s="3">
        <f t="shared" si="12"/>
        <v>5.75</v>
      </c>
    </row>
    <row r="34" spans="1:8" ht="15.2" customHeight="1" x14ac:dyDescent="0.2">
      <c r="A34" s="1" t="s">
        <v>7</v>
      </c>
      <c r="B34" s="13">
        <v>309.39999999999998</v>
      </c>
      <c r="C34" s="13">
        <v>298.2</v>
      </c>
      <c r="D34" s="13"/>
      <c r="E34" s="13"/>
      <c r="F34" s="4">
        <f t="shared" si="10"/>
        <v>303.79999999999995</v>
      </c>
      <c r="G34" s="3">
        <f t="shared" si="11"/>
        <v>7.9195959492893238</v>
      </c>
      <c r="H34" s="3">
        <f t="shared" si="12"/>
        <v>5.5999999999999934</v>
      </c>
    </row>
    <row r="35" spans="1:8" ht="15.2" customHeight="1" x14ac:dyDescent="0.2">
      <c r="A35" s="1" t="s">
        <v>8</v>
      </c>
      <c r="B35" s="13">
        <v>12.2</v>
      </c>
      <c r="C35" s="13">
        <v>12.1</v>
      </c>
      <c r="D35" s="13"/>
      <c r="E35" s="13"/>
      <c r="F35" s="4">
        <f t="shared" si="10"/>
        <v>12.149999999999999</v>
      </c>
      <c r="G35" s="3">
        <f t="shared" si="11"/>
        <v>7.0710678118654502E-2</v>
      </c>
      <c r="H35" s="3">
        <f t="shared" si="12"/>
        <v>4.9999999999999822E-2</v>
      </c>
    </row>
    <row r="36" spans="1:8" ht="15.2" customHeight="1" x14ac:dyDescent="0.2">
      <c r="A36" s="1" t="s">
        <v>9</v>
      </c>
      <c r="B36" s="13">
        <v>35.6</v>
      </c>
      <c r="C36" s="13">
        <v>34.6</v>
      </c>
      <c r="D36" s="13"/>
      <c r="E36" s="13"/>
      <c r="F36" s="4">
        <f>AVERAGE(B36:E36)</f>
        <v>35.1</v>
      </c>
      <c r="G36" s="3">
        <f>STDEV(B36:E36)</f>
        <v>0.70710678118654757</v>
      </c>
      <c r="H36" s="3">
        <f>+G36/SQRT(COUNT(B36:E36))</f>
        <v>0.5</v>
      </c>
    </row>
    <row r="37" spans="1:8" ht="15.2" customHeight="1" x14ac:dyDescent="0.2">
      <c r="A37" s="1" t="s">
        <v>10</v>
      </c>
      <c r="B37" s="12">
        <v>88</v>
      </c>
      <c r="C37" s="12">
        <v>88</v>
      </c>
      <c r="D37" s="14"/>
      <c r="E37" s="14"/>
      <c r="F37" s="4">
        <f>AVERAGE(B37:E37)</f>
        <v>88</v>
      </c>
      <c r="G37" s="3">
        <f>STDEV(B37:E37)</f>
        <v>0</v>
      </c>
      <c r="H37" s="3">
        <f>+G37/SQRT(COUNT(B37:E37))</f>
        <v>0</v>
      </c>
    </row>
    <row r="38" spans="1:8" ht="15.2" customHeight="1" x14ac:dyDescent="0.2">
      <c r="A38" s="1" t="s">
        <v>11</v>
      </c>
      <c r="B38" s="12">
        <v>60</v>
      </c>
      <c r="C38" s="12">
        <v>58</v>
      </c>
      <c r="D38" s="14"/>
      <c r="E38" s="14"/>
      <c r="F38" s="4">
        <f>AVERAGE(B38:E38)</f>
        <v>59</v>
      </c>
      <c r="G38" s="3">
        <f>STDEV(B38:E38)</f>
        <v>1.4142135623730951</v>
      </c>
      <c r="H38" s="3">
        <f>+G38/SQRT(COUNT(B38:E38))</f>
        <v>1</v>
      </c>
    </row>
    <row r="39" spans="1:8" ht="15.2" customHeight="1" x14ac:dyDescent="0.2">
      <c r="A39" s="1" t="s">
        <v>17</v>
      </c>
      <c r="B39" s="13">
        <v>36.799999999999997</v>
      </c>
      <c r="C39" s="13">
        <v>36.9</v>
      </c>
      <c r="D39" s="13"/>
      <c r="E39" s="13"/>
      <c r="F39" s="4">
        <f t="shared" ref="F39:F41" si="15">AVERAGE(B39:E39)</f>
        <v>36.849999999999994</v>
      </c>
      <c r="G39" s="3">
        <f t="shared" ref="G39:G41" si="16">STDEV(B39:E39)</f>
        <v>7.0710678118655765E-2</v>
      </c>
      <c r="H39" s="3">
        <f t="shared" ref="H39:H41" si="17">+G39/SQRT(COUNT(B39:E39))</f>
        <v>5.0000000000000711E-2</v>
      </c>
    </row>
    <row r="40" spans="1:8" ht="15.2" customHeight="1" x14ac:dyDescent="0.2">
      <c r="A40" s="15" t="s">
        <v>18</v>
      </c>
      <c r="B40" s="13">
        <v>7.4</v>
      </c>
      <c r="C40" s="13">
        <v>7.1</v>
      </c>
      <c r="D40" s="13"/>
      <c r="E40" s="13"/>
      <c r="F40" s="16">
        <f t="shared" si="15"/>
        <v>7.25</v>
      </c>
      <c r="G40" s="17">
        <f t="shared" si="16"/>
        <v>0.21213203435596475</v>
      </c>
      <c r="H40" s="17">
        <f t="shared" si="17"/>
        <v>0.15000000000000036</v>
      </c>
    </row>
    <row r="41" spans="1:8" ht="15.2" customHeight="1" x14ac:dyDescent="0.2">
      <c r="A41" s="29" t="s">
        <v>27</v>
      </c>
      <c r="B41" s="13">
        <v>6.2</v>
      </c>
      <c r="C41" s="13">
        <v>5.8</v>
      </c>
      <c r="D41" s="13"/>
      <c r="E41" s="13"/>
      <c r="F41" s="27">
        <f t="shared" si="15"/>
        <v>6</v>
      </c>
      <c r="G41" s="28">
        <f t="shared" si="16"/>
        <v>0.28284271247461928</v>
      </c>
      <c r="H41" s="28">
        <f t="shared" si="17"/>
        <v>0.20000000000000018</v>
      </c>
    </row>
    <row r="42" spans="1:8" ht="15.2" customHeight="1" x14ac:dyDescent="0.2">
      <c r="A42" s="1"/>
      <c r="B42" s="3"/>
      <c r="C42" s="3"/>
      <c r="D42" s="3"/>
      <c r="E42" s="3"/>
      <c r="F42" s="4"/>
      <c r="G42" s="3"/>
      <c r="H42" s="3"/>
    </row>
    <row r="43" spans="1:8" ht="15.2" customHeight="1" x14ac:dyDescent="0.2">
      <c r="A43" s="1" t="s">
        <v>40</v>
      </c>
    </row>
    <row r="44" spans="1:8" ht="15.2" customHeight="1" x14ac:dyDescent="0.2">
      <c r="A44" s="1" t="s">
        <v>59</v>
      </c>
    </row>
    <row r="45" spans="1:8" ht="15.2" customHeight="1" x14ac:dyDescent="0.2">
      <c r="A45" s="7" t="s">
        <v>74</v>
      </c>
    </row>
    <row r="46" spans="1:8" ht="15.2" customHeight="1" x14ac:dyDescent="0.2">
      <c r="A46" s="6" t="s">
        <v>12</v>
      </c>
      <c r="B46" s="5" t="s">
        <v>112</v>
      </c>
      <c r="C46" s="5" t="s">
        <v>113</v>
      </c>
      <c r="D46" s="5" t="s">
        <v>114</v>
      </c>
      <c r="E46" s="5" t="s">
        <v>115</v>
      </c>
      <c r="F46" s="5" t="s">
        <v>13</v>
      </c>
      <c r="G46" s="5" t="s">
        <v>14</v>
      </c>
      <c r="H46" s="5" t="s">
        <v>15</v>
      </c>
    </row>
    <row r="47" spans="1:8" ht="15.2" customHeight="1" x14ac:dyDescent="0.2">
      <c r="A47" s="1" t="s">
        <v>0</v>
      </c>
      <c r="B47" s="12">
        <v>248</v>
      </c>
      <c r="C47" s="12">
        <v>245</v>
      </c>
      <c r="D47" s="12"/>
      <c r="E47" s="12"/>
      <c r="F47" s="4"/>
      <c r="G47" s="3"/>
      <c r="H47" s="3"/>
    </row>
    <row r="48" spans="1:8" ht="15.2" customHeight="1" x14ac:dyDescent="0.2">
      <c r="A48" s="1" t="s">
        <v>1</v>
      </c>
      <c r="B48" s="12">
        <v>182</v>
      </c>
      <c r="C48" s="12">
        <v>196</v>
      </c>
      <c r="D48" s="12"/>
      <c r="E48" s="12"/>
      <c r="F48" s="4"/>
      <c r="G48" s="3"/>
      <c r="H48" s="3"/>
    </row>
    <row r="49" spans="1:8" ht="15.2" customHeight="1" x14ac:dyDescent="0.2">
      <c r="A49" s="1" t="s">
        <v>2</v>
      </c>
      <c r="B49" s="12">
        <v>169</v>
      </c>
      <c r="C49" s="12">
        <v>192</v>
      </c>
      <c r="D49" s="12"/>
      <c r="E49" s="12"/>
      <c r="F49" s="4"/>
      <c r="G49" s="3"/>
      <c r="H49" s="3"/>
    </row>
    <row r="50" spans="1:8" ht="15.2" customHeight="1" x14ac:dyDescent="0.2">
      <c r="A50" s="1" t="s">
        <v>3</v>
      </c>
      <c r="B50" s="3">
        <f t="shared" ref="B50:C50" si="18">(B48/B47)*100</f>
        <v>73.387096774193552</v>
      </c>
      <c r="C50" s="3">
        <f t="shared" si="18"/>
        <v>80</v>
      </c>
      <c r="D50" s="3"/>
      <c r="E50" s="3"/>
      <c r="F50" s="4">
        <f t="shared" ref="F50:F56" si="19">AVERAGE(B50:E50)</f>
        <v>76.693548387096769</v>
      </c>
      <c r="G50" s="3">
        <f t="shared" ref="G50:G56" si="20">STDEV(B50:E50)</f>
        <v>4.6760287142981349</v>
      </c>
      <c r="H50" s="3">
        <f t="shared" ref="H50:H56" si="21">+G50/SQRT(COUNT(B50:E50))</f>
        <v>3.3064516129032242</v>
      </c>
    </row>
    <row r="51" spans="1:8" ht="15.2" customHeight="1" x14ac:dyDescent="0.2">
      <c r="A51" s="1" t="s">
        <v>4</v>
      </c>
      <c r="B51" s="3">
        <f t="shared" ref="B51:C51" si="22">(B49/B47)*100</f>
        <v>68.145161290322577</v>
      </c>
      <c r="C51" s="3">
        <f t="shared" si="22"/>
        <v>78.367346938775512</v>
      </c>
      <c r="D51" s="3"/>
      <c r="E51" s="3"/>
      <c r="F51" s="4">
        <f t="shared" si="19"/>
        <v>73.256254114549051</v>
      </c>
      <c r="G51" s="3">
        <f t="shared" si="20"/>
        <v>7.2281767905688765</v>
      </c>
      <c r="H51" s="3">
        <f t="shared" si="21"/>
        <v>5.1110928242264677</v>
      </c>
    </row>
    <row r="52" spans="1:8" ht="15.2" customHeight="1" x14ac:dyDescent="0.2">
      <c r="A52" s="1" t="s">
        <v>16</v>
      </c>
      <c r="B52" s="3">
        <f t="shared" ref="B52:C52" si="23">(B49/B48)*100</f>
        <v>92.857142857142861</v>
      </c>
      <c r="C52" s="3">
        <f t="shared" si="23"/>
        <v>97.959183673469383</v>
      </c>
      <c r="D52" s="3"/>
      <c r="E52" s="3"/>
      <c r="F52" s="4">
        <f t="shared" si="19"/>
        <v>95.408163265306115</v>
      </c>
      <c r="G52" s="3">
        <f t="shared" si="20"/>
        <v>3.6076876591150322</v>
      </c>
      <c r="H52" s="3">
        <f t="shared" si="21"/>
        <v>2.5510204081632608</v>
      </c>
    </row>
    <row r="53" spans="1:8" ht="15.2" customHeight="1" x14ac:dyDescent="0.2">
      <c r="A53" s="1" t="s">
        <v>5</v>
      </c>
      <c r="B53" s="13">
        <v>167.6</v>
      </c>
      <c r="C53" s="13">
        <v>167.1</v>
      </c>
      <c r="D53" s="13"/>
      <c r="E53" s="13"/>
      <c r="F53" s="4">
        <f t="shared" si="19"/>
        <v>167.35</v>
      </c>
      <c r="G53" s="3">
        <f t="shared" si="20"/>
        <v>0.35355339059327379</v>
      </c>
      <c r="H53" s="3">
        <f t="shared" si="21"/>
        <v>0.25</v>
      </c>
    </row>
    <row r="54" spans="1:8" ht="15.2" customHeight="1" x14ac:dyDescent="0.2">
      <c r="A54" s="1" t="s">
        <v>6</v>
      </c>
      <c r="B54" s="13">
        <v>148</v>
      </c>
      <c r="C54" s="13">
        <v>151.1</v>
      </c>
      <c r="D54" s="13"/>
      <c r="E54" s="13"/>
      <c r="F54" s="4">
        <f t="shared" si="19"/>
        <v>149.55000000000001</v>
      </c>
      <c r="G54" s="3">
        <f t="shared" si="20"/>
        <v>2.192031021678293</v>
      </c>
      <c r="H54" s="3">
        <f t="shared" si="21"/>
        <v>1.5499999999999969</v>
      </c>
    </row>
    <row r="55" spans="1:8" ht="15.2" customHeight="1" x14ac:dyDescent="0.2">
      <c r="A55" s="1" t="s">
        <v>7</v>
      </c>
      <c r="B55" s="13">
        <v>266.89999999999998</v>
      </c>
      <c r="C55" s="13">
        <v>264.7</v>
      </c>
      <c r="D55" s="13"/>
      <c r="E55" s="13"/>
      <c r="F55" s="4">
        <f t="shared" si="19"/>
        <v>265.79999999999995</v>
      </c>
      <c r="G55" s="3">
        <f t="shared" si="20"/>
        <v>1.5556349186103966</v>
      </c>
      <c r="H55" s="3">
        <f t="shared" si="21"/>
        <v>1.0999999999999943</v>
      </c>
    </row>
    <row r="56" spans="1:8" ht="15.2" customHeight="1" x14ac:dyDescent="0.2">
      <c r="A56" s="1" t="s">
        <v>8</v>
      </c>
      <c r="B56" s="13">
        <v>11.9</v>
      </c>
      <c r="C56" s="13">
        <v>12</v>
      </c>
      <c r="D56" s="13"/>
      <c r="E56" s="13"/>
      <c r="F56" s="4">
        <f t="shared" si="19"/>
        <v>11.95</v>
      </c>
      <c r="G56" s="3">
        <f t="shared" si="20"/>
        <v>7.0710678118654502E-2</v>
      </c>
      <c r="H56" s="3">
        <f t="shared" si="21"/>
        <v>4.9999999999999822E-2</v>
      </c>
    </row>
    <row r="57" spans="1:8" ht="15.2" customHeight="1" x14ac:dyDescent="0.2">
      <c r="A57" s="1" t="s">
        <v>9</v>
      </c>
      <c r="B57" s="13">
        <v>34.1</v>
      </c>
      <c r="C57" s="13">
        <v>33.1</v>
      </c>
      <c r="D57" s="13"/>
      <c r="E57" s="13"/>
      <c r="F57" s="4">
        <f>AVERAGE(B57:E57)</f>
        <v>33.6</v>
      </c>
      <c r="G57" s="3">
        <f>STDEV(B57:E57)</f>
        <v>0.70710678118654757</v>
      </c>
      <c r="H57" s="3">
        <f>+G57/SQRT(COUNT(B57:E57))</f>
        <v>0.5</v>
      </c>
    </row>
    <row r="58" spans="1:8" ht="15.2" customHeight="1" x14ac:dyDescent="0.2">
      <c r="A58" s="1" t="s">
        <v>10</v>
      </c>
      <c r="B58" s="12">
        <v>87</v>
      </c>
      <c r="C58" s="12">
        <v>90</v>
      </c>
      <c r="D58" s="14"/>
      <c r="E58" s="14"/>
      <c r="F58" s="4">
        <f>AVERAGE(B58:E58)</f>
        <v>88.5</v>
      </c>
      <c r="G58" s="3">
        <f>STDEV(B58:E58)</f>
        <v>2.1213203435596424</v>
      </c>
      <c r="H58" s="3">
        <f>+G58/SQRT(COUNT(B58:E58))</f>
        <v>1.4999999999999998</v>
      </c>
    </row>
    <row r="59" spans="1:8" ht="15.2" customHeight="1" x14ac:dyDescent="0.2">
      <c r="A59" s="1" t="s">
        <v>11</v>
      </c>
      <c r="B59" s="12">
        <v>55</v>
      </c>
      <c r="C59" s="12">
        <v>57</v>
      </c>
      <c r="D59" s="14"/>
      <c r="E59" s="14"/>
      <c r="F59" s="4">
        <f>AVERAGE(B59:E59)</f>
        <v>56</v>
      </c>
      <c r="G59" s="3">
        <f>STDEV(B59:E59)</f>
        <v>1.4142135623730951</v>
      </c>
      <c r="H59" s="3">
        <f>+G59/SQRT(COUNT(B59:E59))</f>
        <v>1</v>
      </c>
    </row>
    <row r="60" spans="1:8" ht="15.2" customHeight="1" x14ac:dyDescent="0.2">
      <c r="A60" s="1" t="s">
        <v>17</v>
      </c>
      <c r="B60" s="13">
        <v>37</v>
      </c>
      <c r="C60" s="13">
        <v>37</v>
      </c>
      <c r="D60" s="13"/>
      <c r="E60" s="13"/>
      <c r="F60" s="4">
        <f t="shared" ref="F60:F62" si="24">AVERAGE(B60:E60)</f>
        <v>37</v>
      </c>
      <c r="G60" s="3">
        <f t="shared" ref="G60:G62" si="25">STDEV(B60:E60)</f>
        <v>0</v>
      </c>
      <c r="H60" s="3">
        <f t="shared" ref="H60:H62" si="26">+G60/SQRT(COUNT(B60:E60))</f>
        <v>0</v>
      </c>
    </row>
    <row r="61" spans="1:8" ht="15.2" customHeight="1" x14ac:dyDescent="0.2">
      <c r="A61" s="15" t="s">
        <v>18</v>
      </c>
      <c r="B61" s="13">
        <v>9.1</v>
      </c>
      <c r="C61" s="13">
        <v>9</v>
      </c>
      <c r="D61" s="13"/>
      <c r="E61" s="13"/>
      <c r="F61" s="16">
        <f t="shared" si="24"/>
        <v>9.0500000000000007</v>
      </c>
      <c r="G61" s="17">
        <f t="shared" si="25"/>
        <v>7.0710678118654502E-2</v>
      </c>
      <c r="H61" s="17">
        <f t="shared" si="26"/>
        <v>4.9999999999999822E-2</v>
      </c>
    </row>
    <row r="62" spans="1:8" ht="15.2" customHeight="1" x14ac:dyDescent="0.2">
      <c r="A62" s="29" t="s">
        <v>27</v>
      </c>
      <c r="B62" s="13">
        <v>8</v>
      </c>
      <c r="C62" s="13">
        <v>11.3</v>
      </c>
      <c r="D62" s="13"/>
      <c r="E62" s="13"/>
      <c r="F62" s="27">
        <f t="shared" si="24"/>
        <v>9.65</v>
      </c>
      <c r="G62" s="28">
        <f t="shared" si="25"/>
        <v>2.3334523779156053</v>
      </c>
      <c r="H62" s="28">
        <f t="shared" si="26"/>
        <v>1.6499999999999988</v>
      </c>
    </row>
    <row r="63" spans="1:8" ht="15.2" customHeight="1" x14ac:dyDescent="0.2"/>
    <row r="64" spans="1:8" ht="15.2" customHeight="1" x14ac:dyDescent="0.2">
      <c r="A64" s="1" t="s">
        <v>41</v>
      </c>
    </row>
    <row r="65" spans="1:8" ht="15.2" customHeight="1" x14ac:dyDescent="0.2">
      <c r="A65" s="1" t="s">
        <v>59</v>
      </c>
    </row>
    <row r="66" spans="1:8" ht="15.2" customHeight="1" x14ac:dyDescent="0.2">
      <c r="A66" s="7" t="s">
        <v>75</v>
      </c>
    </row>
    <row r="67" spans="1:8" ht="15.2" customHeight="1" x14ac:dyDescent="0.2">
      <c r="A67" s="6" t="s">
        <v>12</v>
      </c>
      <c r="B67" s="5" t="s">
        <v>112</v>
      </c>
      <c r="C67" s="5" t="s">
        <v>113</v>
      </c>
      <c r="D67" s="5" t="s">
        <v>114</v>
      </c>
      <c r="E67" s="5" t="s">
        <v>115</v>
      </c>
      <c r="F67" s="5" t="s">
        <v>13</v>
      </c>
      <c r="G67" s="5" t="s">
        <v>14</v>
      </c>
      <c r="H67" s="5" t="s">
        <v>15</v>
      </c>
    </row>
    <row r="68" spans="1:8" ht="15.2" customHeight="1" x14ac:dyDescent="0.2">
      <c r="A68" s="1" t="s">
        <v>0</v>
      </c>
      <c r="B68" s="12">
        <v>248</v>
      </c>
      <c r="C68" s="12">
        <v>238</v>
      </c>
      <c r="D68" s="12"/>
      <c r="E68" s="12"/>
      <c r="F68" s="4"/>
      <c r="G68" s="3"/>
      <c r="H68" s="3"/>
    </row>
    <row r="69" spans="1:8" ht="15.2" customHeight="1" x14ac:dyDescent="0.2">
      <c r="A69" s="1" t="s">
        <v>1</v>
      </c>
      <c r="B69" s="12">
        <v>147</v>
      </c>
      <c r="C69" s="12">
        <v>143</v>
      </c>
      <c r="D69" s="12"/>
      <c r="E69" s="12"/>
      <c r="F69" s="4"/>
      <c r="G69" s="3"/>
      <c r="H69" s="3"/>
    </row>
    <row r="70" spans="1:8" ht="15.2" customHeight="1" x14ac:dyDescent="0.2">
      <c r="A70" s="1" t="s">
        <v>2</v>
      </c>
      <c r="B70" s="12">
        <v>141</v>
      </c>
      <c r="C70" s="12">
        <v>132</v>
      </c>
      <c r="D70" s="12"/>
      <c r="E70" s="12"/>
      <c r="F70" s="4"/>
      <c r="G70" s="3"/>
      <c r="H70" s="3"/>
    </row>
    <row r="71" spans="1:8" ht="15.2" customHeight="1" x14ac:dyDescent="0.2">
      <c r="A71" s="1" t="s">
        <v>3</v>
      </c>
      <c r="B71" s="3">
        <f>(B69/B68)*100</f>
        <v>59.274193548387103</v>
      </c>
      <c r="C71" s="3">
        <f t="shared" ref="C71" si="27">(C69/C68)*100</f>
        <v>60.084033613445378</v>
      </c>
      <c r="D71" s="3"/>
      <c r="E71" s="3"/>
      <c r="F71" s="4">
        <f t="shared" ref="F71:F77" si="28">AVERAGE(B71:E71)</f>
        <v>59.679113580916237</v>
      </c>
      <c r="G71" s="3">
        <f t="shared" ref="G71:G77" si="29">STDEV(B71:E71)</f>
        <v>0.57264340167926087</v>
      </c>
      <c r="H71" s="3">
        <f t="shared" ref="H71:H77" si="30">+G71/SQRT(COUNT(B71:E71))</f>
        <v>0.40492003252913733</v>
      </c>
    </row>
    <row r="72" spans="1:8" ht="15.2" customHeight="1" x14ac:dyDescent="0.2">
      <c r="A72" s="1" t="s">
        <v>4</v>
      </c>
      <c r="B72" s="3">
        <f>(B70/B68)*100</f>
        <v>56.854838709677423</v>
      </c>
      <c r="C72" s="3">
        <f t="shared" ref="C72" si="31">(C70/C68)*100</f>
        <v>55.462184873949582</v>
      </c>
      <c r="D72" s="3"/>
      <c r="E72" s="3"/>
      <c r="F72" s="4">
        <f t="shared" si="28"/>
        <v>56.158511791813503</v>
      </c>
      <c r="G72" s="3">
        <f t="shared" si="29"/>
        <v>0.9847549710886131</v>
      </c>
      <c r="H72" s="3">
        <f t="shared" si="30"/>
        <v>0.69632691786392087</v>
      </c>
    </row>
    <row r="73" spans="1:8" ht="15.2" customHeight="1" x14ac:dyDescent="0.2">
      <c r="A73" s="1" t="s">
        <v>16</v>
      </c>
      <c r="B73" s="3">
        <f>(B70/B69)*100</f>
        <v>95.918367346938766</v>
      </c>
      <c r="C73" s="3">
        <f t="shared" ref="C73" si="32">(C70/C69)*100</f>
        <v>92.307692307692307</v>
      </c>
      <c r="D73" s="3"/>
      <c r="E73" s="3"/>
      <c r="F73" s="4">
        <f t="shared" si="28"/>
        <v>94.113029827315529</v>
      </c>
      <c r="G73" s="3">
        <f t="shared" si="29"/>
        <v>2.5531328049121749</v>
      </c>
      <c r="H73" s="3">
        <f t="shared" si="30"/>
        <v>1.8053375196232295</v>
      </c>
    </row>
    <row r="74" spans="1:8" ht="15.2" customHeight="1" x14ac:dyDescent="0.2">
      <c r="A74" s="1" t="s">
        <v>5</v>
      </c>
      <c r="B74" s="13">
        <v>222.9</v>
      </c>
      <c r="C74" s="13">
        <v>197.1</v>
      </c>
      <c r="D74" s="13"/>
      <c r="E74" s="13"/>
      <c r="F74" s="4">
        <f t="shared" si="28"/>
        <v>210</v>
      </c>
      <c r="G74" s="3">
        <f t="shared" si="29"/>
        <v>18.243354954612933</v>
      </c>
      <c r="H74" s="3">
        <f t="shared" si="30"/>
        <v>12.900000000000004</v>
      </c>
    </row>
    <row r="75" spans="1:8" ht="15.2" customHeight="1" x14ac:dyDescent="0.2">
      <c r="A75" s="1" t="s">
        <v>6</v>
      </c>
      <c r="B75" s="13">
        <v>203.8</v>
      </c>
      <c r="C75" s="13">
        <v>180.6</v>
      </c>
      <c r="D75" s="13"/>
      <c r="E75" s="13"/>
      <c r="F75" s="4">
        <f t="shared" si="28"/>
        <v>192.2</v>
      </c>
      <c r="G75" s="3">
        <f t="shared" si="29"/>
        <v>16.404877323527913</v>
      </c>
      <c r="H75" s="3">
        <f t="shared" si="30"/>
        <v>11.600000000000007</v>
      </c>
    </row>
    <row r="76" spans="1:8" ht="15.2" customHeight="1" x14ac:dyDescent="0.2">
      <c r="A76" s="1" t="s">
        <v>7</v>
      </c>
      <c r="B76" s="13">
        <v>301.10000000000002</v>
      </c>
      <c r="C76" s="13">
        <v>306.2</v>
      </c>
      <c r="D76" s="13"/>
      <c r="E76" s="13"/>
      <c r="F76" s="4">
        <f t="shared" si="28"/>
        <v>303.64999999999998</v>
      </c>
      <c r="G76" s="3">
        <f t="shared" si="29"/>
        <v>3.6062445840513679</v>
      </c>
      <c r="H76" s="3">
        <f t="shared" si="30"/>
        <v>2.5499999999999825</v>
      </c>
    </row>
    <row r="77" spans="1:8" ht="15.2" customHeight="1" x14ac:dyDescent="0.2">
      <c r="A77" s="1" t="s">
        <v>8</v>
      </c>
      <c r="B77" s="13">
        <v>11.1</v>
      </c>
      <c r="C77" s="13">
        <v>13</v>
      </c>
      <c r="D77" s="13"/>
      <c r="E77" s="13"/>
      <c r="F77" s="4">
        <f t="shared" si="28"/>
        <v>12.05</v>
      </c>
      <c r="G77" s="3">
        <f t="shared" si="29"/>
        <v>1.3435028842544405</v>
      </c>
      <c r="H77" s="3">
        <f t="shared" si="30"/>
        <v>0.95000000000000007</v>
      </c>
    </row>
    <row r="78" spans="1:8" ht="15.2" customHeight="1" x14ac:dyDescent="0.2">
      <c r="A78" s="1" t="s">
        <v>9</v>
      </c>
      <c r="B78" s="13">
        <v>34.700000000000003</v>
      </c>
      <c r="C78" s="13">
        <v>33</v>
      </c>
      <c r="D78" s="13"/>
      <c r="E78" s="13"/>
      <c r="F78" s="4">
        <f>AVERAGE(B78:E78)</f>
        <v>33.85</v>
      </c>
      <c r="G78" s="3">
        <f>STDEV(B78:E78)</f>
        <v>1.2020815280171329</v>
      </c>
      <c r="H78" s="3">
        <f>+G78/SQRT(COUNT(B78:E78))</f>
        <v>0.85000000000000142</v>
      </c>
    </row>
    <row r="79" spans="1:8" ht="15.2" customHeight="1" x14ac:dyDescent="0.2">
      <c r="A79" s="1" t="s">
        <v>10</v>
      </c>
      <c r="B79" s="12">
        <v>89</v>
      </c>
      <c r="C79" s="12">
        <v>90</v>
      </c>
      <c r="D79" s="14"/>
      <c r="E79" s="14"/>
      <c r="F79" s="4">
        <f>AVERAGE(B79:E79)</f>
        <v>89.5</v>
      </c>
      <c r="G79" s="3">
        <f>STDEV(B79:E79)</f>
        <v>0.70710678118654757</v>
      </c>
      <c r="H79" s="3">
        <f>+G79/SQRT(COUNT(B79:E79))</f>
        <v>0.5</v>
      </c>
    </row>
    <row r="80" spans="1:8" ht="15.2" customHeight="1" x14ac:dyDescent="0.2">
      <c r="A80" s="1" t="s">
        <v>11</v>
      </c>
      <c r="B80" s="12">
        <v>67</v>
      </c>
      <c r="C80" s="12">
        <v>59</v>
      </c>
      <c r="D80" s="14"/>
      <c r="E80" s="14"/>
      <c r="F80" s="4">
        <f>AVERAGE(B80:E80)</f>
        <v>63</v>
      </c>
      <c r="G80" s="3">
        <f>STDEV(B80:E80)</f>
        <v>5.6568542494923806</v>
      </c>
      <c r="H80" s="3">
        <f>+G80/SQRT(COUNT(B80:E80))</f>
        <v>4</v>
      </c>
    </row>
    <row r="81" spans="1:8" ht="15.2" customHeight="1" x14ac:dyDescent="0.2">
      <c r="A81" s="1" t="s">
        <v>17</v>
      </c>
      <c r="B81" s="13">
        <v>36.9</v>
      </c>
      <c r="C81" s="13">
        <v>36.700000000000003</v>
      </c>
      <c r="D81" s="13"/>
      <c r="E81" s="13"/>
      <c r="F81" s="4">
        <f t="shared" ref="F81:F83" si="33">AVERAGE(B81:E81)</f>
        <v>36.799999999999997</v>
      </c>
      <c r="G81" s="3">
        <f t="shared" ref="G81:G83" si="34">STDEV(B81:E81)</f>
        <v>0.14142135623730651</v>
      </c>
      <c r="H81" s="3">
        <f t="shared" ref="H81:H83" si="35">+G81/SQRT(COUNT(B81:E81))</f>
        <v>9.9999999999997868E-2</v>
      </c>
    </row>
    <row r="82" spans="1:8" ht="15.2" customHeight="1" x14ac:dyDescent="0.2">
      <c r="A82" s="15" t="s">
        <v>18</v>
      </c>
      <c r="B82" s="13">
        <v>9.1</v>
      </c>
      <c r="C82" s="13">
        <v>8.6999999999999993</v>
      </c>
      <c r="D82" s="13"/>
      <c r="E82" s="13"/>
      <c r="F82" s="16">
        <f t="shared" si="33"/>
        <v>8.8999999999999986</v>
      </c>
      <c r="G82" s="17">
        <f t="shared" si="34"/>
        <v>0.28284271247461928</v>
      </c>
      <c r="H82" s="17">
        <f t="shared" si="35"/>
        <v>0.20000000000000018</v>
      </c>
    </row>
    <row r="83" spans="1:8" ht="15.2" customHeight="1" x14ac:dyDescent="0.2">
      <c r="A83" s="29" t="s">
        <v>27</v>
      </c>
      <c r="B83" s="13">
        <v>11.7</v>
      </c>
      <c r="C83" s="13">
        <v>11.1</v>
      </c>
      <c r="D83" s="13"/>
      <c r="E83" s="13"/>
      <c r="F83" s="27">
        <f t="shared" si="33"/>
        <v>11.399999999999999</v>
      </c>
      <c r="G83" s="28">
        <f t="shared" si="34"/>
        <v>0.42426406871192823</v>
      </c>
      <c r="H83" s="28">
        <f t="shared" si="35"/>
        <v>0.29999999999999977</v>
      </c>
    </row>
    <row r="84" spans="1:8" ht="15.2" customHeight="1" x14ac:dyDescent="0.2">
      <c r="A84" s="1"/>
      <c r="B84" s="3"/>
      <c r="C84" s="3"/>
      <c r="D84" s="3"/>
      <c r="E84" s="3"/>
      <c r="F84" s="4"/>
      <c r="G84" s="3"/>
      <c r="H84" s="3"/>
    </row>
    <row r="85" spans="1:8" ht="15.2" customHeight="1" x14ac:dyDescent="0.2">
      <c r="A85" s="1" t="s">
        <v>37</v>
      </c>
    </row>
    <row r="86" spans="1:8" ht="15.2" customHeight="1" x14ac:dyDescent="0.2">
      <c r="A86" s="1" t="s">
        <v>59</v>
      </c>
    </row>
    <row r="87" spans="1:8" ht="15.2" customHeight="1" x14ac:dyDescent="0.2">
      <c r="A87" s="7" t="s">
        <v>76</v>
      </c>
      <c r="B87" s="24"/>
      <c r="C87" s="60"/>
      <c r="D87" s="60"/>
    </row>
    <row r="88" spans="1:8" ht="15.2" customHeight="1" x14ac:dyDescent="0.2">
      <c r="A88" s="6" t="s">
        <v>12</v>
      </c>
      <c r="B88" s="5" t="s">
        <v>112</v>
      </c>
      <c r="C88" s="5" t="s">
        <v>113</v>
      </c>
      <c r="D88" s="5" t="s">
        <v>114</v>
      </c>
      <c r="E88" s="5" t="s">
        <v>115</v>
      </c>
      <c r="F88" s="5" t="s">
        <v>13</v>
      </c>
      <c r="G88" s="5" t="s">
        <v>14</v>
      </c>
      <c r="H88" s="5" t="s">
        <v>15</v>
      </c>
    </row>
    <row r="89" spans="1:8" ht="15.2" customHeight="1" x14ac:dyDescent="0.2">
      <c r="A89" s="1" t="s">
        <v>0</v>
      </c>
      <c r="B89" s="12">
        <v>158</v>
      </c>
      <c r="C89" s="12">
        <v>189</v>
      </c>
      <c r="D89" s="12"/>
      <c r="E89" s="12"/>
      <c r="F89" s="4"/>
      <c r="G89" s="3"/>
      <c r="H89" s="3"/>
    </row>
    <row r="90" spans="1:8" ht="15.2" customHeight="1" x14ac:dyDescent="0.2">
      <c r="A90" s="1" t="s">
        <v>1</v>
      </c>
      <c r="B90" s="12">
        <v>113</v>
      </c>
      <c r="C90" s="12">
        <v>132</v>
      </c>
      <c r="D90" s="12"/>
      <c r="E90" s="12"/>
      <c r="F90" s="4"/>
      <c r="G90" s="3"/>
      <c r="H90" s="3"/>
    </row>
    <row r="91" spans="1:8" ht="15.2" customHeight="1" x14ac:dyDescent="0.2">
      <c r="A91" s="1" t="s">
        <v>2</v>
      </c>
      <c r="B91" s="12">
        <v>110</v>
      </c>
      <c r="C91" s="12">
        <v>120</v>
      </c>
      <c r="D91" s="12"/>
      <c r="E91" s="12"/>
      <c r="F91" s="4"/>
      <c r="G91" s="3"/>
      <c r="H91" s="3"/>
    </row>
    <row r="92" spans="1:8" ht="15.2" customHeight="1" x14ac:dyDescent="0.2">
      <c r="A92" s="1" t="s">
        <v>3</v>
      </c>
      <c r="B92" s="3">
        <f>(B90/B89)*100</f>
        <v>71.51898734177216</v>
      </c>
      <c r="C92" s="3">
        <f>(C90/C89)*100</f>
        <v>69.841269841269835</v>
      </c>
      <c r="D92" s="3"/>
      <c r="E92" s="3"/>
      <c r="F92" s="4">
        <f>AVERAGE(B92:E92)</f>
        <v>70.680128591520997</v>
      </c>
      <c r="G92" s="3">
        <f>STDEV(B92:E92)</f>
        <v>1.1863254215205392</v>
      </c>
      <c r="H92" s="3">
        <f>+G92/SQRT(COUNT(B92:E92))</f>
        <v>0.83885875025116263</v>
      </c>
    </row>
    <row r="93" spans="1:8" ht="15.2" customHeight="1" x14ac:dyDescent="0.2">
      <c r="A93" s="1" t="s">
        <v>4</v>
      </c>
      <c r="B93" s="3">
        <f>(B91/B89)*100</f>
        <v>69.620253164556971</v>
      </c>
      <c r="C93" s="3">
        <f t="shared" ref="C93" si="36">(C91/C89)*100</f>
        <v>63.492063492063487</v>
      </c>
      <c r="D93" s="3"/>
      <c r="E93" s="3"/>
      <c r="F93" s="4">
        <f t="shared" ref="F93:F104" si="37">AVERAGE(B93:E93)</f>
        <v>66.556158328310232</v>
      </c>
      <c r="G93" s="3">
        <f t="shared" ref="G93:G104" si="38">STDEV(B93:E93)</f>
        <v>4.3332844738175105</v>
      </c>
      <c r="H93" s="3">
        <f t="shared" ref="H93:H104" si="39">+G93/SQRT(COUNT(B93:E93))</f>
        <v>3.0640948362467419</v>
      </c>
    </row>
    <row r="94" spans="1:8" ht="15.2" customHeight="1" x14ac:dyDescent="0.2">
      <c r="A94" s="1" t="s">
        <v>16</v>
      </c>
      <c r="B94" s="3">
        <f>(B91/B90)*100</f>
        <v>97.345132743362825</v>
      </c>
      <c r="C94" s="3">
        <f t="shared" ref="C94" si="40">(C91/C90)*100</f>
        <v>90.909090909090907</v>
      </c>
      <c r="D94" s="3"/>
      <c r="E94" s="3"/>
      <c r="F94" s="4">
        <f t="shared" si="37"/>
        <v>94.127111826226866</v>
      </c>
      <c r="G94" s="3">
        <f t="shared" si="38"/>
        <v>4.550968825013979</v>
      </c>
      <c r="H94" s="3">
        <f t="shared" si="39"/>
        <v>3.2180209171359588</v>
      </c>
    </row>
    <row r="95" spans="1:8" ht="15.2" customHeight="1" x14ac:dyDescent="0.2">
      <c r="A95" s="1" t="s">
        <v>5</v>
      </c>
      <c r="B95" s="13">
        <v>217.8</v>
      </c>
      <c r="C95" s="13">
        <v>204.2</v>
      </c>
      <c r="D95" s="13"/>
      <c r="E95" s="13"/>
      <c r="F95" s="4">
        <f t="shared" si="37"/>
        <v>211</v>
      </c>
      <c r="G95" s="3">
        <f t="shared" si="38"/>
        <v>9.6166522241370629</v>
      </c>
      <c r="H95" s="3">
        <f t="shared" si="39"/>
        <v>6.8000000000000114</v>
      </c>
    </row>
    <row r="96" spans="1:8" ht="15.2" customHeight="1" x14ac:dyDescent="0.2">
      <c r="A96" s="1" t="s">
        <v>6</v>
      </c>
      <c r="B96" s="13">
        <v>196.9</v>
      </c>
      <c r="C96" s="13">
        <v>181.6</v>
      </c>
      <c r="D96" s="13"/>
      <c r="E96" s="13"/>
      <c r="F96" s="4">
        <f t="shared" si="37"/>
        <v>189.25</v>
      </c>
      <c r="G96" s="3">
        <f t="shared" si="38"/>
        <v>10.818733752154184</v>
      </c>
      <c r="H96" s="3">
        <f t="shared" si="39"/>
        <v>7.6500000000000048</v>
      </c>
    </row>
    <row r="97" spans="1:8" ht="15.2" customHeight="1" x14ac:dyDescent="0.2">
      <c r="A97" s="1" t="s">
        <v>7</v>
      </c>
      <c r="B97" s="13">
        <v>311</v>
      </c>
      <c r="C97" s="13">
        <v>299.39999999999998</v>
      </c>
      <c r="D97" s="13"/>
      <c r="E97" s="13"/>
      <c r="F97" s="4">
        <f t="shared" si="37"/>
        <v>305.2</v>
      </c>
      <c r="G97" s="3">
        <f t="shared" si="38"/>
        <v>8.2024386617639671</v>
      </c>
      <c r="H97" s="3">
        <f t="shared" si="39"/>
        <v>5.8000000000000105</v>
      </c>
    </row>
    <row r="98" spans="1:8" ht="15.2" customHeight="1" x14ac:dyDescent="0.2">
      <c r="A98" s="1" t="s">
        <v>8</v>
      </c>
      <c r="B98" s="13">
        <v>11.7</v>
      </c>
      <c r="C98" s="13">
        <v>10.8</v>
      </c>
      <c r="D98" s="13"/>
      <c r="E98" s="13"/>
      <c r="F98" s="4">
        <f t="shared" si="37"/>
        <v>11.25</v>
      </c>
      <c r="G98" s="3">
        <f t="shared" si="38"/>
        <v>0.63639610306789174</v>
      </c>
      <c r="H98" s="3">
        <f t="shared" si="39"/>
        <v>0.44999999999999923</v>
      </c>
    </row>
    <row r="99" spans="1:8" ht="15.2" customHeight="1" x14ac:dyDescent="0.2">
      <c r="A99" s="1" t="s">
        <v>9</v>
      </c>
      <c r="B99" s="13">
        <v>36.299999999999997</v>
      </c>
      <c r="C99" s="13">
        <v>37.5</v>
      </c>
      <c r="D99" s="13"/>
      <c r="E99" s="13"/>
      <c r="F99" s="4">
        <f t="shared" si="37"/>
        <v>36.9</v>
      </c>
      <c r="G99" s="3">
        <f t="shared" si="38"/>
        <v>0.84852813742385902</v>
      </c>
      <c r="H99" s="3">
        <f t="shared" si="39"/>
        <v>0.60000000000000142</v>
      </c>
    </row>
    <row r="100" spans="1:8" ht="15.2" customHeight="1" x14ac:dyDescent="0.2">
      <c r="A100" s="1" t="s">
        <v>10</v>
      </c>
      <c r="B100" s="12">
        <v>89</v>
      </c>
      <c r="C100" s="12">
        <v>86</v>
      </c>
      <c r="D100" s="14"/>
      <c r="E100" s="14"/>
      <c r="F100" s="4">
        <f t="shared" si="37"/>
        <v>87.5</v>
      </c>
      <c r="G100" s="3">
        <f t="shared" si="38"/>
        <v>2.1213203435596424</v>
      </c>
      <c r="H100" s="3">
        <f t="shared" si="39"/>
        <v>1.4999999999999998</v>
      </c>
    </row>
    <row r="101" spans="1:8" ht="15.2" customHeight="1" x14ac:dyDescent="0.2">
      <c r="A101" s="1" t="s">
        <v>11</v>
      </c>
      <c r="B101" s="12">
        <v>63</v>
      </c>
      <c r="C101" s="12">
        <v>60</v>
      </c>
      <c r="D101" s="14"/>
      <c r="E101" s="14"/>
      <c r="F101" s="4">
        <f t="shared" si="37"/>
        <v>61.5</v>
      </c>
      <c r="G101" s="3">
        <f t="shared" si="38"/>
        <v>2.1213203435596424</v>
      </c>
      <c r="H101" s="3">
        <f t="shared" si="39"/>
        <v>1.4999999999999998</v>
      </c>
    </row>
    <row r="102" spans="1:8" ht="15.2" customHeight="1" x14ac:dyDescent="0.2">
      <c r="A102" s="1" t="s">
        <v>17</v>
      </c>
      <c r="B102" s="13">
        <v>36.700000000000003</v>
      </c>
      <c r="C102" s="13">
        <v>36.9</v>
      </c>
      <c r="D102" s="13"/>
      <c r="E102" s="13"/>
      <c r="F102" s="4">
        <f t="shared" si="37"/>
        <v>36.799999999999997</v>
      </c>
      <c r="G102" s="3">
        <f t="shared" si="38"/>
        <v>0.14142135623730651</v>
      </c>
      <c r="H102" s="3">
        <f t="shared" si="39"/>
        <v>9.9999999999997868E-2</v>
      </c>
    </row>
    <row r="103" spans="1:8" ht="15.2" customHeight="1" x14ac:dyDescent="0.2">
      <c r="A103" s="15" t="s">
        <v>18</v>
      </c>
      <c r="B103" s="13">
        <v>5.8</v>
      </c>
      <c r="C103" s="13">
        <v>6.9</v>
      </c>
      <c r="D103" s="13"/>
      <c r="E103" s="13"/>
      <c r="F103" s="16">
        <f t="shared" si="37"/>
        <v>6.35</v>
      </c>
      <c r="G103" s="17">
        <f t="shared" si="38"/>
        <v>0.77781745930520274</v>
      </c>
      <c r="H103" s="17">
        <f t="shared" si="39"/>
        <v>0.55000000000000027</v>
      </c>
    </row>
    <row r="104" spans="1:8" ht="15.2" customHeight="1" x14ac:dyDescent="0.2">
      <c r="A104" s="29" t="s">
        <v>27</v>
      </c>
      <c r="B104" s="13">
        <v>9.8000000000000007</v>
      </c>
      <c r="C104" s="13">
        <v>9.1</v>
      </c>
      <c r="D104" s="13"/>
      <c r="E104" s="13"/>
      <c r="F104" s="27">
        <f t="shared" si="37"/>
        <v>9.4499999999999993</v>
      </c>
      <c r="G104" s="28">
        <f t="shared" si="38"/>
        <v>0.49497474683058401</v>
      </c>
      <c r="H104" s="28">
        <f t="shared" si="39"/>
        <v>0.35000000000000048</v>
      </c>
    </row>
    <row r="105" spans="1:8" ht="15.2" customHeight="1" x14ac:dyDescent="0.2">
      <c r="A105" s="1"/>
      <c r="B105" s="3"/>
      <c r="C105" s="3"/>
      <c r="D105" s="3"/>
      <c r="E105" s="3"/>
      <c r="F105" s="4"/>
      <c r="G105" s="3"/>
      <c r="H105" s="3"/>
    </row>
    <row r="106" spans="1:8" ht="15.2" customHeight="1" x14ac:dyDescent="0.2">
      <c r="A106" s="1" t="s">
        <v>36</v>
      </c>
    </row>
    <row r="107" spans="1:8" ht="15.2" customHeight="1" x14ac:dyDescent="0.2">
      <c r="A107" s="1" t="s">
        <v>55</v>
      </c>
    </row>
    <row r="108" spans="1:8" ht="15.2" customHeight="1" x14ac:dyDescent="0.2">
      <c r="A108" s="7" t="s">
        <v>77</v>
      </c>
      <c r="B108" s="46">
        <v>5.5555555555555552E-2</v>
      </c>
      <c r="C108" s="46">
        <v>5.5555555555555552E-2</v>
      </c>
      <c r="D108" s="46">
        <v>4.8611111111111112E-2</v>
      </c>
      <c r="E108" s="46">
        <v>4.8611111111111112E-2</v>
      </c>
    </row>
    <row r="109" spans="1:8" ht="15.2" customHeight="1" x14ac:dyDescent="0.2">
      <c r="A109" s="6" t="s">
        <v>12</v>
      </c>
      <c r="B109" s="5" t="s">
        <v>112</v>
      </c>
      <c r="C109" s="5" t="s">
        <v>113</v>
      </c>
      <c r="D109" s="5" t="s">
        <v>114</v>
      </c>
      <c r="E109" s="5" t="s">
        <v>115</v>
      </c>
      <c r="F109" s="5" t="s">
        <v>13</v>
      </c>
      <c r="G109" s="5" t="s">
        <v>14</v>
      </c>
      <c r="H109" s="5" t="s">
        <v>15</v>
      </c>
    </row>
    <row r="110" spans="1:8" ht="15.2" customHeight="1" x14ac:dyDescent="0.2">
      <c r="A110" s="1" t="s">
        <v>0</v>
      </c>
      <c r="B110" s="48">
        <v>116</v>
      </c>
      <c r="C110" s="48">
        <v>138</v>
      </c>
      <c r="D110" s="12">
        <v>287</v>
      </c>
      <c r="E110" s="12">
        <v>263</v>
      </c>
      <c r="F110" s="4"/>
      <c r="G110" s="3"/>
      <c r="H110" s="3"/>
    </row>
    <row r="111" spans="1:8" ht="15.2" customHeight="1" x14ac:dyDescent="0.2">
      <c r="A111" s="1" t="s">
        <v>1</v>
      </c>
      <c r="B111" s="48">
        <v>23</v>
      </c>
      <c r="C111" s="48">
        <v>34</v>
      </c>
      <c r="D111" s="12">
        <v>95</v>
      </c>
      <c r="E111" s="12">
        <v>74</v>
      </c>
      <c r="F111" s="4"/>
      <c r="G111" s="3"/>
      <c r="H111" s="3"/>
    </row>
    <row r="112" spans="1:8" ht="15.2" customHeight="1" x14ac:dyDescent="0.2">
      <c r="A112" s="1" t="s">
        <v>2</v>
      </c>
      <c r="B112" s="48">
        <v>21</v>
      </c>
      <c r="C112" s="48">
        <v>32</v>
      </c>
      <c r="D112" s="12">
        <v>81</v>
      </c>
      <c r="E112" s="12">
        <v>64</v>
      </c>
      <c r="F112" s="4"/>
      <c r="G112" s="3"/>
      <c r="H112" s="3"/>
    </row>
    <row r="113" spans="1:8" ht="15.2" customHeight="1" x14ac:dyDescent="0.2">
      <c r="A113" s="1" t="s">
        <v>3</v>
      </c>
      <c r="B113" s="39">
        <f>(B111/B110)*100</f>
        <v>19.827586206896552</v>
      </c>
      <c r="C113" s="39">
        <f t="shared" ref="C113:E113" si="41">(C111/C110)*100</f>
        <v>24.637681159420293</v>
      </c>
      <c r="D113" s="3">
        <f t="shared" si="41"/>
        <v>33.10104529616725</v>
      </c>
      <c r="E113" s="3">
        <f t="shared" si="41"/>
        <v>28.13688212927757</v>
      </c>
      <c r="F113" s="4">
        <f>AVERAGE(D113:E113)</f>
        <v>30.618963712722412</v>
      </c>
      <c r="G113" s="3">
        <f>STDEV(D113:E113)</f>
        <v>3.5101934382241797</v>
      </c>
      <c r="H113" s="3">
        <f>+G113/SQRT(COUNT(D113:E113))</f>
        <v>2.48208158344484</v>
      </c>
    </row>
    <row r="114" spans="1:8" ht="15.2" customHeight="1" x14ac:dyDescent="0.2">
      <c r="A114" s="1" t="s">
        <v>4</v>
      </c>
      <c r="B114" s="39">
        <f>(B112/B110)*100</f>
        <v>18.103448275862068</v>
      </c>
      <c r="C114" s="39">
        <f t="shared" ref="C114:E114" si="42">(C112/C110)*100</f>
        <v>23.188405797101449</v>
      </c>
      <c r="D114" s="3">
        <f t="shared" si="42"/>
        <v>28.222996515679444</v>
      </c>
      <c r="E114" s="3">
        <f t="shared" si="42"/>
        <v>24.334600760456272</v>
      </c>
      <c r="F114" s="4">
        <f t="shared" ref="F114:F125" si="43">AVERAGE(D114:E114)</f>
        <v>26.278798638067858</v>
      </c>
      <c r="G114" s="3">
        <f t="shared" ref="G114:G125" si="44">STDEV(D114:E114)</f>
        <v>2.7495110064552919</v>
      </c>
      <c r="H114" s="3">
        <f t="shared" ref="H114:H125" si="45">+G114/SQRT(COUNT(D114:E114))</f>
        <v>1.944197877611586</v>
      </c>
    </row>
    <row r="115" spans="1:8" ht="15.2" customHeight="1" x14ac:dyDescent="0.2">
      <c r="A115" s="1" t="s">
        <v>16</v>
      </c>
      <c r="B115" s="39">
        <f>(B112/B111)*100</f>
        <v>91.304347826086953</v>
      </c>
      <c r="C115" s="39">
        <f t="shared" ref="C115:E115" si="46">(C112/C111)*100</f>
        <v>94.117647058823522</v>
      </c>
      <c r="D115" s="3">
        <f t="shared" si="46"/>
        <v>85.263157894736835</v>
      </c>
      <c r="E115" s="3">
        <f t="shared" si="46"/>
        <v>86.486486486486484</v>
      </c>
      <c r="F115" s="4">
        <f t="shared" si="43"/>
        <v>85.874822190611667</v>
      </c>
      <c r="G115" s="3">
        <f t="shared" si="44"/>
        <v>0.86502394284556627</v>
      </c>
      <c r="H115" s="3">
        <f t="shared" si="45"/>
        <v>0.6116642958748244</v>
      </c>
    </row>
    <row r="116" spans="1:8" ht="15.2" customHeight="1" x14ac:dyDescent="0.2">
      <c r="A116" s="1" t="s">
        <v>5</v>
      </c>
      <c r="B116" s="49">
        <v>213</v>
      </c>
      <c r="C116" s="49">
        <v>163.6</v>
      </c>
      <c r="D116" s="13">
        <v>165.1</v>
      </c>
      <c r="E116" s="13">
        <v>158</v>
      </c>
      <c r="F116" s="4">
        <f t="shared" si="43"/>
        <v>161.55000000000001</v>
      </c>
      <c r="G116" s="3">
        <f t="shared" si="44"/>
        <v>5.0204581464244837</v>
      </c>
      <c r="H116" s="3">
        <f t="shared" si="45"/>
        <v>3.5499999999999972</v>
      </c>
    </row>
    <row r="117" spans="1:8" ht="15.2" customHeight="1" x14ac:dyDescent="0.2">
      <c r="A117" s="1" t="s">
        <v>6</v>
      </c>
      <c r="B117" s="49">
        <v>195.8</v>
      </c>
      <c r="C117" s="49">
        <v>140.1</v>
      </c>
      <c r="D117" s="13">
        <v>139.9</v>
      </c>
      <c r="E117" s="13">
        <v>138</v>
      </c>
      <c r="F117" s="4">
        <f t="shared" si="43"/>
        <v>138.94999999999999</v>
      </c>
      <c r="G117" s="3">
        <f t="shared" si="44"/>
        <v>1.3435028842544443</v>
      </c>
      <c r="H117" s="3">
        <f t="shared" si="45"/>
        <v>0.95000000000000273</v>
      </c>
    </row>
    <row r="118" spans="1:8" ht="15.2" customHeight="1" x14ac:dyDescent="0.2">
      <c r="A118" s="1" t="s">
        <v>7</v>
      </c>
      <c r="B118" s="49">
        <v>291.39999999999998</v>
      </c>
      <c r="C118" s="49">
        <v>268.89999999999998</v>
      </c>
      <c r="D118" s="13">
        <v>260.89999999999998</v>
      </c>
      <c r="E118" s="13">
        <v>256.2</v>
      </c>
      <c r="F118" s="4">
        <f t="shared" si="43"/>
        <v>258.54999999999995</v>
      </c>
      <c r="G118" s="3">
        <f t="shared" si="44"/>
        <v>3.3234018715767655</v>
      </c>
      <c r="H118" s="3">
        <f t="shared" si="45"/>
        <v>2.3499999999999943</v>
      </c>
    </row>
    <row r="119" spans="1:8" ht="15.2" customHeight="1" x14ac:dyDescent="0.2">
      <c r="A119" s="1" t="s">
        <v>8</v>
      </c>
      <c r="B119" s="49">
        <v>10.8</v>
      </c>
      <c r="C119" s="49">
        <v>12.2</v>
      </c>
      <c r="D119" s="13">
        <v>11.4</v>
      </c>
      <c r="E119" s="13">
        <v>10.7</v>
      </c>
      <c r="F119" s="4">
        <f t="shared" si="43"/>
        <v>11.05</v>
      </c>
      <c r="G119" s="3">
        <f t="shared" si="44"/>
        <v>0.49497474683058401</v>
      </c>
      <c r="H119" s="3">
        <f t="shared" si="45"/>
        <v>0.35000000000000048</v>
      </c>
    </row>
    <row r="120" spans="1:8" ht="15.2" customHeight="1" x14ac:dyDescent="0.2">
      <c r="A120" s="1" t="s">
        <v>9</v>
      </c>
      <c r="B120" s="49">
        <v>39.200000000000003</v>
      </c>
      <c r="C120" s="49">
        <v>35.799999999999997</v>
      </c>
      <c r="D120" s="13">
        <v>37.1</v>
      </c>
      <c r="E120" s="13">
        <v>38.200000000000003</v>
      </c>
      <c r="F120" s="4">
        <f t="shared" si="43"/>
        <v>37.650000000000006</v>
      </c>
      <c r="G120" s="3">
        <f t="shared" si="44"/>
        <v>0.7778174593052033</v>
      </c>
      <c r="H120" s="3">
        <f t="shared" si="45"/>
        <v>0.55000000000000071</v>
      </c>
    </row>
    <row r="121" spans="1:8" ht="15.2" customHeight="1" x14ac:dyDescent="0.2">
      <c r="A121" s="1" t="s">
        <v>10</v>
      </c>
      <c r="B121" s="50">
        <v>92</v>
      </c>
      <c r="C121" s="50">
        <v>84</v>
      </c>
      <c r="D121" s="14">
        <v>81</v>
      </c>
      <c r="E121" s="14">
        <v>83</v>
      </c>
      <c r="F121" s="4">
        <f t="shared" si="43"/>
        <v>82</v>
      </c>
      <c r="G121" s="3">
        <f t="shared" si="44"/>
        <v>1.4142135623730951</v>
      </c>
      <c r="H121" s="3">
        <f t="shared" si="45"/>
        <v>1</v>
      </c>
    </row>
    <row r="122" spans="1:8" ht="15.2" customHeight="1" x14ac:dyDescent="0.2">
      <c r="A122" s="1" t="s">
        <v>11</v>
      </c>
      <c r="B122" s="48">
        <v>67</v>
      </c>
      <c r="C122" s="48">
        <v>53</v>
      </c>
      <c r="D122" s="14">
        <v>54</v>
      </c>
      <c r="E122" s="14">
        <v>53</v>
      </c>
      <c r="F122" s="4">
        <f t="shared" si="43"/>
        <v>53.5</v>
      </c>
      <c r="G122" s="3">
        <f t="shared" si="44"/>
        <v>0.70710678118654757</v>
      </c>
      <c r="H122" s="3">
        <f t="shared" si="45"/>
        <v>0.5</v>
      </c>
    </row>
    <row r="123" spans="1:8" ht="15.2" customHeight="1" x14ac:dyDescent="0.2">
      <c r="A123" s="1" t="s">
        <v>17</v>
      </c>
      <c r="B123" s="49">
        <v>36.700000000000003</v>
      </c>
      <c r="C123" s="49">
        <v>36.9</v>
      </c>
      <c r="D123" s="13">
        <v>37</v>
      </c>
      <c r="E123" s="13">
        <v>36.700000000000003</v>
      </c>
      <c r="F123" s="4">
        <f t="shared" si="43"/>
        <v>36.85</v>
      </c>
      <c r="G123" s="3">
        <f t="shared" si="44"/>
        <v>0.21213203435596223</v>
      </c>
      <c r="H123" s="3">
        <f t="shared" si="45"/>
        <v>0.14999999999999855</v>
      </c>
    </row>
    <row r="124" spans="1:8" ht="15.2" customHeight="1" x14ac:dyDescent="0.2">
      <c r="A124" s="15" t="s">
        <v>18</v>
      </c>
      <c r="B124" s="49">
        <v>4.2</v>
      </c>
      <c r="C124" s="49">
        <v>5.0999999999999996</v>
      </c>
      <c r="D124" s="13">
        <v>5.5</v>
      </c>
      <c r="E124" s="13">
        <v>5</v>
      </c>
      <c r="F124" s="4">
        <f t="shared" si="43"/>
        <v>5.25</v>
      </c>
      <c r="G124" s="3">
        <f t="shared" si="44"/>
        <v>0.35355339059327379</v>
      </c>
      <c r="H124" s="3">
        <f t="shared" si="45"/>
        <v>0.25</v>
      </c>
    </row>
    <row r="125" spans="1:8" ht="15.2" customHeight="1" x14ac:dyDescent="0.2">
      <c r="A125" s="29" t="s">
        <v>27</v>
      </c>
      <c r="B125" s="49"/>
      <c r="C125" s="49"/>
      <c r="D125" s="13">
        <v>6</v>
      </c>
      <c r="E125" s="13">
        <v>6.3</v>
      </c>
      <c r="F125" s="27">
        <f t="shared" si="43"/>
        <v>6.15</v>
      </c>
      <c r="G125" s="28">
        <f t="shared" si="44"/>
        <v>0.21213203435596412</v>
      </c>
      <c r="H125" s="28">
        <f t="shared" si="45"/>
        <v>0.14999999999999988</v>
      </c>
    </row>
    <row r="126" spans="1:8" ht="15.2" customHeight="1" x14ac:dyDescent="0.2">
      <c r="A126" s="1"/>
      <c r="B126" s="3"/>
      <c r="C126" s="3"/>
      <c r="D126" s="3"/>
      <c r="E126" s="3"/>
      <c r="F126" s="4"/>
      <c r="G126" s="3"/>
      <c r="H126" s="3"/>
    </row>
    <row r="127" spans="1:8" ht="15.2" customHeight="1" x14ac:dyDescent="0.2">
      <c r="A127" s="1" t="s">
        <v>42</v>
      </c>
    </row>
    <row r="128" spans="1:8" ht="15.2" customHeight="1" x14ac:dyDescent="0.2">
      <c r="A128" s="1" t="s">
        <v>55</v>
      </c>
    </row>
    <row r="129" spans="1:8" ht="15.2" customHeight="1" x14ac:dyDescent="0.2">
      <c r="A129" s="7" t="s">
        <v>78</v>
      </c>
      <c r="B129" s="46">
        <v>5.5555555555555552E-2</v>
      </c>
      <c r="C129" s="46">
        <v>4.8611111111111112E-2</v>
      </c>
      <c r="D129" s="46">
        <v>4.8611111111111112E-2</v>
      </c>
    </row>
    <row r="130" spans="1:8" ht="15.2" customHeight="1" x14ac:dyDescent="0.2">
      <c r="A130" s="6" t="s">
        <v>12</v>
      </c>
      <c r="B130" s="5" t="s">
        <v>112</v>
      </c>
      <c r="C130" s="5" t="s">
        <v>113</v>
      </c>
      <c r="D130" s="5" t="s">
        <v>114</v>
      </c>
      <c r="E130" s="5" t="s">
        <v>115</v>
      </c>
      <c r="F130" s="5" t="s">
        <v>13</v>
      </c>
      <c r="G130" s="5" t="s">
        <v>14</v>
      </c>
      <c r="H130" s="5" t="s">
        <v>15</v>
      </c>
    </row>
    <row r="131" spans="1:8" ht="15.2" customHeight="1" x14ac:dyDescent="0.2">
      <c r="A131" s="1" t="s">
        <v>0</v>
      </c>
      <c r="B131" s="48">
        <v>111</v>
      </c>
      <c r="C131" s="12">
        <v>197</v>
      </c>
      <c r="D131" s="12">
        <v>236</v>
      </c>
      <c r="E131" s="12"/>
      <c r="F131" s="4"/>
      <c r="G131" s="3"/>
      <c r="H131" s="3"/>
    </row>
    <row r="132" spans="1:8" ht="15.2" customHeight="1" x14ac:dyDescent="0.2">
      <c r="A132" s="1" t="s">
        <v>1</v>
      </c>
      <c r="B132" s="48">
        <v>71</v>
      </c>
      <c r="C132" s="12">
        <v>108</v>
      </c>
      <c r="D132" s="12">
        <v>130</v>
      </c>
      <c r="E132" s="12"/>
      <c r="F132" s="4"/>
      <c r="G132" s="3"/>
      <c r="H132" s="3"/>
    </row>
    <row r="133" spans="1:8" ht="15.2" customHeight="1" x14ac:dyDescent="0.2">
      <c r="A133" s="1" t="s">
        <v>2</v>
      </c>
      <c r="B133" s="48">
        <v>66</v>
      </c>
      <c r="C133" s="12">
        <v>96</v>
      </c>
      <c r="D133" s="12">
        <v>120</v>
      </c>
      <c r="E133" s="12"/>
      <c r="F133" s="4"/>
      <c r="G133" s="3"/>
      <c r="H133" s="3"/>
    </row>
    <row r="134" spans="1:8" ht="15.2" customHeight="1" x14ac:dyDescent="0.2">
      <c r="A134" s="1" t="s">
        <v>3</v>
      </c>
      <c r="B134" s="39">
        <f>(B132/B131)*100</f>
        <v>63.963963963963963</v>
      </c>
      <c r="C134" s="3">
        <f t="shared" ref="C134:D134" si="47">(C132/C131)*100</f>
        <v>54.82233502538071</v>
      </c>
      <c r="D134" s="3">
        <f t="shared" si="47"/>
        <v>55.084745762711862</v>
      </c>
      <c r="E134" s="3"/>
      <c r="F134" s="4">
        <f>AVERAGE(C134:E134)</f>
        <v>54.953540394046286</v>
      </c>
      <c r="G134" s="3">
        <f>STDEV(C134:E134)</f>
        <v>0.18555241182301929</v>
      </c>
      <c r="H134" s="3">
        <f>+G134/SQRT(COUNT(C134:E134))</f>
        <v>0.13120536866557586</v>
      </c>
    </row>
    <row r="135" spans="1:8" ht="15.2" customHeight="1" x14ac:dyDescent="0.2">
      <c r="A135" s="1" t="s">
        <v>4</v>
      </c>
      <c r="B135" s="39">
        <f>(B133/B131)*100</f>
        <v>59.45945945945946</v>
      </c>
      <c r="C135" s="3">
        <f t="shared" ref="C135:D135" si="48">(C133/C131)*100</f>
        <v>48.73096446700508</v>
      </c>
      <c r="D135" s="3">
        <f t="shared" si="48"/>
        <v>50.847457627118644</v>
      </c>
      <c r="E135" s="3"/>
      <c r="F135" s="4">
        <f t="shared" ref="F135:F146" si="49">AVERAGE(C135:E135)</f>
        <v>49.789211047061862</v>
      </c>
      <c r="G135" s="3">
        <f t="shared" ref="G135:G146" si="50">STDEV(C135:E135)</f>
        <v>1.4965866658512461</v>
      </c>
      <c r="H135" s="3">
        <f t="shared" ref="H135:H146" si="51">+G135/SQRT(COUNT(C135:E135))</f>
        <v>1.0582465800567817</v>
      </c>
    </row>
    <row r="136" spans="1:8" ht="15.2" customHeight="1" x14ac:dyDescent="0.2">
      <c r="A136" s="1" t="s">
        <v>16</v>
      </c>
      <c r="B136" s="39">
        <f>(B133/B132)*100</f>
        <v>92.957746478873233</v>
      </c>
      <c r="C136" s="3">
        <f t="shared" ref="C136:D136" si="52">(C133/C132)*100</f>
        <v>88.888888888888886</v>
      </c>
      <c r="D136" s="3">
        <f t="shared" si="52"/>
        <v>92.307692307692307</v>
      </c>
      <c r="E136" s="3"/>
      <c r="F136" s="4">
        <f t="shared" si="49"/>
        <v>90.598290598290589</v>
      </c>
      <c r="G136" s="3">
        <f t="shared" si="50"/>
        <v>2.4174590809796515</v>
      </c>
      <c r="H136" s="3">
        <f t="shared" si="51"/>
        <v>1.7094017094017107</v>
      </c>
    </row>
    <row r="137" spans="1:8" ht="15.2" customHeight="1" x14ac:dyDescent="0.2">
      <c r="A137" s="1" t="s">
        <v>5</v>
      </c>
      <c r="B137" s="49">
        <v>199.8</v>
      </c>
      <c r="C137" s="13">
        <v>191</v>
      </c>
      <c r="D137" s="13">
        <v>189.6</v>
      </c>
      <c r="E137" s="13"/>
      <c r="F137" s="4">
        <f t="shared" si="49"/>
        <v>190.3</v>
      </c>
      <c r="G137" s="3">
        <f t="shared" si="50"/>
        <v>0.98994949366117058</v>
      </c>
      <c r="H137" s="3">
        <f t="shared" si="51"/>
        <v>0.70000000000000284</v>
      </c>
    </row>
    <row r="138" spans="1:8" ht="15.2" customHeight="1" x14ac:dyDescent="0.2">
      <c r="A138" s="1" t="s">
        <v>6</v>
      </c>
      <c r="B138" s="49">
        <v>180</v>
      </c>
      <c r="C138" s="13">
        <v>168.2</v>
      </c>
      <c r="D138" s="13">
        <v>172.4</v>
      </c>
      <c r="E138" s="13"/>
      <c r="F138" s="4">
        <f t="shared" si="49"/>
        <v>170.3</v>
      </c>
      <c r="G138" s="3">
        <f t="shared" si="50"/>
        <v>2.9698484809835115</v>
      </c>
      <c r="H138" s="3">
        <f t="shared" si="51"/>
        <v>2.1000000000000081</v>
      </c>
    </row>
    <row r="139" spans="1:8" ht="15.2" customHeight="1" x14ac:dyDescent="0.2">
      <c r="A139" s="1" t="s">
        <v>7</v>
      </c>
      <c r="B139" s="49">
        <v>284.7</v>
      </c>
      <c r="C139" s="13">
        <v>285.5</v>
      </c>
      <c r="D139" s="13">
        <v>303</v>
      </c>
      <c r="E139" s="13"/>
      <c r="F139" s="4">
        <f t="shared" si="49"/>
        <v>294.25</v>
      </c>
      <c r="G139" s="3">
        <f t="shared" si="50"/>
        <v>12.374368670764582</v>
      </c>
      <c r="H139" s="3">
        <f t="shared" si="51"/>
        <v>8.75</v>
      </c>
    </row>
    <row r="140" spans="1:8" ht="15.2" customHeight="1" x14ac:dyDescent="0.2">
      <c r="A140" s="1" t="s">
        <v>8</v>
      </c>
      <c r="B140" s="49">
        <v>9.8000000000000007</v>
      </c>
      <c r="C140" s="13">
        <v>11.6</v>
      </c>
      <c r="D140" s="13">
        <v>12.4</v>
      </c>
      <c r="E140" s="13"/>
      <c r="F140" s="4">
        <f t="shared" si="49"/>
        <v>12</v>
      </c>
      <c r="G140" s="3">
        <f t="shared" si="50"/>
        <v>0.56568542494923857</v>
      </c>
      <c r="H140" s="3">
        <f t="shared" si="51"/>
        <v>0.40000000000000036</v>
      </c>
    </row>
    <row r="141" spans="1:8" ht="15.2" customHeight="1" x14ac:dyDescent="0.2">
      <c r="A141" s="1" t="s">
        <v>9</v>
      </c>
      <c r="B141" s="49">
        <v>37.700000000000003</v>
      </c>
      <c r="C141" s="13">
        <v>37.200000000000003</v>
      </c>
      <c r="D141" s="13">
        <v>36.299999999999997</v>
      </c>
      <c r="E141" s="13"/>
      <c r="F141" s="4">
        <f t="shared" si="49"/>
        <v>36.75</v>
      </c>
      <c r="G141" s="3">
        <f t="shared" si="50"/>
        <v>0.63639610306789685</v>
      </c>
      <c r="H141" s="3">
        <f t="shared" si="51"/>
        <v>0.45000000000000284</v>
      </c>
    </row>
    <row r="142" spans="1:8" ht="15.2" customHeight="1" x14ac:dyDescent="0.2">
      <c r="A142" s="1" t="s">
        <v>10</v>
      </c>
      <c r="B142" s="48">
        <v>89</v>
      </c>
      <c r="C142" s="12">
        <v>85</v>
      </c>
      <c r="D142" s="14">
        <v>88</v>
      </c>
      <c r="E142" s="14"/>
      <c r="F142" s="4">
        <f t="shared" si="49"/>
        <v>86.5</v>
      </c>
      <c r="G142" s="3">
        <f t="shared" si="50"/>
        <v>2.1213203435596424</v>
      </c>
      <c r="H142" s="3">
        <f t="shared" si="51"/>
        <v>1.4999999999999998</v>
      </c>
    </row>
    <row r="143" spans="1:8" ht="15.2" customHeight="1" x14ac:dyDescent="0.2">
      <c r="A143" s="1" t="s">
        <v>11</v>
      </c>
      <c r="B143" s="48">
        <v>63</v>
      </c>
      <c r="C143" s="12">
        <v>58</v>
      </c>
      <c r="D143" s="14">
        <v>57</v>
      </c>
      <c r="E143" s="14"/>
      <c r="F143" s="4">
        <f t="shared" si="49"/>
        <v>57.5</v>
      </c>
      <c r="G143" s="3">
        <f t="shared" si="50"/>
        <v>0.70710678118654757</v>
      </c>
      <c r="H143" s="3">
        <f t="shared" si="51"/>
        <v>0.5</v>
      </c>
    </row>
    <row r="144" spans="1:8" ht="15.2" customHeight="1" x14ac:dyDescent="0.2">
      <c r="A144" s="1" t="s">
        <v>17</v>
      </c>
      <c r="B144" s="49">
        <v>37</v>
      </c>
      <c r="C144" s="13">
        <v>37</v>
      </c>
      <c r="D144" s="13">
        <v>36.9</v>
      </c>
      <c r="E144" s="13"/>
      <c r="F144" s="4">
        <f t="shared" si="49"/>
        <v>36.950000000000003</v>
      </c>
      <c r="G144" s="3">
        <f t="shared" si="50"/>
        <v>7.0710678118655765E-2</v>
      </c>
      <c r="H144" s="3">
        <f t="shared" si="51"/>
        <v>5.0000000000000711E-2</v>
      </c>
    </row>
    <row r="145" spans="1:8" ht="15.2" customHeight="1" x14ac:dyDescent="0.2">
      <c r="A145" s="1" t="s">
        <v>18</v>
      </c>
      <c r="B145" s="49">
        <v>4.0999999999999996</v>
      </c>
      <c r="C145" s="13">
        <v>3.8</v>
      </c>
      <c r="D145" s="13">
        <v>4.5</v>
      </c>
      <c r="E145" s="13"/>
      <c r="F145" s="4">
        <f t="shared" si="49"/>
        <v>4.1500000000000004</v>
      </c>
      <c r="G145" s="3">
        <f t="shared" si="50"/>
        <v>0.4949747468305834</v>
      </c>
      <c r="H145" s="3">
        <f t="shared" si="51"/>
        <v>0.35000000000000009</v>
      </c>
    </row>
    <row r="146" spans="1:8" ht="15.2" customHeight="1" x14ac:dyDescent="0.2">
      <c r="A146" s="29" t="s">
        <v>27</v>
      </c>
      <c r="B146" s="49"/>
      <c r="C146" s="13">
        <v>4.5999999999999996</v>
      </c>
      <c r="D146" s="13">
        <v>3.7</v>
      </c>
      <c r="E146" s="13"/>
      <c r="F146" s="27">
        <f t="shared" si="49"/>
        <v>4.1500000000000004</v>
      </c>
      <c r="G146" s="28">
        <f t="shared" si="50"/>
        <v>0.63639610306788252</v>
      </c>
      <c r="H146" s="28">
        <f t="shared" si="51"/>
        <v>0.44999999999999274</v>
      </c>
    </row>
    <row r="147" spans="1:8" ht="15.2" customHeight="1" x14ac:dyDescent="0.2">
      <c r="A147" s="1"/>
      <c r="B147" s="3"/>
      <c r="C147" s="11"/>
      <c r="D147" s="3"/>
      <c r="E147" s="3"/>
      <c r="F147" s="4"/>
      <c r="G147" s="3"/>
      <c r="H147" s="3"/>
    </row>
    <row r="148" spans="1:8" ht="15.2" customHeight="1" x14ac:dyDescent="0.2">
      <c r="A148" s="1" t="s">
        <v>43</v>
      </c>
    </row>
    <row r="149" spans="1:8" ht="15.2" customHeight="1" x14ac:dyDescent="0.2">
      <c r="A149" s="1" t="s">
        <v>59</v>
      </c>
    </row>
    <row r="150" spans="1:8" ht="15.2" customHeight="1" x14ac:dyDescent="0.2">
      <c r="A150" s="7" t="s">
        <v>79</v>
      </c>
      <c r="B150" s="18"/>
      <c r="C150" s="20"/>
      <c r="D150" s="19"/>
    </row>
    <row r="151" spans="1:8" ht="15.2" customHeight="1" x14ac:dyDescent="0.2">
      <c r="A151" s="6" t="s">
        <v>12</v>
      </c>
      <c r="B151" s="5" t="s">
        <v>112</v>
      </c>
      <c r="C151" s="5" t="s">
        <v>113</v>
      </c>
      <c r="D151" s="5" t="s">
        <v>114</v>
      </c>
      <c r="E151" s="5" t="s">
        <v>115</v>
      </c>
      <c r="F151" s="5" t="s">
        <v>13</v>
      </c>
      <c r="G151" s="5" t="s">
        <v>14</v>
      </c>
      <c r="H151" s="5" t="s">
        <v>15</v>
      </c>
    </row>
    <row r="152" spans="1:8" ht="15.2" customHeight="1" x14ac:dyDescent="0.2">
      <c r="A152" s="1" t="s">
        <v>0</v>
      </c>
      <c r="B152" s="12">
        <v>312</v>
      </c>
      <c r="C152" s="12">
        <v>379</v>
      </c>
      <c r="D152" s="12"/>
      <c r="E152" s="12"/>
      <c r="F152" s="4"/>
      <c r="G152" s="3"/>
      <c r="H152" s="3"/>
    </row>
    <row r="153" spans="1:8" ht="15.2" customHeight="1" x14ac:dyDescent="0.2">
      <c r="A153" s="1" t="s">
        <v>1</v>
      </c>
      <c r="B153" s="12">
        <v>137</v>
      </c>
      <c r="C153" s="12">
        <v>220</v>
      </c>
      <c r="D153" s="12"/>
      <c r="E153" s="12"/>
      <c r="F153" s="4"/>
      <c r="G153" s="3"/>
      <c r="H153" s="3"/>
    </row>
    <row r="154" spans="1:8" ht="15.2" customHeight="1" x14ac:dyDescent="0.2">
      <c r="A154" s="1" t="s">
        <v>2</v>
      </c>
      <c r="B154" s="12">
        <v>132</v>
      </c>
      <c r="C154" s="12">
        <v>205</v>
      </c>
      <c r="D154" s="12"/>
      <c r="E154" s="12"/>
      <c r="F154" s="4"/>
      <c r="G154" s="3"/>
      <c r="H154" s="3"/>
    </row>
    <row r="155" spans="1:8" ht="15.2" customHeight="1" x14ac:dyDescent="0.2">
      <c r="A155" s="1" t="s">
        <v>3</v>
      </c>
      <c r="B155" s="3">
        <f>(B153/B152)*100</f>
        <v>43.910256410256409</v>
      </c>
      <c r="C155" s="3">
        <f t="shared" ref="C155" si="53">(C153/C152)*100</f>
        <v>58.047493403693927</v>
      </c>
      <c r="D155" s="3"/>
      <c r="E155" s="3"/>
      <c r="F155" s="4">
        <f t="shared" ref="F155:F161" si="54">AVERAGE(B155:E155)</f>
        <v>50.978874906975165</v>
      </c>
      <c r="G155" s="3">
        <f t="shared" ref="G155:G161" si="55">STDEV(B155:E155)</f>
        <v>9.9965361453010395</v>
      </c>
      <c r="H155" s="3">
        <f t="shared" ref="H155:H161" si="56">+G155/SQRT(COUNT(B155:E155))</f>
        <v>7.0686184967187948</v>
      </c>
    </row>
    <row r="156" spans="1:8" ht="15.2" customHeight="1" x14ac:dyDescent="0.2">
      <c r="A156" s="1" t="s">
        <v>4</v>
      </c>
      <c r="B156" s="3">
        <f>(B154/B152)*100</f>
        <v>42.307692307692307</v>
      </c>
      <c r="C156" s="3">
        <f t="shared" ref="C156" si="57">(C154/C152)*100</f>
        <v>54.089709762532976</v>
      </c>
      <c r="D156" s="3"/>
      <c r="E156" s="3"/>
      <c r="F156" s="4">
        <f t="shared" si="54"/>
        <v>48.198701035112641</v>
      </c>
      <c r="G156" s="3">
        <f t="shared" si="55"/>
        <v>8.3311444383760751</v>
      </c>
      <c r="H156" s="3">
        <f t="shared" si="56"/>
        <v>5.8910087274203136</v>
      </c>
    </row>
    <row r="157" spans="1:8" ht="15.2" customHeight="1" x14ac:dyDescent="0.2">
      <c r="A157" s="1" t="s">
        <v>16</v>
      </c>
      <c r="B157" s="3">
        <f>(B154/B153)*100</f>
        <v>96.350364963503651</v>
      </c>
      <c r="C157" s="3">
        <f t="shared" ref="C157" si="58">(C154/C153)*100</f>
        <v>93.181818181818173</v>
      </c>
      <c r="D157" s="3"/>
      <c r="E157" s="3"/>
      <c r="F157" s="4">
        <f t="shared" si="54"/>
        <v>94.766091572660912</v>
      </c>
      <c r="G157" s="3">
        <f t="shared" si="55"/>
        <v>2.2405009158366127</v>
      </c>
      <c r="H157" s="3">
        <f t="shared" si="56"/>
        <v>1.5842733908427389</v>
      </c>
    </row>
    <row r="158" spans="1:8" ht="15.2" customHeight="1" x14ac:dyDescent="0.2">
      <c r="A158" s="1" t="s">
        <v>5</v>
      </c>
      <c r="B158" s="13">
        <v>192.5</v>
      </c>
      <c r="C158" s="13">
        <v>181.9</v>
      </c>
      <c r="D158" s="13"/>
      <c r="E158" s="13"/>
      <c r="F158" s="4">
        <f t="shared" si="54"/>
        <v>187.2</v>
      </c>
      <c r="G158" s="3">
        <f t="shared" si="55"/>
        <v>7.4953318805773996</v>
      </c>
      <c r="H158" s="3">
        <f t="shared" si="56"/>
        <v>5.2999999999999972</v>
      </c>
    </row>
    <row r="159" spans="1:8" ht="15.2" customHeight="1" x14ac:dyDescent="0.2">
      <c r="A159" s="1" t="s">
        <v>6</v>
      </c>
      <c r="B159" s="13">
        <v>175.9</v>
      </c>
      <c r="C159" s="13">
        <v>164.5</v>
      </c>
      <c r="D159" s="13"/>
      <c r="E159" s="13"/>
      <c r="F159" s="4">
        <f t="shared" si="54"/>
        <v>170.2</v>
      </c>
      <c r="G159" s="3">
        <f t="shared" si="55"/>
        <v>8.0610173055266454</v>
      </c>
      <c r="H159" s="3">
        <f t="shared" si="56"/>
        <v>5.700000000000002</v>
      </c>
    </row>
    <row r="160" spans="1:8" ht="15.2" customHeight="1" x14ac:dyDescent="0.2">
      <c r="A160" s="1" t="s">
        <v>7</v>
      </c>
      <c r="B160" s="13">
        <v>282.10000000000002</v>
      </c>
      <c r="C160" s="13">
        <v>275.8</v>
      </c>
      <c r="D160" s="13"/>
      <c r="E160" s="13"/>
      <c r="F160" s="4">
        <f t="shared" si="54"/>
        <v>278.95000000000005</v>
      </c>
      <c r="G160" s="3">
        <f t="shared" si="55"/>
        <v>4.4547727214752575</v>
      </c>
      <c r="H160" s="3">
        <f t="shared" si="56"/>
        <v>3.1500000000000057</v>
      </c>
    </row>
    <row r="161" spans="1:8" ht="15.2" customHeight="1" x14ac:dyDescent="0.2">
      <c r="A161" s="1" t="s">
        <v>8</v>
      </c>
      <c r="B161" s="13">
        <v>11.6</v>
      </c>
      <c r="C161" s="13">
        <v>12.3</v>
      </c>
      <c r="D161" s="13"/>
      <c r="E161" s="13"/>
      <c r="F161" s="4">
        <f t="shared" si="54"/>
        <v>11.95</v>
      </c>
      <c r="G161" s="3">
        <f t="shared" si="55"/>
        <v>0.49497474683058401</v>
      </c>
      <c r="H161" s="3">
        <f t="shared" si="56"/>
        <v>0.35000000000000048</v>
      </c>
    </row>
    <row r="162" spans="1:8" ht="15.2" customHeight="1" x14ac:dyDescent="0.2">
      <c r="A162" s="1" t="s">
        <v>9</v>
      </c>
      <c r="B162" s="13">
        <v>34</v>
      </c>
      <c r="C162" s="13">
        <v>34.200000000000003</v>
      </c>
      <c r="D162" s="13"/>
      <c r="E162" s="13"/>
      <c r="F162" s="4">
        <f>AVERAGE(B162:E162)</f>
        <v>34.1</v>
      </c>
      <c r="G162" s="3">
        <f>STDEV(B162:E162)</f>
        <v>0.14142135623731153</v>
      </c>
      <c r="H162" s="3">
        <f>+G162/SQRT(COUNT(B162:E162))</f>
        <v>0.10000000000000142</v>
      </c>
    </row>
    <row r="163" spans="1:8" ht="15.2" customHeight="1" x14ac:dyDescent="0.2">
      <c r="A163" s="1" t="s">
        <v>10</v>
      </c>
      <c r="B163" s="12">
        <v>90</v>
      </c>
      <c r="C163" s="12">
        <v>88</v>
      </c>
      <c r="D163" s="14"/>
      <c r="E163" s="14"/>
      <c r="F163" s="4">
        <f>AVERAGE(B163:E163)</f>
        <v>89</v>
      </c>
      <c r="G163" s="3">
        <f>STDEV(B163:E163)</f>
        <v>1.4142135623730951</v>
      </c>
      <c r="H163" s="3">
        <f>+G163/SQRT(COUNT(B163:E163))</f>
        <v>1</v>
      </c>
    </row>
    <row r="164" spans="1:8" ht="15.2" customHeight="1" x14ac:dyDescent="0.2">
      <c r="A164" s="1" t="s">
        <v>11</v>
      </c>
      <c r="B164" s="12">
        <v>62</v>
      </c>
      <c r="C164" s="12">
        <v>59</v>
      </c>
      <c r="D164" s="14"/>
      <c r="E164" s="14"/>
      <c r="F164" s="4">
        <f>AVERAGE(B164:E164)</f>
        <v>60.5</v>
      </c>
      <c r="G164" s="3">
        <f>STDEV(B164:E164)</f>
        <v>2.1213203435596424</v>
      </c>
      <c r="H164" s="3">
        <f>+G164/SQRT(COUNT(B164:E164))</f>
        <v>1.4999999999999998</v>
      </c>
    </row>
    <row r="165" spans="1:8" ht="15.2" customHeight="1" x14ac:dyDescent="0.2">
      <c r="A165" s="1" t="s">
        <v>17</v>
      </c>
      <c r="B165" s="13">
        <v>36.799999999999997</v>
      </c>
      <c r="C165" s="13">
        <v>37</v>
      </c>
      <c r="D165" s="13"/>
      <c r="E165" s="13"/>
      <c r="F165" s="4">
        <f t="shared" ref="F165:F167" si="59">AVERAGE(B165:E165)</f>
        <v>36.9</v>
      </c>
      <c r="G165" s="3">
        <f t="shared" ref="G165:G167" si="60">STDEV(B165:E165)</f>
        <v>0.14142135623731153</v>
      </c>
      <c r="H165" s="3">
        <f t="shared" ref="H165:H167" si="61">+G165/SQRT(COUNT(B165:E165))</f>
        <v>0.10000000000000142</v>
      </c>
    </row>
    <row r="166" spans="1:8" ht="15.2" customHeight="1" x14ac:dyDescent="0.2">
      <c r="A166" s="15" t="s">
        <v>18</v>
      </c>
      <c r="B166" s="13">
        <v>11.4</v>
      </c>
      <c r="C166" s="13">
        <v>13.9</v>
      </c>
      <c r="D166" s="13"/>
      <c r="E166" s="13"/>
      <c r="F166" s="16">
        <f t="shared" si="59"/>
        <v>12.65</v>
      </c>
      <c r="G166" s="17">
        <f t="shared" si="60"/>
        <v>1.7677669529663689</v>
      </c>
      <c r="H166" s="17">
        <f t="shared" si="61"/>
        <v>1.25</v>
      </c>
    </row>
    <row r="167" spans="1:8" ht="15.2" customHeight="1" x14ac:dyDescent="0.2">
      <c r="A167" s="29" t="s">
        <v>27</v>
      </c>
      <c r="B167" s="13">
        <v>11.9</v>
      </c>
      <c r="C167" s="13">
        <v>15.2</v>
      </c>
      <c r="D167" s="13"/>
      <c r="E167" s="13"/>
      <c r="F167" s="27">
        <f t="shared" si="59"/>
        <v>13.55</v>
      </c>
      <c r="G167" s="28">
        <f t="shared" si="60"/>
        <v>2.3334523779155933</v>
      </c>
      <c r="H167" s="28">
        <f t="shared" si="61"/>
        <v>1.6499999999999904</v>
      </c>
    </row>
    <row r="168" spans="1:8" ht="15.2" customHeight="1" x14ac:dyDescent="0.2">
      <c r="A168" s="1"/>
      <c r="B168" s="3"/>
      <c r="C168" s="3"/>
      <c r="D168" s="3"/>
      <c r="E168" s="3"/>
      <c r="F168" s="4"/>
      <c r="G168" s="3"/>
      <c r="H168" s="3"/>
    </row>
    <row r="169" spans="1:8" ht="15.2" customHeight="1" x14ac:dyDescent="0.2">
      <c r="A169" s="1" t="s">
        <v>44</v>
      </c>
    </row>
    <row r="170" spans="1:8" ht="15.2" customHeight="1" x14ac:dyDescent="0.2">
      <c r="A170" s="1" t="s">
        <v>55</v>
      </c>
    </row>
    <row r="171" spans="1:8" ht="15.2" customHeight="1" x14ac:dyDescent="0.2">
      <c r="A171" s="7" t="s">
        <v>80</v>
      </c>
    </row>
    <row r="172" spans="1:8" ht="15.2" customHeight="1" x14ac:dyDescent="0.2">
      <c r="A172" s="6" t="s">
        <v>12</v>
      </c>
      <c r="B172" s="5" t="s">
        <v>112</v>
      </c>
      <c r="C172" s="5" t="s">
        <v>113</v>
      </c>
      <c r="D172" s="5" t="s">
        <v>114</v>
      </c>
      <c r="E172" s="5" t="s">
        <v>115</v>
      </c>
      <c r="F172" s="5" t="s">
        <v>13</v>
      </c>
      <c r="G172" s="5" t="s">
        <v>14</v>
      </c>
      <c r="H172" s="5" t="s">
        <v>15</v>
      </c>
    </row>
    <row r="173" spans="1:8" ht="15.2" customHeight="1" x14ac:dyDescent="0.2">
      <c r="A173" s="1" t="s">
        <v>0</v>
      </c>
      <c r="B173" s="12">
        <v>446</v>
      </c>
      <c r="C173" s="12">
        <v>452</v>
      </c>
      <c r="D173" s="12"/>
      <c r="E173" s="12"/>
      <c r="F173" s="4"/>
      <c r="G173" s="3"/>
      <c r="H173" s="3"/>
    </row>
    <row r="174" spans="1:8" ht="15.2" customHeight="1" x14ac:dyDescent="0.2">
      <c r="A174" s="1" t="s">
        <v>1</v>
      </c>
      <c r="B174" s="12">
        <v>341</v>
      </c>
      <c r="C174" s="12">
        <v>305</v>
      </c>
      <c r="D174" s="12"/>
      <c r="E174" s="12"/>
      <c r="F174" s="4"/>
      <c r="G174" s="3"/>
      <c r="H174" s="3"/>
    </row>
    <row r="175" spans="1:8" ht="15.2" customHeight="1" x14ac:dyDescent="0.2">
      <c r="A175" s="1" t="s">
        <v>2</v>
      </c>
      <c r="B175" s="12">
        <v>317</v>
      </c>
      <c r="C175" s="12">
        <v>276</v>
      </c>
      <c r="D175" s="12"/>
      <c r="E175" s="12"/>
      <c r="F175" s="4"/>
      <c r="G175" s="3"/>
      <c r="H175" s="3"/>
    </row>
    <row r="176" spans="1:8" ht="15.2" customHeight="1" x14ac:dyDescent="0.2">
      <c r="A176" s="1" t="s">
        <v>3</v>
      </c>
      <c r="B176" s="3">
        <f>(B174/B173)*100</f>
        <v>76.457399103139011</v>
      </c>
      <c r="C176" s="3">
        <f t="shared" ref="C176" si="62">(C174/C173)*100</f>
        <v>67.477876106194685</v>
      </c>
      <c r="D176" s="3"/>
      <c r="E176" s="3"/>
      <c r="F176" s="4">
        <f t="shared" ref="F176:F182" si="63">AVERAGE(B176:E176)</f>
        <v>71.967637604666848</v>
      </c>
      <c r="G176" s="3">
        <f t="shared" ref="G176:G182" si="64">STDEV(B176:E176)</f>
        <v>6.3494816029598828</v>
      </c>
      <c r="H176" s="3">
        <f t="shared" ref="H176:H182" si="65">+G176/SQRT(COUNT(B176:E176))</f>
        <v>4.4897614984721628</v>
      </c>
    </row>
    <row r="177" spans="1:8" ht="15.2" customHeight="1" x14ac:dyDescent="0.2">
      <c r="A177" s="1" t="s">
        <v>4</v>
      </c>
      <c r="B177" s="3">
        <f>(B175/B173)*100</f>
        <v>71.076233183856502</v>
      </c>
      <c r="C177" s="3">
        <f t="shared" ref="C177" si="66">(C175/C173)*100</f>
        <v>61.06194690265486</v>
      </c>
      <c r="D177" s="3"/>
      <c r="E177" s="3"/>
      <c r="F177" s="4">
        <f t="shared" si="63"/>
        <v>66.069090043255684</v>
      </c>
      <c r="G177" s="3">
        <f t="shared" si="64"/>
        <v>7.0811697381810941</v>
      </c>
      <c r="H177" s="3">
        <f t="shared" si="65"/>
        <v>5.0071431406008209</v>
      </c>
    </row>
    <row r="178" spans="1:8" ht="15.2" customHeight="1" x14ac:dyDescent="0.2">
      <c r="A178" s="1" t="s">
        <v>16</v>
      </c>
      <c r="B178" s="3">
        <f>(B175/B174)*100</f>
        <v>92.961876832844567</v>
      </c>
      <c r="C178" s="3">
        <f t="shared" ref="C178" si="67">(C175/C174)*100</f>
        <v>90.491803278688522</v>
      </c>
      <c r="D178" s="3"/>
      <c r="E178" s="3"/>
      <c r="F178" s="4">
        <f t="shared" si="63"/>
        <v>91.726840055766544</v>
      </c>
      <c r="G178" s="3">
        <f t="shared" si="64"/>
        <v>1.7466057601732961</v>
      </c>
      <c r="H178" s="3">
        <f t="shared" si="65"/>
        <v>1.2350367770780222</v>
      </c>
    </row>
    <row r="179" spans="1:8" ht="15.2" customHeight="1" x14ac:dyDescent="0.2">
      <c r="A179" s="1" t="s">
        <v>5</v>
      </c>
      <c r="B179" s="13">
        <v>182.2</v>
      </c>
      <c r="C179" s="13">
        <v>170.6</v>
      </c>
      <c r="D179" s="13"/>
      <c r="E179" s="13"/>
      <c r="F179" s="4">
        <f t="shared" si="63"/>
        <v>176.39999999999998</v>
      </c>
      <c r="G179" s="3">
        <f t="shared" si="64"/>
        <v>8.2024386617639475</v>
      </c>
      <c r="H179" s="3">
        <f t="shared" si="65"/>
        <v>5.7999999999999972</v>
      </c>
    </row>
    <row r="180" spans="1:8" ht="15.2" customHeight="1" x14ac:dyDescent="0.2">
      <c r="A180" s="1" t="s">
        <v>6</v>
      </c>
      <c r="B180" s="13">
        <v>157</v>
      </c>
      <c r="C180" s="13">
        <v>147</v>
      </c>
      <c r="D180" s="13"/>
      <c r="E180" s="13"/>
      <c r="F180" s="4">
        <f t="shared" si="63"/>
        <v>152</v>
      </c>
      <c r="G180" s="3">
        <f t="shared" si="64"/>
        <v>7.0710678118654755</v>
      </c>
      <c r="H180" s="3">
        <f t="shared" si="65"/>
        <v>5</v>
      </c>
    </row>
    <row r="181" spans="1:8" ht="15.2" customHeight="1" x14ac:dyDescent="0.2">
      <c r="A181" s="1" t="s">
        <v>7</v>
      </c>
      <c r="B181" s="13">
        <v>278.10000000000002</v>
      </c>
      <c r="C181" s="13">
        <v>264.7</v>
      </c>
      <c r="D181" s="13"/>
      <c r="E181" s="13"/>
      <c r="F181" s="4">
        <f t="shared" si="63"/>
        <v>271.39999999999998</v>
      </c>
      <c r="G181" s="3">
        <f t="shared" si="64"/>
        <v>9.4752308678997608</v>
      </c>
      <c r="H181" s="3">
        <f t="shared" si="65"/>
        <v>6.7000000000000162</v>
      </c>
    </row>
    <row r="182" spans="1:8" ht="15.2" customHeight="1" x14ac:dyDescent="0.2">
      <c r="A182" s="1" t="s">
        <v>8</v>
      </c>
      <c r="B182" s="13">
        <v>12.7</v>
      </c>
      <c r="C182" s="13">
        <v>12.4</v>
      </c>
      <c r="D182" s="13"/>
      <c r="E182" s="13"/>
      <c r="F182" s="4">
        <f t="shared" si="63"/>
        <v>12.55</v>
      </c>
      <c r="G182" s="3">
        <f t="shared" si="64"/>
        <v>0.21213203435596351</v>
      </c>
      <c r="H182" s="3">
        <f t="shared" si="65"/>
        <v>0.14999999999999947</v>
      </c>
    </row>
    <row r="183" spans="1:8" ht="15.2" customHeight="1" x14ac:dyDescent="0.2">
      <c r="A183" s="1" t="s">
        <v>9</v>
      </c>
      <c r="B183" s="13">
        <v>36</v>
      </c>
      <c r="C183" s="13">
        <v>35.700000000000003</v>
      </c>
      <c r="D183" s="13"/>
      <c r="E183" s="13"/>
      <c r="F183" s="4">
        <f>AVERAGE(B183:E183)</f>
        <v>35.85</v>
      </c>
      <c r="G183" s="3">
        <f>STDEV(B183:E183)</f>
        <v>0.21213203435596223</v>
      </c>
      <c r="H183" s="3">
        <f>+G183/SQRT(COUNT(B183:E183))</f>
        <v>0.14999999999999855</v>
      </c>
    </row>
    <row r="184" spans="1:8" ht="15.2" customHeight="1" x14ac:dyDescent="0.2">
      <c r="A184" s="1" t="s">
        <v>10</v>
      </c>
      <c r="B184" s="12">
        <v>85</v>
      </c>
      <c r="C184" s="12">
        <v>85</v>
      </c>
      <c r="D184" s="14"/>
      <c r="E184" s="14"/>
      <c r="F184" s="4">
        <f>AVERAGE(B184:E184)</f>
        <v>85</v>
      </c>
      <c r="G184" s="3">
        <f>STDEV(B184:E184)</f>
        <v>0</v>
      </c>
      <c r="H184" s="3">
        <f>+G184/SQRT(COUNT(B184:E184))</f>
        <v>0</v>
      </c>
    </row>
    <row r="185" spans="1:8" ht="15.2" customHeight="1" x14ac:dyDescent="0.2">
      <c r="A185" s="1" t="s">
        <v>11</v>
      </c>
      <c r="B185" s="12">
        <v>56</v>
      </c>
      <c r="C185" s="12">
        <v>56</v>
      </c>
      <c r="D185" s="14"/>
      <c r="E185" s="14"/>
      <c r="F185" s="4">
        <f>AVERAGE(B185:E185)</f>
        <v>56</v>
      </c>
      <c r="G185" s="3">
        <f>STDEV(B185:E185)</f>
        <v>0</v>
      </c>
      <c r="H185" s="3">
        <f>+G185/SQRT(COUNT(B185:E185))</f>
        <v>0</v>
      </c>
    </row>
    <row r="186" spans="1:8" ht="15.2" customHeight="1" x14ac:dyDescent="0.2">
      <c r="A186" s="1" t="s">
        <v>17</v>
      </c>
      <c r="B186" s="13">
        <v>36.700000000000003</v>
      </c>
      <c r="C186" s="13">
        <v>36.9</v>
      </c>
      <c r="D186" s="13"/>
      <c r="E186" s="13"/>
      <c r="F186" s="4">
        <f t="shared" ref="F186:F188" si="68">AVERAGE(B186:E186)</f>
        <v>36.799999999999997</v>
      </c>
      <c r="G186" s="3">
        <f t="shared" ref="G186:G188" si="69">STDEV(B186:E186)</f>
        <v>0.14142135623730651</v>
      </c>
      <c r="H186" s="3">
        <f t="shared" ref="H186:H188" si="70">+G186/SQRT(COUNT(B186:E186))</f>
        <v>9.9999999999997868E-2</v>
      </c>
    </row>
    <row r="187" spans="1:8" ht="15.2" customHeight="1" x14ac:dyDescent="0.2">
      <c r="A187" s="15" t="s">
        <v>18</v>
      </c>
      <c r="B187" s="13">
        <v>8.6</v>
      </c>
      <c r="C187" s="13">
        <v>8.6999999999999993</v>
      </c>
      <c r="D187" s="13"/>
      <c r="E187" s="13"/>
      <c r="F187" s="16">
        <f t="shared" si="68"/>
        <v>8.6499999999999986</v>
      </c>
      <c r="G187" s="17">
        <f t="shared" si="69"/>
        <v>7.0710678118654502E-2</v>
      </c>
      <c r="H187" s="17">
        <f t="shared" si="70"/>
        <v>4.9999999999999822E-2</v>
      </c>
    </row>
    <row r="188" spans="1:8" ht="15.2" customHeight="1" x14ac:dyDescent="0.2">
      <c r="A188" s="29" t="s">
        <v>27</v>
      </c>
      <c r="B188" s="13">
        <v>10.6</v>
      </c>
      <c r="C188" s="13">
        <v>10.199999999999999</v>
      </c>
      <c r="D188" s="13"/>
      <c r="E188" s="13"/>
      <c r="F188" s="27">
        <f t="shared" si="68"/>
        <v>10.399999999999999</v>
      </c>
      <c r="G188" s="28">
        <f t="shared" si="69"/>
        <v>0.28284271247461928</v>
      </c>
      <c r="H188" s="28">
        <f t="shared" si="70"/>
        <v>0.20000000000000018</v>
      </c>
    </row>
    <row r="189" spans="1:8" ht="15.2" customHeight="1" x14ac:dyDescent="0.2">
      <c r="A189" s="1"/>
      <c r="B189" s="3"/>
      <c r="C189" s="3"/>
      <c r="D189" s="3"/>
      <c r="E189" s="3"/>
      <c r="F189" s="4"/>
      <c r="G189" s="3"/>
      <c r="H189" s="3"/>
    </row>
    <row r="190" spans="1:8" ht="15.2" customHeight="1" x14ac:dyDescent="0.2">
      <c r="A190" s="1" t="s">
        <v>45</v>
      </c>
    </row>
    <row r="191" spans="1:8" ht="15.2" customHeight="1" x14ac:dyDescent="0.2">
      <c r="A191" s="1" t="s">
        <v>59</v>
      </c>
    </row>
    <row r="192" spans="1:8" ht="15.2" customHeight="1" x14ac:dyDescent="0.2">
      <c r="A192" s="7" t="s">
        <v>81</v>
      </c>
      <c r="B192" s="25"/>
      <c r="C192" s="24"/>
      <c r="D192" s="24"/>
    </row>
    <row r="193" spans="1:8" ht="15.2" customHeight="1" x14ac:dyDescent="0.2">
      <c r="A193" s="6" t="s">
        <v>12</v>
      </c>
      <c r="B193" s="5" t="s">
        <v>112</v>
      </c>
      <c r="C193" s="5" t="s">
        <v>113</v>
      </c>
      <c r="D193" s="5" t="s">
        <v>114</v>
      </c>
      <c r="E193" s="5" t="s">
        <v>115</v>
      </c>
      <c r="F193" s="5" t="s">
        <v>13</v>
      </c>
      <c r="G193" s="5" t="s">
        <v>14</v>
      </c>
      <c r="H193" s="5" t="s">
        <v>15</v>
      </c>
    </row>
    <row r="194" spans="1:8" ht="15.2" customHeight="1" x14ac:dyDescent="0.2">
      <c r="A194" s="1" t="s">
        <v>0</v>
      </c>
      <c r="B194" s="12">
        <v>270</v>
      </c>
      <c r="C194" s="12">
        <v>233</v>
      </c>
      <c r="D194" s="12"/>
      <c r="E194" s="12"/>
      <c r="F194" s="4"/>
      <c r="G194" s="3"/>
      <c r="H194" s="3"/>
    </row>
    <row r="195" spans="1:8" ht="15.2" customHeight="1" x14ac:dyDescent="0.2">
      <c r="A195" s="1" t="s">
        <v>1</v>
      </c>
      <c r="B195" s="12">
        <v>211</v>
      </c>
      <c r="C195" s="12">
        <v>178</v>
      </c>
      <c r="D195" s="12"/>
      <c r="E195" s="12"/>
      <c r="F195" s="4"/>
      <c r="G195" s="3"/>
      <c r="H195" s="3"/>
    </row>
    <row r="196" spans="1:8" ht="15.2" customHeight="1" x14ac:dyDescent="0.2">
      <c r="A196" s="1" t="s">
        <v>2</v>
      </c>
      <c r="B196" s="12">
        <v>205</v>
      </c>
      <c r="C196" s="12">
        <v>174</v>
      </c>
      <c r="D196" s="12"/>
      <c r="E196" s="12"/>
      <c r="F196" s="4"/>
      <c r="G196" s="3"/>
      <c r="H196" s="3"/>
    </row>
    <row r="197" spans="1:8" ht="15.2" customHeight="1" x14ac:dyDescent="0.2">
      <c r="A197" s="1" t="s">
        <v>3</v>
      </c>
      <c r="B197" s="3">
        <f>(B195/B194)*100</f>
        <v>78.148148148148138</v>
      </c>
      <c r="C197" s="3">
        <f t="shared" ref="C197" si="71">(C195/C194)*100</f>
        <v>76.394849785407729</v>
      </c>
      <c r="D197" s="3"/>
      <c r="E197" s="3"/>
      <c r="F197" s="4">
        <f t="shared" ref="F197:F203" si="72">AVERAGE(B197:E197)</f>
        <v>77.271498966777926</v>
      </c>
      <c r="G197" s="3">
        <f t="shared" ref="G197:G203" si="73">STDEV(B197:E197)</f>
        <v>1.2397691617370146</v>
      </c>
      <c r="H197" s="3">
        <f t="shared" ref="H197:H203" si="74">+G197/SQRT(COUNT(B197:E197))</f>
        <v>0.87664918137020453</v>
      </c>
    </row>
    <row r="198" spans="1:8" ht="15.2" customHeight="1" x14ac:dyDescent="0.2">
      <c r="A198" s="1" t="s">
        <v>4</v>
      </c>
      <c r="B198" s="3">
        <f>(B196/B194)*100</f>
        <v>75.925925925925924</v>
      </c>
      <c r="C198" s="3">
        <f t="shared" ref="C198" si="75">(C196/C194)*100</f>
        <v>74.678111587982826</v>
      </c>
      <c r="D198" s="3"/>
      <c r="E198" s="3"/>
      <c r="F198" s="4">
        <f t="shared" si="72"/>
        <v>75.302018756954368</v>
      </c>
      <c r="G198" s="3">
        <f t="shared" si="73"/>
        <v>0.88233798002136643</v>
      </c>
      <c r="H198" s="3">
        <f t="shared" si="74"/>
        <v>0.62390716897154863</v>
      </c>
    </row>
    <row r="199" spans="1:8" ht="15.2" customHeight="1" x14ac:dyDescent="0.2">
      <c r="A199" s="1" t="s">
        <v>16</v>
      </c>
      <c r="B199" s="3">
        <f>(B196/B195)*100</f>
        <v>97.156398104265406</v>
      </c>
      <c r="C199" s="3">
        <f t="shared" ref="C199" si="76">(C196/C195)*100</f>
        <v>97.752808988764045</v>
      </c>
      <c r="D199" s="3"/>
      <c r="E199" s="3"/>
      <c r="F199" s="4">
        <f t="shared" si="72"/>
        <v>97.454603546514733</v>
      </c>
      <c r="G199" s="3">
        <f t="shared" si="73"/>
        <v>0.421726180802454</v>
      </c>
      <c r="H199" s="3">
        <f t="shared" si="74"/>
        <v>0.29820544224931922</v>
      </c>
    </row>
    <row r="200" spans="1:8" ht="15.2" customHeight="1" x14ac:dyDescent="0.2">
      <c r="A200" s="1" t="s">
        <v>5</v>
      </c>
      <c r="B200" s="13">
        <v>200.5</v>
      </c>
      <c r="C200" s="13">
        <v>185.6</v>
      </c>
      <c r="D200" s="13"/>
      <c r="E200" s="13"/>
      <c r="F200" s="4">
        <f t="shared" si="72"/>
        <v>193.05</v>
      </c>
      <c r="G200" s="3">
        <f t="shared" si="73"/>
        <v>10.535891039679562</v>
      </c>
      <c r="H200" s="3">
        <f t="shared" si="74"/>
        <v>7.450000000000002</v>
      </c>
    </row>
    <row r="201" spans="1:8" ht="15.2" customHeight="1" x14ac:dyDescent="0.2">
      <c r="A201" s="1" t="s">
        <v>6</v>
      </c>
      <c r="B201" s="13">
        <v>178.9</v>
      </c>
      <c r="C201" s="13">
        <v>168.5</v>
      </c>
      <c r="D201" s="13"/>
      <c r="E201" s="13"/>
      <c r="F201" s="4">
        <f t="shared" si="72"/>
        <v>173.7</v>
      </c>
      <c r="G201" s="3">
        <f t="shared" si="73"/>
        <v>7.3539105243400984</v>
      </c>
      <c r="H201" s="3">
        <f t="shared" si="74"/>
        <v>5.2000000000000028</v>
      </c>
    </row>
    <row r="202" spans="1:8" ht="15.2" customHeight="1" x14ac:dyDescent="0.2">
      <c r="A202" s="1" t="s">
        <v>7</v>
      </c>
      <c r="B202" s="13">
        <v>289.2</v>
      </c>
      <c r="C202" s="13">
        <v>273.60000000000002</v>
      </c>
      <c r="D202" s="13"/>
      <c r="E202" s="13"/>
      <c r="F202" s="4">
        <f t="shared" si="72"/>
        <v>281.39999999999998</v>
      </c>
      <c r="G202" s="3">
        <f t="shared" si="73"/>
        <v>11.030865786510118</v>
      </c>
      <c r="H202" s="3">
        <f t="shared" si="74"/>
        <v>7.7999999999999829</v>
      </c>
    </row>
    <row r="203" spans="1:8" ht="15.2" customHeight="1" x14ac:dyDescent="0.2">
      <c r="A203" s="1" t="s">
        <v>8</v>
      </c>
      <c r="B203" s="13">
        <v>12.4</v>
      </c>
      <c r="C203" s="13">
        <v>12</v>
      </c>
      <c r="D203" s="13"/>
      <c r="E203" s="13"/>
      <c r="F203" s="4">
        <f t="shared" si="72"/>
        <v>12.2</v>
      </c>
      <c r="G203" s="3">
        <f t="shared" si="73"/>
        <v>0.28284271247461928</v>
      </c>
      <c r="H203" s="3">
        <f t="shared" si="74"/>
        <v>0.20000000000000018</v>
      </c>
    </row>
    <row r="204" spans="1:8" ht="15.2" customHeight="1" x14ac:dyDescent="0.2">
      <c r="A204" s="1" t="s">
        <v>9</v>
      </c>
      <c r="B204" s="13">
        <v>33</v>
      </c>
      <c r="C204" s="13">
        <v>33.5</v>
      </c>
      <c r="D204" s="13"/>
      <c r="E204" s="13"/>
      <c r="F204" s="4">
        <f>AVERAGE(B204:E204)</f>
        <v>33.25</v>
      </c>
      <c r="G204" s="3">
        <f>STDEV(B204:E204)</f>
        <v>0.35355339059327379</v>
      </c>
      <c r="H204" s="3">
        <f>+G204/SQRT(COUNT(B204:E204))</f>
        <v>0.25</v>
      </c>
    </row>
    <row r="205" spans="1:8" ht="15.2" customHeight="1" x14ac:dyDescent="0.2">
      <c r="A205" s="1" t="s">
        <v>10</v>
      </c>
      <c r="B205" s="12">
        <v>88</v>
      </c>
      <c r="C205" s="12">
        <v>90</v>
      </c>
      <c r="D205" s="14"/>
      <c r="E205" s="14"/>
      <c r="F205" s="4">
        <f>AVERAGE(B205:E205)</f>
        <v>89</v>
      </c>
      <c r="G205" s="3">
        <f>STDEV(B205:E205)</f>
        <v>1.4142135623730951</v>
      </c>
      <c r="H205" s="3">
        <f>+G205/SQRT(COUNT(B205:E205))</f>
        <v>1</v>
      </c>
    </row>
    <row r="206" spans="1:8" ht="15.2" customHeight="1" x14ac:dyDescent="0.2">
      <c r="A206" s="1" t="s">
        <v>11</v>
      </c>
      <c r="B206" s="12">
        <v>62</v>
      </c>
      <c r="C206" s="12">
        <v>62</v>
      </c>
      <c r="D206" s="14"/>
      <c r="E206" s="14"/>
      <c r="F206" s="4">
        <f>AVERAGE(B206:E206)</f>
        <v>62</v>
      </c>
      <c r="G206" s="3">
        <f>STDEV(B206:E206)</f>
        <v>0</v>
      </c>
      <c r="H206" s="3">
        <f>+G206/SQRT(COUNT(B206:E206))</f>
        <v>0</v>
      </c>
    </row>
    <row r="207" spans="1:8" ht="15.2" customHeight="1" x14ac:dyDescent="0.2">
      <c r="A207" s="1" t="s">
        <v>17</v>
      </c>
      <c r="B207" s="13">
        <v>36.700000000000003</v>
      </c>
      <c r="C207" s="13">
        <v>36.700000000000003</v>
      </c>
      <c r="D207" s="13"/>
      <c r="E207" s="13"/>
      <c r="F207" s="4">
        <f t="shared" ref="F207:F209" si="77">AVERAGE(B207:E207)</f>
        <v>36.700000000000003</v>
      </c>
      <c r="G207" s="3">
        <f t="shared" ref="G207:G209" si="78">STDEV(B207:E207)</f>
        <v>0</v>
      </c>
      <c r="H207" s="3">
        <f t="shared" ref="H207:H209" si="79">+G207/SQRT(COUNT(B207:E207))</f>
        <v>0</v>
      </c>
    </row>
    <row r="208" spans="1:8" ht="15.2" customHeight="1" x14ac:dyDescent="0.2">
      <c r="A208" s="15" t="s">
        <v>18</v>
      </c>
      <c r="B208" s="13">
        <v>9.9</v>
      </c>
      <c r="C208" s="13">
        <v>8.5</v>
      </c>
      <c r="D208" s="13"/>
      <c r="E208" s="13"/>
      <c r="F208" s="16">
        <f t="shared" si="77"/>
        <v>9.1999999999999993</v>
      </c>
      <c r="G208" s="17">
        <f t="shared" si="78"/>
        <v>0.9899494936611668</v>
      </c>
      <c r="H208" s="17">
        <f t="shared" si="79"/>
        <v>0.70000000000000018</v>
      </c>
    </row>
    <row r="209" spans="1:8" ht="15.2" customHeight="1" x14ac:dyDescent="0.2">
      <c r="A209" s="29" t="s">
        <v>27</v>
      </c>
      <c r="B209" s="13">
        <v>7.9</v>
      </c>
      <c r="C209" s="13">
        <v>8.6999999999999993</v>
      </c>
      <c r="D209" s="13"/>
      <c r="E209" s="13"/>
      <c r="F209" s="27">
        <f t="shared" si="77"/>
        <v>8.3000000000000007</v>
      </c>
      <c r="G209" s="28">
        <f t="shared" si="78"/>
        <v>0.56568542494923724</v>
      </c>
      <c r="H209" s="28">
        <f t="shared" si="79"/>
        <v>0.39999999999999941</v>
      </c>
    </row>
    <row r="210" spans="1:8" ht="15.2" customHeight="1" x14ac:dyDescent="0.2">
      <c r="A210" s="1"/>
      <c r="B210" s="3"/>
      <c r="C210" s="3"/>
      <c r="D210" s="3"/>
      <c r="E210" s="3"/>
      <c r="F210" s="4"/>
      <c r="G210" s="3"/>
      <c r="H210" s="3"/>
    </row>
    <row r="211" spans="1:8" ht="15.2" customHeight="1" x14ac:dyDescent="0.2">
      <c r="A211" s="1" t="s">
        <v>46</v>
      </c>
    </row>
    <row r="212" spans="1:8" ht="15.2" customHeight="1" x14ac:dyDescent="0.2">
      <c r="A212" s="1" t="s">
        <v>59</v>
      </c>
    </row>
    <row r="213" spans="1:8" ht="15.2" customHeight="1" x14ac:dyDescent="0.2">
      <c r="A213" s="7" t="s">
        <v>82</v>
      </c>
    </row>
    <row r="214" spans="1:8" ht="15.2" customHeight="1" x14ac:dyDescent="0.2">
      <c r="A214" s="6" t="s">
        <v>12</v>
      </c>
      <c r="B214" s="5" t="s">
        <v>112</v>
      </c>
      <c r="C214" s="5" t="s">
        <v>113</v>
      </c>
      <c r="D214" s="5" t="s">
        <v>114</v>
      </c>
      <c r="E214" s="5" t="s">
        <v>115</v>
      </c>
      <c r="F214" s="5" t="s">
        <v>13</v>
      </c>
      <c r="G214" s="5" t="s">
        <v>14</v>
      </c>
      <c r="H214" s="5" t="s">
        <v>15</v>
      </c>
    </row>
    <row r="215" spans="1:8" ht="15.2" customHeight="1" x14ac:dyDescent="0.2">
      <c r="A215" s="1" t="s">
        <v>0</v>
      </c>
      <c r="B215" s="12">
        <v>319</v>
      </c>
      <c r="C215" s="12">
        <v>348</v>
      </c>
      <c r="D215" s="12"/>
      <c r="E215" s="12"/>
      <c r="F215" s="4"/>
      <c r="G215" s="3"/>
      <c r="H215" s="3"/>
    </row>
    <row r="216" spans="1:8" ht="15.2" customHeight="1" x14ac:dyDescent="0.2">
      <c r="A216" s="1" t="s">
        <v>1</v>
      </c>
      <c r="B216" s="12">
        <v>224</v>
      </c>
      <c r="C216" s="12">
        <v>238</v>
      </c>
      <c r="D216" s="12"/>
      <c r="E216" s="12"/>
      <c r="F216" s="4"/>
      <c r="G216" s="3"/>
      <c r="H216" s="3"/>
    </row>
    <row r="217" spans="1:8" ht="15.2" customHeight="1" x14ac:dyDescent="0.2">
      <c r="A217" s="1" t="s">
        <v>2</v>
      </c>
      <c r="B217" s="12">
        <v>219</v>
      </c>
      <c r="C217" s="12">
        <v>215</v>
      </c>
      <c r="D217" s="12"/>
      <c r="E217" s="12"/>
      <c r="F217" s="4"/>
      <c r="G217" s="3"/>
      <c r="H217" s="3"/>
    </row>
    <row r="218" spans="1:8" ht="15.2" customHeight="1" x14ac:dyDescent="0.2">
      <c r="A218" s="1" t="s">
        <v>3</v>
      </c>
      <c r="B218" s="3">
        <f>(B216/B215)*100</f>
        <v>70.219435736677113</v>
      </c>
      <c r="C218" s="3">
        <f t="shared" ref="C218" si="80">(C216/C215)*100</f>
        <v>68.390804597701148</v>
      </c>
      <c r="D218" s="3"/>
      <c r="E218" s="3"/>
      <c r="F218" s="4">
        <f t="shared" ref="F218:F224" si="81">AVERAGE(B218:E218)</f>
        <v>69.305120167189131</v>
      </c>
      <c r="G218" s="3">
        <f t="shared" ref="G218:G224" si="82">STDEV(B218:E218)</f>
        <v>1.2930374786587846</v>
      </c>
      <c r="H218" s="3">
        <f t="shared" ref="H218:H224" si="83">+G218/SQRT(COUNT(B218:E218))</f>
        <v>0.9143155694879822</v>
      </c>
    </row>
    <row r="219" spans="1:8" ht="15.2" customHeight="1" x14ac:dyDescent="0.2">
      <c r="A219" s="1" t="s">
        <v>4</v>
      </c>
      <c r="B219" s="3">
        <f>(B217/B215)*100</f>
        <v>68.652037617554868</v>
      </c>
      <c r="C219" s="3">
        <f t="shared" ref="C219" si="84">(C217/C215)*100</f>
        <v>61.781609195402297</v>
      </c>
      <c r="D219" s="3"/>
      <c r="E219" s="3"/>
      <c r="F219" s="4">
        <f t="shared" si="81"/>
        <v>65.216823406478582</v>
      </c>
      <c r="G219" s="3">
        <f t="shared" si="82"/>
        <v>4.8581265269608753</v>
      </c>
      <c r="H219" s="3">
        <f t="shared" si="83"/>
        <v>3.4352142110762856</v>
      </c>
    </row>
    <row r="220" spans="1:8" ht="15.2" customHeight="1" x14ac:dyDescent="0.2">
      <c r="A220" s="1" t="s">
        <v>16</v>
      </c>
      <c r="B220" s="3">
        <f>(B217/B216)*100</f>
        <v>97.767857142857139</v>
      </c>
      <c r="C220" s="3">
        <f t="shared" ref="C220" si="85">(C217/C216)*100</f>
        <v>90.336134453781511</v>
      </c>
      <c r="D220" s="3"/>
      <c r="E220" s="3"/>
      <c r="F220" s="4">
        <f t="shared" si="81"/>
        <v>94.051995798319325</v>
      </c>
      <c r="G220" s="3">
        <f t="shared" si="82"/>
        <v>5.2550215093433001</v>
      </c>
      <c r="H220" s="3">
        <f t="shared" si="83"/>
        <v>3.7158613445378132</v>
      </c>
    </row>
    <row r="221" spans="1:8" ht="15.2" customHeight="1" x14ac:dyDescent="0.2">
      <c r="A221" s="1" t="s">
        <v>5</v>
      </c>
      <c r="B221" s="13">
        <v>224.7</v>
      </c>
      <c r="C221" s="13">
        <v>191.9</v>
      </c>
      <c r="D221" s="13"/>
      <c r="E221" s="13"/>
      <c r="F221" s="4">
        <f t="shared" si="81"/>
        <v>208.3</v>
      </c>
      <c r="G221" s="3">
        <f t="shared" si="82"/>
        <v>23.193102422918745</v>
      </c>
      <c r="H221" s="3">
        <f t="shared" si="83"/>
        <v>16.399999999999988</v>
      </c>
    </row>
    <row r="222" spans="1:8" ht="15.2" customHeight="1" x14ac:dyDescent="0.2">
      <c r="A222" s="1" t="s">
        <v>6</v>
      </c>
      <c r="B222" s="13">
        <v>202.1</v>
      </c>
      <c r="C222" s="13">
        <v>165</v>
      </c>
      <c r="D222" s="13"/>
      <c r="E222" s="13"/>
      <c r="F222" s="4">
        <f t="shared" si="81"/>
        <v>183.55</v>
      </c>
      <c r="G222" s="3">
        <f t="shared" si="82"/>
        <v>26.233661582020947</v>
      </c>
      <c r="H222" s="3">
        <f t="shared" si="83"/>
        <v>18.550000000000022</v>
      </c>
    </row>
    <row r="223" spans="1:8" ht="15.2" customHeight="1" x14ac:dyDescent="0.2">
      <c r="A223" s="1" t="s">
        <v>7</v>
      </c>
      <c r="B223" s="13">
        <v>306.2</v>
      </c>
      <c r="C223" s="13">
        <v>286.3</v>
      </c>
      <c r="D223" s="13"/>
      <c r="E223" s="13"/>
      <c r="F223" s="4">
        <f t="shared" si="81"/>
        <v>296.25</v>
      </c>
      <c r="G223" s="3">
        <f t="shared" si="82"/>
        <v>14.071424945612279</v>
      </c>
      <c r="H223" s="3">
        <f t="shared" si="83"/>
        <v>9.9499999999999869</v>
      </c>
    </row>
    <row r="224" spans="1:8" ht="15.2" customHeight="1" x14ac:dyDescent="0.2">
      <c r="A224" s="1" t="s">
        <v>8</v>
      </c>
      <c r="B224" s="13">
        <v>12.3</v>
      </c>
      <c r="C224" s="13">
        <v>12.3</v>
      </c>
      <c r="D224" s="13"/>
      <c r="E224" s="13"/>
      <c r="F224" s="4">
        <f t="shared" si="81"/>
        <v>12.3</v>
      </c>
      <c r="G224" s="3">
        <f t="shared" si="82"/>
        <v>0</v>
      </c>
      <c r="H224" s="3">
        <f t="shared" si="83"/>
        <v>0</v>
      </c>
    </row>
    <row r="225" spans="1:8" ht="15.2" customHeight="1" x14ac:dyDescent="0.2">
      <c r="A225" s="1" t="s">
        <v>9</v>
      </c>
      <c r="B225" s="13">
        <v>35.700000000000003</v>
      </c>
      <c r="C225" s="13">
        <v>37.5</v>
      </c>
      <c r="D225" s="13"/>
      <c r="E225" s="13"/>
      <c r="F225" s="4">
        <f>AVERAGE(B225:E225)</f>
        <v>36.6</v>
      </c>
      <c r="G225" s="3">
        <f>STDEV(B225:E225)</f>
        <v>1.2727922061357835</v>
      </c>
      <c r="H225" s="3">
        <f>+G225/SQRT(COUNT(B225:E225))</f>
        <v>0.89999999999999847</v>
      </c>
    </row>
    <row r="226" spans="1:8" ht="15.2" customHeight="1" x14ac:dyDescent="0.2">
      <c r="A226" s="1" t="s">
        <v>10</v>
      </c>
      <c r="B226" s="12">
        <v>89</v>
      </c>
      <c r="C226" s="12">
        <v>85</v>
      </c>
      <c r="D226" s="14"/>
      <c r="E226" s="14"/>
      <c r="F226" s="4">
        <f>AVERAGE(B226:E226)</f>
        <v>87</v>
      </c>
      <c r="G226" s="3">
        <f>STDEV(B226:E226)</f>
        <v>2.8284271247461903</v>
      </c>
      <c r="H226" s="3">
        <f>+G226/SQRT(COUNT(B226:E226))</f>
        <v>2</v>
      </c>
    </row>
    <row r="227" spans="1:8" ht="15.2" customHeight="1" x14ac:dyDescent="0.2">
      <c r="A227" s="1" t="s">
        <v>11</v>
      </c>
      <c r="B227" s="12">
        <v>66</v>
      </c>
      <c r="C227" s="12">
        <v>58</v>
      </c>
      <c r="D227" s="14"/>
      <c r="E227" s="14"/>
      <c r="F227" s="4">
        <f>AVERAGE(B227:E227)</f>
        <v>62</v>
      </c>
      <c r="G227" s="3">
        <f>STDEV(B227:E227)</f>
        <v>5.6568542494923806</v>
      </c>
      <c r="H227" s="3">
        <f>+G227/SQRT(COUNT(B227:E227))</f>
        <v>4</v>
      </c>
    </row>
    <row r="228" spans="1:8" ht="15.2" customHeight="1" x14ac:dyDescent="0.2">
      <c r="A228" s="1" t="s">
        <v>17</v>
      </c>
      <c r="B228" s="13">
        <v>36.700000000000003</v>
      </c>
      <c r="C228" s="13">
        <v>36.9</v>
      </c>
      <c r="D228" s="13"/>
      <c r="E228" s="13"/>
      <c r="F228" s="4">
        <f t="shared" ref="F228:F230" si="86">AVERAGE(B228:E228)</f>
        <v>36.799999999999997</v>
      </c>
      <c r="G228" s="3">
        <f t="shared" ref="G228:G230" si="87">STDEV(B228:E228)</f>
        <v>0.14142135623730651</v>
      </c>
      <c r="H228" s="3">
        <f t="shared" ref="H228:H230" si="88">+G228/SQRT(COUNT(B228:E228))</f>
        <v>9.9999999999997868E-2</v>
      </c>
    </row>
    <row r="229" spans="1:8" ht="15.2" customHeight="1" x14ac:dyDescent="0.2">
      <c r="A229" s="15" t="s">
        <v>18</v>
      </c>
      <c r="B229" s="13">
        <v>11.7</v>
      </c>
      <c r="C229" s="13">
        <v>12.7</v>
      </c>
      <c r="D229" s="13"/>
      <c r="E229" s="13"/>
      <c r="F229" s="16">
        <f t="shared" si="86"/>
        <v>12.2</v>
      </c>
      <c r="G229" s="17">
        <f t="shared" si="87"/>
        <v>0.70710678118654757</v>
      </c>
      <c r="H229" s="17">
        <f t="shared" si="88"/>
        <v>0.5</v>
      </c>
    </row>
    <row r="230" spans="1:8" ht="15.2" customHeight="1" x14ac:dyDescent="0.2">
      <c r="A230" s="29" t="s">
        <v>27</v>
      </c>
      <c r="B230" s="13">
        <v>12.5</v>
      </c>
      <c r="C230" s="13">
        <v>14.6</v>
      </c>
      <c r="D230" s="13"/>
      <c r="E230" s="13"/>
      <c r="F230" s="27">
        <f t="shared" si="86"/>
        <v>13.55</v>
      </c>
      <c r="G230" s="28">
        <f t="shared" si="87"/>
        <v>1.4849242404917495</v>
      </c>
      <c r="H230" s="28">
        <f t="shared" si="88"/>
        <v>1.0499999999999998</v>
      </c>
    </row>
    <row r="231" spans="1:8" ht="15.2" customHeight="1" x14ac:dyDescent="0.2"/>
    <row r="232" spans="1:8" ht="15.2" customHeight="1" x14ac:dyDescent="0.2">
      <c r="A232" s="1" t="s">
        <v>47</v>
      </c>
    </row>
    <row r="233" spans="1:8" ht="15.2" customHeight="1" x14ac:dyDescent="0.2">
      <c r="A233" s="1" t="s">
        <v>59</v>
      </c>
    </row>
    <row r="234" spans="1:8" ht="15.2" customHeight="1" x14ac:dyDescent="0.2">
      <c r="A234" s="7" t="s">
        <v>83</v>
      </c>
    </row>
    <row r="235" spans="1:8" ht="15.2" customHeight="1" x14ac:dyDescent="0.2">
      <c r="A235" s="6" t="s">
        <v>12</v>
      </c>
      <c r="B235" s="5" t="s">
        <v>112</v>
      </c>
      <c r="C235" s="5" t="s">
        <v>113</v>
      </c>
      <c r="D235" s="5" t="s">
        <v>114</v>
      </c>
      <c r="E235" s="5" t="s">
        <v>115</v>
      </c>
      <c r="F235" s="5" t="s">
        <v>13</v>
      </c>
      <c r="G235" s="5" t="s">
        <v>14</v>
      </c>
      <c r="H235" s="5" t="s">
        <v>15</v>
      </c>
    </row>
    <row r="236" spans="1:8" ht="15.2" customHeight="1" x14ac:dyDescent="0.2">
      <c r="A236" s="1" t="s">
        <v>0</v>
      </c>
      <c r="B236" s="12">
        <v>385</v>
      </c>
      <c r="C236" s="12">
        <v>271</v>
      </c>
      <c r="D236" s="48">
        <v>273</v>
      </c>
      <c r="E236" s="48">
        <v>246</v>
      </c>
      <c r="F236" s="4"/>
      <c r="G236" s="3"/>
      <c r="H236" s="3"/>
    </row>
    <row r="237" spans="1:8" ht="15.2" customHeight="1" x14ac:dyDescent="0.2">
      <c r="A237" s="1" t="s">
        <v>1</v>
      </c>
      <c r="B237" s="12">
        <v>227</v>
      </c>
      <c r="C237" s="12">
        <v>149</v>
      </c>
      <c r="D237" s="48">
        <v>131</v>
      </c>
      <c r="E237" s="48">
        <v>123</v>
      </c>
      <c r="F237" s="4"/>
      <c r="G237" s="3"/>
      <c r="H237" s="3"/>
    </row>
    <row r="238" spans="1:8" ht="15.2" customHeight="1" x14ac:dyDescent="0.2">
      <c r="A238" s="1" t="s">
        <v>2</v>
      </c>
      <c r="B238" s="12">
        <v>216</v>
      </c>
      <c r="C238" s="12">
        <v>129</v>
      </c>
      <c r="D238" s="48">
        <v>123</v>
      </c>
      <c r="E238" s="48">
        <v>107</v>
      </c>
      <c r="F238" s="4"/>
      <c r="G238" s="3"/>
      <c r="H238" s="3"/>
    </row>
    <row r="239" spans="1:8" ht="15.2" customHeight="1" x14ac:dyDescent="0.2">
      <c r="A239" s="1" t="s">
        <v>3</v>
      </c>
      <c r="B239" s="3">
        <f>(B237/B236)*100</f>
        <v>58.961038961038959</v>
      </c>
      <c r="C239" s="3">
        <f t="shared" ref="C239:E239" si="89">(C237/C236)*100</f>
        <v>54.981549815498155</v>
      </c>
      <c r="D239" s="39">
        <f t="shared" si="89"/>
        <v>47.985347985347985</v>
      </c>
      <c r="E239" s="39">
        <f t="shared" si="89"/>
        <v>50</v>
      </c>
      <c r="F239" s="4">
        <f>AVERAGE(B239:C239)</f>
        <v>56.971294388268561</v>
      </c>
      <c r="G239" s="3">
        <f>STDEV(B239:C239)</f>
        <v>2.8139237604701619</v>
      </c>
      <c r="H239" s="3">
        <f>+G239/SQRT(COUNT(B239:C239))</f>
        <v>1.9897445727704015</v>
      </c>
    </row>
    <row r="240" spans="1:8" ht="15.2" customHeight="1" x14ac:dyDescent="0.2">
      <c r="A240" s="1" t="s">
        <v>4</v>
      </c>
      <c r="B240" s="3">
        <f>(B238/B236)*100</f>
        <v>56.103896103896098</v>
      </c>
      <c r="C240" s="3">
        <f t="shared" ref="C240:E240" si="90">(C238/C236)*100</f>
        <v>47.601476014760145</v>
      </c>
      <c r="D240" s="39">
        <f t="shared" si="90"/>
        <v>45.054945054945058</v>
      </c>
      <c r="E240" s="39">
        <f t="shared" si="90"/>
        <v>43.49593495934959</v>
      </c>
      <c r="F240" s="4">
        <f t="shared" ref="F240:F251" si="91">AVERAGE(B240:C240)</f>
        <v>51.852686059328121</v>
      </c>
      <c r="G240" s="3">
        <f t="shared" ref="G240:G251" si="92">STDEV(B240:C240)</f>
        <v>6.0121189015247616</v>
      </c>
      <c r="H240" s="3">
        <f t="shared" ref="H240:H251" si="93">+G240/SQRT(COUNT(B240:C240))</f>
        <v>4.2512100445679755</v>
      </c>
    </row>
    <row r="241" spans="1:8" ht="15.2" customHeight="1" x14ac:dyDescent="0.2">
      <c r="A241" s="1" t="s">
        <v>16</v>
      </c>
      <c r="B241" s="3">
        <f>(B238/B237)*100</f>
        <v>95.154185022026425</v>
      </c>
      <c r="C241" s="3">
        <f t="shared" ref="C241:E241" si="94">(C238/C237)*100</f>
        <v>86.577181208053688</v>
      </c>
      <c r="D241" s="39">
        <f t="shared" si="94"/>
        <v>93.893129770992374</v>
      </c>
      <c r="E241" s="39">
        <f t="shared" si="94"/>
        <v>86.99186991869918</v>
      </c>
      <c r="F241" s="4">
        <f t="shared" si="91"/>
        <v>90.865683115040056</v>
      </c>
      <c r="G241" s="3">
        <f t="shared" si="92"/>
        <v>6.0648575591230047</v>
      </c>
      <c r="H241" s="3">
        <f t="shared" si="93"/>
        <v>4.2885019069863688</v>
      </c>
    </row>
    <row r="242" spans="1:8" ht="15.2" customHeight="1" x14ac:dyDescent="0.2">
      <c r="A242" s="1" t="s">
        <v>5</v>
      </c>
      <c r="B242" s="13">
        <v>195.5</v>
      </c>
      <c r="C242" s="13">
        <v>180.9</v>
      </c>
      <c r="D242" s="49">
        <v>184</v>
      </c>
      <c r="E242" s="49">
        <v>169.5</v>
      </c>
      <c r="F242" s="4">
        <f t="shared" si="91"/>
        <v>188.2</v>
      </c>
      <c r="G242" s="3">
        <f t="shared" si="92"/>
        <v>10.323759005323589</v>
      </c>
      <c r="H242" s="3">
        <f t="shared" si="93"/>
        <v>7.2999999999999963</v>
      </c>
    </row>
    <row r="243" spans="1:8" ht="15.2" customHeight="1" x14ac:dyDescent="0.2">
      <c r="A243" s="1" t="s">
        <v>6</v>
      </c>
      <c r="B243" s="13">
        <v>171.8</v>
      </c>
      <c r="C243" s="13">
        <v>157.69999999999999</v>
      </c>
      <c r="D243" s="49">
        <v>163.30000000000001</v>
      </c>
      <c r="E243" s="49">
        <v>145.80000000000001</v>
      </c>
      <c r="F243" s="4">
        <f t="shared" si="91"/>
        <v>164.75</v>
      </c>
      <c r="G243" s="3">
        <f t="shared" si="92"/>
        <v>9.970205614730336</v>
      </c>
      <c r="H243" s="3">
        <f t="shared" si="93"/>
        <v>7.0500000000000105</v>
      </c>
    </row>
    <row r="244" spans="1:8" ht="15.2" customHeight="1" x14ac:dyDescent="0.2">
      <c r="A244" s="1" t="s">
        <v>7</v>
      </c>
      <c r="B244" s="13">
        <v>298.60000000000002</v>
      </c>
      <c r="C244" s="13">
        <v>297.8</v>
      </c>
      <c r="D244" s="49">
        <v>300.3</v>
      </c>
      <c r="E244" s="49">
        <v>302.39999999999998</v>
      </c>
      <c r="F244" s="4">
        <f t="shared" si="91"/>
        <v>298.20000000000005</v>
      </c>
      <c r="G244" s="3">
        <f t="shared" si="92"/>
        <v>0.56568542494924612</v>
      </c>
      <c r="H244" s="3">
        <f t="shared" si="93"/>
        <v>0.40000000000000568</v>
      </c>
    </row>
    <row r="245" spans="1:8" ht="15.2" customHeight="1" x14ac:dyDescent="0.2">
      <c r="A245" s="1" t="s">
        <v>8</v>
      </c>
      <c r="B245" s="13">
        <v>12.2</v>
      </c>
      <c r="C245" s="13">
        <v>12.4</v>
      </c>
      <c r="D245" s="49">
        <v>12.6</v>
      </c>
      <c r="E245" s="49">
        <v>13.6</v>
      </c>
      <c r="F245" s="4">
        <f t="shared" si="91"/>
        <v>12.3</v>
      </c>
      <c r="G245" s="3">
        <f t="shared" si="92"/>
        <v>0.14142135623731025</v>
      </c>
      <c r="H245" s="3">
        <f t="shared" si="93"/>
        <v>0.10000000000000052</v>
      </c>
    </row>
    <row r="246" spans="1:8" ht="15.2" customHeight="1" x14ac:dyDescent="0.2">
      <c r="A246" s="1" t="s">
        <v>9</v>
      </c>
      <c r="B246" s="13">
        <v>36.1</v>
      </c>
      <c r="C246" s="13">
        <v>36.9</v>
      </c>
      <c r="D246" s="49">
        <v>36.799999999999997</v>
      </c>
      <c r="E246" s="49">
        <v>36.1</v>
      </c>
      <c r="F246" s="4">
        <f t="shared" si="91"/>
        <v>36.5</v>
      </c>
      <c r="G246" s="3">
        <f t="shared" si="92"/>
        <v>0.56568542494923602</v>
      </c>
      <c r="H246" s="3">
        <f t="shared" si="93"/>
        <v>0.39999999999999858</v>
      </c>
    </row>
    <row r="247" spans="1:8" ht="15.2" customHeight="1" x14ac:dyDescent="0.2">
      <c r="A247" s="1" t="s">
        <v>10</v>
      </c>
      <c r="B247" s="12">
        <v>87</v>
      </c>
      <c r="C247" s="12">
        <v>84</v>
      </c>
      <c r="D247" s="50">
        <v>87</v>
      </c>
      <c r="E247" s="50">
        <v>83</v>
      </c>
      <c r="F247" s="4">
        <f t="shared" si="91"/>
        <v>85.5</v>
      </c>
      <c r="G247" s="3">
        <f t="shared" si="92"/>
        <v>2.1213203435596424</v>
      </c>
      <c r="H247" s="3">
        <f t="shared" si="93"/>
        <v>1.4999999999999998</v>
      </c>
    </row>
    <row r="248" spans="1:8" ht="15.2" customHeight="1" x14ac:dyDescent="0.2">
      <c r="A248" s="1" t="s">
        <v>11</v>
      </c>
      <c r="B248" s="12">
        <v>57</v>
      </c>
      <c r="C248" s="12">
        <v>53</v>
      </c>
      <c r="D248" s="50">
        <v>54</v>
      </c>
      <c r="E248" s="50">
        <v>48</v>
      </c>
      <c r="F248" s="4">
        <f t="shared" si="91"/>
        <v>55</v>
      </c>
      <c r="G248" s="3">
        <f t="shared" si="92"/>
        <v>2.8284271247461903</v>
      </c>
      <c r="H248" s="3">
        <f t="shared" si="93"/>
        <v>2</v>
      </c>
    </row>
    <row r="249" spans="1:8" ht="15.2" customHeight="1" x14ac:dyDescent="0.2">
      <c r="A249" s="1" t="s">
        <v>17</v>
      </c>
      <c r="B249" s="13">
        <v>37</v>
      </c>
      <c r="C249" s="13">
        <v>36.700000000000003</v>
      </c>
      <c r="D249" s="49">
        <v>36.700000000000003</v>
      </c>
      <c r="E249" s="49">
        <v>37</v>
      </c>
      <c r="F249" s="4">
        <f t="shared" si="91"/>
        <v>36.85</v>
      </c>
      <c r="G249" s="3">
        <f t="shared" si="92"/>
        <v>0.21213203435596223</v>
      </c>
      <c r="H249" s="3">
        <f t="shared" si="93"/>
        <v>0.14999999999999855</v>
      </c>
    </row>
    <row r="250" spans="1:8" ht="15.2" customHeight="1" x14ac:dyDescent="0.2">
      <c r="A250" s="15" t="s">
        <v>18</v>
      </c>
      <c r="B250" s="13">
        <v>14.1</v>
      </c>
      <c r="C250" s="13">
        <v>9.9</v>
      </c>
      <c r="D250" s="49">
        <v>10</v>
      </c>
      <c r="E250" s="49">
        <v>9</v>
      </c>
      <c r="F250" s="4">
        <f t="shared" si="91"/>
        <v>12</v>
      </c>
      <c r="G250" s="3">
        <f t="shared" si="92"/>
        <v>2.9698484809834986</v>
      </c>
      <c r="H250" s="3">
        <f t="shared" si="93"/>
        <v>2.0999999999999992</v>
      </c>
    </row>
    <row r="251" spans="1:8" ht="15.2" customHeight="1" x14ac:dyDescent="0.2">
      <c r="A251" s="29" t="s">
        <v>27</v>
      </c>
      <c r="B251" s="13">
        <v>10.199999999999999</v>
      </c>
      <c r="C251" s="13">
        <v>13.2</v>
      </c>
      <c r="D251" s="49"/>
      <c r="E251" s="49"/>
      <c r="F251" s="27">
        <f t="shared" si="91"/>
        <v>11.7</v>
      </c>
      <c r="G251" s="28">
        <f t="shared" si="92"/>
        <v>2.1213203435596424</v>
      </c>
      <c r="H251" s="28">
        <f t="shared" si="93"/>
        <v>1.4999999999999998</v>
      </c>
    </row>
    <row r="252" spans="1:8" ht="15.2" customHeight="1" x14ac:dyDescent="0.2">
      <c r="A252" s="1"/>
      <c r="B252" s="3"/>
      <c r="C252" s="3"/>
      <c r="D252" s="3"/>
      <c r="E252" s="3"/>
      <c r="F252" s="4"/>
      <c r="G252" s="3"/>
      <c r="H252" s="3"/>
    </row>
    <row r="253" spans="1:8" ht="15.2" customHeight="1" x14ac:dyDescent="0.2">
      <c r="A253" s="1" t="s">
        <v>48</v>
      </c>
    </row>
    <row r="254" spans="1:8" ht="15.2" customHeight="1" x14ac:dyDescent="0.2">
      <c r="A254" s="1" t="s">
        <v>59</v>
      </c>
    </row>
    <row r="255" spans="1:8" ht="15.2" customHeight="1" x14ac:dyDescent="0.2">
      <c r="A255" s="7" t="s">
        <v>84</v>
      </c>
      <c r="B255" s="25"/>
      <c r="C255" s="24"/>
      <c r="D255" s="24"/>
    </row>
    <row r="256" spans="1:8" ht="15.2" customHeight="1" x14ac:dyDescent="0.2">
      <c r="A256" s="6" t="s">
        <v>12</v>
      </c>
      <c r="B256" s="5" t="s">
        <v>112</v>
      </c>
      <c r="C256" s="5" t="s">
        <v>113</v>
      </c>
      <c r="D256" s="5" t="s">
        <v>114</v>
      </c>
      <c r="E256" s="5" t="s">
        <v>115</v>
      </c>
      <c r="F256" s="5" t="s">
        <v>13</v>
      </c>
      <c r="G256" s="5" t="s">
        <v>14</v>
      </c>
      <c r="H256" s="5" t="s">
        <v>15</v>
      </c>
    </row>
    <row r="257" spans="1:8" ht="15.2" customHeight="1" x14ac:dyDescent="0.2">
      <c r="A257" s="1" t="s">
        <v>0</v>
      </c>
      <c r="B257" s="12">
        <v>212</v>
      </c>
      <c r="C257" s="12">
        <v>228</v>
      </c>
      <c r="D257" s="12"/>
      <c r="E257" s="12"/>
      <c r="F257" s="4"/>
      <c r="G257" s="3"/>
      <c r="H257" s="3"/>
    </row>
    <row r="258" spans="1:8" ht="15.2" customHeight="1" x14ac:dyDescent="0.2">
      <c r="A258" s="1" t="s">
        <v>1</v>
      </c>
      <c r="B258" s="12">
        <v>155</v>
      </c>
      <c r="C258" s="12">
        <v>153</v>
      </c>
      <c r="D258" s="12"/>
      <c r="E258" s="12"/>
      <c r="F258" s="4"/>
      <c r="G258" s="3"/>
      <c r="H258" s="3"/>
    </row>
    <row r="259" spans="1:8" ht="15.2" customHeight="1" x14ac:dyDescent="0.2">
      <c r="A259" s="1" t="s">
        <v>2</v>
      </c>
      <c r="B259" s="12">
        <v>147</v>
      </c>
      <c r="C259" s="12">
        <v>139</v>
      </c>
      <c r="D259" s="12"/>
      <c r="E259" s="12"/>
      <c r="F259" s="4"/>
      <c r="G259" s="3"/>
      <c r="H259" s="3"/>
    </row>
    <row r="260" spans="1:8" ht="15.2" customHeight="1" x14ac:dyDescent="0.2">
      <c r="A260" s="1" t="s">
        <v>3</v>
      </c>
      <c r="B260" s="3">
        <f>(B258/B257)*100</f>
        <v>73.113207547169807</v>
      </c>
      <c r="C260" s="3">
        <f t="shared" ref="C260" si="95">(C258/C257)*100</f>
        <v>67.10526315789474</v>
      </c>
      <c r="D260" s="3"/>
      <c r="E260" s="3"/>
      <c r="F260" s="4">
        <f t="shared" ref="F260:F266" si="96">AVERAGE(B260:E260)</f>
        <v>70.109235352532266</v>
      </c>
      <c r="G260" s="3">
        <f t="shared" ref="G260:G266" si="97">STDEV(B260:E260)</f>
        <v>4.2482582186480711</v>
      </c>
      <c r="H260" s="3">
        <f t="shared" ref="H260:H266" si="98">+G260/SQRT(COUNT(B260:E260))</f>
        <v>3.0039721946375337</v>
      </c>
    </row>
    <row r="261" spans="1:8" ht="15.2" customHeight="1" x14ac:dyDescent="0.2">
      <c r="A261" s="1" t="s">
        <v>4</v>
      </c>
      <c r="B261" s="3">
        <f>(B259/B257)*100</f>
        <v>69.339622641509436</v>
      </c>
      <c r="C261" s="3">
        <f t="shared" ref="C261" si="99">(C259/C257)*100</f>
        <v>60.964912280701753</v>
      </c>
      <c r="D261" s="3"/>
      <c r="E261" s="3"/>
      <c r="F261" s="4">
        <f t="shared" si="96"/>
        <v>65.152267461105595</v>
      </c>
      <c r="G261" s="3">
        <f t="shared" si="97"/>
        <v>5.9218144866003506</v>
      </c>
      <c r="H261" s="3">
        <f t="shared" si="98"/>
        <v>4.1873551804038414</v>
      </c>
    </row>
    <row r="262" spans="1:8" ht="15.2" customHeight="1" x14ac:dyDescent="0.2">
      <c r="A262" s="1" t="s">
        <v>16</v>
      </c>
      <c r="B262" s="3">
        <f>(B259/B258)*100</f>
        <v>94.838709677419359</v>
      </c>
      <c r="C262" s="3">
        <f t="shared" ref="C262" si="100">(C259/C258)*100</f>
        <v>90.849673202614383</v>
      </c>
      <c r="D262" s="3"/>
      <c r="E262" s="3"/>
      <c r="F262" s="4">
        <f t="shared" si="96"/>
        <v>92.844191440016871</v>
      </c>
      <c r="G262" s="3">
        <f t="shared" si="97"/>
        <v>2.820674741735079</v>
      </c>
      <c r="H262" s="3">
        <f t="shared" si="98"/>
        <v>1.9945182374024879</v>
      </c>
    </row>
    <row r="263" spans="1:8" ht="15.2" customHeight="1" x14ac:dyDescent="0.2">
      <c r="A263" s="1" t="s">
        <v>5</v>
      </c>
      <c r="B263" s="13">
        <v>198.4</v>
      </c>
      <c r="C263" s="13">
        <v>186.6</v>
      </c>
      <c r="D263" s="13"/>
      <c r="E263" s="13"/>
      <c r="F263" s="4">
        <f t="shared" si="96"/>
        <v>192.5</v>
      </c>
      <c r="G263" s="3">
        <f t="shared" si="97"/>
        <v>8.3438600180012692</v>
      </c>
      <c r="H263" s="3">
        <f t="shared" si="98"/>
        <v>5.9000000000000057</v>
      </c>
    </row>
    <row r="264" spans="1:8" ht="15.2" customHeight="1" x14ac:dyDescent="0.2">
      <c r="A264" s="1" t="s">
        <v>6</v>
      </c>
      <c r="B264" s="13">
        <v>183</v>
      </c>
      <c r="C264" s="13">
        <v>172.5</v>
      </c>
      <c r="D264" s="13"/>
      <c r="E264" s="13"/>
      <c r="F264" s="4">
        <f t="shared" si="96"/>
        <v>177.75</v>
      </c>
      <c r="G264" s="3">
        <f t="shared" si="97"/>
        <v>7.4246212024587486</v>
      </c>
      <c r="H264" s="3">
        <f t="shared" si="98"/>
        <v>5.2499999999999991</v>
      </c>
    </row>
    <row r="265" spans="1:8" ht="15.2" customHeight="1" x14ac:dyDescent="0.2">
      <c r="A265" s="1" t="s">
        <v>7</v>
      </c>
      <c r="B265" s="13">
        <v>277.10000000000002</v>
      </c>
      <c r="C265" s="13">
        <v>277.89999999999998</v>
      </c>
      <c r="D265" s="13"/>
      <c r="E265" s="13"/>
      <c r="F265" s="4">
        <f t="shared" si="96"/>
        <v>277.5</v>
      </c>
      <c r="G265" s="3">
        <f t="shared" si="97"/>
        <v>0.56568542494920593</v>
      </c>
      <c r="H265" s="3">
        <f t="shared" si="98"/>
        <v>0.39999999999997726</v>
      </c>
    </row>
    <row r="266" spans="1:8" ht="15.2" customHeight="1" x14ac:dyDescent="0.2">
      <c r="A266" s="1" t="s">
        <v>8</v>
      </c>
      <c r="B266" s="13">
        <v>11.3</v>
      </c>
      <c r="C266" s="13">
        <v>11.4</v>
      </c>
      <c r="D266" s="13"/>
      <c r="E266" s="13"/>
      <c r="F266" s="4">
        <f t="shared" si="96"/>
        <v>11.350000000000001</v>
      </c>
      <c r="G266" s="3">
        <f t="shared" si="97"/>
        <v>7.0710678118654502E-2</v>
      </c>
      <c r="H266" s="3">
        <f t="shared" si="98"/>
        <v>4.9999999999999822E-2</v>
      </c>
    </row>
    <row r="267" spans="1:8" ht="15.2" customHeight="1" x14ac:dyDescent="0.2">
      <c r="A267" s="1" t="s">
        <v>9</v>
      </c>
      <c r="B267" s="13">
        <v>32.6</v>
      </c>
      <c r="C267" s="13">
        <v>32.5</v>
      </c>
      <c r="D267" s="13"/>
      <c r="E267" s="13"/>
      <c r="F267" s="4">
        <f>AVERAGE(B267:E267)</f>
        <v>32.549999999999997</v>
      </c>
      <c r="G267" s="3">
        <f>STDEV(B267:E267)</f>
        <v>7.0710678118655765E-2</v>
      </c>
      <c r="H267" s="3">
        <f>+G267/SQRT(COUNT(B267:E267))</f>
        <v>5.0000000000000711E-2</v>
      </c>
    </row>
    <row r="268" spans="1:8" ht="15.2" customHeight="1" x14ac:dyDescent="0.2">
      <c r="A268" s="1" t="s">
        <v>10</v>
      </c>
      <c r="B268" s="12">
        <v>91</v>
      </c>
      <c r="C268" s="12">
        <v>90</v>
      </c>
      <c r="D268" s="14"/>
      <c r="E268" s="14"/>
      <c r="F268" s="4">
        <f>AVERAGE(B268:E268)</f>
        <v>90.5</v>
      </c>
      <c r="G268" s="3">
        <f>STDEV(B268:E268)</f>
        <v>0.70710678118654757</v>
      </c>
      <c r="H268" s="3">
        <f>+G268/SQRT(COUNT(B268:E268))</f>
        <v>0.5</v>
      </c>
    </row>
    <row r="269" spans="1:8" ht="15.2" customHeight="1" x14ac:dyDescent="0.2">
      <c r="A269" s="1" t="s">
        <v>11</v>
      </c>
      <c r="B269" s="12">
        <v>65</v>
      </c>
      <c r="C269" s="12">
        <v>61</v>
      </c>
      <c r="D269" s="14"/>
      <c r="E269" s="14"/>
      <c r="F269" s="4">
        <f>AVERAGE(B269:E269)</f>
        <v>63</v>
      </c>
      <c r="G269" s="3">
        <f>STDEV(B269:E269)</f>
        <v>2.8284271247461903</v>
      </c>
      <c r="H269" s="3">
        <f>+G269/SQRT(COUNT(B269:E269))</f>
        <v>2</v>
      </c>
    </row>
    <row r="270" spans="1:8" ht="15.2" customHeight="1" x14ac:dyDescent="0.2">
      <c r="A270" s="1" t="s">
        <v>17</v>
      </c>
      <c r="B270" s="13">
        <v>36.700000000000003</v>
      </c>
      <c r="C270" s="13">
        <v>36.700000000000003</v>
      </c>
      <c r="D270" s="13"/>
      <c r="E270" s="13"/>
      <c r="F270" s="4">
        <f t="shared" ref="F270:F272" si="101">AVERAGE(B270:E270)</f>
        <v>36.700000000000003</v>
      </c>
      <c r="G270" s="3">
        <f t="shared" ref="G270:G272" si="102">STDEV(B270:E270)</f>
        <v>0</v>
      </c>
      <c r="H270" s="3">
        <f t="shared" ref="H270:H272" si="103">+G270/SQRT(COUNT(B270:E270))</f>
        <v>0</v>
      </c>
    </row>
    <row r="271" spans="1:8" ht="15.2" customHeight="1" x14ac:dyDescent="0.2">
      <c r="A271" s="15" t="s">
        <v>18</v>
      </c>
      <c r="B271" s="13">
        <v>7.8</v>
      </c>
      <c r="C271" s="13">
        <v>8.3000000000000007</v>
      </c>
      <c r="D271" s="13"/>
      <c r="E271" s="13"/>
      <c r="F271" s="16">
        <f t="shared" si="101"/>
        <v>8.0500000000000007</v>
      </c>
      <c r="G271" s="17">
        <f t="shared" si="102"/>
        <v>0.3535533905932744</v>
      </c>
      <c r="H271" s="17">
        <f t="shared" si="103"/>
        <v>0.25000000000000044</v>
      </c>
    </row>
    <row r="272" spans="1:8" ht="15.2" customHeight="1" x14ac:dyDescent="0.2">
      <c r="A272" s="29" t="s">
        <v>27</v>
      </c>
      <c r="B272" s="13">
        <v>10.5</v>
      </c>
      <c r="C272" s="13">
        <v>10</v>
      </c>
      <c r="D272" s="13"/>
      <c r="E272" s="13"/>
      <c r="F272" s="27">
        <f t="shared" si="101"/>
        <v>10.25</v>
      </c>
      <c r="G272" s="28">
        <f t="shared" si="102"/>
        <v>0.35355339059327379</v>
      </c>
      <c r="H272" s="28">
        <f t="shared" si="103"/>
        <v>0.25</v>
      </c>
    </row>
    <row r="273" spans="1:8" ht="15.2" customHeight="1" x14ac:dyDescent="0.2">
      <c r="A273" s="1"/>
      <c r="B273" s="3"/>
      <c r="C273" s="3"/>
      <c r="D273" s="3"/>
      <c r="E273" s="3"/>
      <c r="F273" s="4"/>
      <c r="G273" s="3"/>
      <c r="H273" s="3"/>
    </row>
    <row r="274" spans="1:8" x14ac:dyDescent="0.2">
      <c r="A274" s="51"/>
      <c r="B274" s="47" t="s">
        <v>85</v>
      </c>
    </row>
  </sheetData>
  <mergeCells count="1">
    <mergeCell ref="C87:D87"/>
  </mergeCells>
  <pageMargins left="0.75" right="0.75" top="1.5" bottom="0.5" header="0.75" footer="0.5"/>
  <pageSetup orientation="portrait" r:id="rId1"/>
  <headerFooter alignWithMargins="0">
    <oddHeader xml:space="preserve">&amp;LAnatoxin-a (ATX) Study
D. Jenkins-Hill&amp;C&amp;"Arial,Bold"&amp;12Sperm Motility on the IVOS
Unedited Data&amp;Rpage &amp;P of &amp;N
Sacrifice: 24-Jul-24
</oddHeader>
    <oddFooter>&amp;L&amp;8Eight fields from each of 2 2X-CEL chambers were analyzed for each mouse.
&amp;Z&amp;F &amp;A</oddFooter>
  </headerFooter>
  <rowBreaks count="6" manualBreakCount="6">
    <brk id="42" max="7" man="1"/>
    <brk id="84" max="7" man="1"/>
    <brk id="126" max="7" man="1"/>
    <brk id="168" max="7" man="1"/>
    <brk id="210" max="7" man="1"/>
    <brk id="25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DF20-8C2B-46E7-B4E3-4281ABFA16B5}">
  <dimension ref="A1:L231"/>
  <sheetViews>
    <sheetView zoomScaleNormal="100" workbookViewId="0">
      <selection activeCell="B4" sqref="B4:E4"/>
    </sheetView>
  </sheetViews>
  <sheetFormatPr defaultRowHeight="12.75" x14ac:dyDescent="0.2"/>
  <cols>
    <col min="1" max="1" width="20.7109375" customWidth="1"/>
    <col min="2" max="8" width="10" style="2" customWidth="1"/>
    <col min="9" max="9" width="9.140625" customWidth="1"/>
    <col min="10" max="10" width="9.140625" style="2"/>
  </cols>
  <sheetData>
    <row r="1" spans="1:12" ht="15.2" customHeight="1" x14ac:dyDescent="0.2">
      <c r="A1" s="1" t="s">
        <v>61</v>
      </c>
    </row>
    <row r="2" spans="1:12" ht="15.2" customHeight="1" x14ac:dyDescent="0.2">
      <c r="A2" s="1" t="s">
        <v>99</v>
      </c>
    </row>
    <row r="3" spans="1:12" ht="15.2" customHeight="1" x14ac:dyDescent="0.2">
      <c r="A3" s="7" t="s">
        <v>87</v>
      </c>
      <c r="B3" s="46">
        <v>5.5555555555555552E-2</v>
      </c>
      <c r="C3" s="46">
        <v>5.5555555555555552E-2</v>
      </c>
      <c r="D3" s="46">
        <v>4.8611111111111112E-2</v>
      </c>
      <c r="E3" s="46">
        <v>4.8611111111111112E-2</v>
      </c>
    </row>
    <row r="4" spans="1:12" ht="15.2" customHeight="1" x14ac:dyDescent="0.2">
      <c r="A4" s="6" t="s">
        <v>12</v>
      </c>
      <c r="B4" s="5" t="s">
        <v>112</v>
      </c>
      <c r="C4" s="5" t="s">
        <v>113</v>
      </c>
      <c r="D4" s="5" t="s">
        <v>114</v>
      </c>
      <c r="E4" s="5" t="s">
        <v>115</v>
      </c>
      <c r="F4" s="5" t="s">
        <v>13</v>
      </c>
      <c r="G4" s="5" t="s">
        <v>14</v>
      </c>
      <c r="H4" s="5" t="s">
        <v>15</v>
      </c>
      <c r="J4" s="53" t="s">
        <v>13</v>
      </c>
      <c r="K4" s="53" t="s">
        <v>14</v>
      </c>
      <c r="L4" s="53" t="s">
        <v>15</v>
      </c>
    </row>
    <row r="5" spans="1:12" ht="15.2" customHeight="1" x14ac:dyDescent="0.2">
      <c r="A5" s="1" t="s">
        <v>0</v>
      </c>
      <c r="B5" s="12">
        <v>219</v>
      </c>
      <c r="C5" s="12">
        <v>274</v>
      </c>
      <c r="D5" s="48">
        <v>694</v>
      </c>
      <c r="E5" s="48">
        <v>793</v>
      </c>
      <c r="F5" s="4"/>
      <c r="G5" s="3"/>
      <c r="H5" s="3"/>
      <c r="J5" s="54"/>
      <c r="K5" s="39"/>
      <c r="L5" s="39"/>
    </row>
    <row r="6" spans="1:12" ht="15.2" customHeight="1" x14ac:dyDescent="0.2">
      <c r="A6" s="1" t="s">
        <v>1</v>
      </c>
      <c r="B6" s="12">
        <v>156</v>
      </c>
      <c r="C6" s="12">
        <v>155</v>
      </c>
      <c r="D6" s="48">
        <v>402</v>
      </c>
      <c r="E6" s="48">
        <v>412</v>
      </c>
      <c r="F6" s="4"/>
      <c r="G6" s="3"/>
      <c r="H6" s="3"/>
      <c r="J6" s="54"/>
      <c r="K6" s="39"/>
      <c r="L6" s="39"/>
    </row>
    <row r="7" spans="1:12" ht="15.2" customHeight="1" x14ac:dyDescent="0.2">
      <c r="A7" s="1" t="s">
        <v>2</v>
      </c>
      <c r="B7" s="12">
        <v>129</v>
      </c>
      <c r="C7" s="12">
        <v>128</v>
      </c>
      <c r="D7" s="48">
        <v>332</v>
      </c>
      <c r="E7" s="48">
        <v>310</v>
      </c>
      <c r="F7" s="4"/>
      <c r="G7" s="3"/>
      <c r="H7" s="3"/>
      <c r="J7" s="54"/>
      <c r="K7" s="39"/>
      <c r="L7" s="39"/>
    </row>
    <row r="8" spans="1:12" ht="15.2" customHeight="1" x14ac:dyDescent="0.2">
      <c r="A8" s="1" t="s">
        <v>3</v>
      </c>
      <c r="B8" s="3">
        <f>(B6/B5)*100</f>
        <v>71.232876712328761</v>
      </c>
      <c r="C8" s="3">
        <f t="shared" ref="C8:E8" si="0">(C6/C5)*100</f>
        <v>56.569343065693431</v>
      </c>
      <c r="D8" s="39">
        <f t="shared" si="0"/>
        <v>57.925072046109506</v>
      </c>
      <c r="E8" s="39">
        <f t="shared" si="0"/>
        <v>51.954602774274903</v>
      </c>
      <c r="F8" s="4">
        <f>AVERAGE(B8:C8)</f>
        <v>63.901109889011096</v>
      </c>
      <c r="G8" s="3">
        <f>STDEV(B8:C8)</f>
        <v>10.368684077692938</v>
      </c>
      <c r="H8" s="3">
        <f>+G8/SQRT(COUNT(B8:C8))</f>
        <v>7.3317668233176594</v>
      </c>
      <c r="J8" s="54">
        <f>AVERAGE(D8:E8)</f>
        <v>54.939837410192204</v>
      </c>
      <c r="K8" s="39">
        <f>STDEV(D8:E8)</f>
        <v>4.2217593089801557</v>
      </c>
      <c r="L8" s="39">
        <f>+K8/SQRT(COUNT(D8:E8))</f>
        <v>2.9852346359173008</v>
      </c>
    </row>
    <row r="9" spans="1:12" ht="15.2" customHeight="1" x14ac:dyDescent="0.2">
      <c r="A9" s="1" t="s">
        <v>4</v>
      </c>
      <c r="B9" s="3">
        <f>(B7/B5)*100</f>
        <v>58.904109589041099</v>
      </c>
      <c r="C9" s="3">
        <f t="shared" ref="C9:E9" si="1">(C7/C5)*100</f>
        <v>46.715328467153284</v>
      </c>
      <c r="D9" s="39">
        <f t="shared" si="1"/>
        <v>47.838616714697409</v>
      </c>
      <c r="E9" s="39">
        <f t="shared" si="1"/>
        <v>39.092055485498108</v>
      </c>
      <c r="F9" s="4">
        <f t="shared" ref="F9:F20" si="2">AVERAGE(B9:C9)</f>
        <v>52.809719028097192</v>
      </c>
      <c r="G9" s="3">
        <f t="shared" ref="G9:G20" si="3">STDEV(B9:C9)</f>
        <v>8.6187697856854033</v>
      </c>
      <c r="H9" s="3">
        <f t="shared" ref="H9:H20" si="4">+G9/SQRT(COUNT(B9:C9))</f>
        <v>6.0943905609438751</v>
      </c>
      <c r="J9" s="54">
        <f t="shared" ref="J9:J20" si="5">AVERAGE(D9:E9)</f>
        <v>43.465336100097758</v>
      </c>
      <c r="K9" s="39">
        <f t="shared" ref="K9:K20" si="6">STDEV(D9:E9)</f>
        <v>6.1847527572302043</v>
      </c>
      <c r="L9" s="39">
        <f t="shared" ref="L9:L20" si="7">+K9/SQRT(COUNT(D9:E9))</f>
        <v>4.3732806145996745</v>
      </c>
    </row>
    <row r="10" spans="1:12" ht="15.2" customHeight="1" x14ac:dyDescent="0.2">
      <c r="A10" s="1" t="s">
        <v>16</v>
      </c>
      <c r="B10" s="3">
        <f>(B7/B6)*100</f>
        <v>82.692307692307693</v>
      </c>
      <c r="C10" s="3">
        <f t="shared" ref="C10:E10" si="8">(C7/C6)*100</f>
        <v>82.58064516129032</v>
      </c>
      <c r="D10" s="39">
        <f t="shared" si="8"/>
        <v>82.587064676616919</v>
      </c>
      <c r="E10" s="39">
        <f t="shared" si="8"/>
        <v>75.242718446601941</v>
      </c>
      <c r="F10" s="4">
        <f t="shared" si="2"/>
        <v>82.636476426799007</v>
      </c>
      <c r="G10" s="3">
        <f t="shared" si="3"/>
        <v>7.8957332886837719E-2</v>
      </c>
      <c r="H10" s="3">
        <f t="shared" si="4"/>
        <v>5.5831265508686549E-2</v>
      </c>
      <c r="J10" s="54">
        <f t="shared" si="5"/>
        <v>78.914891561609437</v>
      </c>
      <c r="K10" s="39">
        <f t="shared" si="6"/>
        <v>5.1932370226254463</v>
      </c>
      <c r="L10" s="39">
        <f t="shared" si="7"/>
        <v>3.6721731150074888</v>
      </c>
    </row>
    <row r="11" spans="1:12" ht="15.2" customHeight="1" x14ac:dyDescent="0.2">
      <c r="A11" s="1" t="s">
        <v>5</v>
      </c>
      <c r="B11" s="13">
        <v>182.3</v>
      </c>
      <c r="C11" s="13">
        <v>160.5</v>
      </c>
      <c r="D11" s="49">
        <v>125.4</v>
      </c>
      <c r="E11" s="49">
        <v>127.3</v>
      </c>
      <c r="F11" s="4">
        <f t="shared" si="2"/>
        <v>171.4</v>
      </c>
      <c r="G11" s="3">
        <f t="shared" si="3"/>
        <v>15.414927829866745</v>
      </c>
      <c r="H11" s="3">
        <f t="shared" si="4"/>
        <v>10.900000000000006</v>
      </c>
      <c r="J11" s="54">
        <f t="shared" si="5"/>
        <v>126.35</v>
      </c>
      <c r="K11" s="39">
        <f t="shared" si="6"/>
        <v>1.3435028842544343</v>
      </c>
      <c r="L11" s="39">
        <f t="shared" si="7"/>
        <v>0.94999999999999574</v>
      </c>
    </row>
    <row r="12" spans="1:12" ht="15.2" customHeight="1" x14ac:dyDescent="0.2">
      <c r="A12" s="1" t="s">
        <v>6</v>
      </c>
      <c r="B12" s="13">
        <v>152</v>
      </c>
      <c r="C12" s="13">
        <v>137.80000000000001</v>
      </c>
      <c r="D12" s="49">
        <v>102</v>
      </c>
      <c r="E12" s="49">
        <v>99.9</v>
      </c>
      <c r="F12" s="4">
        <f t="shared" si="2"/>
        <v>144.9</v>
      </c>
      <c r="G12" s="3">
        <f t="shared" si="3"/>
        <v>10.040916292848967</v>
      </c>
      <c r="H12" s="3">
        <f t="shared" si="4"/>
        <v>7.0999999999999943</v>
      </c>
      <c r="J12" s="54">
        <f t="shared" si="5"/>
        <v>100.95</v>
      </c>
      <c r="K12" s="39">
        <f t="shared" si="6"/>
        <v>1.4849242404917458</v>
      </c>
      <c r="L12" s="39">
        <f t="shared" si="7"/>
        <v>1.0499999999999972</v>
      </c>
    </row>
    <row r="13" spans="1:12" ht="15.2" customHeight="1" x14ac:dyDescent="0.2">
      <c r="A13" s="1" t="s">
        <v>7</v>
      </c>
      <c r="B13" s="13">
        <v>291.3</v>
      </c>
      <c r="C13" s="13">
        <v>254.4</v>
      </c>
      <c r="D13" s="49">
        <v>217.6</v>
      </c>
      <c r="E13" s="49">
        <v>229.3</v>
      </c>
      <c r="F13" s="4">
        <f t="shared" si="2"/>
        <v>272.85000000000002</v>
      </c>
      <c r="G13" s="3">
        <f t="shared" si="3"/>
        <v>26.092240225783609</v>
      </c>
      <c r="H13" s="3">
        <f t="shared" si="4"/>
        <v>18.450000000000003</v>
      </c>
      <c r="J13" s="54">
        <f t="shared" si="5"/>
        <v>223.45</v>
      </c>
      <c r="K13" s="39">
        <f t="shared" si="6"/>
        <v>8.2731493398826181</v>
      </c>
      <c r="L13" s="39">
        <f t="shared" si="7"/>
        <v>5.8500000000000085</v>
      </c>
    </row>
    <row r="14" spans="1:12" ht="15.2" customHeight="1" x14ac:dyDescent="0.2">
      <c r="A14" s="1" t="s">
        <v>8</v>
      </c>
      <c r="B14" s="13">
        <v>12.1</v>
      </c>
      <c r="C14" s="13">
        <v>11.1</v>
      </c>
      <c r="D14" s="49">
        <v>12.9</v>
      </c>
      <c r="E14" s="49">
        <v>14.1</v>
      </c>
      <c r="F14" s="4">
        <f t="shared" si="2"/>
        <v>11.6</v>
      </c>
      <c r="G14" s="3">
        <f t="shared" si="3"/>
        <v>0.70710678118654757</v>
      </c>
      <c r="H14" s="3">
        <f t="shared" si="4"/>
        <v>0.5</v>
      </c>
      <c r="J14" s="54">
        <f t="shared" si="5"/>
        <v>13.5</v>
      </c>
      <c r="K14" s="39">
        <f t="shared" si="6"/>
        <v>0.84852813742385658</v>
      </c>
      <c r="L14" s="39">
        <f t="shared" si="7"/>
        <v>0.59999999999999964</v>
      </c>
    </row>
    <row r="15" spans="1:12" ht="15.2" customHeight="1" x14ac:dyDescent="0.2">
      <c r="A15" s="1" t="s">
        <v>9</v>
      </c>
      <c r="B15" s="13">
        <v>39.200000000000003</v>
      </c>
      <c r="C15" s="13">
        <v>38.299999999999997</v>
      </c>
      <c r="D15" s="49">
        <v>30.8</v>
      </c>
      <c r="E15" s="49">
        <v>32</v>
      </c>
      <c r="F15" s="4">
        <f t="shared" si="2"/>
        <v>38.75</v>
      </c>
      <c r="G15" s="3">
        <f t="shared" si="3"/>
        <v>0.63639610306789685</v>
      </c>
      <c r="H15" s="3">
        <f t="shared" si="4"/>
        <v>0.45000000000000284</v>
      </c>
      <c r="J15" s="54">
        <f t="shared" si="5"/>
        <v>31.4</v>
      </c>
      <c r="K15" s="39">
        <f t="shared" si="6"/>
        <v>0.84852813742385647</v>
      </c>
      <c r="L15" s="39">
        <f t="shared" si="7"/>
        <v>0.59999999999999953</v>
      </c>
    </row>
    <row r="16" spans="1:12" ht="15.2" customHeight="1" x14ac:dyDescent="0.2">
      <c r="A16" s="1" t="s">
        <v>10</v>
      </c>
      <c r="B16" s="12">
        <v>80</v>
      </c>
      <c r="C16" s="12">
        <v>81</v>
      </c>
      <c r="D16" s="50">
        <v>79</v>
      </c>
      <c r="E16" s="50">
        <v>74</v>
      </c>
      <c r="F16" s="4">
        <f t="shared" si="2"/>
        <v>80.5</v>
      </c>
      <c r="G16" s="3">
        <f t="shared" si="3"/>
        <v>0.70710678118654757</v>
      </c>
      <c r="H16" s="3">
        <f t="shared" si="4"/>
        <v>0.5</v>
      </c>
      <c r="J16" s="54">
        <f t="shared" si="5"/>
        <v>76.5</v>
      </c>
      <c r="K16" s="39">
        <f t="shared" si="6"/>
        <v>3.5355339059327378</v>
      </c>
      <c r="L16" s="39">
        <f t="shared" si="7"/>
        <v>2.5</v>
      </c>
    </row>
    <row r="17" spans="1:12" ht="15.2" customHeight="1" x14ac:dyDescent="0.2">
      <c r="A17" s="1" t="s">
        <v>11</v>
      </c>
      <c r="B17" s="12">
        <v>53</v>
      </c>
      <c r="C17" s="12">
        <v>53</v>
      </c>
      <c r="D17" s="50">
        <v>47</v>
      </c>
      <c r="E17" s="50">
        <v>43</v>
      </c>
      <c r="F17" s="4">
        <f t="shared" si="2"/>
        <v>53</v>
      </c>
      <c r="G17" s="3">
        <f t="shared" si="3"/>
        <v>0</v>
      </c>
      <c r="H17" s="3">
        <f t="shared" si="4"/>
        <v>0</v>
      </c>
      <c r="J17" s="54">
        <f t="shared" si="5"/>
        <v>45</v>
      </c>
      <c r="K17" s="39">
        <f t="shared" si="6"/>
        <v>2.8284271247461903</v>
      </c>
      <c r="L17" s="39">
        <f t="shared" si="7"/>
        <v>2</v>
      </c>
    </row>
    <row r="18" spans="1:12" ht="15.2" customHeight="1" x14ac:dyDescent="0.2">
      <c r="A18" s="1" t="s">
        <v>17</v>
      </c>
      <c r="B18" s="13">
        <v>36.700000000000003</v>
      </c>
      <c r="C18" s="13">
        <v>37</v>
      </c>
      <c r="D18" s="49">
        <v>36.700000000000003</v>
      </c>
      <c r="E18" s="49">
        <v>36.9</v>
      </c>
      <c r="F18" s="4">
        <f t="shared" si="2"/>
        <v>36.85</v>
      </c>
      <c r="G18" s="3">
        <f t="shared" si="3"/>
        <v>0.21213203435596223</v>
      </c>
      <c r="H18" s="3">
        <f t="shared" si="4"/>
        <v>0.14999999999999855</v>
      </c>
      <c r="J18" s="54">
        <f t="shared" si="5"/>
        <v>36.799999999999997</v>
      </c>
      <c r="K18" s="39">
        <f t="shared" si="6"/>
        <v>0.14142135623730651</v>
      </c>
      <c r="L18" s="39">
        <f t="shared" si="7"/>
        <v>9.9999999999997868E-2</v>
      </c>
    </row>
    <row r="19" spans="1:12" ht="15.2" customHeight="1" x14ac:dyDescent="0.2">
      <c r="A19" s="1" t="s">
        <v>18</v>
      </c>
      <c r="B19" s="13">
        <v>8</v>
      </c>
      <c r="C19" s="13">
        <v>10</v>
      </c>
      <c r="D19" s="49">
        <v>13.3</v>
      </c>
      <c r="E19" s="49">
        <v>15.2</v>
      </c>
      <c r="F19" s="4">
        <f t="shared" si="2"/>
        <v>9</v>
      </c>
      <c r="G19" s="3">
        <f t="shared" si="3"/>
        <v>1.4142135623730951</v>
      </c>
      <c r="H19" s="3">
        <f t="shared" si="4"/>
        <v>1</v>
      </c>
      <c r="J19" s="54">
        <f t="shared" si="5"/>
        <v>14.25</v>
      </c>
      <c r="K19" s="39">
        <f t="shared" si="6"/>
        <v>1.3435028842544392</v>
      </c>
      <c r="L19" s="39">
        <f t="shared" si="7"/>
        <v>0.94999999999999918</v>
      </c>
    </row>
    <row r="20" spans="1:12" ht="15.2" customHeight="1" x14ac:dyDescent="0.2">
      <c r="A20" s="29" t="s">
        <v>27</v>
      </c>
      <c r="B20" s="13">
        <v>13.4</v>
      </c>
      <c r="C20" s="13">
        <v>13.1</v>
      </c>
      <c r="D20" s="49">
        <v>14.2</v>
      </c>
      <c r="E20" s="49">
        <v>11.7</v>
      </c>
      <c r="F20" s="27">
        <f t="shared" si="2"/>
        <v>13.25</v>
      </c>
      <c r="G20" s="28">
        <f t="shared" si="3"/>
        <v>0.21213203435596475</v>
      </c>
      <c r="H20" s="28">
        <f t="shared" si="4"/>
        <v>0.15000000000000036</v>
      </c>
      <c r="J20" s="55">
        <f t="shared" si="5"/>
        <v>12.95</v>
      </c>
      <c r="K20" s="56">
        <f t="shared" si="6"/>
        <v>1.7677669529663689</v>
      </c>
      <c r="L20" s="56">
        <f t="shared" si="7"/>
        <v>1.25</v>
      </c>
    </row>
    <row r="21" spans="1:12" ht="15.2" customHeight="1" x14ac:dyDescent="0.2">
      <c r="A21" s="8"/>
      <c r="B21" s="3"/>
      <c r="C21" s="11"/>
      <c r="D21" s="3"/>
      <c r="E21" s="3"/>
      <c r="F21" s="9"/>
      <c r="G21" s="10"/>
      <c r="H21" s="10"/>
    </row>
    <row r="22" spans="1:12" ht="15.2" customHeight="1" x14ac:dyDescent="0.2">
      <c r="A22" s="1" t="s">
        <v>62</v>
      </c>
    </row>
    <row r="23" spans="1:12" ht="15.2" customHeight="1" x14ac:dyDescent="0.2">
      <c r="A23" s="1" t="s">
        <v>100</v>
      </c>
    </row>
    <row r="24" spans="1:12" ht="15.2" customHeight="1" x14ac:dyDescent="0.2">
      <c r="A24" s="7" t="s">
        <v>88</v>
      </c>
      <c r="B24" s="46">
        <v>5.5555555555555552E-2</v>
      </c>
      <c r="C24" s="46">
        <v>5.5555555555555552E-2</v>
      </c>
      <c r="D24" s="46">
        <v>4.8611111111111112E-2</v>
      </c>
      <c r="E24" s="46">
        <v>4.8611111111111112E-2</v>
      </c>
    </row>
    <row r="25" spans="1:12" ht="15.2" customHeight="1" x14ac:dyDescent="0.2">
      <c r="A25" s="6" t="s">
        <v>12</v>
      </c>
      <c r="B25" s="5" t="s">
        <v>112</v>
      </c>
      <c r="C25" s="5" t="s">
        <v>113</v>
      </c>
      <c r="D25" s="5" t="s">
        <v>114</v>
      </c>
      <c r="E25" s="5" t="s">
        <v>115</v>
      </c>
      <c r="F25" s="5" t="s">
        <v>13</v>
      </c>
      <c r="G25" s="5" t="s">
        <v>14</v>
      </c>
      <c r="H25" s="5" t="s">
        <v>15</v>
      </c>
      <c r="J25" s="53" t="s">
        <v>13</v>
      </c>
      <c r="K25" s="53" t="s">
        <v>14</v>
      </c>
      <c r="L25" s="53" t="s">
        <v>15</v>
      </c>
    </row>
    <row r="26" spans="1:12" ht="15.2" customHeight="1" x14ac:dyDescent="0.2">
      <c r="A26" s="1" t="s">
        <v>0</v>
      </c>
      <c r="B26" s="12">
        <v>205</v>
      </c>
      <c r="C26" s="12">
        <v>200</v>
      </c>
      <c r="D26" s="48">
        <v>498</v>
      </c>
      <c r="E26" s="48">
        <v>532</v>
      </c>
      <c r="F26" s="4"/>
      <c r="G26" s="3"/>
      <c r="H26" s="3"/>
      <c r="J26" s="54"/>
      <c r="K26" s="39"/>
      <c r="L26" s="39"/>
    </row>
    <row r="27" spans="1:12" ht="15.2" customHeight="1" x14ac:dyDescent="0.2">
      <c r="A27" s="1" t="s">
        <v>1</v>
      </c>
      <c r="B27" s="12">
        <v>115</v>
      </c>
      <c r="C27" s="12">
        <v>125</v>
      </c>
      <c r="D27" s="48">
        <v>264</v>
      </c>
      <c r="E27" s="48">
        <v>225</v>
      </c>
      <c r="F27" s="4"/>
      <c r="G27" s="3"/>
      <c r="H27" s="3"/>
      <c r="J27" s="54"/>
      <c r="K27" s="39"/>
      <c r="L27" s="39"/>
    </row>
    <row r="28" spans="1:12" ht="15.2" customHeight="1" x14ac:dyDescent="0.2">
      <c r="A28" s="1" t="s">
        <v>2</v>
      </c>
      <c r="B28" s="12">
        <v>102</v>
      </c>
      <c r="C28" s="12">
        <v>116</v>
      </c>
      <c r="D28" s="48">
        <v>235</v>
      </c>
      <c r="E28" s="48">
        <v>184</v>
      </c>
      <c r="F28" s="4"/>
      <c r="G28" s="3"/>
      <c r="H28" s="3"/>
      <c r="J28" s="54"/>
      <c r="K28" s="39"/>
      <c r="L28" s="39"/>
    </row>
    <row r="29" spans="1:12" ht="15.2" customHeight="1" x14ac:dyDescent="0.2">
      <c r="A29" s="1" t="s">
        <v>3</v>
      </c>
      <c r="B29" s="3">
        <f>(B27/B26)*100</f>
        <v>56.09756097560976</v>
      </c>
      <c r="C29" s="3">
        <f t="shared" ref="C29:E29" si="9">(C27/C26)*100</f>
        <v>62.5</v>
      </c>
      <c r="D29" s="39">
        <f t="shared" si="9"/>
        <v>53.01204819277109</v>
      </c>
      <c r="E29" s="39">
        <f t="shared" si="9"/>
        <v>42.293233082706763</v>
      </c>
      <c r="F29" s="4">
        <f>AVERAGE(B29:C29)</f>
        <v>59.298780487804876</v>
      </c>
      <c r="G29" s="3">
        <f>STDEV(B29:C29)</f>
        <v>4.5272080502797225</v>
      </c>
      <c r="H29" s="3">
        <f>+G29/SQRT(COUNT(B29:C29))</f>
        <v>3.2012195121951201</v>
      </c>
      <c r="J29" s="54">
        <f>AVERAGE(D29:E29)</f>
        <v>47.652640637738926</v>
      </c>
      <c r="K29" s="39">
        <f>STDEV(D29:E29)</f>
        <v>7.5793468506113424</v>
      </c>
      <c r="L29" s="39">
        <f>+K29/SQRT(COUNT(D29:E29))</f>
        <v>5.359407555032182</v>
      </c>
    </row>
    <row r="30" spans="1:12" ht="15.2" customHeight="1" x14ac:dyDescent="0.2">
      <c r="A30" s="1" t="s">
        <v>4</v>
      </c>
      <c r="B30" s="3">
        <f>(B28/B26)*100</f>
        <v>49.756097560975611</v>
      </c>
      <c r="C30" s="3">
        <f t="shared" ref="C30:E30" si="10">(C28/C26)*100</f>
        <v>57.999999999999993</v>
      </c>
      <c r="D30" s="39">
        <f t="shared" si="10"/>
        <v>47.188755020080322</v>
      </c>
      <c r="E30" s="39">
        <f t="shared" si="10"/>
        <v>34.586466165413533</v>
      </c>
      <c r="F30" s="4">
        <f t="shared" ref="F30:F41" si="11">AVERAGE(B30:C30)</f>
        <v>53.878048780487802</v>
      </c>
      <c r="G30" s="3">
        <f t="shared" ref="G30:G41" si="12">STDEV(B30:C30)</f>
        <v>5.8293193180744591</v>
      </c>
      <c r="H30" s="3">
        <f t="shared" ref="H30:H41" si="13">+G30/SQRT(COUNT(B30:C30))</f>
        <v>4.1219512195121908</v>
      </c>
      <c r="J30" s="54">
        <f t="shared" ref="J30:J41" si="14">AVERAGE(D30:E30)</f>
        <v>40.887610592746924</v>
      </c>
      <c r="K30" s="39">
        <f t="shared" ref="K30:K41" si="15">STDEV(D30:E30)</f>
        <v>8.9111639076065572</v>
      </c>
      <c r="L30" s="39">
        <f t="shared" ref="L30:L41" si="16">+K30/SQRT(COUNT(D30:E30))</f>
        <v>6.3011444273334094</v>
      </c>
    </row>
    <row r="31" spans="1:12" ht="15.2" customHeight="1" x14ac:dyDescent="0.2">
      <c r="A31" s="1" t="s">
        <v>16</v>
      </c>
      <c r="B31" s="3">
        <f>(B28/B27)*100</f>
        <v>88.695652173913047</v>
      </c>
      <c r="C31" s="3">
        <f t="shared" ref="C31:E31" si="17">(C28/C27)*100</f>
        <v>92.800000000000011</v>
      </c>
      <c r="D31" s="39">
        <f t="shared" si="17"/>
        <v>89.015151515151516</v>
      </c>
      <c r="E31" s="39">
        <f t="shared" si="17"/>
        <v>81.777777777777786</v>
      </c>
      <c r="F31" s="4">
        <f t="shared" si="11"/>
        <v>90.747826086956536</v>
      </c>
      <c r="G31" s="3">
        <f t="shared" si="12"/>
        <v>2.9022121801743572</v>
      </c>
      <c r="H31" s="3">
        <f t="shared" si="13"/>
        <v>2.052173913043482</v>
      </c>
      <c r="J31" s="54">
        <f t="shared" si="14"/>
        <v>85.396464646464651</v>
      </c>
      <c r="K31" s="39">
        <f t="shared" si="15"/>
        <v>5.1175960476783917</v>
      </c>
      <c r="L31" s="39">
        <f t="shared" si="16"/>
        <v>3.6186868686868645</v>
      </c>
    </row>
    <row r="32" spans="1:12" ht="15.2" customHeight="1" x14ac:dyDescent="0.2">
      <c r="A32" s="1" t="s">
        <v>5</v>
      </c>
      <c r="B32" s="13">
        <v>187.3</v>
      </c>
      <c r="C32" s="13">
        <v>179.7</v>
      </c>
      <c r="D32" s="49">
        <v>136.19999999999999</v>
      </c>
      <c r="E32" s="49">
        <v>129.5</v>
      </c>
      <c r="F32" s="4">
        <f t="shared" si="11"/>
        <v>183.5</v>
      </c>
      <c r="G32" s="3">
        <f t="shared" si="12"/>
        <v>5.3740115370177772</v>
      </c>
      <c r="H32" s="3">
        <f t="shared" si="13"/>
        <v>3.8000000000000109</v>
      </c>
      <c r="J32" s="54">
        <f t="shared" si="14"/>
        <v>132.85</v>
      </c>
      <c r="K32" s="39">
        <f t="shared" si="15"/>
        <v>4.73761543394986</v>
      </c>
      <c r="L32" s="39">
        <f t="shared" si="16"/>
        <v>3.3499999999999939</v>
      </c>
    </row>
    <row r="33" spans="1:12" ht="15.2" customHeight="1" x14ac:dyDescent="0.2">
      <c r="A33" s="1" t="s">
        <v>6</v>
      </c>
      <c r="B33" s="13">
        <v>161.19999999999999</v>
      </c>
      <c r="C33" s="13">
        <v>161.30000000000001</v>
      </c>
      <c r="D33" s="49">
        <v>117</v>
      </c>
      <c r="E33" s="49">
        <v>103.9</v>
      </c>
      <c r="F33" s="4">
        <f t="shared" si="11"/>
        <v>161.25</v>
      </c>
      <c r="G33" s="3">
        <f t="shared" si="12"/>
        <v>7.0710678118670822E-2</v>
      </c>
      <c r="H33" s="3">
        <f t="shared" si="13"/>
        <v>5.0000000000011362E-2</v>
      </c>
      <c r="J33" s="54">
        <f t="shared" si="14"/>
        <v>110.45</v>
      </c>
      <c r="K33" s="39">
        <f t="shared" si="15"/>
        <v>9.2630988335437685</v>
      </c>
      <c r="L33" s="39">
        <f t="shared" si="16"/>
        <v>6.5499999999999963</v>
      </c>
    </row>
    <row r="34" spans="1:12" ht="15.2" customHeight="1" x14ac:dyDescent="0.2">
      <c r="A34" s="1" t="s">
        <v>7</v>
      </c>
      <c r="B34" s="13">
        <v>302.60000000000002</v>
      </c>
      <c r="C34" s="13">
        <v>287.89999999999998</v>
      </c>
      <c r="D34" s="49">
        <v>240.8</v>
      </c>
      <c r="E34" s="49">
        <v>253.3</v>
      </c>
      <c r="F34" s="4">
        <f t="shared" si="11"/>
        <v>295.25</v>
      </c>
      <c r="G34" s="3">
        <f t="shared" si="12"/>
        <v>10.394469683442281</v>
      </c>
      <c r="H34" s="3">
        <f t="shared" si="13"/>
        <v>7.3500000000000227</v>
      </c>
      <c r="J34" s="54">
        <f t="shared" si="14"/>
        <v>247.05</v>
      </c>
      <c r="K34" s="39">
        <f t="shared" si="15"/>
        <v>8.8388347648318444</v>
      </c>
      <c r="L34" s="39">
        <f t="shared" si="16"/>
        <v>6.25</v>
      </c>
    </row>
    <row r="35" spans="1:12" ht="15.2" customHeight="1" x14ac:dyDescent="0.2">
      <c r="A35" s="1" t="s">
        <v>8</v>
      </c>
      <c r="B35" s="13">
        <v>12.7</v>
      </c>
      <c r="C35" s="13">
        <v>12.4</v>
      </c>
      <c r="D35" s="49">
        <v>12.7</v>
      </c>
      <c r="E35" s="49">
        <v>14.7</v>
      </c>
      <c r="F35" s="4">
        <f t="shared" si="11"/>
        <v>12.55</v>
      </c>
      <c r="G35" s="3">
        <f t="shared" si="12"/>
        <v>0.21213203435596351</v>
      </c>
      <c r="H35" s="3">
        <f t="shared" si="13"/>
        <v>0.14999999999999947</v>
      </c>
      <c r="J35" s="54">
        <f t="shared" si="14"/>
        <v>13.7</v>
      </c>
      <c r="K35" s="39">
        <f t="shared" si="15"/>
        <v>1.4142135623730951</v>
      </c>
      <c r="L35" s="39">
        <f t="shared" si="16"/>
        <v>1</v>
      </c>
    </row>
    <row r="36" spans="1:12" ht="15.2" customHeight="1" x14ac:dyDescent="0.2">
      <c r="A36" s="1" t="s">
        <v>9</v>
      </c>
      <c r="B36" s="13">
        <v>31.7</v>
      </c>
      <c r="C36" s="13">
        <v>31.9</v>
      </c>
      <c r="D36" s="49">
        <v>29.7</v>
      </c>
      <c r="E36" s="49">
        <v>28.8</v>
      </c>
      <c r="F36" s="4">
        <f t="shared" si="11"/>
        <v>31.799999999999997</v>
      </c>
      <c r="G36" s="3">
        <f t="shared" si="12"/>
        <v>0.141421356237309</v>
      </c>
      <c r="H36" s="3">
        <f t="shared" si="13"/>
        <v>9.9999999999999645E-2</v>
      </c>
      <c r="J36" s="54">
        <f t="shared" si="14"/>
        <v>29.25</v>
      </c>
      <c r="K36" s="39">
        <f t="shared" si="15"/>
        <v>0.63639610306789174</v>
      </c>
      <c r="L36" s="39">
        <f t="shared" si="16"/>
        <v>0.44999999999999923</v>
      </c>
    </row>
    <row r="37" spans="1:12" ht="15.2" customHeight="1" x14ac:dyDescent="0.2">
      <c r="A37" s="1" t="s">
        <v>10</v>
      </c>
      <c r="B37" s="12">
        <v>85</v>
      </c>
      <c r="C37" s="12">
        <v>87</v>
      </c>
      <c r="D37" s="50">
        <v>83</v>
      </c>
      <c r="E37" s="50">
        <v>77</v>
      </c>
      <c r="F37" s="4">
        <f t="shared" si="11"/>
        <v>86</v>
      </c>
      <c r="G37" s="3">
        <f t="shared" si="12"/>
        <v>1.4142135623730951</v>
      </c>
      <c r="H37" s="3">
        <f t="shared" si="13"/>
        <v>1</v>
      </c>
      <c r="J37" s="54">
        <f t="shared" si="14"/>
        <v>80</v>
      </c>
      <c r="K37" s="39">
        <f t="shared" si="15"/>
        <v>4.2426406871192848</v>
      </c>
      <c r="L37" s="39">
        <f t="shared" si="16"/>
        <v>2.9999999999999996</v>
      </c>
    </row>
    <row r="38" spans="1:12" ht="15.2" customHeight="1" x14ac:dyDescent="0.2">
      <c r="A38" s="1" t="s">
        <v>11</v>
      </c>
      <c r="B38" s="12">
        <v>54</v>
      </c>
      <c r="C38" s="12">
        <v>56</v>
      </c>
      <c r="D38" s="50">
        <v>48</v>
      </c>
      <c r="E38" s="50">
        <v>41</v>
      </c>
      <c r="F38" s="4">
        <f t="shared" si="11"/>
        <v>55</v>
      </c>
      <c r="G38" s="3">
        <f t="shared" si="12"/>
        <v>1.4142135623730951</v>
      </c>
      <c r="H38" s="3">
        <f t="shared" si="13"/>
        <v>1</v>
      </c>
      <c r="J38" s="54">
        <f t="shared" si="14"/>
        <v>44.5</v>
      </c>
      <c r="K38" s="39">
        <f t="shared" si="15"/>
        <v>4.9497474683058327</v>
      </c>
      <c r="L38" s="39">
        <f t="shared" si="16"/>
        <v>3.4999999999999996</v>
      </c>
    </row>
    <row r="39" spans="1:12" ht="15.2" customHeight="1" x14ac:dyDescent="0.2">
      <c r="A39" s="1" t="s">
        <v>17</v>
      </c>
      <c r="B39" s="13">
        <v>37</v>
      </c>
      <c r="C39" s="13">
        <v>36.799999999999997</v>
      </c>
      <c r="D39" s="49">
        <v>36.700000000000003</v>
      </c>
      <c r="E39" s="49">
        <v>37</v>
      </c>
      <c r="F39" s="4">
        <f t="shared" si="11"/>
        <v>36.9</v>
      </c>
      <c r="G39" s="3">
        <f t="shared" si="12"/>
        <v>0.14142135623731153</v>
      </c>
      <c r="H39" s="3">
        <f t="shared" si="13"/>
        <v>0.10000000000000142</v>
      </c>
      <c r="J39" s="54">
        <f t="shared" si="14"/>
        <v>36.85</v>
      </c>
      <c r="K39" s="39">
        <f t="shared" si="15"/>
        <v>0.21213203435596223</v>
      </c>
      <c r="L39" s="39">
        <f t="shared" si="16"/>
        <v>0.14999999999999855</v>
      </c>
    </row>
    <row r="40" spans="1:12" ht="15.2" customHeight="1" x14ac:dyDescent="0.2">
      <c r="A40" s="15" t="s">
        <v>18</v>
      </c>
      <c r="B40" s="13">
        <v>7.5</v>
      </c>
      <c r="C40" s="13">
        <v>7.3</v>
      </c>
      <c r="D40" s="49">
        <v>9.5</v>
      </c>
      <c r="E40" s="49">
        <v>10.199999999999999</v>
      </c>
      <c r="F40" s="4">
        <f t="shared" si="11"/>
        <v>7.4</v>
      </c>
      <c r="G40" s="3">
        <f t="shared" si="12"/>
        <v>0.14142135623730964</v>
      </c>
      <c r="H40" s="3">
        <f t="shared" si="13"/>
        <v>0.10000000000000009</v>
      </c>
      <c r="J40" s="54">
        <f t="shared" si="14"/>
        <v>9.85</v>
      </c>
      <c r="K40" s="39">
        <f t="shared" si="15"/>
        <v>0.49497474683058273</v>
      </c>
      <c r="L40" s="39">
        <f t="shared" si="16"/>
        <v>0.34999999999999959</v>
      </c>
    </row>
    <row r="41" spans="1:12" ht="15.2" customHeight="1" x14ac:dyDescent="0.2">
      <c r="A41" s="29" t="s">
        <v>27</v>
      </c>
      <c r="B41" s="13">
        <v>12.6</v>
      </c>
      <c r="C41" s="13">
        <v>13.4</v>
      </c>
      <c r="D41" s="49">
        <v>8.6</v>
      </c>
      <c r="E41" s="49">
        <v>9.1999999999999993</v>
      </c>
      <c r="F41" s="27">
        <f t="shared" si="11"/>
        <v>13</v>
      </c>
      <c r="G41" s="28">
        <f t="shared" si="12"/>
        <v>0.56568542494923857</v>
      </c>
      <c r="H41" s="28">
        <f t="shared" si="13"/>
        <v>0.40000000000000036</v>
      </c>
      <c r="J41" s="55">
        <f t="shared" si="14"/>
        <v>8.8999999999999986</v>
      </c>
      <c r="K41" s="56">
        <f t="shared" si="15"/>
        <v>0.42426406871192823</v>
      </c>
      <c r="L41" s="56">
        <f t="shared" si="16"/>
        <v>0.29999999999999977</v>
      </c>
    </row>
    <row r="42" spans="1:12" ht="15.2" customHeight="1" x14ac:dyDescent="0.2">
      <c r="A42" s="1"/>
      <c r="B42" s="3"/>
      <c r="C42" s="3"/>
      <c r="D42" s="3"/>
      <c r="E42" s="3"/>
      <c r="F42" s="4"/>
      <c r="G42" s="3"/>
      <c r="H42" s="3"/>
    </row>
    <row r="43" spans="1:12" ht="15.2" customHeight="1" x14ac:dyDescent="0.2">
      <c r="A43" s="1" t="s">
        <v>63</v>
      </c>
    </row>
    <row r="44" spans="1:12" ht="15.2" customHeight="1" x14ac:dyDescent="0.2">
      <c r="A44" s="1" t="s">
        <v>101</v>
      </c>
    </row>
    <row r="45" spans="1:12" ht="15.2" customHeight="1" x14ac:dyDescent="0.2">
      <c r="A45" s="7" t="s">
        <v>89</v>
      </c>
      <c r="B45" s="46"/>
      <c r="C45" s="46"/>
      <c r="D45" s="61" t="s">
        <v>102</v>
      </c>
      <c r="E45" s="61"/>
      <c r="J45" s="46"/>
    </row>
    <row r="46" spans="1:12" ht="15.2" customHeight="1" x14ac:dyDescent="0.2">
      <c r="A46" s="6" t="s">
        <v>12</v>
      </c>
      <c r="B46" s="5" t="s">
        <v>112</v>
      </c>
      <c r="C46" s="5" t="s">
        <v>113</v>
      </c>
      <c r="D46" s="5" t="s">
        <v>114</v>
      </c>
      <c r="E46" s="5" t="s">
        <v>115</v>
      </c>
      <c r="F46" s="5" t="s">
        <v>13</v>
      </c>
      <c r="G46" s="5" t="s">
        <v>14</v>
      </c>
      <c r="H46" s="5" t="s">
        <v>15</v>
      </c>
      <c r="J46" s="53" t="s">
        <v>13</v>
      </c>
      <c r="K46" s="53" t="s">
        <v>14</v>
      </c>
      <c r="L46" s="53" t="s">
        <v>15</v>
      </c>
    </row>
    <row r="47" spans="1:12" ht="15.2" customHeight="1" x14ac:dyDescent="0.2">
      <c r="A47" s="1" t="s">
        <v>0</v>
      </c>
      <c r="B47" s="12">
        <v>499</v>
      </c>
      <c r="C47" s="12">
        <v>337</v>
      </c>
      <c r="D47" s="48">
        <v>406</v>
      </c>
      <c r="E47" s="48">
        <v>398</v>
      </c>
      <c r="F47" s="4"/>
      <c r="G47" s="3"/>
      <c r="H47" s="3"/>
      <c r="J47" s="54"/>
      <c r="K47" s="39"/>
      <c r="L47" s="39"/>
    </row>
    <row r="48" spans="1:12" ht="15.2" customHeight="1" x14ac:dyDescent="0.2">
      <c r="A48" s="1" t="s">
        <v>1</v>
      </c>
      <c r="B48" s="12">
        <v>99</v>
      </c>
      <c r="C48" s="12">
        <v>70</v>
      </c>
      <c r="D48" s="48">
        <v>62</v>
      </c>
      <c r="E48" s="48">
        <v>52</v>
      </c>
      <c r="F48" s="4"/>
      <c r="G48" s="3"/>
      <c r="H48" s="3"/>
      <c r="J48" s="54"/>
      <c r="K48" s="39"/>
      <c r="L48" s="39"/>
    </row>
    <row r="49" spans="1:12" ht="15.2" customHeight="1" x14ac:dyDescent="0.2">
      <c r="A49" s="1" t="s">
        <v>2</v>
      </c>
      <c r="B49" s="12">
        <v>24</v>
      </c>
      <c r="C49" s="12">
        <v>17</v>
      </c>
      <c r="D49" s="48">
        <v>17</v>
      </c>
      <c r="E49" s="48">
        <v>6</v>
      </c>
      <c r="F49" s="4"/>
      <c r="G49" s="3"/>
      <c r="H49" s="3"/>
      <c r="J49" s="54"/>
      <c r="K49" s="39"/>
      <c r="L49" s="39"/>
    </row>
    <row r="50" spans="1:12" ht="15.2" customHeight="1" x14ac:dyDescent="0.2">
      <c r="A50" s="1" t="s">
        <v>3</v>
      </c>
      <c r="B50" s="3">
        <f t="shared" ref="B50:C50" si="18">(B48/B47)*100</f>
        <v>19.839679358717436</v>
      </c>
      <c r="C50" s="3">
        <f t="shared" si="18"/>
        <v>20.771513353115729</v>
      </c>
      <c r="D50" s="39">
        <f t="shared" ref="D50:E50" si="19">(D48/D47)*100</f>
        <v>15.270935960591133</v>
      </c>
      <c r="E50" s="39">
        <f t="shared" si="19"/>
        <v>13.06532663316583</v>
      </c>
      <c r="F50" s="4">
        <f>AVERAGE(B50:C50)</f>
        <v>20.305596355916585</v>
      </c>
      <c r="G50" s="3">
        <f>STDEV(B50:C50)</f>
        <v>0.65890613637918016</v>
      </c>
      <c r="H50" s="3">
        <f>+G50/SQRT(COUNT(B50:C50))</f>
        <v>0.46591699719914637</v>
      </c>
      <c r="J50" s="54">
        <f>AVERAGE(D50:E50)</f>
        <v>14.168131296878482</v>
      </c>
      <c r="K50" s="39">
        <f>STDEV(D50:E50)</f>
        <v>1.5596013120707324</v>
      </c>
      <c r="L50" s="39">
        <f>+K50/SQRT(COUNT(D50:E50))</f>
        <v>1.1028046637126516</v>
      </c>
    </row>
    <row r="51" spans="1:12" ht="15.2" customHeight="1" x14ac:dyDescent="0.2">
      <c r="A51" s="1" t="s">
        <v>4</v>
      </c>
      <c r="B51" s="3">
        <f t="shared" ref="B51:C51" si="20">(B49/B47)*100</f>
        <v>4.8096192384769543</v>
      </c>
      <c r="C51" s="3">
        <f t="shared" si="20"/>
        <v>5.0445103857566762</v>
      </c>
      <c r="D51" s="39">
        <f t="shared" ref="D51:E51" si="21">(D49/D47)*100</f>
        <v>4.1871921182266005</v>
      </c>
      <c r="E51" s="39">
        <f t="shared" si="21"/>
        <v>1.5075376884422109</v>
      </c>
      <c r="F51" s="4">
        <f t="shared" ref="F51:F62" si="22">AVERAGE(B51:C51)</f>
        <v>4.9270648121168152</v>
      </c>
      <c r="G51" s="3">
        <f t="shared" ref="G51:G62" si="23">STDEV(B51:C51)</f>
        <v>0.16609312308217944</v>
      </c>
      <c r="H51" s="3">
        <f t="shared" ref="H51:H62" si="24">+G51/SQRT(COUNT(B51:C51))</f>
        <v>0.11744557363986095</v>
      </c>
      <c r="J51" s="54">
        <f t="shared" ref="J51:J62" si="25">AVERAGE(D51:E51)</f>
        <v>2.8473649033344057</v>
      </c>
      <c r="K51" s="39">
        <f t="shared" ref="K51:K62" si="26">STDEV(D51:E51)</f>
        <v>1.8948018185371134</v>
      </c>
      <c r="L51" s="39">
        <f t="shared" ref="L51:L62" si="27">+K51/SQRT(COUNT(D51:E51))</f>
        <v>1.3398272148921948</v>
      </c>
    </row>
    <row r="52" spans="1:12" ht="15.2" customHeight="1" x14ac:dyDescent="0.2">
      <c r="A52" s="1" t="s">
        <v>16</v>
      </c>
      <c r="B52" s="3">
        <f t="shared" ref="B52:C52" si="28">(B49/B48)*100</f>
        <v>24.242424242424242</v>
      </c>
      <c r="C52" s="3">
        <f t="shared" si="28"/>
        <v>24.285714285714285</v>
      </c>
      <c r="D52" s="39">
        <f t="shared" ref="D52:E52" si="29">(D49/D48)*100</f>
        <v>27.419354838709676</v>
      </c>
      <c r="E52" s="39">
        <f t="shared" si="29"/>
        <v>11.538461538461538</v>
      </c>
      <c r="F52" s="4">
        <f t="shared" si="22"/>
        <v>24.264069264069263</v>
      </c>
      <c r="G52" s="3">
        <f t="shared" si="23"/>
        <v>3.0610683168248245E-2</v>
      </c>
      <c r="H52" s="3">
        <f t="shared" si="24"/>
        <v>2.1645021645021245E-2</v>
      </c>
      <c r="J52" s="54">
        <f t="shared" si="25"/>
        <v>19.478908188585606</v>
      </c>
      <c r="K52" s="39">
        <f t="shared" si="26"/>
        <v>11.22948734390547</v>
      </c>
      <c r="L52" s="39">
        <f t="shared" si="27"/>
        <v>7.9404466501240698</v>
      </c>
    </row>
    <row r="53" spans="1:12" ht="15.2" customHeight="1" x14ac:dyDescent="0.2">
      <c r="A53" s="1" t="s">
        <v>5</v>
      </c>
      <c r="B53" s="13">
        <v>72</v>
      </c>
      <c r="C53" s="13">
        <v>77.2</v>
      </c>
      <c r="D53" s="49">
        <v>78.3</v>
      </c>
      <c r="E53" s="49">
        <v>72</v>
      </c>
      <c r="F53" s="4">
        <f t="shared" si="22"/>
        <v>74.599999999999994</v>
      </c>
      <c r="G53" s="3">
        <f t="shared" si="23"/>
        <v>3.6769552621700492</v>
      </c>
      <c r="H53" s="3">
        <f t="shared" si="24"/>
        <v>2.6000000000000014</v>
      </c>
      <c r="J53" s="54">
        <f t="shared" si="25"/>
        <v>75.150000000000006</v>
      </c>
      <c r="K53" s="39">
        <f t="shared" si="26"/>
        <v>4.4547727214752477</v>
      </c>
      <c r="L53" s="39">
        <f t="shared" si="27"/>
        <v>3.1499999999999986</v>
      </c>
    </row>
    <row r="54" spans="1:12" ht="15.2" customHeight="1" x14ac:dyDescent="0.2">
      <c r="A54" s="1" t="s">
        <v>6</v>
      </c>
      <c r="B54" s="13">
        <v>45.3</v>
      </c>
      <c r="C54" s="13">
        <v>46.2</v>
      </c>
      <c r="D54" s="49">
        <v>46.1</v>
      </c>
      <c r="E54" s="49">
        <v>33.700000000000003</v>
      </c>
      <c r="F54" s="4">
        <f t="shared" si="22"/>
        <v>45.75</v>
      </c>
      <c r="G54" s="3">
        <f t="shared" si="23"/>
        <v>0.63639610306789685</v>
      </c>
      <c r="H54" s="3">
        <f t="shared" si="24"/>
        <v>0.45000000000000284</v>
      </c>
      <c r="J54" s="54">
        <f t="shared" si="25"/>
        <v>39.900000000000006</v>
      </c>
      <c r="K54" s="39">
        <f t="shared" si="26"/>
        <v>8.7681240867131702</v>
      </c>
      <c r="L54" s="39">
        <f t="shared" si="27"/>
        <v>6.199999999999986</v>
      </c>
    </row>
    <row r="55" spans="1:12" ht="15.2" customHeight="1" x14ac:dyDescent="0.2">
      <c r="A55" s="1" t="s">
        <v>7</v>
      </c>
      <c r="B55" s="13">
        <v>154</v>
      </c>
      <c r="C55" s="13">
        <v>154.1</v>
      </c>
      <c r="D55" s="49">
        <v>173.6</v>
      </c>
      <c r="E55" s="49">
        <v>159.1</v>
      </c>
      <c r="F55" s="4">
        <f t="shared" si="22"/>
        <v>154.05000000000001</v>
      </c>
      <c r="G55" s="3">
        <f t="shared" si="23"/>
        <v>7.0710678118650741E-2</v>
      </c>
      <c r="H55" s="3">
        <f t="shared" si="24"/>
        <v>4.9999999999997158E-2</v>
      </c>
      <c r="J55" s="54">
        <f t="shared" si="25"/>
        <v>166.35</v>
      </c>
      <c r="K55" s="39">
        <f t="shared" si="26"/>
        <v>10.253048327204938</v>
      </c>
      <c r="L55" s="39">
        <f t="shared" si="27"/>
        <v>7.2499999999999991</v>
      </c>
    </row>
    <row r="56" spans="1:12" ht="15.2" customHeight="1" x14ac:dyDescent="0.2">
      <c r="A56" s="1" t="s">
        <v>8</v>
      </c>
      <c r="B56" s="13">
        <v>10.7</v>
      </c>
      <c r="C56" s="13">
        <v>12.1</v>
      </c>
      <c r="D56" s="49">
        <v>16.5</v>
      </c>
      <c r="E56" s="49">
        <v>13.3</v>
      </c>
      <c r="F56" s="4">
        <f t="shared" si="22"/>
        <v>11.399999999999999</v>
      </c>
      <c r="G56" s="3">
        <f t="shared" si="23"/>
        <v>0.9899494936611668</v>
      </c>
      <c r="H56" s="3">
        <f t="shared" si="24"/>
        <v>0.70000000000000018</v>
      </c>
      <c r="J56" s="54">
        <f t="shared" si="25"/>
        <v>14.9</v>
      </c>
      <c r="K56" s="39">
        <f t="shared" si="26"/>
        <v>2.2627416997969405</v>
      </c>
      <c r="L56" s="39">
        <f t="shared" si="27"/>
        <v>1.5999999999999917</v>
      </c>
    </row>
    <row r="57" spans="1:12" ht="15.2" customHeight="1" x14ac:dyDescent="0.2">
      <c r="A57" s="1" t="s">
        <v>9</v>
      </c>
      <c r="B57" s="13">
        <v>35.9</v>
      </c>
      <c r="C57" s="13">
        <v>37.1</v>
      </c>
      <c r="D57" s="49">
        <v>33.9</v>
      </c>
      <c r="E57" s="49">
        <v>36.200000000000003</v>
      </c>
      <c r="F57" s="4">
        <f t="shared" si="22"/>
        <v>36.5</v>
      </c>
      <c r="G57" s="3">
        <f t="shared" si="23"/>
        <v>0.84852813742385902</v>
      </c>
      <c r="H57" s="3">
        <f t="shared" si="24"/>
        <v>0.60000000000000142</v>
      </c>
      <c r="J57" s="54">
        <f t="shared" si="25"/>
        <v>35.049999999999997</v>
      </c>
      <c r="K57" s="39">
        <f t="shared" si="26"/>
        <v>1.6263455967290623</v>
      </c>
      <c r="L57" s="39">
        <f t="shared" si="27"/>
        <v>1.1500000000000021</v>
      </c>
    </row>
    <row r="58" spans="1:12" ht="15.2" customHeight="1" x14ac:dyDescent="0.2">
      <c r="A58" s="1" t="s">
        <v>10</v>
      </c>
      <c r="B58" s="12">
        <v>60</v>
      </c>
      <c r="C58" s="12">
        <v>56</v>
      </c>
      <c r="D58" s="50">
        <v>58</v>
      </c>
      <c r="E58" s="50">
        <v>50</v>
      </c>
      <c r="F58" s="4">
        <f t="shared" si="22"/>
        <v>58</v>
      </c>
      <c r="G58" s="3">
        <f t="shared" si="23"/>
        <v>2.8284271247461903</v>
      </c>
      <c r="H58" s="3">
        <f t="shared" si="24"/>
        <v>2</v>
      </c>
      <c r="J58" s="54">
        <f t="shared" si="25"/>
        <v>54</v>
      </c>
      <c r="K58" s="39">
        <f t="shared" si="26"/>
        <v>5.6568542494923806</v>
      </c>
      <c r="L58" s="39">
        <f t="shared" si="27"/>
        <v>4</v>
      </c>
    </row>
    <row r="59" spans="1:12" ht="15.2" customHeight="1" x14ac:dyDescent="0.2">
      <c r="A59" s="1" t="s">
        <v>11</v>
      </c>
      <c r="B59" s="12">
        <v>30</v>
      </c>
      <c r="C59" s="12">
        <v>30</v>
      </c>
      <c r="D59" s="50">
        <v>27</v>
      </c>
      <c r="E59" s="50">
        <v>23</v>
      </c>
      <c r="F59" s="4">
        <f t="shared" si="22"/>
        <v>30</v>
      </c>
      <c r="G59" s="3">
        <f t="shared" si="23"/>
        <v>0</v>
      </c>
      <c r="H59" s="3">
        <f t="shared" si="24"/>
        <v>0</v>
      </c>
      <c r="J59" s="54">
        <f t="shared" si="25"/>
        <v>25</v>
      </c>
      <c r="K59" s="39">
        <f t="shared" si="26"/>
        <v>2.8284271247461903</v>
      </c>
      <c r="L59" s="39">
        <f t="shared" si="27"/>
        <v>2</v>
      </c>
    </row>
    <row r="60" spans="1:12" ht="15.2" customHeight="1" x14ac:dyDescent="0.2">
      <c r="A60" s="1" t="s">
        <v>17</v>
      </c>
      <c r="B60" s="13">
        <v>37</v>
      </c>
      <c r="C60" s="13">
        <v>37</v>
      </c>
      <c r="D60" s="49">
        <v>37</v>
      </c>
      <c r="E60" s="49">
        <v>36.700000000000003</v>
      </c>
      <c r="F60" s="4">
        <f t="shared" si="22"/>
        <v>37</v>
      </c>
      <c r="G60" s="3">
        <f t="shared" si="23"/>
        <v>0</v>
      </c>
      <c r="H60" s="3">
        <f t="shared" si="24"/>
        <v>0</v>
      </c>
      <c r="J60" s="54">
        <f t="shared" si="25"/>
        <v>36.85</v>
      </c>
      <c r="K60" s="39">
        <f t="shared" si="26"/>
        <v>0.21213203435596223</v>
      </c>
      <c r="L60" s="39">
        <f t="shared" si="27"/>
        <v>0.14999999999999855</v>
      </c>
    </row>
    <row r="61" spans="1:12" ht="15.2" customHeight="1" x14ac:dyDescent="0.2">
      <c r="A61" s="15" t="s">
        <v>18</v>
      </c>
      <c r="B61" s="13">
        <v>9.6</v>
      </c>
      <c r="C61" s="13">
        <v>6.5</v>
      </c>
      <c r="D61" s="49">
        <v>7.8</v>
      </c>
      <c r="E61" s="49">
        <v>7.6</v>
      </c>
      <c r="F61" s="4">
        <f t="shared" si="22"/>
        <v>8.0500000000000007</v>
      </c>
      <c r="G61" s="3">
        <f t="shared" si="23"/>
        <v>2.1920310216782926</v>
      </c>
      <c r="H61" s="3">
        <f t="shared" si="24"/>
        <v>1.5499999999999965</v>
      </c>
      <c r="J61" s="54">
        <f t="shared" si="25"/>
        <v>7.6999999999999993</v>
      </c>
      <c r="K61" s="39">
        <f t="shared" si="26"/>
        <v>0.14142135623730964</v>
      </c>
      <c r="L61" s="39">
        <f t="shared" si="27"/>
        <v>0.10000000000000009</v>
      </c>
    </row>
    <row r="62" spans="1:12" ht="15.2" customHeight="1" x14ac:dyDescent="0.2">
      <c r="A62" s="29" t="s">
        <v>27</v>
      </c>
      <c r="B62" s="13">
        <v>6.4</v>
      </c>
      <c r="C62" s="13">
        <v>7.2</v>
      </c>
      <c r="D62" s="49">
        <v>6.9</v>
      </c>
      <c r="E62" s="49">
        <v>7.5</v>
      </c>
      <c r="F62" s="27">
        <f t="shared" si="22"/>
        <v>6.8000000000000007</v>
      </c>
      <c r="G62" s="28">
        <f t="shared" si="23"/>
        <v>0.5656854249492379</v>
      </c>
      <c r="H62" s="28">
        <f t="shared" si="24"/>
        <v>0.39999999999999991</v>
      </c>
      <c r="J62" s="55">
        <f t="shared" si="25"/>
        <v>7.2</v>
      </c>
      <c r="K62" s="56">
        <f t="shared" si="26"/>
        <v>0.42426406871192829</v>
      </c>
      <c r="L62" s="56">
        <f t="shared" si="27"/>
        <v>0.29999999999999982</v>
      </c>
    </row>
    <row r="63" spans="1:12" ht="15.2" customHeight="1" x14ac:dyDescent="0.2"/>
    <row r="64" spans="1:12" ht="15.2" customHeight="1" x14ac:dyDescent="0.2">
      <c r="A64" s="1" t="s">
        <v>64</v>
      </c>
    </row>
    <row r="65" spans="1:8" ht="15.2" customHeight="1" x14ac:dyDescent="0.2">
      <c r="A65" s="1" t="s">
        <v>55</v>
      </c>
    </row>
    <row r="66" spans="1:8" ht="15.2" customHeight="1" x14ac:dyDescent="0.2">
      <c r="A66" s="7" t="s">
        <v>90</v>
      </c>
    </row>
    <row r="67" spans="1:8" ht="15.2" customHeight="1" x14ac:dyDescent="0.2">
      <c r="A67" s="6" t="s">
        <v>12</v>
      </c>
      <c r="B67" s="5" t="s">
        <v>112</v>
      </c>
      <c r="C67" s="5" t="s">
        <v>113</v>
      </c>
      <c r="D67" s="5" t="s">
        <v>114</v>
      </c>
      <c r="E67" s="5" t="s">
        <v>115</v>
      </c>
      <c r="F67" s="5" t="s">
        <v>13</v>
      </c>
      <c r="G67" s="5" t="s">
        <v>14</v>
      </c>
      <c r="H67" s="5" t="s">
        <v>15</v>
      </c>
    </row>
    <row r="68" spans="1:8" ht="15.2" customHeight="1" x14ac:dyDescent="0.2">
      <c r="A68" s="1" t="s">
        <v>0</v>
      </c>
      <c r="B68" s="12">
        <v>490</v>
      </c>
      <c r="C68" s="12">
        <v>533</v>
      </c>
      <c r="D68" s="12"/>
      <c r="E68" s="12"/>
      <c r="F68" s="4"/>
      <c r="G68" s="3"/>
      <c r="H68" s="3"/>
    </row>
    <row r="69" spans="1:8" ht="15.2" customHeight="1" x14ac:dyDescent="0.2">
      <c r="A69" s="1" t="s">
        <v>1</v>
      </c>
      <c r="B69" s="12">
        <v>349</v>
      </c>
      <c r="C69" s="12">
        <v>381</v>
      </c>
      <c r="D69" s="12"/>
      <c r="E69" s="12"/>
      <c r="F69" s="4"/>
      <c r="G69" s="3"/>
      <c r="H69" s="3"/>
    </row>
    <row r="70" spans="1:8" ht="15.2" customHeight="1" x14ac:dyDescent="0.2">
      <c r="A70" s="1" t="s">
        <v>2</v>
      </c>
      <c r="B70" s="12">
        <v>310</v>
      </c>
      <c r="C70" s="12">
        <v>340</v>
      </c>
      <c r="D70" s="12"/>
      <c r="E70" s="12"/>
      <c r="F70" s="4"/>
      <c r="G70" s="3"/>
      <c r="H70" s="3"/>
    </row>
    <row r="71" spans="1:8" ht="15.2" customHeight="1" x14ac:dyDescent="0.2">
      <c r="A71" s="1" t="s">
        <v>3</v>
      </c>
      <c r="B71" s="3">
        <f>(B69/B68)*100</f>
        <v>71.224489795918373</v>
      </c>
      <c r="C71" s="3">
        <f t="shared" ref="C71" si="30">(C69/C68)*100</f>
        <v>71.482176360225139</v>
      </c>
      <c r="D71" s="3"/>
      <c r="E71" s="3"/>
      <c r="F71" s="4">
        <f t="shared" ref="F71:F77" si="31">AVERAGE(B71:E71)</f>
        <v>71.353333078071756</v>
      </c>
      <c r="G71" s="3">
        <f t="shared" ref="G71:G77" si="32">STDEV(B71:E71)</f>
        <v>0.18221191704197781</v>
      </c>
      <c r="H71" s="3">
        <f t="shared" ref="H71:H77" si="33">+G71/SQRT(COUNT(B71:E71))</f>
        <v>0.12884328215338314</v>
      </c>
    </row>
    <row r="72" spans="1:8" ht="15.2" customHeight="1" x14ac:dyDescent="0.2">
      <c r="A72" s="1" t="s">
        <v>4</v>
      </c>
      <c r="B72" s="3">
        <f>(B70/B68)*100</f>
        <v>63.265306122448983</v>
      </c>
      <c r="C72" s="3">
        <f t="shared" ref="C72" si="34">(C70/C68)*100</f>
        <v>63.789868667917446</v>
      </c>
      <c r="D72" s="3"/>
      <c r="E72" s="3"/>
      <c r="F72" s="4">
        <f t="shared" si="31"/>
        <v>63.527587395183218</v>
      </c>
      <c r="G72" s="3">
        <f t="shared" si="32"/>
        <v>0.3709217330572267</v>
      </c>
      <c r="H72" s="3">
        <f t="shared" si="33"/>
        <v>0.26228127273423135</v>
      </c>
    </row>
    <row r="73" spans="1:8" ht="15.2" customHeight="1" x14ac:dyDescent="0.2">
      <c r="A73" s="1" t="s">
        <v>16</v>
      </c>
      <c r="B73" s="3">
        <f>(B70/B69)*100</f>
        <v>88.825214899713473</v>
      </c>
      <c r="C73" s="3">
        <f t="shared" ref="C73" si="35">(C70/C69)*100</f>
        <v>89.238845144356958</v>
      </c>
      <c r="D73" s="3"/>
      <c r="E73" s="3"/>
      <c r="F73" s="4">
        <f t="shared" si="31"/>
        <v>89.032030022035215</v>
      </c>
      <c r="G73" s="3">
        <f t="shared" si="32"/>
        <v>0.29248075089125919</v>
      </c>
      <c r="H73" s="3">
        <f t="shared" si="33"/>
        <v>0.20681512232174271</v>
      </c>
    </row>
    <row r="74" spans="1:8" ht="15.2" customHeight="1" x14ac:dyDescent="0.2">
      <c r="A74" s="1" t="s">
        <v>5</v>
      </c>
      <c r="B74" s="13">
        <v>165.5</v>
      </c>
      <c r="C74" s="13">
        <v>149</v>
      </c>
      <c r="D74" s="13"/>
      <c r="E74" s="13"/>
      <c r="F74" s="4">
        <f t="shared" si="31"/>
        <v>157.25</v>
      </c>
      <c r="G74" s="3">
        <f t="shared" si="32"/>
        <v>11.667261889578034</v>
      </c>
      <c r="H74" s="3">
        <f t="shared" si="33"/>
        <v>8.25</v>
      </c>
    </row>
    <row r="75" spans="1:8" ht="15.2" customHeight="1" x14ac:dyDescent="0.2">
      <c r="A75" s="1" t="s">
        <v>6</v>
      </c>
      <c r="B75" s="13">
        <v>140.30000000000001</v>
      </c>
      <c r="C75" s="13">
        <v>127.8</v>
      </c>
      <c r="D75" s="13"/>
      <c r="E75" s="13"/>
      <c r="F75" s="4">
        <f t="shared" si="31"/>
        <v>134.05000000000001</v>
      </c>
      <c r="G75" s="3">
        <f t="shared" si="32"/>
        <v>8.8388347648318533</v>
      </c>
      <c r="H75" s="3">
        <f t="shared" si="33"/>
        <v>6.2500000000000062</v>
      </c>
    </row>
    <row r="76" spans="1:8" ht="15.2" customHeight="1" x14ac:dyDescent="0.2">
      <c r="A76" s="1" t="s">
        <v>7</v>
      </c>
      <c r="B76" s="13">
        <v>254.3</v>
      </c>
      <c r="C76" s="13">
        <v>244</v>
      </c>
      <c r="D76" s="13"/>
      <c r="E76" s="13"/>
      <c r="F76" s="4">
        <f t="shared" si="31"/>
        <v>249.15</v>
      </c>
      <c r="G76" s="3">
        <f t="shared" si="32"/>
        <v>7.2831998462214473</v>
      </c>
      <c r="H76" s="3">
        <f t="shared" si="33"/>
        <v>5.1500000000000048</v>
      </c>
    </row>
    <row r="77" spans="1:8" ht="15.2" customHeight="1" x14ac:dyDescent="0.2">
      <c r="A77" s="1" t="s">
        <v>8</v>
      </c>
      <c r="B77" s="13">
        <v>12.4</v>
      </c>
      <c r="C77" s="13">
        <v>12.3</v>
      </c>
      <c r="D77" s="13"/>
      <c r="E77" s="13"/>
      <c r="F77" s="4">
        <f t="shared" si="31"/>
        <v>12.350000000000001</v>
      </c>
      <c r="G77" s="3">
        <f t="shared" si="32"/>
        <v>7.0710678118654502E-2</v>
      </c>
      <c r="H77" s="3">
        <f t="shared" si="33"/>
        <v>4.9999999999999822E-2</v>
      </c>
    </row>
    <row r="78" spans="1:8" ht="15.2" customHeight="1" x14ac:dyDescent="0.2">
      <c r="A78" s="1" t="s">
        <v>9</v>
      </c>
      <c r="B78" s="13">
        <v>35.299999999999997</v>
      </c>
      <c r="C78" s="13">
        <v>33.5</v>
      </c>
      <c r="D78" s="13"/>
      <c r="E78" s="13"/>
      <c r="F78" s="4">
        <f>AVERAGE(B78:E78)</f>
        <v>34.4</v>
      </c>
      <c r="G78" s="3">
        <f>STDEV(B78:E78)</f>
        <v>1.2727922061357835</v>
      </c>
      <c r="H78" s="3">
        <f>+G78/SQRT(COUNT(B78:E78))</f>
        <v>0.89999999999999847</v>
      </c>
    </row>
    <row r="79" spans="1:8" ht="15.2" customHeight="1" x14ac:dyDescent="0.2">
      <c r="A79" s="1" t="s">
        <v>10</v>
      </c>
      <c r="B79" s="12">
        <v>82</v>
      </c>
      <c r="C79" s="12">
        <v>83</v>
      </c>
      <c r="D79" s="14"/>
      <c r="E79" s="14"/>
      <c r="F79" s="4">
        <f>AVERAGE(B79:E79)</f>
        <v>82.5</v>
      </c>
      <c r="G79" s="3">
        <f>STDEV(B79:E79)</f>
        <v>0.70710678118654757</v>
      </c>
      <c r="H79" s="3">
        <f>+G79/SQRT(COUNT(B79:E79))</f>
        <v>0.5</v>
      </c>
    </row>
    <row r="80" spans="1:8" ht="15.2" customHeight="1" x14ac:dyDescent="0.2">
      <c r="A80" s="1" t="s">
        <v>11</v>
      </c>
      <c r="B80" s="12">
        <v>55</v>
      </c>
      <c r="C80" s="12">
        <v>53</v>
      </c>
      <c r="D80" s="14"/>
      <c r="E80" s="14"/>
      <c r="F80" s="4">
        <f>AVERAGE(B80:E80)</f>
        <v>54</v>
      </c>
      <c r="G80" s="3">
        <f>STDEV(B80:E80)</f>
        <v>1.4142135623730951</v>
      </c>
      <c r="H80" s="3">
        <f>+G80/SQRT(COUNT(B80:E80))</f>
        <v>1</v>
      </c>
    </row>
    <row r="81" spans="1:8" ht="15.2" customHeight="1" x14ac:dyDescent="0.2">
      <c r="A81" s="1" t="s">
        <v>17</v>
      </c>
      <c r="B81" s="13">
        <v>36.700000000000003</v>
      </c>
      <c r="C81" s="13">
        <v>36.700000000000003</v>
      </c>
      <c r="D81" s="13"/>
      <c r="E81" s="13"/>
      <c r="F81" s="4">
        <f t="shared" ref="F81:F83" si="36">AVERAGE(B81:E81)</f>
        <v>36.700000000000003</v>
      </c>
      <c r="G81" s="3">
        <f t="shared" ref="G81:G83" si="37">STDEV(B81:E81)</f>
        <v>0</v>
      </c>
      <c r="H81" s="3">
        <f t="shared" ref="H81:H83" si="38">+G81/SQRT(COUNT(B81:E81))</f>
        <v>0</v>
      </c>
    </row>
    <row r="82" spans="1:8" ht="15.2" customHeight="1" x14ac:dyDescent="0.2">
      <c r="A82" s="15" t="s">
        <v>18</v>
      </c>
      <c r="B82" s="13">
        <v>9.4</v>
      </c>
      <c r="C82" s="13">
        <v>10.199999999999999</v>
      </c>
      <c r="D82" s="13"/>
      <c r="E82" s="13"/>
      <c r="F82" s="16">
        <f t="shared" si="36"/>
        <v>9.8000000000000007</v>
      </c>
      <c r="G82" s="17">
        <f t="shared" si="37"/>
        <v>0.56568542494923724</v>
      </c>
      <c r="H82" s="17">
        <f t="shared" si="38"/>
        <v>0.39999999999999941</v>
      </c>
    </row>
    <row r="83" spans="1:8" ht="15.2" customHeight="1" x14ac:dyDescent="0.2">
      <c r="A83" s="29" t="s">
        <v>27</v>
      </c>
      <c r="B83" s="13">
        <v>10.3</v>
      </c>
      <c r="C83" s="13">
        <v>10.9</v>
      </c>
      <c r="D83" s="13"/>
      <c r="E83" s="13"/>
      <c r="F83" s="27">
        <f t="shared" si="36"/>
        <v>10.600000000000001</v>
      </c>
      <c r="G83" s="28">
        <f t="shared" si="37"/>
        <v>0.42426406871192823</v>
      </c>
      <c r="H83" s="28">
        <f t="shared" si="38"/>
        <v>0.29999999999999977</v>
      </c>
    </row>
    <row r="84" spans="1:8" ht="15.2" customHeight="1" x14ac:dyDescent="0.2">
      <c r="A84" s="1"/>
      <c r="B84" s="3"/>
      <c r="C84" s="3"/>
      <c r="D84" s="3"/>
      <c r="E84" s="3"/>
      <c r="F84" s="4"/>
      <c r="G84" s="3"/>
      <c r="H84" s="3"/>
    </row>
    <row r="85" spans="1:8" ht="15.2" customHeight="1" x14ac:dyDescent="0.2">
      <c r="A85" s="1" t="s">
        <v>65</v>
      </c>
    </row>
    <row r="86" spans="1:8" ht="15.2" customHeight="1" x14ac:dyDescent="0.2">
      <c r="A86" s="1" t="s">
        <v>55</v>
      </c>
    </row>
    <row r="87" spans="1:8" ht="15.2" customHeight="1" x14ac:dyDescent="0.2">
      <c r="A87" s="7" t="s">
        <v>91</v>
      </c>
      <c r="B87" s="24"/>
      <c r="C87" s="60"/>
      <c r="D87" s="60"/>
    </row>
    <row r="88" spans="1:8" ht="15.2" customHeight="1" x14ac:dyDescent="0.2">
      <c r="A88" s="6" t="s">
        <v>12</v>
      </c>
      <c r="B88" s="5" t="s">
        <v>112</v>
      </c>
      <c r="C88" s="5" t="s">
        <v>113</v>
      </c>
      <c r="D88" s="5" t="s">
        <v>114</v>
      </c>
      <c r="E88" s="5" t="s">
        <v>115</v>
      </c>
      <c r="F88" s="5" t="s">
        <v>13</v>
      </c>
      <c r="G88" s="5" t="s">
        <v>14</v>
      </c>
      <c r="H88" s="5" t="s">
        <v>15</v>
      </c>
    </row>
    <row r="89" spans="1:8" ht="15.2" customHeight="1" x14ac:dyDescent="0.2">
      <c r="A89" s="1" t="s">
        <v>0</v>
      </c>
      <c r="B89" s="12">
        <v>378</v>
      </c>
      <c r="C89" s="12">
        <v>373</v>
      </c>
      <c r="D89" s="12"/>
      <c r="E89" s="12"/>
      <c r="F89" s="4"/>
      <c r="G89" s="3"/>
      <c r="H89" s="3"/>
    </row>
    <row r="90" spans="1:8" ht="15.2" customHeight="1" x14ac:dyDescent="0.2">
      <c r="A90" s="1" t="s">
        <v>1</v>
      </c>
      <c r="B90" s="12">
        <v>246</v>
      </c>
      <c r="C90" s="12">
        <v>243</v>
      </c>
      <c r="D90" s="12"/>
      <c r="E90" s="12"/>
      <c r="F90" s="4"/>
      <c r="G90" s="3"/>
      <c r="H90" s="3"/>
    </row>
    <row r="91" spans="1:8" ht="15.2" customHeight="1" x14ac:dyDescent="0.2">
      <c r="A91" s="1" t="s">
        <v>2</v>
      </c>
      <c r="B91" s="12">
        <v>211</v>
      </c>
      <c r="C91" s="12">
        <v>206</v>
      </c>
      <c r="D91" s="12"/>
      <c r="E91" s="12"/>
      <c r="F91" s="4"/>
      <c r="G91" s="3"/>
      <c r="H91" s="3"/>
    </row>
    <row r="92" spans="1:8" ht="15.2" customHeight="1" x14ac:dyDescent="0.2">
      <c r="A92" s="1" t="s">
        <v>3</v>
      </c>
      <c r="B92" s="3">
        <f>(B90/B89)*100</f>
        <v>65.079365079365076</v>
      </c>
      <c r="C92" s="3">
        <f>(C90/C89)*100</f>
        <v>65.147453083109923</v>
      </c>
      <c r="D92" s="3"/>
      <c r="E92" s="3"/>
      <c r="F92" s="4">
        <f>AVERAGE(B92:E92)</f>
        <v>65.113409081237506</v>
      </c>
      <c r="G92" s="3">
        <f>STDEV(B92:E92)</f>
        <v>4.8145489165436685E-2</v>
      </c>
      <c r="H92" s="3">
        <f>+G92/SQRT(COUNT(B92:E92))</f>
        <v>3.4044001872423728E-2</v>
      </c>
    </row>
    <row r="93" spans="1:8" ht="15.2" customHeight="1" x14ac:dyDescent="0.2">
      <c r="A93" s="1" t="s">
        <v>4</v>
      </c>
      <c r="B93" s="3">
        <f>(B91/B89)*100</f>
        <v>55.820105820105823</v>
      </c>
      <c r="C93" s="3">
        <f t="shared" ref="C93" si="39">(C91/C89)*100</f>
        <v>55.227882037533519</v>
      </c>
      <c r="D93" s="3"/>
      <c r="E93" s="3"/>
      <c r="F93" s="4">
        <f t="shared" ref="F93:F104" si="40">AVERAGE(B93:E93)</f>
        <v>55.523993928819671</v>
      </c>
      <c r="G93" s="3">
        <f t="shared" ref="G93:G104" si="41">STDEV(B93:E93)</f>
        <v>0.41876545263682402</v>
      </c>
      <c r="H93" s="3">
        <f t="shared" ref="H93:H104" si="42">+G93/SQRT(COUNT(B93:E93))</f>
        <v>0.29611189128615223</v>
      </c>
    </row>
    <row r="94" spans="1:8" ht="15.2" customHeight="1" x14ac:dyDescent="0.2">
      <c r="A94" s="1" t="s">
        <v>16</v>
      </c>
      <c r="B94" s="3">
        <f>(B91/B90)*100</f>
        <v>85.77235772357723</v>
      </c>
      <c r="C94" s="3">
        <f t="shared" ref="C94" si="43">(C91/C90)*100</f>
        <v>84.773662551440339</v>
      </c>
      <c r="D94" s="3"/>
      <c r="E94" s="3"/>
      <c r="F94" s="4">
        <f t="shared" si="40"/>
        <v>85.273010137508777</v>
      </c>
      <c r="G94" s="3">
        <f t="shared" si="41"/>
        <v>0.70618412855626211</v>
      </c>
      <c r="H94" s="3">
        <f t="shared" si="42"/>
        <v>0.49934758606844554</v>
      </c>
    </row>
    <row r="95" spans="1:8" ht="15.2" customHeight="1" x14ac:dyDescent="0.2">
      <c r="A95" s="1" t="s">
        <v>5</v>
      </c>
      <c r="B95" s="13">
        <v>159.19999999999999</v>
      </c>
      <c r="C95" s="13">
        <v>151.4</v>
      </c>
      <c r="D95" s="13"/>
      <c r="E95" s="13"/>
      <c r="F95" s="4">
        <f t="shared" si="40"/>
        <v>155.30000000000001</v>
      </c>
      <c r="G95" s="3">
        <f t="shared" si="41"/>
        <v>5.5154328932550589</v>
      </c>
      <c r="H95" s="3">
        <f t="shared" si="42"/>
        <v>3.8999999999999915</v>
      </c>
    </row>
    <row r="96" spans="1:8" ht="15.2" customHeight="1" x14ac:dyDescent="0.2">
      <c r="A96" s="1" t="s">
        <v>6</v>
      </c>
      <c r="B96" s="13">
        <v>136</v>
      </c>
      <c r="C96" s="13">
        <v>125.5</v>
      </c>
      <c r="D96" s="13"/>
      <c r="E96" s="13"/>
      <c r="F96" s="4">
        <f t="shared" si="40"/>
        <v>130.75</v>
      </c>
      <c r="G96" s="3">
        <f t="shared" si="41"/>
        <v>7.4246212024587486</v>
      </c>
      <c r="H96" s="3">
        <f t="shared" si="42"/>
        <v>5.2499999999999991</v>
      </c>
    </row>
    <row r="97" spans="1:8" ht="15.2" customHeight="1" x14ac:dyDescent="0.2">
      <c r="A97" s="1" t="s">
        <v>7</v>
      </c>
      <c r="B97" s="13">
        <v>256.8</v>
      </c>
      <c r="C97" s="13">
        <v>255.4</v>
      </c>
      <c r="D97" s="13"/>
      <c r="E97" s="13"/>
      <c r="F97" s="4">
        <f t="shared" si="40"/>
        <v>256.10000000000002</v>
      </c>
      <c r="G97" s="3">
        <f t="shared" si="41"/>
        <v>0.98994949366117058</v>
      </c>
      <c r="H97" s="3">
        <f t="shared" si="42"/>
        <v>0.70000000000000284</v>
      </c>
    </row>
    <row r="98" spans="1:8" ht="15.2" customHeight="1" x14ac:dyDescent="0.2">
      <c r="A98" s="1" t="s">
        <v>8</v>
      </c>
      <c r="B98" s="13">
        <v>12.5</v>
      </c>
      <c r="C98" s="13">
        <v>12.6</v>
      </c>
      <c r="D98" s="13"/>
      <c r="E98" s="13"/>
      <c r="F98" s="4">
        <f t="shared" si="40"/>
        <v>12.55</v>
      </c>
      <c r="G98" s="3">
        <f t="shared" si="41"/>
        <v>7.0710678118654502E-2</v>
      </c>
      <c r="H98" s="3">
        <f t="shared" si="42"/>
        <v>4.9999999999999822E-2</v>
      </c>
    </row>
    <row r="99" spans="1:8" ht="15.2" customHeight="1" x14ac:dyDescent="0.2">
      <c r="A99" s="1" t="s">
        <v>9</v>
      </c>
      <c r="B99" s="13">
        <v>33.799999999999997</v>
      </c>
      <c r="C99" s="13">
        <v>34.299999999999997</v>
      </c>
      <c r="D99" s="13"/>
      <c r="E99" s="13"/>
      <c r="F99" s="4">
        <f t="shared" si="40"/>
        <v>34.049999999999997</v>
      </c>
      <c r="G99" s="3">
        <f t="shared" si="41"/>
        <v>0.35355339059327379</v>
      </c>
      <c r="H99" s="3">
        <f t="shared" si="42"/>
        <v>0.25</v>
      </c>
    </row>
    <row r="100" spans="1:8" ht="15.2" customHeight="1" x14ac:dyDescent="0.2">
      <c r="A100" s="1" t="s">
        <v>10</v>
      </c>
      <c r="B100" s="12">
        <v>82</v>
      </c>
      <c r="C100" s="12">
        <v>79</v>
      </c>
      <c r="D100" s="14"/>
      <c r="E100" s="14"/>
      <c r="F100" s="4">
        <f t="shared" si="40"/>
        <v>80.5</v>
      </c>
      <c r="G100" s="3">
        <f t="shared" si="41"/>
        <v>2.1213203435596424</v>
      </c>
      <c r="H100" s="3">
        <f t="shared" si="42"/>
        <v>1.4999999999999998</v>
      </c>
    </row>
    <row r="101" spans="1:8" ht="15.2" customHeight="1" x14ac:dyDescent="0.2">
      <c r="A101" s="1" t="s">
        <v>11</v>
      </c>
      <c r="B101" s="12">
        <v>52</v>
      </c>
      <c r="C101" s="12">
        <v>49</v>
      </c>
      <c r="D101" s="14"/>
      <c r="E101" s="14"/>
      <c r="F101" s="4">
        <f t="shared" si="40"/>
        <v>50.5</v>
      </c>
      <c r="G101" s="3">
        <f t="shared" si="41"/>
        <v>2.1213203435596424</v>
      </c>
      <c r="H101" s="3">
        <f t="shared" si="42"/>
        <v>1.4999999999999998</v>
      </c>
    </row>
    <row r="102" spans="1:8" ht="15.2" customHeight="1" x14ac:dyDescent="0.2">
      <c r="A102" s="1" t="s">
        <v>17</v>
      </c>
      <c r="B102" s="13">
        <v>36.799999999999997</v>
      </c>
      <c r="C102" s="13">
        <v>36.700000000000003</v>
      </c>
      <c r="D102" s="13"/>
      <c r="E102" s="13"/>
      <c r="F102" s="4">
        <f t="shared" si="40"/>
        <v>36.75</v>
      </c>
      <c r="G102" s="3">
        <f t="shared" si="41"/>
        <v>7.0710678118650741E-2</v>
      </c>
      <c r="H102" s="3">
        <f t="shared" si="42"/>
        <v>4.9999999999997158E-2</v>
      </c>
    </row>
    <row r="103" spans="1:8" ht="15.2" customHeight="1" x14ac:dyDescent="0.2">
      <c r="A103" s="15" t="s">
        <v>18</v>
      </c>
      <c r="B103" s="13">
        <v>7.2</v>
      </c>
      <c r="C103" s="13">
        <v>7.2</v>
      </c>
      <c r="D103" s="13"/>
      <c r="E103" s="13"/>
      <c r="F103" s="16">
        <f t="shared" si="40"/>
        <v>7.2</v>
      </c>
      <c r="G103" s="17">
        <f t="shared" si="41"/>
        <v>0</v>
      </c>
      <c r="H103" s="17">
        <f t="shared" si="42"/>
        <v>0</v>
      </c>
    </row>
    <row r="104" spans="1:8" ht="15.2" customHeight="1" x14ac:dyDescent="0.2">
      <c r="A104" s="29" t="s">
        <v>27</v>
      </c>
      <c r="B104" s="13">
        <v>14.3</v>
      </c>
      <c r="C104" s="13">
        <v>16.5</v>
      </c>
      <c r="D104" s="13"/>
      <c r="E104" s="13"/>
      <c r="F104" s="27">
        <f t="shared" si="40"/>
        <v>15.4</v>
      </c>
      <c r="G104" s="28">
        <f t="shared" si="41"/>
        <v>1.5556349186104041</v>
      </c>
      <c r="H104" s="28">
        <f t="shared" si="42"/>
        <v>1.0999999999999996</v>
      </c>
    </row>
    <row r="105" spans="1:8" ht="15.2" customHeight="1" x14ac:dyDescent="0.2">
      <c r="A105" s="1"/>
      <c r="B105" s="3"/>
      <c r="C105" s="3"/>
      <c r="D105" s="3"/>
      <c r="E105" s="3"/>
      <c r="F105" s="4"/>
      <c r="G105" s="3"/>
      <c r="H105" s="3"/>
    </row>
    <row r="106" spans="1:8" ht="15.2" customHeight="1" x14ac:dyDescent="0.2">
      <c r="A106" s="1" t="s">
        <v>66</v>
      </c>
    </row>
    <row r="107" spans="1:8" ht="15.2" customHeight="1" x14ac:dyDescent="0.2">
      <c r="A107" s="1" t="s">
        <v>55</v>
      </c>
    </row>
    <row r="108" spans="1:8" ht="15.2" customHeight="1" x14ac:dyDescent="0.2">
      <c r="A108" s="7" t="s">
        <v>92</v>
      </c>
    </row>
    <row r="109" spans="1:8" ht="15.2" customHeight="1" x14ac:dyDescent="0.2">
      <c r="A109" s="6" t="s">
        <v>12</v>
      </c>
      <c r="B109" s="5" t="s">
        <v>112</v>
      </c>
      <c r="C109" s="5" t="s">
        <v>113</v>
      </c>
      <c r="D109" s="5" t="s">
        <v>114</v>
      </c>
      <c r="E109" s="5" t="s">
        <v>115</v>
      </c>
      <c r="F109" s="5" t="s">
        <v>13</v>
      </c>
      <c r="G109" s="5" t="s">
        <v>14</v>
      </c>
      <c r="H109" s="5" t="s">
        <v>15</v>
      </c>
    </row>
    <row r="110" spans="1:8" ht="15.2" customHeight="1" x14ac:dyDescent="0.2">
      <c r="A110" s="1" t="s">
        <v>0</v>
      </c>
      <c r="B110" s="12">
        <v>448</v>
      </c>
      <c r="C110" s="12">
        <v>445</v>
      </c>
      <c r="D110" s="12"/>
      <c r="E110" s="12"/>
      <c r="F110" s="4"/>
      <c r="G110" s="3"/>
      <c r="H110" s="3"/>
    </row>
    <row r="111" spans="1:8" ht="15.2" customHeight="1" x14ac:dyDescent="0.2">
      <c r="A111" s="1" t="s">
        <v>1</v>
      </c>
      <c r="B111" s="12">
        <v>314</v>
      </c>
      <c r="C111" s="12">
        <v>324</v>
      </c>
      <c r="D111" s="12"/>
      <c r="E111" s="12"/>
      <c r="F111" s="4"/>
      <c r="G111" s="3"/>
      <c r="H111" s="3"/>
    </row>
    <row r="112" spans="1:8" ht="15.2" customHeight="1" x14ac:dyDescent="0.2">
      <c r="A112" s="1" t="s">
        <v>2</v>
      </c>
      <c r="B112" s="12">
        <v>282</v>
      </c>
      <c r="C112" s="12">
        <v>300</v>
      </c>
      <c r="D112" s="12"/>
      <c r="E112" s="12"/>
      <c r="F112" s="4"/>
      <c r="G112" s="3"/>
      <c r="H112" s="3"/>
    </row>
    <row r="113" spans="1:8" ht="15.2" customHeight="1" x14ac:dyDescent="0.2">
      <c r="A113" s="1" t="s">
        <v>3</v>
      </c>
      <c r="B113" s="3">
        <f>(B111/B110)*100</f>
        <v>70.089285714285708</v>
      </c>
      <c r="C113" s="3">
        <f t="shared" ref="C113" si="44">(C111/C110)*100</f>
        <v>72.80898876404494</v>
      </c>
      <c r="D113" s="3"/>
      <c r="E113" s="3"/>
      <c r="F113" s="4">
        <f>AVERAGE(B113:E113)</f>
        <v>71.449137239165324</v>
      </c>
      <c r="G113" s="3">
        <f>STDEV(B113:E113)</f>
        <v>1.9231204692984873</v>
      </c>
      <c r="H113" s="3">
        <f>+G113/SQRT(COUNT(B113:E113))</f>
        <v>1.3598515248796159</v>
      </c>
    </row>
    <row r="114" spans="1:8" ht="15.2" customHeight="1" x14ac:dyDescent="0.2">
      <c r="A114" s="1" t="s">
        <v>4</v>
      </c>
      <c r="B114" s="3">
        <f>(B112/B110)*100</f>
        <v>62.946428571428569</v>
      </c>
      <c r="C114" s="3">
        <f t="shared" ref="C114" si="45">(C112/C110)*100</f>
        <v>67.415730337078656</v>
      </c>
      <c r="D114" s="3"/>
      <c r="E114" s="3"/>
      <c r="F114" s="4">
        <f t="shared" ref="F114:F125" si="46">AVERAGE(B114:E114)</f>
        <v>65.18107945425362</v>
      </c>
      <c r="G114" s="3">
        <f t="shared" ref="G114:G125" si="47">STDEV(B114:E114)</f>
        <v>3.1602735856601867</v>
      </c>
      <c r="H114" s="3">
        <f t="shared" ref="H114:H125" si="48">+G114/SQRT(COUNT(B114:E114))</f>
        <v>2.2346508828250435</v>
      </c>
    </row>
    <row r="115" spans="1:8" ht="15.2" customHeight="1" x14ac:dyDescent="0.2">
      <c r="A115" s="1" t="s">
        <v>16</v>
      </c>
      <c r="B115" s="3">
        <f>(B112/B111)*100</f>
        <v>89.808917197452232</v>
      </c>
      <c r="C115" s="3">
        <f t="shared" ref="C115" si="49">(C112/C111)*100</f>
        <v>92.592592592592595</v>
      </c>
      <c r="D115" s="3"/>
      <c r="E115" s="3"/>
      <c r="F115" s="4">
        <f t="shared" si="46"/>
        <v>91.200754895022413</v>
      </c>
      <c r="G115" s="3">
        <f t="shared" si="47"/>
        <v>1.9683557485258933</v>
      </c>
      <c r="H115" s="3">
        <f t="shared" si="48"/>
        <v>1.3918376975701818</v>
      </c>
    </row>
    <row r="116" spans="1:8" ht="15.2" customHeight="1" x14ac:dyDescent="0.2">
      <c r="A116" s="1" t="s">
        <v>5</v>
      </c>
      <c r="B116" s="13">
        <v>191.2</v>
      </c>
      <c r="C116" s="13">
        <v>185.3</v>
      </c>
      <c r="D116" s="13"/>
      <c r="E116" s="13"/>
      <c r="F116" s="4">
        <f t="shared" si="46"/>
        <v>188.25</v>
      </c>
      <c r="G116" s="3">
        <f t="shared" si="47"/>
        <v>4.1719300090006142</v>
      </c>
      <c r="H116" s="3">
        <f t="shared" si="48"/>
        <v>2.9499999999999882</v>
      </c>
    </row>
    <row r="117" spans="1:8" ht="15.2" customHeight="1" x14ac:dyDescent="0.2">
      <c r="A117" s="1" t="s">
        <v>6</v>
      </c>
      <c r="B117" s="13">
        <v>168.7</v>
      </c>
      <c r="C117" s="13">
        <v>165</v>
      </c>
      <c r="D117" s="13"/>
      <c r="E117" s="13"/>
      <c r="F117" s="4">
        <f t="shared" si="46"/>
        <v>166.85</v>
      </c>
      <c r="G117" s="3">
        <f t="shared" si="47"/>
        <v>2.616295090390218</v>
      </c>
      <c r="H117" s="3">
        <f t="shared" si="48"/>
        <v>1.8499999999999943</v>
      </c>
    </row>
    <row r="118" spans="1:8" ht="15.2" customHeight="1" x14ac:dyDescent="0.2">
      <c r="A118" s="1" t="s">
        <v>7</v>
      </c>
      <c r="B118" s="13">
        <v>288.8</v>
      </c>
      <c r="C118" s="13">
        <v>277.60000000000002</v>
      </c>
      <c r="D118" s="13"/>
      <c r="E118" s="13"/>
      <c r="F118" s="4">
        <f t="shared" si="46"/>
        <v>283.20000000000005</v>
      </c>
      <c r="G118" s="3">
        <f t="shared" si="47"/>
        <v>7.9195959492893238</v>
      </c>
      <c r="H118" s="3">
        <f t="shared" si="48"/>
        <v>5.5999999999999934</v>
      </c>
    </row>
    <row r="119" spans="1:8" ht="15.2" customHeight="1" x14ac:dyDescent="0.2">
      <c r="A119" s="1" t="s">
        <v>8</v>
      </c>
      <c r="B119" s="13">
        <v>13.1</v>
      </c>
      <c r="C119" s="13">
        <v>12.6</v>
      </c>
      <c r="D119" s="13"/>
      <c r="E119" s="13"/>
      <c r="F119" s="4">
        <f t="shared" si="46"/>
        <v>12.85</v>
      </c>
      <c r="G119" s="3">
        <f t="shared" si="47"/>
        <v>0.35355339059327379</v>
      </c>
      <c r="H119" s="3">
        <f t="shared" si="48"/>
        <v>0.25</v>
      </c>
    </row>
    <row r="120" spans="1:8" ht="15.2" customHeight="1" x14ac:dyDescent="0.2">
      <c r="A120" s="1" t="s">
        <v>9</v>
      </c>
      <c r="B120" s="13">
        <v>33.4</v>
      </c>
      <c r="C120" s="13">
        <v>33.1</v>
      </c>
      <c r="D120" s="13"/>
      <c r="E120" s="13"/>
      <c r="F120" s="4">
        <f t="shared" si="46"/>
        <v>33.25</v>
      </c>
      <c r="G120" s="3">
        <f t="shared" si="47"/>
        <v>0.21213203435596223</v>
      </c>
      <c r="H120" s="3">
        <f t="shared" si="48"/>
        <v>0.14999999999999855</v>
      </c>
    </row>
    <row r="121" spans="1:8" ht="15.2" customHeight="1" x14ac:dyDescent="0.2">
      <c r="A121" s="1" t="s">
        <v>10</v>
      </c>
      <c r="B121" s="14">
        <v>86</v>
      </c>
      <c r="C121" s="14">
        <v>88</v>
      </c>
      <c r="D121" s="14"/>
      <c r="E121" s="14"/>
      <c r="F121" s="4">
        <f t="shared" si="46"/>
        <v>87</v>
      </c>
      <c r="G121" s="3">
        <f t="shared" si="47"/>
        <v>1.4142135623730951</v>
      </c>
      <c r="H121" s="3">
        <f t="shared" si="48"/>
        <v>1</v>
      </c>
    </row>
    <row r="122" spans="1:8" ht="15.2" customHeight="1" x14ac:dyDescent="0.2">
      <c r="A122" s="1" t="s">
        <v>11</v>
      </c>
      <c r="B122" s="12">
        <v>58</v>
      </c>
      <c r="C122" s="12">
        <v>59</v>
      </c>
      <c r="D122" s="14"/>
      <c r="E122" s="14"/>
      <c r="F122" s="4">
        <f t="shared" si="46"/>
        <v>58.5</v>
      </c>
      <c r="G122" s="3">
        <f t="shared" si="47"/>
        <v>0.70710678118654757</v>
      </c>
      <c r="H122" s="3">
        <f t="shared" si="48"/>
        <v>0.5</v>
      </c>
    </row>
    <row r="123" spans="1:8" ht="15.2" customHeight="1" x14ac:dyDescent="0.2">
      <c r="A123" s="1" t="s">
        <v>17</v>
      </c>
      <c r="B123" s="13">
        <v>37</v>
      </c>
      <c r="C123" s="13">
        <v>37.1</v>
      </c>
      <c r="D123" s="13"/>
      <c r="E123" s="13"/>
      <c r="F123" s="4">
        <f t="shared" si="46"/>
        <v>37.049999999999997</v>
      </c>
      <c r="G123" s="3">
        <f t="shared" si="47"/>
        <v>7.0710678118655765E-2</v>
      </c>
      <c r="H123" s="3">
        <f t="shared" si="48"/>
        <v>5.0000000000000711E-2</v>
      </c>
    </row>
    <row r="124" spans="1:8" ht="15.2" customHeight="1" x14ac:dyDescent="0.2">
      <c r="A124" s="15" t="s">
        <v>18</v>
      </c>
      <c r="B124" s="13">
        <v>8.6</v>
      </c>
      <c r="C124" s="13">
        <v>8.5</v>
      </c>
      <c r="D124" s="13"/>
      <c r="E124" s="13"/>
      <c r="F124" s="16">
        <f t="shared" si="46"/>
        <v>8.5500000000000007</v>
      </c>
      <c r="G124" s="17">
        <f t="shared" si="47"/>
        <v>7.0710678118654502E-2</v>
      </c>
      <c r="H124" s="17">
        <f t="shared" si="48"/>
        <v>4.9999999999999822E-2</v>
      </c>
    </row>
    <row r="125" spans="1:8" ht="15.2" customHeight="1" x14ac:dyDescent="0.2">
      <c r="A125" s="29" t="s">
        <v>27</v>
      </c>
      <c r="B125" s="13">
        <v>8.4</v>
      </c>
      <c r="C125" s="13">
        <v>9.1</v>
      </c>
      <c r="D125" s="13"/>
      <c r="E125" s="13"/>
      <c r="F125" s="27">
        <f t="shared" si="46"/>
        <v>8.75</v>
      </c>
      <c r="G125" s="28">
        <f t="shared" si="47"/>
        <v>0.49497474683058273</v>
      </c>
      <c r="H125" s="28">
        <f t="shared" si="48"/>
        <v>0.34999999999999959</v>
      </c>
    </row>
    <row r="126" spans="1:8" ht="15.2" customHeight="1" x14ac:dyDescent="0.2">
      <c r="A126" s="1"/>
      <c r="B126" s="3"/>
      <c r="C126" s="3"/>
      <c r="D126" s="3"/>
      <c r="E126" s="3"/>
      <c r="F126" s="4"/>
      <c r="G126" s="3"/>
      <c r="H126" s="3"/>
    </row>
    <row r="127" spans="1:8" ht="15.2" customHeight="1" x14ac:dyDescent="0.2">
      <c r="A127" s="1" t="s">
        <v>67</v>
      </c>
    </row>
    <row r="128" spans="1:8" ht="15.2" customHeight="1" x14ac:dyDescent="0.2">
      <c r="A128" s="1" t="s">
        <v>55</v>
      </c>
    </row>
    <row r="129" spans="1:8" ht="15.2" customHeight="1" x14ac:dyDescent="0.2">
      <c r="A129" s="7" t="s">
        <v>93</v>
      </c>
    </row>
    <row r="130" spans="1:8" ht="15.2" customHeight="1" x14ac:dyDescent="0.2">
      <c r="A130" s="6" t="s">
        <v>12</v>
      </c>
      <c r="B130" s="5" t="s">
        <v>112</v>
      </c>
      <c r="C130" s="5" t="s">
        <v>113</v>
      </c>
      <c r="D130" s="5" t="s">
        <v>114</v>
      </c>
      <c r="E130" s="5" t="s">
        <v>115</v>
      </c>
      <c r="F130" s="5" t="s">
        <v>13</v>
      </c>
      <c r="G130" s="5" t="s">
        <v>14</v>
      </c>
      <c r="H130" s="5" t="s">
        <v>15</v>
      </c>
    </row>
    <row r="131" spans="1:8" ht="15.2" customHeight="1" x14ac:dyDescent="0.2">
      <c r="A131" s="1" t="s">
        <v>0</v>
      </c>
      <c r="B131" s="12">
        <v>560</v>
      </c>
      <c r="C131" s="12">
        <v>580</v>
      </c>
      <c r="D131" s="12"/>
      <c r="E131" s="12"/>
      <c r="F131" s="4"/>
      <c r="G131" s="3"/>
      <c r="H131" s="3"/>
    </row>
    <row r="132" spans="1:8" ht="15.2" customHeight="1" x14ac:dyDescent="0.2">
      <c r="A132" s="1" t="s">
        <v>1</v>
      </c>
      <c r="B132" s="12">
        <v>386</v>
      </c>
      <c r="C132" s="12">
        <v>416</v>
      </c>
      <c r="D132" s="12"/>
      <c r="E132" s="12"/>
      <c r="F132" s="4"/>
      <c r="G132" s="3"/>
      <c r="H132" s="3"/>
    </row>
    <row r="133" spans="1:8" ht="15.2" customHeight="1" x14ac:dyDescent="0.2">
      <c r="A133" s="1" t="s">
        <v>2</v>
      </c>
      <c r="B133" s="12">
        <v>354</v>
      </c>
      <c r="C133" s="12">
        <v>372</v>
      </c>
      <c r="D133" s="12"/>
      <c r="E133" s="12"/>
      <c r="F133" s="4"/>
      <c r="G133" s="3"/>
      <c r="H133" s="3"/>
    </row>
    <row r="134" spans="1:8" ht="15.2" customHeight="1" x14ac:dyDescent="0.2">
      <c r="A134" s="1" t="s">
        <v>3</v>
      </c>
      <c r="B134" s="3">
        <f>(B132/B131)*100</f>
        <v>68.928571428571431</v>
      </c>
      <c r="C134" s="3">
        <f t="shared" ref="C134" si="50">(C132/C131)*100</f>
        <v>71.724137931034477</v>
      </c>
      <c r="D134" s="3"/>
      <c r="E134" s="3"/>
      <c r="F134" s="4">
        <f t="shared" ref="F134:F140" si="51">AVERAGE(B134:E134)</f>
        <v>70.326354679802961</v>
      </c>
      <c r="G134" s="3">
        <f t="shared" ref="G134:G140" si="52">STDEV(B134:E134)</f>
        <v>1.9767640311495793</v>
      </c>
      <c r="H134" s="3">
        <f t="shared" ref="H134:H140" si="53">+G134/SQRT(COUNT(B134:E134))</f>
        <v>1.3977832512315231</v>
      </c>
    </row>
    <row r="135" spans="1:8" ht="15.2" customHeight="1" x14ac:dyDescent="0.2">
      <c r="A135" s="1" t="s">
        <v>4</v>
      </c>
      <c r="B135" s="3">
        <f>(B133/B131)*100</f>
        <v>63.214285714285708</v>
      </c>
      <c r="C135" s="3">
        <f t="shared" ref="C135" si="54">(C133/C131)*100</f>
        <v>64.137931034482747</v>
      </c>
      <c r="D135" s="3"/>
      <c r="E135" s="3"/>
      <c r="F135" s="4">
        <f t="shared" si="51"/>
        <v>63.676108374384228</v>
      </c>
      <c r="G135" s="3">
        <f t="shared" si="52"/>
        <v>0.65311586932254639</v>
      </c>
      <c r="H135" s="3">
        <f t="shared" si="53"/>
        <v>0.46182266009851952</v>
      </c>
    </row>
    <row r="136" spans="1:8" ht="15.2" customHeight="1" x14ac:dyDescent="0.2">
      <c r="A136" s="1" t="s">
        <v>16</v>
      </c>
      <c r="B136" s="3">
        <f>(B133/B132)*100</f>
        <v>91.709844559585491</v>
      </c>
      <c r="C136" s="3">
        <f t="shared" ref="C136" si="55">(C133/C132)*100</f>
        <v>89.423076923076934</v>
      </c>
      <c r="D136" s="3"/>
      <c r="E136" s="3"/>
      <c r="F136" s="4">
        <f t="shared" si="51"/>
        <v>90.566460741331213</v>
      </c>
      <c r="G136" s="3">
        <f t="shared" si="52"/>
        <v>1.6169889027731348</v>
      </c>
      <c r="H136" s="3">
        <f t="shared" si="53"/>
        <v>1.1433838182542786</v>
      </c>
    </row>
    <row r="137" spans="1:8" ht="15.2" customHeight="1" x14ac:dyDescent="0.2">
      <c r="A137" s="1" t="s">
        <v>5</v>
      </c>
      <c r="B137" s="13">
        <v>168.2</v>
      </c>
      <c r="C137" s="13">
        <v>152.80000000000001</v>
      </c>
      <c r="D137" s="13"/>
      <c r="E137" s="13"/>
      <c r="F137" s="4">
        <f t="shared" si="51"/>
        <v>160.5</v>
      </c>
      <c r="G137" s="3">
        <f t="shared" si="52"/>
        <v>10.889444430272816</v>
      </c>
      <c r="H137" s="3">
        <f t="shared" si="53"/>
        <v>7.6999999999999877</v>
      </c>
    </row>
    <row r="138" spans="1:8" ht="15.2" customHeight="1" x14ac:dyDescent="0.2">
      <c r="A138" s="1" t="s">
        <v>6</v>
      </c>
      <c r="B138" s="13">
        <v>142.1</v>
      </c>
      <c r="C138" s="13">
        <v>128.5</v>
      </c>
      <c r="D138" s="13"/>
      <c r="E138" s="13"/>
      <c r="F138" s="4">
        <f t="shared" si="51"/>
        <v>135.30000000000001</v>
      </c>
      <c r="G138" s="3">
        <f t="shared" si="52"/>
        <v>9.6166522241370416</v>
      </c>
      <c r="H138" s="3">
        <f t="shared" si="53"/>
        <v>6.7999999999999963</v>
      </c>
    </row>
    <row r="139" spans="1:8" ht="15.2" customHeight="1" x14ac:dyDescent="0.2">
      <c r="A139" s="1" t="s">
        <v>7</v>
      </c>
      <c r="B139" s="13">
        <v>280.8</v>
      </c>
      <c r="C139" s="13">
        <v>258.8</v>
      </c>
      <c r="D139" s="13"/>
      <c r="E139" s="13"/>
      <c r="F139" s="4">
        <f t="shared" si="51"/>
        <v>269.8</v>
      </c>
      <c r="G139" s="3">
        <f t="shared" si="52"/>
        <v>15.556349186104045</v>
      </c>
      <c r="H139" s="3">
        <f t="shared" si="53"/>
        <v>10.999999999999998</v>
      </c>
    </row>
    <row r="140" spans="1:8" ht="15.2" customHeight="1" x14ac:dyDescent="0.2">
      <c r="A140" s="1" t="s">
        <v>8</v>
      </c>
      <c r="B140" s="13">
        <v>14.3</v>
      </c>
      <c r="C140" s="13">
        <v>13.5</v>
      </c>
      <c r="D140" s="13"/>
      <c r="E140" s="13"/>
      <c r="F140" s="4">
        <f t="shared" si="51"/>
        <v>13.9</v>
      </c>
      <c r="G140" s="3">
        <f t="shared" si="52"/>
        <v>0.56568542494923857</v>
      </c>
      <c r="H140" s="3">
        <f t="shared" si="53"/>
        <v>0.40000000000000036</v>
      </c>
    </row>
    <row r="141" spans="1:8" ht="15.2" customHeight="1" x14ac:dyDescent="0.2">
      <c r="A141" s="1" t="s">
        <v>9</v>
      </c>
      <c r="B141" s="13">
        <v>29.7</v>
      </c>
      <c r="C141" s="13">
        <v>30.2</v>
      </c>
      <c r="D141" s="13"/>
      <c r="E141" s="13"/>
      <c r="F141" s="4">
        <f>AVERAGE(B141:E141)</f>
        <v>29.95</v>
      </c>
      <c r="G141" s="3">
        <f>STDEV(B141:E141)</f>
        <v>0.35355339059327379</v>
      </c>
      <c r="H141" s="3">
        <f>+G141/SQRT(COUNT(B141:E141))</f>
        <v>0.25</v>
      </c>
    </row>
    <row r="142" spans="1:8" ht="15.2" customHeight="1" x14ac:dyDescent="0.2">
      <c r="A142" s="1" t="s">
        <v>10</v>
      </c>
      <c r="B142" s="12">
        <v>83</v>
      </c>
      <c r="C142" s="12">
        <v>83</v>
      </c>
      <c r="D142" s="14"/>
      <c r="E142" s="14"/>
      <c r="F142" s="4">
        <f>AVERAGE(B142:E142)</f>
        <v>83</v>
      </c>
      <c r="G142" s="3">
        <f>STDEV(B142:E142)</f>
        <v>0</v>
      </c>
      <c r="H142" s="3">
        <f>+G142/SQRT(COUNT(B142:E142))</f>
        <v>0</v>
      </c>
    </row>
    <row r="143" spans="1:8" ht="15.2" customHeight="1" x14ac:dyDescent="0.2">
      <c r="A143" s="1" t="s">
        <v>11</v>
      </c>
      <c r="B143" s="12">
        <v>51</v>
      </c>
      <c r="C143" s="12">
        <v>50</v>
      </c>
      <c r="D143" s="14"/>
      <c r="E143" s="14"/>
      <c r="F143" s="4">
        <f>AVERAGE(B143:E143)</f>
        <v>50.5</v>
      </c>
      <c r="G143" s="3">
        <f>STDEV(B143:E143)</f>
        <v>0.70710678118654757</v>
      </c>
      <c r="H143" s="3">
        <f>+G143/SQRT(COUNT(B143:E143))</f>
        <v>0.5</v>
      </c>
    </row>
    <row r="144" spans="1:8" ht="15.2" customHeight="1" x14ac:dyDescent="0.2">
      <c r="A144" s="1" t="s">
        <v>17</v>
      </c>
      <c r="B144" s="13">
        <v>37</v>
      </c>
      <c r="C144" s="13">
        <v>37.1</v>
      </c>
      <c r="D144" s="13"/>
      <c r="E144" s="13"/>
      <c r="F144" s="4">
        <f t="shared" ref="F144:F146" si="56">AVERAGE(B144:E144)</f>
        <v>37.049999999999997</v>
      </c>
      <c r="G144" s="3">
        <f t="shared" ref="G144:G146" si="57">STDEV(B144:E144)</f>
        <v>7.0710678118655765E-2</v>
      </c>
      <c r="H144" s="3">
        <f t="shared" ref="H144:H146" si="58">+G144/SQRT(COUNT(B144:E144))</f>
        <v>5.0000000000000711E-2</v>
      </c>
    </row>
    <row r="145" spans="1:8" ht="15.2" customHeight="1" x14ac:dyDescent="0.2">
      <c r="A145" s="1" t="s">
        <v>18</v>
      </c>
      <c r="B145" s="13">
        <v>10.7</v>
      </c>
      <c r="C145" s="13">
        <v>11.1</v>
      </c>
      <c r="D145" s="13"/>
      <c r="E145" s="13"/>
      <c r="F145" s="4">
        <f t="shared" si="56"/>
        <v>10.899999999999999</v>
      </c>
      <c r="G145" s="3">
        <f t="shared" si="57"/>
        <v>0.28284271247461928</v>
      </c>
      <c r="H145" s="3">
        <f t="shared" si="58"/>
        <v>0.20000000000000018</v>
      </c>
    </row>
    <row r="146" spans="1:8" ht="15.2" customHeight="1" x14ac:dyDescent="0.2">
      <c r="A146" s="29" t="s">
        <v>27</v>
      </c>
      <c r="B146" s="13">
        <v>13.7</v>
      </c>
      <c r="C146" s="13">
        <v>13.5</v>
      </c>
      <c r="D146" s="13"/>
      <c r="E146" s="13"/>
      <c r="F146" s="27">
        <f t="shared" si="56"/>
        <v>13.6</v>
      </c>
      <c r="G146" s="28">
        <f t="shared" si="57"/>
        <v>0.141421356237309</v>
      </c>
      <c r="H146" s="28">
        <f t="shared" si="58"/>
        <v>9.9999999999999645E-2</v>
      </c>
    </row>
    <row r="147" spans="1:8" ht="15.2" customHeight="1" x14ac:dyDescent="0.2">
      <c r="A147" s="1"/>
      <c r="B147" s="3"/>
      <c r="C147" s="11"/>
      <c r="D147" s="3"/>
      <c r="E147" s="3"/>
      <c r="F147" s="4"/>
      <c r="G147" s="3"/>
      <c r="H147" s="3"/>
    </row>
    <row r="148" spans="1:8" ht="15.2" customHeight="1" x14ac:dyDescent="0.2">
      <c r="A148" s="1" t="s">
        <v>68</v>
      </c>
    </row>
    <row r="149" spans="1:8" ht="15.2" customHeight="1" x14ac:dyDescent="0.2">
      <c r="A149" s="1" t="s">
        <v>55</v>
      </c>
    </row>
    <row r="150" spans="1:8" ht="15.2" customHeight="1" x14ac:dyDescent="0.2">
      <c r="A150" s="7" t="s">
        <v>76</v>
      </c>
      <c r="B150" s="18"/>
      <c r="C150" s="20"/>
      <c r="D150" s="19"/>
    </row>
    <row r="151" spans="1:8" ht="15.2" customHeight="1" x14ac:dyDescent="0.2">
      <c r="A151" s="6" t="s">
        <v>12</v>
      </c>
      <c r="B151" s="5" t="s">
        <v>112</v>
      </c>
      <c r="C151" s="5" t="s">
        <v>113</v>
      </c>
      <c r="D151" s="5" t="s">
        <v>114</v>
      </c>
      <c r="E151" s="5" t="s">
        <v>115</v>
      </c>
      <c r="F151" s="5" t="s">
        <v>13</v>
      </c>
      <c r="G151" s="5" t="s">
        <v>14</v>
      </c>
      <c r="H151" s="5" t="s">
        <v>15</v>
      </c>
    </row>
    <row r="152" spans="1:8" ht="15.2" customHeight="1" x14ac:dyDescent="0.2">
      <c r="A152" s="1" t="s">
        <v>0</v>
      </c>
      <c r="B152" s="12">
        <v>541</v>
      </c>
      <c r="C152" s="12">
        <v>666</v>
      </c>
      <c r="D152" s="12"/>
      <c r="E152" s="12"/>
      <c r="F152" s="4"/>
      <c r="G152" s="3"/>
      <c r="H152" s="3"/>
    </row>
    <row r="153" spans="1:8" ht="15.2" customHeight="1" x14ac:dyDescent="0.2">
      <c r="A153" s="1" t="s">
        <v>1</v>
      </c>
      <c r="B153" s="12">
        <v>276</v>
      </c>
      <c r="C153" s="12">
        <v>379</v>
      </c>
      <c r="D153" s="12"/>
      <c r="E153" s="12"/>
      <c r="F153" s="4"/>
      <c r="G153" s="3"/>
      <c r="H153" s="3"/>
    </row>
    <row r="154" spans="1:8" ht="15.2" customHeight="1" x14ac:dyDescent="0.2">
      <c r="A154" s="1" t="s">
        <v>2</v>
      </c>
      <c r="B154" s="12">
        <v>225</v>
      </c>
      <c r="C154" s="12">
        <v>296</v>
      </c>
      <c r="D154" s="12"/>
      <c r="E154" s="12"/>
      <c r="F154" s="4"/>
      <c r="G154" s="3"/>
      <c r="H154" s="3"/>
    </row>
    <row r="155" spans="1:8" ht="15.2" customHeight="1" x14ac:dyDescent="0.2">
      <c r="A155" s="1" t="s">
        <v>3</v>
      </c>
      <c r="B155" s="3">
        <f>(B153/B152)*100</f>
        <v>51.016635859519411</v>
      </c>
      <c r="C155" s="3">
        <f t="shared" ref="C155" si="59">(C153/C152)*100</f>
        <v>56.906906906906904</v>
      </c>
      <c r="D155" s="3"/>
      <c r="E155" s="3"/>
      <c r="F155" s="4">
        <f t="shared" ref="F155:F161" si="60">AVERAGE(B155:E155)</f>
        <v>53.961771383213161</v>
      </c>
      <c r="G155" s="3">
        <f t="shared" ref="G155:G161" si="61">STDEV(B155:E155)</f>
        <v>4.1650506006344843</v>
      </c>
      <c r="H155" s="3">
        <f t="shared" ref="H155:H161" si="62">+G155/SQRT(COUNT(B155:E155))</f>
        <v>2.9451355236937462</v>
      </c>
    </row>
    <row r="156" spans="1:8" ht="15.2" customHeight="1" x14ac:dyDescent="0.2">
      <c r="A156" s="1" t="s">
        <v>4</v>
      </c>
      <c r="B156" s="3">
        <f>(B154/B152)*100</f>
        <v>41.589648798521253</v>
      </c>
      <c r="C156" s="3">
        <f t="shared" ref="C156" si="63">(C154/C152)*100</f>
        <v>44.444444444444443</v>
      </c>
      <c r="D156" s="3"/>
      <c r="E156" s="3"/>
      <c r="F156" s="4">
        <f t="shared" si="60"/>
        <v>43.017046621482848</v>
      </c>
      <c r="G156" s="3">
        <f t="shared" si="61"/>
        <v>2.0186453601341174</v>
      </c>
      <c r="H156" s="3">
        <f t="shared" si="62"/>
        <v>1.4273978229615947</v>
      </c>
    </row>
    <row r="157" spans="1:8" ht="15.2" customHeight="1" x14ac:dyDescent="0.2">
      <c r="A157" s="1" t="s">
        <v>16</v>
      </c>
      <c r="B157" s="3">
        <f>(B154/B153)*100</f>
        <v>81.521739130434781</v>
      </c>
      <c r="C157" s="3">
        <f t="shared" ref="C157" si="64">(C154/C153)*100</f>
        <v>78.100263852242747</v>
      </c>
      <c r="D157" s="3"/>
      <c r="E157" s="3"/>
      <c r="F157" s="4">
        <f t="shared" si="60"/>
        <v>79.811001491338772</v>
      </c>
      <c r="G157" s="3">
        <f t="shared" si="61"/>
        <v>2.4193483708717163</v>
      </c>
      <c r="H157" s="3">
        <f t="shared" si="62"/>
        <v>1.7107376390960167</v>
      </c>
    </row>
    <row r="158" spans="1:8" ht="15.2" customHeight="1" x14ac:dyDescent="0.2">
      <c r="A158" s="1" t="s">
        <v>5</v>
      </c>
      <c r="B158" s="13">
        <v>143</v>
      </c>
      <c r="C158" s="13">
        <v>133.5</v>
      </c>
      <c r="D158" s="13"/>
      <c r="E158" s="13"/>
      <c r="F158" s="4">
        <f t="shared" si="60"/>
        <v>138.25</v>
      </c>
      <c r="G158" s="3">
        <f t="shared" si="61"/>
        <v>6.7175144212722016</v>
      </c>
      <c r="H158" s="3">
        <f t="shared" si="62"/>
        <v>4.75</v>
      </c>
    </row>
    <row r="159" spans="1:8" ht="15.2" customHeight="1" x14ac:dyDescent="0.2">
      <c r="A159" s="1" t="s">
        <v>6</v>
      </c>
      <c r="B159" s="13">
        <v>124.2</v>
      </c>
      <c r="C159" s="13">
        <v>111.7</v>
      </c>
      <c r="D159" s="13"/>
      <c r="E159" s="13"/>
      <c r="F159" s="4">
        <f t="shared" si="60"/>
        <v>117.95</v>
      </c>
      <c r="G159" s="3">
        <f t="shared" si="61"/>
        <v>8.8388347648318444</v>
      </c>
      <c r="H159" s="3">
        <f t="shared" si="62"/>
        <v>6.25</v>
      </c>
    </row>
    <row r="160" spans="1:8" ht="15.2" customHeight="1" x14ac:dyDescent="0.2">
      <c r="A160" s="1" t="s">
        <v>7</v>
      </c>
      <c r="B160" s="13">
        <v>233.6</v>
      </c>
      <c r="C160" s="13">
        <v>219.7</v>
      </c>
      <c r="D160" s="13"/>
      <c r="E160" s="13"/>
      <c r="F160" s="4">
        <f t="shared" si="60"/>
        <v>226.64999999999998</v>
      </c>
      <c r="G160" s="3">
        <f t="shared" si="61"/>
        <v>9.8287842584930143</v>
      </c>
      <c r="H160" s="3">
        <f t="shared" si="62"/>
        <v>6.950000000000002</v>
      </c>
    </row>
    <row r="161" spans="1:12" ht="15.2" customHeight="1" x14ac:dyDescent="0.2">
      <c r="A161" s="1" t="s">
        <v>8</v>
      </c>
      <c r="B161" s="13">
        <v>12.2</v>
      </c>
      <c r="C161" s="13">
        <v>12.2</v>
      </c>
      <c r="D161" s="13"/>
      <c r="E161" s="13"/>
      <c r="F161" s="4">
        <f t="shared" si="60"/>
        <v>12.2</v>
      </c>
      <c r="G161" s="3">
        <f t="shared" si="61"/>
        <v>0</v>
      </c>
      <c r="H161" s="3">
        <f t="shared" si="62"/>
        <v>0</v>
      </c>
    </row>
    <row r="162" spans="1:12" ht="15.2" customHeight="1" x14ac:dyDescent="0.2">
      <c r="A162" s="1" t="s">
        <v>9</v>
      </c>
      <c r="B162" s="13">
        <v>31.1</v>
      </c>
      <c r="C162" s="13">
        <v>32.6</v>
      </c>
      <c r="D162" s="13"/>
      <c r="E162" s="13"/>
      <c r="F162" s="4">
        <f>AVERAGE(B162:E162)</f>
        <v>31.85</v>
      </c>
      <c r="G162" s="3">
        <f>STDEV(B162:E162)</f>
        <v>1.0606601717798212</v>
      </c>
      <c r="H162" s="3">
        <f>+G162/SQRT(COUNT(B162:E162))</f>
        <v>0.74999999999999989</v>
      </c>
    </row>
    <row r="163" spans="1:12" ht="15.2" customHeight="1" x14ac:dyDescent="0.2">
      <c r="A163" s="1" t="s">
        <v>10</v>
      </c>
      <c r="B163" s="12">
        <v>83</v>
      </c>
      <c r="C163" s="12">
        <v>80</v>
      </c>
      <c r="D163" s="14"/>
      <c r="E163" s="14"/>
      <c r="F163" s="4">
        <f>AVERAGE(B163:E163)</f>
        <v>81.5</v>
      </c>
      <c r="G163" s="3">
        <f>STDEV(B163:E163)</f>
        <v>2.1213203435596424</v>
      </c>
      <c r="H163" s="3">
        <f>+G163/SQRT(COUNT(B163:E163))</f>
        <v>1.4999999999999998</v>
      </c>
    </row>
    <row r="164" spans="1:12" ht="15.2" customHeight="1" x14ac:dyDescent="0.2">
      <c r="A164" s="1" t="s">
        <v>11</v>
      </c>
      <c r="B164" s="12">
        <v>52</v>
      </c>
      <c r="C164" s="12">
        <v>50</v>
      </c>
      <c r="D164" s="14"/>
      <c r="E164" s="14"/>
      <c r="F164" s="4">
        <f>AVERAGE(B164:E164)</f>
        <v>51</v>
      </c>
      <c r="G164" s="3">
        <f>STDEV(B164:E164)</f>
        <v>1.4142135623730951</v>
      </c>
      <c r="H164" s="3">
        <f>+G164/SQRT(COUNT(B164:E164))</f>
        <v>1</v>
      </c>
    </row>
    <row r="165" spans="1:12" ht="15.2" customHeight="1" x14ac:dyDescent="0.2">
      <c r="A165" s="1" t="s">
        <v>17</v>
      </c>
      <c r="B165" s="13">
        <v>36.700000000000003</v>
      </c>
      <c r="C165" s="13">
        <v>37</v>
      </c>
      <c r="D165" s="13"/>
      <c r="E165" s="13"/>
      <c r="F165" s="4">
        <f t="shared" ref="F165:F167" si="65">AVERAGE(B165:E165)</f>
        <v>36.85</v>
      </c>
      <c r="G165" s="3">
        <f t="shared" ref="G165:G167" si="66">STDEV(B165:E165)</f>
        <v>0.21213203435596223</v>
      </c>
      <c r="H165" s="3">
        <f t="shared" ref="H165:H167" si="67">+G165/SQRT(COUNT(B165:E165))</f>
        <v>0.14999999999999855</v>
      </c>
    </row>
    <row r="166" spans="1:12" ht="15.2" customHeight="1" x14ac:dyDescent="0.2">
      <c r="A166" s="15" t="s">
        <v>18</v>
      </c>
      <c r="B166" s="13">
        <v>10.4</v>
      </c>
      <c r="C166" s="13">
        <v>12.8</v>
      </c>
      <c r="D166" s="13"/>
      <c r="E166" s="13"/>
      <c r="F166" s="16">
        <f t="shared" si="65"/>
        <v>11.600000000000001</v>
      </c>
      <c r="G166" s="17">
        <f t="shared" si="66"/>
        <v>1.6970562748477127</v>
      </c>
      <c r="H166" s="17">
        <f t="shared" si="67"/>
        <v>1.1999999999999991</v>
      </c>
    </row>
    <row r="167" spans="1:12" ht="15.2" customHeight="1" x14ac:dyDescent="0.2">
      <c r="A167" s="29" t="s">
        <v>27</v>
      </c>
      <c r="B167" s="13">
        <v>10.4</v>
      </c>
      <c r="C167" s="13">
        <v>10.7</v>
      </c>
      <c r="D167" s="13"/>
      <c r="E167" s="13"/>
      <c r="F167" s="27">
        <f t="shared" si="65"/>
        <v>10.55</v>
      </c>
      <c r="G167" s="28">
        <f t="shared" si="66"/>
        <v>0.21213203435596351</v>
      </c>
      <c r="H167" s="28">
        <f t="shared" si="67"/>
        <v>0.14999999999999947</v>
      </c>
    </row>
    <row r="168" spans="1:12" ht="15.2" customHeight="1" x14ac:dyDescent="0.2">
      <c r="A168" s="1"/>
      <c r="B168" s="3"/>
      <c r="C168" s="3"/>
      <c r="D168" s="3"/>
      <c r="E168" s="3"/>
      <c r="F168" s="4"/>
      <c r="G168" s="3"/>
      <c r="H168" s="3"/>
    </row>
    <row r="169" spans="1:12" ht="15.2" customHeight="1" x14ac:dyDescent="0.2">
      <c r="A169" s="1" t="s">
        <v>69</v>
      </c>
    </row>
    <row r="170" spans="1:12" ht="15.2" customHeight="1" x14ac:dyDescent="0.2">
      <c r="A170" s="1" t="s">
        <v>98</v>
      </c>
    </row>
    <row r="171" spans="1:12" ht="15.2" customHeight="1" x14ac:dyDescent="0.2">
      <c r="A171" s="7" t="s">
        <v>94</v>
      </c>
      <c r="B171" s="52">
        <v>4.8611111111111112E-2</v>
      </c>
      <c r="C171" s="52">
        <v>4.8611111111111112E-2</v>
      </c>
      <c r="D171" s="52">
        <v>5.5555555555555552E-2</v>
      </c>
      <c r="E171" s="52">
        <v>5.5555555555555552E-2</v>
      </c>
    </row>
    <row r="172" spans="1:12" ht="15.2" customHeight="1" x14ac:dyDescent="0.2">
      <c r="A172" s="6" t="s">
        <v>12</v>
      </c>
      <c r="B172" s="5" t="s">
        <v>112</v>
      </c>
      <c r="C172" s="5" t="s">
        <v>113</v>
      </c>
      <c r="D172" s="5" t="s">
        <v>114</v>
      </c>
      <c r="E172" s="5" t="s">
        <v>115</v>
      </c>
      <c r="F172" s="5" t="s">
        <v>13</v>
      </c>
      <c r="G172" s="5" t="s">
        <v>14</v>
      </c>
      <c r="H172" s="5" t="s">
        <v>15</v>
      </c>
      <c r="J172" s="53" t="s">
        <v>13</v>
      </c>
      <c r="K172" s="53" t="s">
        <v>14</v>
      </c>
      <c r="L172" s="53" t="s">
        <v>15</v>
      </c>
    </row>
    <row r="173" spans="1:12" ht="15.2" customHeight="1" x14ac:dyDescent="0.2">
      <c r="A173" s="1" t="s">
        <v>0</v>
      </c>
      <c r="B173" s="48">
        <v>800</v>
      </c>
      <c r="C173" s="48">
        <v>794</v>
      </c>
      <c r="D173" s="12">
        <v>470</v>
      </c>
      <c r="E173" s="12">
        <v>369</v>
      </c>
      <c r="F173" s="4"/>
      <c r="G173" s="3"/>
      <c r="H173" s="3"/>
      <c r="J173" s="54"/>
      <c r="K173" s="39"/>
      <c r="L173" s="39"/>
    </row>
    <row r="174" spans="1:12" ht="15.2" customHeight="1" x14ac:dyDescent="0.2">
      <c r="A174" s="1" t="s">
        <v>1</v>
      </c>
      <c r="B174" s="48">
        <v>635</v>
      </c>
      <c r="C174" s="48">
        <v>612</v>
      </c>
      <c r="D174" s="12">
        <v>358</v>
      </c>
      <c r="E174" s="12">
        <v>290</v>
      </c>
      <c r="F174" s="4"/>
      <c r="G174" s="3"/>
      <c r="H174" s="3"/>
      <c r="J174" s="54"/>
      <c r="K174" s="39"/>
      <c r="L174" s="39"/>
    </row>
    <row r="175" spans="1:12" ht="15.2" customHeight="1" x14ac:dyDescent="0.2">
      <c r="A175" s="1" t="s">
        <v>2</v>
      </c>
      <c r="B175" s="48">
        <v>560</v>
      </c>
      <c r="C175" s="48">
        <v>537</v>
      </c>
      <c r="D175" s="12">
        <v>335</v>
      </c>
      <c r="E175" s="12">
        <v>277</v>
      </c>
      <c r="F175" s="4"/>
      <c r="G175" s="3"/>
      <c r="H175" s="3"/>
      <c r="J175" s="54"/>
      <c r="K175" s="39"/>
      <c r="L175" s="39"/>
    </row>
    <row r="176" spans="1:12" ht="15.2" customHeight="1" x14ac:dyDescent="0.2">
      <c r="A176" s="1" t="s">
        <v>3</v>
      </c>
      <c r="B176" s="39">
        <f>(B174/B173)*100</f>
        <v>79.375</v>
      </c>
      <c r="C176" s="39">
        <f t="shared" ref="C176:E176" si="68">(C174/C173)*100</f>
        <v>77.07808564231739</v>
      </c>
      <c r="D176" s="3">
        <f t="shared" si="68"/>
        <v>76.170212765957444</v>
      </c>
      <c r="E176" s="3">
        <f t="shared" si="68"/>
        <v>78.590785907859072</v>
      </c>
      <c r="F176" s="4">
        <f>AVERAGE(D176:E176)</f>
        <v>77.380499336908258</v>
      </c>
      <c r="G176" s="3">
        <f>STDEV(D176:E176)</f>
        <v>1.7116036829966679</v>
      </c>
      <c r="H176" s="3">
        <f>+G176/SQRT(COUNT(D176:E176))</f>
        <v>1.2102865709508137</v>
      </c>
      <c r="J176" s="54">
        <f>AVERAGE(B176:C176)</f>
        <v>78.226542821158688</v>
      </c>
      <c r="K176" s="39">
        <f>STDEV(B176:C176)</f>
        <v>1.6241637181221165</v>
      </c>
      <c r="L176" s="39">
        <f>+K176/SQRT(COUNT(B176:C176))</f>
        <v>1.1484571788413047</v>
      </c>
    </row>
    <row r="177" spans="1:12" ht="15.2" customHeight="1" x14ac:dyDescent="0.2">
      <c r="A177" s="1" t="s">
        <v>4</v>
      </c>
      <c r="B177" s="39">
        <f>(B175/B173)*100</f>
        <v>70</v>
      </c>
      <c r="C177" s="39">
        <f t="shared" ref="C177:E177" si="69">(C175/C173)*100</f>
        <v>67.632241813602008</v>
      </c>
      <c r="D177" s="3">
        <f t="shared" si="69"/>
        <v>71.276595744680847</v>
      </c>
      <c r="E177" s="3">
        <f t="shared" si="69"/>
        <v>75.06775067750678</v>
      </c>
      <c r="F177" s="4">
        <f t="shared" ref="F177:F188" si="70">AVERAGE(D177:E177)</f>
        <v>73.172173211093821</v>
      </c>
      <c r="G177" s="3">
        <f t="shared" ref="G177:G188" si="71">STDEV(D177:E177)</f>
        <v>2.6807513615300471</v>
      </c>
      <c r="H177" s="3">
        <f t="shared" ref="H177:H188" si="72">+G177/SQRT(COUNT(D177:E177))</f>
        <v>1.8955774664129663</v>
      </c>
      <c r="J177" s="54">
        <f t="shared" ref="J177:J188" si="73">AVERAGE(B177:C177)</f>
        <v>68.816120906801004</v>
      </c>
      <c r="K177" s="39">
        <f t="shared" ref="K177:K188" si="74">STDEV(B177:C177)</f>
        <v>1.6742578698119819</v>
      </c>
      <c r="L177" s="39">
        <f t="shared" ref="L177:L188" si="75">+K177/SQRT(COUNT(B177:C177))</f>
        <v>1.1838790931989962</v>
      </c>
    </row>
    <row r="178" spans="1:12" ht="15.2" customHeight="1" x14ac:dyDescent="0.2">
      <c r="A178" s="1" t="s">
        <v>16</v>
      </c>
      <c r="B178" s="39">
        <f>(B175/B174)*100</f>
        <v>88.188976377952756</v>
      </c>
      <c r="C178" s="39">
        <f t="shared" ref="C178:E178" si="76">(C175/C174)*100</f>
        <v>87.745098039215691</v>
      </c>
      <c r="D178" s="3">
        <f t="shared" si="76"/>
        <v>93.575418994413411</v>
      </c>
      <c r="E178" s="3">
        <f t="shared" si="76"/>
        <v>95.517241379310349</v>
      </c>
      <c r="F178" s="4">
        <f t="shared" si="70"/>
        <v>94.54633018686188</v>
      </c>
      <c r="G178" s="3">
        <f t="shared" si="71"/>
        <v>1.3730757762204586</v>
      </c>
      <c r="H178" s="3">
        <f t="shared" si="72"/>
        <v>0.97091119244846869</v>
      </c>
      <c r="J178" s="54">
        <f t="shared" si="73"/>
        <v>87.96703720858423</v>
      </c>
      <c r="K178" s="39">
        <f t="shared" si="74"/>
        <v>0.3138693833427979</v>
      </c>
      <c r="L178" s="39">
        <f t="shared" si="75"/>
        <v>0.22193916936853239</v>
      </c>
    </row>
    <row r="179" spans="1:12" ht="15.2" customHeight="1" x14ac:dyDescent="0.2">
      <c r="A179" s="1" t="s">
        <v>5</v>
      </c>
      <c r="B179" s="49">
        <v>167.6</v>
      </c>
      <c r="C179" s="49">
        <v>152.1</v>
      </c>
      <c r="D179" s="13">
        <v>177.8</v>
      </c>
      <c r="E179" s="13">
        <v>158.69999999999999</v>
      </c>
      <c r="F179" s="4">
        <f t="shared" si="70"/>
        <v>168.25</v>
      </c>
      <c r="G179" s="3">
        <f t="shared" si="71"/>
        <v>13.505739520663074</v>
      </c>
      <c r="H179" s="3">
        <f t="shared" si="72"/>
        <v>9.5500000000000114</v>
      </c>
      <c r="J179" s="54">
        <f t="shared" si="73"/>
        <v>159.85</v>
      </c>
      <c r="K179" s="39">
        <f t="shared" si="74"/>
        <v>10.960155108391486</v>
      </c>
      <c r="L179" s="39">
        <f t="shared" si="75"/>
        <v>7.7499999999999991</v>
      </c>
    </row>
    <row r="180" spans="1:12" ht="15.2" customHeight="1" x14ac:dyDescent="0.2">
      <c r="A180" s="1" t="s">
        <v>6</v>
      </c>
      <c r="B180" s="49">
        <v>137.80000000000001</v>
      </c>
      <c r="C180" s="49">
        <v>124.4</v>
      </c>
      <c r="D180" s="13">
        <v>159.19999999999999</v>
      </c>
      <c r="E180" s="13">
        <v>140.9</v>
      </c>
      <c r="F180" s="4">
        <f t="shared" si="70"/>
        <v>150.05000000000001</v>
      </c>
      <c r="G180" s="3">
        <f t="shared" si="71"/>
        <v>12.940054095713808</v>
      </c>
      <c r="H180" s="3">
        <f t="shared" si="72"/>
        <v>9.1499999999999915</v>
      </c>
      <c r="J180" s="54">
        <f t="shared" si="73"/>
        <v>131.10000000000002</v>
      </c>
      <c r="K180" s="39">
        <f t="shared" si="74"/>
        <v>9.4752308678997412</v>
      </c>
      <c r="L180" s="39">
        <f t="shared" si="75"/>
        <v>6.7000000000000028</v>
      </c>
    </row>
    <row r="181" spans="1:12" ht="15.2" customHeight="1" x14ac:dyDescent="0.2">
      <c r="A181" s="1" t="s">
        <v>7</v>
      </c>
      <c r="B181" s="49">
        <v>271.5</v>
      </c>
      <c r="C181" s="49">
        <v>261.5</v>
      </c>
      <c r="D181" s="13">
        <v>257.10000000000002</v>
      </c>
      <c r="E181" s="13">
        <v>256.10000000000002</v>
      </c>
      <c r="F181" s="4">
        <f t="shared" si="70"/>
        <v>256.60000000000002</v>
      </c>
      <c r="G181" s="3">
        <f t="shared" si="71"/>
        <v>0.70710678118654757</v>
      </c>
      <c r="H181" s="3">
        <f t="shared" si="72"/>
        <v>0.5</v>
      </c>
      <c r="J181" s="54">
        <f t="shared" si="73"/>
        <v>266.5</v>
      </c>
      <c r="K181" s="39">
        <f t="shared" si="74"/>
        <v>7.0710678118654755</v>
      </c>
      <c r="L181" s="39">
        <f t="shared" si="75"/>
        <v>5</v>
      </c>
    </row>
    <row r="182" spans="1:12" ht="15.2" customHeight="1" x14ac:dyDescent="0.2">
      <c r="A182" s="1" t="s">
        <v>8</v>
      </c>
      <c r="B182" s="49">
        <v>14.2</v>
      </c>
      <c r="C182" s="49">
        <v>13.9</v>
      </c>
      <c r="D182" s="13">
        <v>11.5</v>
      </c>
      <c r="E182" s="13">
        <v>12.3</v>
      </c>
      <c r="F182" s="4">
        <f t="shared" si="70"/>
        <v>11.9</v>
      </c>
      <c r="G182" s="3">
        <f t="shared" si="71"/>
        <v>0.56568542494923857</v>
      </c>
      <c r="H182" s="3">
        <f t="shared" si="72"/>
        <v>0.40000000000000036</v>
      </c>
      <c r="J182" s="54">
        <f t="shared" si="73"/>
        <v>14.05</v>
      </c>
      <c r="K182" s="39">
        <f t="shared" si="74"/>
        <v>0.21213203435596351</v>
      </c>
      <c r="L182" s="39">
        <f t="shared" si="75"/>
        <v>0.14999999999999947</v>
      </c>
    </row>
    <row r="183" spans="1:12" ht="15.2" customHeight="1" x14ac:dyDescent="0.2">
      <c r="A183" s="1" t="s">
        <v>9</v>
      </c>
      <c r="B183" s="49">
        <v>32.799999999999997</v>
      </c>
      <c r="C183" s="49">
        <v>32.700000000000003</v>
      </c>
      <c r="D183" s="13">
        <v>35.1</v>
      </c>
      <c r="E183" s="13">
        <v>33.200000000000003</v>
      </c>
      <c r="F183" s="4">
        <f t="shared" si="70"/>
        <v>34.150000000000006</v>
      </c>
      <c r="G183" s="3">
        <f t="shared" si="71"/>
        <v>1.3435028842544392</v>
      </c>
      <c r="H183" s="3">
        <f t="shared" si="72"/>
        <v>0.94999999999999918</v>
      </c>
      <c r="J183" s="54">
        <f t="shared" si="73"/>
        <v>32.75</v>
      </c>
      <c r="K183" s="39">
        <f t="shared" si="74"/>
        <v>7.0710678118650741E-2</v>
      </c>
      <c r="L183" s="39">
        <f t="shared" si="75"/>
        <v>4.9999999999997158E-2</v>
      </c>
    </row>
    <row r="184" spans="1:12" ht="15.2" customHeight="1" x14ac:dyDescent="0.2">
      <c r="A184" s="1" t="s">
        <v>10</v>
      </c>
      <c r="B184" s="48">
        <v>81</v>
      </c>
      <c r="C184" s="48">
        <v>80</v>
      </c>
      <c r="D184" s="14">
        <v>88</v>
      </c>
      <c r="E184" s="14">
        <v>87</v>
      </c>
      <c r="F184" s="4">
        <f t="shared" si="70"/>
        <v>87.5</v>
      </c>
      <c r="G184" s="3">
        <f t="shared" si="71"/>
        <v>0.70710678118654757</v>
      </c>
      <c r="H184" s="3">
        <f t="shared" si="72"/>
        <v>0.5</v>
      </c>
      <c r="J184" s="54">
        <f t="shared" si="73"/>
        <v>80.5</v>
      </c>
      <c r="K184" s="39">
        <f t="shared" si="74"/>
        <v>0.70710678118654757</v>
      </c>
      <c r="L184" s="39">
        <f t="shared" si="75"/>
        <v>0.5</v>
      </c>
    </row>
    <row r="185" spans="1:12" ht="15.2" customHeight="1" x14ac:dyDescent="0.2">
      <c r="A185" s="1" t="s">
        <v>11</v>
      </c>
      <c r="B185" s="48">
        <v>51</v>
      </c>
      <c r="C185" s="48">
        <v>48</v>
      </c>
      <c r="D185" s="14">
        <v>61</v>
      </c>
      <c r="E185" s="14">
        <v>55</v>
      </c>
      <c r="F185" s="4">
        <f t="shared" si="70"/>
        <v>58</v>
      </c>
      <c r="G185" s="3">
        <f t="shared" si="71"/>
        <v>4.2426406871192848</v>
      </c>
      <c r="H185" s="3">
        <f t="shared" si="72"/>
        <v>2.9999999999999996</v>
      </c>
      <c r="J185" s="54">
        <f t="shared" si="73"/>
        <v>49.5</v>
      </c>
      <c r="K185" s="39">
        <f t="shared" si="74"/>
        <v>2.1213203435596424</v>
      </c>
      <c r="L185" s="39">
        <f t="shared" si="75"/>
        <v>1.4999999999999998</v>
      </c>
    </row>
    <row r="186" spans="1:12" ht="15.2" customHeight="1" x14ac:dyDescent="0.2">
      <c r="A186" s="1" t="s">
        <v>17</v>
      </c>
      <c r="B186" s="49">
        <v>36.700000000000003</v>
      </c>
      <c r="C186" s="49">
        <v>36.700000000000003</v>
      </c>
      <c r="D186" s="13">
        <v>36.799999999999997</v>
      </c>
      <c r="E186" s="13">
        <v>36.9</v>
      </c>
      <c r="F186" s="4">
        <f t="shared" si="70"/>
        <v>36.849999999999994</v>
      </c>
      <c r="G186" s="3">
        <f t="shared" si="71"/>
        <v>7.0710678118655765E-2</v>
      </c>
      <c r="H186" s="3">
        <f t="shared" si="72"/>
        <v>5.0000000000000711E-2</v>
      </c>
      <c r="J186" s="54">
        <f t="shared" si="73"/>
        <v>36.700000000000003</v>
      </c>
      <c r="K186" s="39">
        <f t="shared" si="74"/>
        <v>0</v>
      </c>
      <c r="L186" s="39">
        <f t="shared" si="75"/>
        <v>0</v>
      </c>
    </row>
    <row r="187" spans="1:12" ht="15.2" customHeight="1" x14ac:dyDescent="0.2">
      <c r="A187" s="15" t="s">
        <v>18</v>
      </c>
      <c r="B187" s="49">
        <v>15.3</v>
      </c>
      <c r="C187" s="49">
        <v>15.2</v>
      </c>
      <c r="D187" s="13">
        <v>17.2</v>
      </c>
      <c r="E187" s="13">
        <v>13.5</v>
      </c>
      <c r="F187" s="4">
        <f t="shared" si="70"/>
        <v>15.35</v>
      </c>
      <c r="G187" s="3">
        <f t="shared" si="71"/>
        <v>2.6162950903902202</v>
      </c>
      <c r="H187" s="3">
        <f t="shared" si="72"/>
        <v>1.8499999999999959</v>
      </c>
      <c r="J187" s="54">
        <f t="shared" si="73"/>
        <v>15.25</v>
      </c>
      <c r="K187" s="39">
        <f t="shared" si="74"/>
        <v>7.0710678118655765E-2</v>
      </c>
      <c r="L187" s="39">
        <f t="shared" si="75"/>
        <v>5.0000000000000711E-2</v>
      </c>
    </row>
    <row r="188" spans="1:12" ht="15.2" customHeight="1" x14ac:dyDescent="0.2">
      <c r="A188" s="29" t="s">
        <v>27</v>
      </c>
      <c r="B188" s="49">
        <v>14.3</v>
      </c>
      <c r="C188" s="49">
        <v>13.9</v>
      </c>
      <c r="D188" s="13">
        <v>17.7</v>
      </c>
      <c r="E188" s="13">
        <v>18.899999999999999</v>
      </c>
      <c r="F188" s="27">
        <f t="shared" si="70"/>
        <v>18.299999999999997</v>
      </c>
      <c r="G188" s="28">
        <f t="shared" si="71"/>
        <v>0.84852813742385647</v>
      </c>
      <c r="H188" s="28">
        <f t="shared" si="72"/>
        <v>0.59999999999999953</v>
      </c>
      <c r="J188" s="55">
        <f t="shared" si="73"/>
        <v>14.100000000000001</v>
      </c>
      <c r="K188" s="56">
        <f t="shared" si="74"/>
        <v>0.28284271247461928</v>
      </c>
      <c r="L188" s="56">
        <f t="shared" si="75"/>
        <v>0.20000000000000018</v>
      </c>
    </row>
    <row r="189" spans="1:12" ht="15.2" customHeight="1" x14ac:dyDescent="0.2"/>
    <row r="190" spans="1:12" ht="15.2" customHeight="1" x14ac:dyDescent="0.2">
      <c r="A190" s="1" t="s">
        <v>70</v>
      </c>
    </row>
    <row r="191" spans="1:12" ht="15.2" customHeight="1" x14ac:dyDescent="0.2">
      <c r="A191" s="1" t="s">
        <v>55</v>
      </c>
    </row>
    <row r="192" spans="1:12" ht="15.2" customHeight="1" x14ac:dyDescent="0.2">
      <c r="A192" s="7" t="s">
        <v>95</v>
      </c>
    </row>
    <row r="193" spans="1:8" ht="15.2" customHeight="1" x14ac:dyDescent="0.2">
      <c r="A193" s="6" t="s">
        <v>12</v>
      </c>
      <c r="B193" s="5" t="s">
        <v>112</v>
      </c>
      <c r="C193" s="5" t="s">
        <v>113</v>
      </c>
      <c r="D193" s="5" t="s">
        <v>114</v>
      </c>
      <c r="E193" s="5" t="s">
        <v>115</v>
      </c>
      <c r="F193" s="5" t="s">
        <v>13</v>
      </c>
      <c r="G193" s="5" t="s">
        <v>14</v>
      </c>
      <c r="H193" s="5" t="s">
        <v>15</v>
      </c>
    </row>
    <row r="194" spans="1:8" ht="15.2" customHeight="1" x14ac:dyDescent="0.2">
      <c r="A194" s="1" t="s">
        <v>0</v>
      </c>
      <c r="B194" s="12">
        <v>676</v>
      </c>
      <c r="C194" s="12">
        <v>743</v>
      </c>
      <c r="D194" s="12"/>
      <c r="E194" s="12"/>
      <c r="F194" s="4"/>
      <c r="G194" s="3"/>
      <c r="H194" s="3"/>
    </row>
    <row r="195" spans="1:8" ht="15.2" customHeight="1" x14ac:dyDescent="0.2">
      <c r="A195" s="1" t="s">
        <v>1</v>
      </c>
      <c r="B195" s="12">
        <v>374</v>
      </c>
      <c r="C195" s="12">
        <v>444</v>
      </c>
      <c r="D195" s="12"/>
      <c r="E195" s="12"/>
      <c r="F195" s="4"/>
      <c r="G195" s="3"/>
      <c r="H195" s="3"/>
    </row>
    <row r="196" spans="1:8" ht="15.2" customHeight="1" x14ac:dyDescent="0.2">
      <c r="A196" s="1" t="s">
        <v>2</v>
      </c>
      <c r="B196" s="12">
        <v>325</v>
      </c>
      <c r="C196" s="12">
        <v>401</v>
      </c>
      <c r="D196" s="12"/>
      <c r="E196" s="12"/>
      <c r="F196" s="4"/>
      <c r="G196" s="3"/>
      <c r="H196" s="3"/>
    </row>
    <row r="197" spans="1:8" ht="15.2" customHeight="1" x14ac:dyDescent="0.2">
      <c r="A197" s="1" t="s">
        <v>3</v>
      </c>
      <c r="B197" s="3">
        <f>(B195/B194)*100</f>
        <v>55.325443786982255</v>
      </c>
      <c r="C197" s="3">
        <f t="shared" ref="C197" si="77">(C195/C194)*100</f>
        <v>59.757738896366085</v>
      </c>
      <c r="D197" s="3"/>
      <c r="E197" s="3"/>
      <c r="F197" s="4">
        <f t="shared" ref="F197:F203" si="78">AVERAGE(B197:E197)</f>
        <v>57.54159134167417</v>
      </c>
      <c r="G197" s="3">
        <f t="shared" ref="G197:G203" si="79">STDEV(B197:E197)</f>
        <v>3.1341059280652765</v>
      </c>
      <c r="H197" s="3">
        <f t="shared" ref="H197:H203" si="80">+G197/SQRT(COUNT(B197:E197))</f>
        <v>2.2161475546919149</v>
      </c>
    </row>
    <row r="198" spans="1:8" ht="15.2" customHeight="1" x14ac:dyDescent="0.2">
      <c r="A198" s="1" t="s">
        <v>4</v>
      </c>
      <c r="B198" s="3">
        <f>(B196/B194)*100</f>
        <v>48.07692307692308</v>
      </c>
      <c r="C198" s="3">
        <f t="shared" ref="C198" si="81">(C196/C194)*100</f>
        <v>53.97039030955586</v>
      </c>
      <c r="D198" s="3"/>
      <c r="E198" s="3"/>
      <c r="F198" s="4">
        <f t="shared" si="78"/>
        <v>51.023656693239474</v>
      </c>
      <c r="G198" s="3">
        <f t="shared" si="79"/>
        <v>4.1673106448953545</v>
      </c>
      <c r="H198" s="3">
        <f t="shared" si="80"/>
        <v>2.9467336163163895</v>
      </c>
    </row>
    <row r="199" spans="1:8" ht="15.2" customHeight="1" x14ac:dyDescent="0.2">
      <c r="A199" s="1" t="s">
        <v>16</v>
      </c>
      <c r="B199" s="3">
        <f>(B196/B195)*100</f>
        <v>86.898395721925141</v>
      </c>
      <c r="C199" s="3">
        <f t="shared" ref="C199" si="82">(C196/C195)*100</f>
        <v>90.315315315315317</v>
      </c>
      <c r="D199" s="3"/>
      <c r="E199" s="3"/>
      <c r="F199" s="4">
        <f t="shared" si="78"/>
        <v>88.606855518620222</v>
      </c>
      <c r="G199" s="3">
        <f t="shared" si="79"/>
        <v>2.4161270152553742</v>
      </c>
      <c r="H199" s="3">
        <f t="shared" si="80"/>
        <v>1.7084597966950879</v>
      </c>
    </row>
    <row r="200" spans="1:8" ht="15.2" customHeight="1" x14ac:dyDescent="0.2">
      <c r="A200" s="1" t="s">
        <v>5</v>
      </c>
      <c r="B200" s="13">
        <v>160.9</v>
      </c>
      <c r="C200" s="13">
        <v>149.6</v>
      </c>
      <c r="D200" s="13"/>
      <c r="E200" s="13"/>
      <c r="F200" s="4">
        <f t="shared" si="78"/>
        <v>155.25</v>
      </c>
      <c r="G200" s="3">
        <f t="shared" si="79"/>
        <v>7.9903066274079952</v>
      </c>
      <c r="H200" s="3">
        <f t="shared" si="80"/>
        <v>5.6500000000000057</v>
      </c>
    </row>
    <row r="201" spans="1:8" ht="15.2" customHeight="1" x14ac:dyDescent="0.2">
      <c r="A201" s="1" t="s">
        <v>6</v>
      </c>
      <c r="B201" s="13">
        <v>137.1</v>
      </c>
      <c r="C201" s="13">
        <v>126.4</v>
      </c>
      <c r="D201" s="13"/>
      <c r="E201" s="13"/>
      <c r="F201" s="4">
        <f t="shared" si="78"/>
        <v>131.75</v>
      </c>
      <c r="G201" s="3">
        <f t="shared" si="79"/>
        <v>7.5660425586960507</v>
      </c>
      <c r="H201" s="3">
        <f t="shared" si="80"/>
        <v>5.3499999999999943</v>
      </c>
    </row>
    <row r="202" spans="1:8" ht="15.2" customHeight="1" x14ac:dyDescent="0.2">
      <c r="A202" s="1" t="s">
        <v>7</v>
      </c>
      <c r="B202" s="13">
        <v>259.10000000000002</v>
      </c>
      <c r="C202" s="13">
        <v>252.5</v>
      </c>
      <c r="D202" s="13"/>
      <c r="E202" s="13"/>
      <c r="F202" s="4">
        <f t="shared" si="78"/>
        <v>255.8</v>
      </c>
      <c r="G202" s="3">
        <f t="shared" si="79"/>
        <v>4.6669047558312302</v>
      </c>
      <c r="H202" s="3">
        <f t="shared" si="80"/>
        <v>3.3000000000000114</v>
      </c>
    </row>
    <row r="203" spans="1:8" ht="15.2" customHeight="1" x14ac:dyDescent="0.2">
      <c r="A203" s="1" t="s">
        <v>8</v>
      </c>
      <c r="B203" s="13">
        <v>12.3</v>
      </c>
      <c r="C203" s="13">
        <v>13.6</v>
      </c>
      <c r="D203" s="13"/>
      <c r="E203" s="13"/>
      <c r="F203" s="4">
        <f t="shared" si="78"/>
        <v>12.95</v>
      </c>
      <c r="G203" s="3">
        <f t="shared" si="79"/>
        <v>0.91923881554251108</v>
      </c>
      <c r="H203" s="3">
        <f t="shared" si="80"/>
        <v>0.64999999999999947</v>
      </c>
    </row>
    <row r="204" spans="1:8" ht="15.2" customHeight="1" x14ac:dyDescent="0.2">
      <c r="A204" s="1" t="s">
        <v>9</v>
      </c>
      <c r="B204" s="13">
        <v>38.1</v>
      </c>
      <c r="C204" s="13">
        <v>34.9</v>
      </c>
      <c r="D204" s="13"/>
      <c r="E204" s="13"/>
      <c r="F204" s="4">
        <f>AVERAGE(B204:E204)</f>
        <v>36.5</v>
      </c>
      <c r="G204" s="3">
        <f>STDEV(B204:E204)</f>
        <v>2.2627416997969543</v>
      </c>
      <c r="H204" s="3">
        <f>+G204/SQRT(COUNT(B204:E204))</f>
        <v>1.6000000000000014</v>
      </c>
    </row>
    <row r="205" spans="1:8" ht="15.2" customHeight="1" x14ac:dyDescent="0.2">
      <c r="A205" s="1" t="s">
        <v>10</v>
      </c>
      <c r="B205" s="12">
        <v>83</v>
      </c>
      <c r="C205" s="12">
        <v>82</v>
      </c>
      <c r="D205" s="14"/>
      <c r="E205" s="14"/>
      <c r="F205" s="4">
        <f>AVERAGE(B205:E205)</f>
        <v>82.5</v>
      </c>
      <c r="G205" s="3">
        <f>STDEV(B205:E205)</f>
        <v>0.70710678118654757</v>
      </c>
      <c r="H205" s="3">
        <f>+G205/SQRT(COUNT(B205:E205))</f>
        <v>0.5</v>
      </c>
    </row>
    <row r="206" spans="1:8" ht="15.2" customHeight="1" x14ac:dyDescent="0.2">
      <c r="A206" s="1" t="s">
        <v>11</v>
      </c>
      <c r="B206" s="12">
        <v>53</v>
      </c>
      <c r="C206" s="12">
        <v>50</v>
      </c>
      <c r="D206" s="14"/>
      <c r="E206" s="14"/>
      <c r="F206" s="4">
        <f>AVERAGE(B206:E206)</f>
        <v>51.5</v>
      </c>
      <c r="G206" s="3">
        <f>STDEV(B206:E206)</f>
        <v>2.1213203435596424</v>
      </c>
      <c r="H206" s="3">
        <f>+G206/SQRT(COUNT(B206:E206))</f>
        <v>1.4999999999999998</v>
      </c>
    </row>
    <row r="207" spans="1:8" ht="15.2" customHeight="1" x14ac:dyDescent="0.2">
      <c r="A207" s="1" t="s">
        <v>17</v>
      </c>
      <c r="B207" s="13">
        <v>37</v>
      </c>
      <c r="C207" s="13">
        <v>36.799999999999997</v>
      </c>
      <c r="D207" s="13"/>
      <c r="E207" s="13"/>
      <c r="F207" s="4">
        <f t="shared" ref="F207:F209" si="83">AVERAGE(B207:E207)</f>
        <v>36.9</v>
      </c>
      <c r="G207" s="3">
        <f t="shared" ref="G207:G209" si="84">STDEV(B207:E207)</f>
        <v>0.14142135623731153</v>
      </c>
      <c r="H207" s="3">
        <f t="shared" ref="H207:H209" si="85">+G207/SQRT(COUNT(B207:E207))</f>
        <v>0.10000000000000142</v>
      </c>
    </row>
    <row r="208" spans="1:8" ht="15.2" customHeight="1" x14ac:dyDescent="0.2">
      <c r="A208" s="15" t="s">
        <v>18</v>
      </c>
      <c r="B208" s="13">
        <v>13</v>
      </c>
      <c r="C208" s="13">
        <v>14.2</v>
      </c>
      <c r="D208" s="13"/>
      <c r="E208" s="13"/>
      <c r="F208" s="16">
        <f t="shared" si="83"/>
        <v>13.6</v>
      </c>
      <c r="G208" s="17">
        <f t="shared" si="84"/>
        <v>0.84852813742385658</v>
      </c>
      <c r="H208" s="17">
        <f t="shared" si="85"/>
        <v>0.59999999999999964</v>
      </c>
    </row>
    <row r="209" spans="1:12" ht="15.2" customHeight="1" x14ac:dyDescent="0.2">
      <c r="A209" s="29" t="s">
        <v>27</v>
      </c>
      <c r="B209" s="13">
        <v>11.7</v>
      </c>
      <c r="C209" s="13">
        <v>12.8</v>
      </c>
      <c r="D209" s="13"/>
      <c r="E209" s="13"/>
      <c r="F209" s="27">
        <f t="shared" si="83"/>
        <v>12.25</v>
      </c>
      <c r="G209" s="28">
        <f t="shared" si="84"/>
        <v>0.7778174593052033</v>
      </c>
      <c r="H209" s="28">
        <f t="shared" si="85"/>
        <v>0.55000000000000071</v>
      </c>
    </row>
    <row r="210" spans="1:12" ht="15.2" customHeight="1" x14ac:dyDescent="0.2">
      <c r="A210" s="1"/>
      <c r="B210" s="3"/>
      <c r="C210" s="3"/>
      <c r="D210" s="3"/>
      <c r="E210" s="3"/>
      <c r="F210" s="4"/>
      <c r="G210" s="3"/>
      <c r="H210" s="3"/>
    </row>
    <row r="211" spans="1:12" ht="15.2" customHeight="1" x14ac:dyDescent="0.2">
      <c r="A211" s="1" t="s">
        <v>71</v>
      </c>
    </row>
    <row r="212" spans="1:12" ht="15.2" customHeight="1" x14ac:dyDescent="0.2">
      <c r="A212" s="1" t="s">
        <v>97</v>
      </c>
    </row>
    <row r="213" spans="1:12" ht="15.2" customHeight="1" x14ac:dyDescent="0.2">
      <c r="A213" s="7" t="s">
        <v>96</v>
      </c>
      <c r="B213" s="52">
        <v>4.8611111111111112E-2</v>
      </c>
      <c r="C213" s="52">
        <v>4.8611111111111112E-2</v>
      </c>
      <c r="D213" s="52">
        <v>5.5555555555555552E-2</v>
      </c>
      <c r="E213" s="52">
        <v>5.5555555555555552E-2</v>
      </c>
    </row>
    <row r="214" spans="1:12" ht="15.2" customHeight="1" x14ac:dyDescent="0.2">
      <c r="A214" s="6" t="s">
        <v>12</v>
      </c>
      <c r="B214" s="5" t="s">
        <v>112</v>
      </c>
      <c r="C214" s="5" t="s">
        <v>113</v>
      </c>
      <c r="D214" s="5" t="s">
        <v>114</v>
      </c>
      <c r="E214" s="5" t="s">
        <v>115</v>
      </c>
      <c r="F214" s="5" t="s">
        <v>13</v>
      </c>
      <c r="G214" s="5" t="s">
        <v>14</v>
      </c>
      <c r="H214" s="5" t="s">
        <v>15</v>
      </c>
      <c r="J214" s="53" t="s">
        <v>13</v>
      </c>
      <c r="K214" s="53" t="s">
        <v>14</v>
      </c>
      <c r="L214" s="53" t="s">
        <v>15</v>
      </c>
    </row>
    <row r="215" spans="1:12" ht="15.2" customHeight="1" x14ac:dyDescent="0.2">
      <c r="A215" s="1" t="s">
        <v>0</v>
      </c>
      <c r="B215" s="12">
        <v>767</v>
      </c>
      <c r="C215" s="12">
        <v>852</v>
      </c>
      <c r="D215" s="48">
        <v>400</v>
      </c>
      <c r="E215" s="48">
        <v>296</v>
      </c>
      <c r="F215" s="4"/>
      <c r="G215" s="3"/>
      <c r="H215" s="3"/>
      <c r="J215" s="54"/>
      <c r="K215" s="39"/>
      <c r="L215" s="39"/>
    </row>
    <row r="216" spans="1:12" ht="15.2" customHeight="1" x14ac:dyDescent="0.2">
      <c r="A216" s="1" t="s">
        <v>1</v>
      </c>
      <c r="B216" s="12">
        <v>581</v>
      </c>
      <c r="C216" s="12">
        <v>668</v>
      </c>
      <c r="D216" s="48">
        <v>309</v>
      </c>
      <c r="E216" s="48">
        <v>209</v>
      </c>
      <c r="F216" s="4"/>
      <c r="G216" s="3"/>
      <c r="H216" s="3"/>
      <c r="J216" s="54"/>
      <c r="K216" s="39"/>
      <c r="L216" s="39"/>
    </row>
    <row r="217" spans="1:12" ht="15.2" customHeight="1" x14ac:dyDescent="0.2">
      <c r="A217" s="1" t="s">
        <v>2</v>
      </c>
      <c r="B217" s="12">
        <v>504</v>
      </c>
      <c r="C217" s="12">
        <v>581</v>
      </c>
      <c r="D217" s="48">
        <v>279</v>
      </c>
      <c r="E217" s="48">
        <v>185</v>
      </c>
      <c r="F217" s="4"/>
      <c r="G217" s="3"/>
      <c r="H217" s="3"/>
      <c r="J217" s="54"/>
      <c r="K217" s="39"/>
      <c r="L217" s="39"/>
    </row>
    <row r="218" spans="1:12" ht="15.2" customHeight="1" x14ac:dyDescent="0.2">
      <c r="A218" s="1" t="s">
        <v>3</v>
      </c>
      <c r="B218" s="3">
        <f>(B216/B215)*100</f>
        <v>75.749674054758799</v>
      </c>
      <c r="C218" s="3">
        <f t="shared" ref="C218:E218" si="86">(C216/C215)*100</f>
        <v>78.403755868544607</v>
      </c>
      <c r="D218" s="39">
        <f t="shared" si="86"/>
        <v>77.25</v>
      </c>
      <c r="E218" s="39">
        <f t="shared" si="86"/>
        <v>70.608108108108098</v>
      </c>
      <c r="F218" s="4">
        <f>AVERAGE(B218:C218)</f>
        <v>77.076714961651703</v>
      </c>
      <c r="G218" s="3">
        <f>STDEV(B218:C218)</f>
        <v>1.8767192483518367</v>
      </c>
      <c r="H218" s="3">
        <f>+G218/SQRT(COUNT(B218:C218))</f>
        <v>1.3270409068929041</v>
      </c>
      <c r="J218" s="54">
        <f>AVERAGE(D218:E218)</f>
        <v>73.929054054054049</v>
      </c>
      <c r="K218" s="39">
        <f>STDEV(D218:E218)</f>
        <v>4.6965267966647115</v>
      </c>
      <c r="L218" s="39">
        <f>+K218/SQRT(COUNT(D218:E218))</f>
        <v>3.3209459459459509</v>
      </c>
    </row>
    <row r="219" spans="1:12" ht="15.2" customHeight="1" x14ac:dyDescent="0.2">
      <c r="A219" s="1" t="s">
        <v>4</v>
      </c>
      <c r="B219" s="3">
        <f>(B217/B215)*100</f>
        <v>65.710560625814864</v>
      </c>
      <c r="C219" s="3">
        <f t="shared" ref="C219:E219" si="87">(C217/C215)*100</f>
        <v>68.1924882629108</v>
      </c>
      <c r="D219" s="39">
        <f t="shared" si="87"/>
        <v>69.75</v>
      </c>
      <c r="E219" s="39">
        <f t="shared" si="87"/>
        <v>62.5</v>
      </c>
      <c r="F219" s="4">
        <f t="shared" ref="F219:F230" si="88">AVERAGE(B219:C219)</f>
        <v>66.951524444362832</v>
      </c>
      <c r="G219" s="3">
        <f t="shared" ref="G219:G230" si="89">STDEV(B219:C219)</f>
        <v>1.7549878626048407</v>
      </c>
      <c r="H219" s="3">
        <f t="shared" ref="H219:H230" si="90">+G219/SQRT(COUNT(B219:C219))</f>
        <v>1.2409638185479677</v>
      </c>
      <c r="J219" s="54">
        <f t="shared" ref="J219:J230" si="91">AVERAGE(D219:E219)</f>
        <v>66.125</v>
      </c>
      <c r="K219" s="39">
        <f t="shared" ref="K219:K230" si="92">STDEV(D219:E219)</f>
        <v>5.1265241636024692</v>
      </c>
      <c r="L219" s="39">
        <f t="shared" ref="L219:L230" si="93">+K219/SQRT(COUNT(D219:E219))</f>
        <v>3.6249999999999996</v>
      </c>
    </row>
    <row r="220" spans="1:12" ht="15.2" customHeight="1" x14ac:dyDescent="0.2">
      <c r="A220" s="1" t="s">
        <v>16</v>
      </c>
      <c r="B220" s="3">
        <f>(B217/B216)*100</f>
        <v>86.746987951807228</v>
      </c>
      <c r="C220" s="3">
        <f t="shared" ref="C220:E220" si="94">(C217/C216)*100</f>
        <v>86.976047904191617</v>
      </c>
      <c r="D220" s="39">
        <f t="shared" si="94"/>
        <v>90.291262135922338</v>
      </c>
      <c r="E220" s="39">
        <f t="shared" si="94"/>
        <v>88.516746411483254</v>
      </c>
      <c r="F220" s="4">
        <f t="shared" si="88"/>
        <v>86.861517927999415</v>
      </c>
      <c r="G220" s="3">
        <f t="shared" si="89"/>
        <v>0.16196984562926947</v>
      </c>
      <c r="H220" s="3">
        <f t="shared" si="90"/>
        <v>0.11452997619219472</v>
      </c>
      <c r="J220" s="54">
        <f t="shared" si="91"/>
        <v>89.404004273702796</v>
      </c>
      <c r="K220" s="39">
        <f t="shared" si="92"/>
        <v>1.2547721020730351</v>
      </c>
      <c r="L220" s="39">
        <f t="shared" si="93"/>
        <v>0.88725786221954184</v>
      </c>
    </row>
    <row r="221" spans="1:12" ht="15.2" customHeight="1" x14ac:dyDescent="0.2">
      <c r="A221" s="1" t="s">
        <v>5</v>
      </c>
      <c r="B221" s="13">
        <v>152.9</v>
      </c>
      <c r="C221" s="13">
        <v>147.9</v>
      </c>
      <c r="D221" s="49">
        <v>148.9</v>
      </c>
      <c r="E221" s="49">
        <v>140.19999999999999</v>
      </c>
      <c r="F221" s="4">
        <f t="shared" si="88"/>
        <v>150.4</v>
      </c>
      <c r="G221" s="3">
        <f t="shared" si="89"/>
        <v>3.5355339059327378</v>
      </c>
      <c r="H221" s="3">
        <f t="shared" si="90"/>
        <v>2.5</v>
      </c>
      <c r="J221" s="54">
        <f t="shared" si="91"/>
        <v>144.55000000000001</v>
      </c>
      <c r="K221" s="39">
        <f t="shared" si="92"/>
        <v>6.1518289963229753</v>
      </c>
      <c r="L221" s="39">
        <f t="shared" si="93"/>
        <v>4.3500000000000076</v>
      </c>
    </row>
    <row r="222" spans="1:12" ht="15.2" customHeight="1" x14ac:dyDescent="0.2">
      <c r="A222" s="1" t="s">
        <v>6</v>
      </c>
      <c r="B222" s="13">
        <v>126.7</v>
      </c>
      <c r="C222" s="13">
        <v>121.6</v>
      </c>
      <c r="D222" s="49">
        <v>129.30000000000001</v>
      </c>
      <c r="E222" s="49">
        <v>121.8</v>
      </c>
      <c r="F222" s="4">
        <f t="shared" si="88"/>
        <v>124.15</v>
      </c>
      <c r="G222" s="3">
        <f t="shared" si="89"/>
        <v>3.6062445840513986</v>
      </c>
      <c r="H222" s="3">
        <f t="shared" si="90"/>
        <v>2.5500000000000043</v>
      </c>
      <c r="J222" s="54">
        <f t="shared" si="91"/>
        <v>125.55000000000001</v>
      </c>
      <c r="K222" s="39">
        <f t="shared" si="92"/>
        <v>5.3033008588991164</v>
      </c>
      <c r="L222" s="39">
        <f t="shared" si="93"/>
        <v>3.7500000000000067</v>
      </c>
    </row>
    <row r="223" spans="1:12" ht="15.2" customHeight="1" x14ac:dyDescent="0.2">
      <c r="A223" s="1" t="s">
        <v>7</v>
      </c>
      <c r="B223" s="13">
        <v>252.4</v>
      </c>
      <c r="C223" s="13">
        <v>248.7</v>
      </c>
      <c r="D223" s="49">
        <v>233.5</v>
      </c>
      <c r="E223" s="49">
        <v>235.4</v>
      </c>
      <c r="F223" s="4">
        <f t="shared" si="88"/>
        <v>250.55</v>
      </c>
      <c r="G223" s="3">
        <f t="shared" si="89"/>
        <v>2.616295090390238</v>
      </c>
      <c r="H223" s="3">
        <f t="shared" si="90"/>
        <v>1.8500000000000085</v>
      </c>
      <c r="J223" s="54">
        <f t="shared" si="91"/>
        <v>234.45</v>
      </c>
      <c r="K223" s="39">
        <f t="shared" si="92"/>
        <v>1.3435028842544443</v>
      </c>
      <c r="L223" s="39">
        <f t="shared" si="93"/>
        <v>0.95000000000000273</v>
      </c>
    </row>
    <row r="224" spans="1:12" ht="15.2" customHeight="1" x14ac:dyDescent="0.2">
      <c r="A224" s="1" t="s">
        <v>8</v>
      </c>
      <c r="B224" s="13">
        <v>13</v>
      </c>
      <c r="C224" s="13">
        <v>13.5</v>
      </c>
      <c r="D224" s="49">
        <v>10.8</v>
      </c>
      <c r="E224" s="49">
        <v>11.2</v>
      </c>
      <c r="F224" s="4">
        <f t="shared" si="88"/>
        <v>13.25</v>
      </c>
      <c r="G224" s="3">
        <f t="shared" si="89"/>
        <v>0.35355339059327379</v>
      </c>
      <c r="H224" s="3">
        <f t="shared" si="90"/>
        <v>0.25</v>
      </c>
      <c r="J224" s="54">
        <f t="shared" si="91"/>
        <v>11</v>
      </c>
      <c r="K224" s="39">
        <f t="shared" si="92"/>
        <v>0.28284271247461801</v>
      </c>
      <c r="L224" s="39">
        <f t="shared" si="93"/>
        <v>0.19999999999999929</v>
      </c>
    </row>
    <row r="225" spans="1:12" ht="15.2" customHeight="1" x14ac:dyDescent="0.2">
      <c r="A225" s="1" t="s">
        <v>9</v>
      </c>
      <c r="B225" s="13">
        <v>35.200000000000003</v>
      </c>
      <c r="C225" s="13">
        <v>34.5</v>
      </c>
      <c r="D225" s="49">
        <v>36.5</v>
      </c>
      <c r="E225" s="49">
        <v>34.5</v>
      </c>
      <c r="F225" s="4">
        <f t="shared" si="88"/>
        <v>34.85</v>
      </c>
      <c r="G225" s="3">
        <f t="shared" si="89"/>
        <v>0.49497474683058529</v>
      </c>
      <c r="H225" s="3">
        <f t="shared" si="90"/>
        <v>0.35000000000000142</v>
      </c>
      <c r="J225" s="54">
        <f t="shared" si="91"/>
        <v>35.5</v>
      </c>
      <c r="K225" s="39">
        <f t="shared" si="92"/>
        <v>1.4142135623730951</v>
      </c>
      <c r="L225" s="39">
        <f t="shared" si="93"/>
        <v>1</v>
      </c>
    </row>
    <row r="226" spans="1:12" ht="15.2" customHeight="1" x14ac:dyDescent="0.2">
      <c r="A226" s="1" t="s">
        <v>10</v>
      </c>
      <c r="B226" s="12">
        <v>81</v>
      </c>
      <c r="C226" s="12">
        <v>80</v>
      </c>
      <c r="D226" s="50">
        <v>84</v>
      </c>
      <c r="E226" s="50">
        <v>84</v>
      </c>
      <c r="F226" s="4">
        <f t="shared" si="88"/>
        <v>80.5</v>
      </c>
      <c r="G226" s="3">
        <f t="shared" si="89"/>
        <v>0.70710678118654757</v>
      </c>
      <c r="H226" s="3">
        <f t="shared" si="90"/>
        <v>0.5</v>
      </c>
      <c r="J226" s="54">
        <f t="shared" si="91"/>
        <v>84</v>
      </c>
      <c r="K226" s="39">
        <f t="shared" si="92"/>
        <v>0</v>
      </c>
      <c r="L226" s="39">
        <f t="shared" si="93"/>
        <v>0</v>
      </c>
    </row>
    <row r="227" spans="1:12" ht="15.2" customHeight="1" x14ac:dyDescent="0.2">
      <c r="A227" s="1" t="s">
        <v>11</v>
      </c>
      <c r="B227" s="12">
        <v>50</v>
      </c>
      <c r="C227" s="12">
        <v>49</v>
      </c>
      <c r="D227" s="50">
        <v>55</v>
      </c>
      <c r="E227" s="50">
        <v>52</v>
      </c>
      <c r="F227" s="4">
        <f t="shared" si="88"/>
        <v>49.5</v>
      </c>
      <c r="G227" s="3">
        <f t="shared" si="89"/>
        <v>0.70710678118654757</v>
      </c>
      <c r="H227" s="3">
        <f t="shared" si="90"/>
        <v>0.5</v>
      </c>
      <c r="J227" s="54">
        <f t="shared" si="91"/>
        <v>53.5</v>
      </c>
      <c r="K227" s="39">
        <f t="shared" si="92"/>
        <v>2.1213203435596424</v>
      </c>
      <c r="L227" s="39">
        <f t="shared" si="93"/>
        <v>1.4999999999999998</v>
      </c>
    </row>
    <row r="228" spans="1:12" ht="15.2" customHeight="1" x14ac:dyDescent="0.2">
      <c r="A228" s="1" t="s">
        <v>17</v>
      </c>
      <c r="B228" s="13">
        <v>37</v>
      </c>
      <c r="C228" s="13">
        <v>36.799999999999997</v>
      </c>
      <c r="D228" s="49">
        <v>36.9</v>
      </c>
      <c r="E228" s="49">
        <v>37</v>
      </c>
      <c r="F228" s="4">
        <f t="shared" si="88"/>
        <v>36.9</v>
      </c>
      <c r="G228" s="3">
        <f t="shared" si="89"/>
        <v>0.14142135623731153</v>
      </c>
      <c r="H228" s="3">
        <f t="shared" si="90"/>
        <v>0.10000000000000142</v>
      </c>
      <c r="J228" s="54">
        <f t="shared" si="91"/>
        <v>36.950000000000003</v>
      </c>
      <c r="K228" s="39">
        <f t="shared" si="92"/>
        <v>7.0710678118655765E-2</v>
      </c>
      <c r="L228" s="39">
        <f t="shared" si="93"/>
        <v>5.0000000000000711E-2</v>
      </c>
    </row>
    <row r="229" spans="1:12" ht="15.2" customHeight="1" x14ac:dyDescent="0.2">
      <c r="A229" s="15" t="s">
        <v>18</v>
      </c>
      <c r="B229" s="13">
        <v>14.7</v>
      </c>
      <c r="C229" s="13">
        <v>16.3</v>
      </c>
      <c r="D229" s="49">
        <v>14.6</v>
      </c>
      <c r="E229" s="49">
        <v>10.8</v>
      </c>
      <c r="F229" s="4">
        <f t="shared" si="88"/>
        <v>15.5</v>
      </c>
      <c r="G229" s="3">
        <f t="shared" si="89"/>
        <v>1.1313708498984771</v>
      </c>
      <c r="H229" s="3">
        <f t="shared" si="90"/>
        <v>0.80000000000000071</v>
      </c>
      <c r="J229" s="54">
        <f t="shared" si="91"/>
        <v>12.7</v>
      </c>
      <c r="K229" s="39">
        <f t="shared" si="92"/>
        <v>2.6870057685088855</v>
      </c>
      <c r="L229" s="39">
        <f t="shared" si="93"/>
        <v>1.9000000000000032</v>
      </c>
    </row>
    <row r="230" spans="1:12" ht="15.2" customHeight="1" x14ac:dyDescent="0.2">
      <c r="A230" s="57" t="s">
        <v>27</v>
      </c>
      <c r="B230" s="13">
        <v>15.8</v>
      </c>
      <c r="C230" s="13">
        <v>16.100000000000001</v>
      </c>
      <c r="D230" s="49">
        <v>18.100000000000001</v>
      </c>
      <c r="E230" s="49">
        <v>16.600000000000001</v>
      </c>
      <c r="F230" s="27">
        <f t="shared" si="88"/>
        <v>15.950000000000001</v>
      </c>
      <c r="G230" s="28">
        <f t="shared" si="89"/>
        <v>0.21213203435596475</v>
      </c>
      <c r="H230" s="28">
        <f t="shared" si="90"/>
        <v>0.15000000000000036</v>
      </c>
      <c r="J230" s="55">
        <f t="shared" si="91"/>
        <v>17.350000000000001</v>
      </c>
      <c r="K230" s="56">
        <f t="shared" si="92"/>
        <v>1.0606601717798212</v>
      </c>
      <c r="L230" s="56">
        <f t="shared" si="93"/>
        <v>0.74999999999999989</v>
      </c>
    </row>
    <row r="231" spans="1:12" ht="15.2" customHeight="1" x14ac:dyDescent="0.2">
      <c r="A231" s="58"/>
      <c r="B231" s="59" t="s">
        <v>103</v>
      </c>
      <c r="C231" s="3"/>
      <c r="D231" s="3"/>
      <c r="E231" s="3"/>
      <c r="F231" s="4"/>
      <c r="G231" s="3"/>
      <c r="H231" s="3"/>
    </row>
  </sheetData>
  <mergeCells count="2">
    <mergeCell ref="C87:D87"/>
    <mergeCell ref="D45:E45"/>
  </mergeCells>
  <pageMargins left="0.75" right="0.75" top="1.5" bottom="0.75" header="0.75" footer="0.5"/>
  <pageSetup orientation="portrait" r:id="rId1"/>
  <headerFooter alignWithMargins="0">
    <oddHeader xml:space="preserve">&amp;LAnatoxin-a (ATX) Study
D. Jenkins-Hill&amp;C&amp;"Arial,Bold"&amp;12Sperm Motility on the IVOS
Unedited Data&amp;Rpage &amp;P of &amp;N
Sacrifice: 31-Jul-24
</oddHeader>
    <oddFooter>&amp;L&amp;8Eight fields from each of 2 2X-CEL chambers were analyzed for each mouse.
&amp;Z&amp;F &amp;A</oddFooter>
  </headerFooter>
  <ignoredErrors>
    <ignoredError sqref="F11:H20 K11:L20 J13:J20 J11:J12 F32:H41 J32:L41 F179:H188 J179:L188 F221:H230 J221:L23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65E1-8B61-472A-88D6-246890588825}">
  <sheetPr>
    <pageSetUpPr fitToPage="1"/>
  </sheetPr>
  <dimension ref="A1:R47"/>
  <sheetViews>
    <sheetView zoomScaleNormal="100" workbookViewId="0"/>
  </sheetViews>
  <sheetFormatPr defaultColWidth="9.140625" defaultRowHeight="12.75" x14ac:dyDescent="0.2"/>
  <cols>
    <col min="1" max="1" width="5.7109375" customWidth="1"/>
    <col min="2" max="2" width="8.7109375" customWidth="1"/>
    <col min="3" max="16" width="7.7109375" customWidth="1"/>
  </cols>
  <sheetData>
    <row r="1" spans="1:16" ht="80.099999999999994" customHeight="1" x14ac:dyDescent="0.2">
      <c r="B1" s="37" t="s">
        <v>34</v>
      </c>
      <c r="C1" s="34" t="s">
        <v>19</v>
      </c>
      <c r="D1" s="34" t="s">
        <v>20</v>
      </c>
      <c r="E1" s="34" t="s">
        <v>33</v>
      </c>
      <c r="F1" s="34" t="s">
        <v>23</v>
      </c>
      <c r="G1" s="34" t="s">
        <v>24</v>
      </c>
      <c r="H1" s="34" t="s">
        <v>25</v>
      </c>
      <c r="I1" s="33" t="s">
        <v>8</v>
      </c>
      <c r="J1" s="33" t="s">
        <v>9</v>
      </c>
      <c r="K1" s="33" t="s">
        <v>10</v>
      </c>
      <c r="L1" s="33" t="s">
        <v>11</v>
      </c>
      <c r="M1" s="34" t="s">
        <v>21</v>
      </c>
      <c r="N1" s="34" t="s">
        <v>22</v>
      </c>
      <c r="O1" s="34" t="s">
        <v>28</v>
      </c>
      <c r="P1" s="34" t="s">
        <v>26</v>
      </c>
    </row>
    <row r="2" spans="1:16" ht="20.100000000000001" customHeight="1" x14ac:dyDescent="0.2">
      <c r="A2" s="62" t="s">
        <v>51</v>
      </c>
      <c r="B2" s="26">
        <v>114</v>
      </c>
      <c r="C2" s="3">
        <v>30.618963712722412</v>
      </c>
      <c r="D2" s="3">
        <v>26.278798638067858</v>
      </c>
      <c r="E2" s="3">
        <v>85.874822190611667</v>
      </c>
      <c r="F2" s="3">
        <v>161.55000000000001</v>
      </c>
      <c r="G2" s="3">
        <v>138.94999999999999</v>
      </c>
      <c r="H2" s="3">
        <v>258.54999999999995</v>
      </c>
      <c r="I2" s="3">
        <v>11.05</v>
      </c>
      <c r="J2" s="3">
        <v>37.650000000000006</v>
      </c>
      <c r="K2" s="21">
        <v>82</v>
      </c>
      <c r="L2" s="21">
        <v>53.5</v>
      </c>
      <c r="M2" s="3">
        <v>36.85</v>
      </c>
      <c r="N2" s="3">
        <v>5.25</v>
      </c>
      <c r="O2" s="3">
        <v>6.15</v>
      </c>
      <c r="P2" s="23" t="s">
        <v>86</v>
      </c>
    </row>
    <row r="3" spans="1:16" ht="20.100000000000001" customHeight="1" x14ac:dyDescent="0.2">
      <c r="A3" s="62"/>
      <c r="B3" s="26">
        <v>117</v>
      </c>
      <c r="C3" s="11">
        <v>76.693548387096769</v>
      </c>
      <c r="D3" s="11">
        <v>73.256254114549051</v>
      </c>
      <c r="E3" s="11">
        <v>95.408163265306115</v>
      </c>
      <c r="F3" s="11">
        <v>167.35</v>
      </c>
      <c r="G3" s="11">
        <v>149.55000000000001</v>
      </c>
      <c r="H3" s="11">
        <v>265.79999999999995</v>
      </c>
      <c r="I3" s="11">
        <v>11.95</v>
      </c>
      <c r="J3" s="11">
        <v>33.6</v>
      </c>
      <c r="K3" s="11">
        <v>88.5</v>
      </c>
      <c r="L3" s="11">
        <v>56</v>
      </c>
      <c r="M3" s="11">
        <v>37</v>
      </c>
      <c r="N3" s="11">
        <v>9.0500000000000007</v>
      </c>
      <c r="O3" s="11">
        <v>9.65</v>
      </c>
      <c r="P3" s="23" t="s">
        <v>60</v>
      </c>
    </row>
    <row r="4" spans="1:16" ht="20.100000000000001" customHeight="1" x14ac:dyDescent="0.2">
      <c r="A4" s="62"/>
      <c r="B4" s="26">
        <v>118</v>
      </c>
      <c r="C4" s="11">
        <v>77.271498966777926</v>
      </c>
      <c r="D4" s="11">
        <v>75.302018756954368</v>
      </c>
      <c r="E4" s="11">
        <v>97.454603546514733</v>
      </c>
      <c r="F4" s="11">
        <v>193.05</v>
      </c>
      <c r="G4" s="11">
        <v>173.7</v>
      </c>
      <c r="H4" s="11">
        <v>281.39999999999998</v>
      </c>
      <c r="I4" s="11">
        <v>12.2</v>
      </c>
      <c r="J4" s="11">
        <v>33.25</v>
      </c>
      <c r="K4" s="11">
        <v>89</v>
      </c>
      <c r="L4" s="11">
        <v>62</v>
      </c>
      <c r="M4" s="11">
        <v>36.700000000000003</v>
      </c>
      <c r="N4" s="11">
        <v>9.1999999999999993</v>
      </c>
      <c r="O4" s="11">
        <v>8.3000000000000007</v>
      </c>
      <c r="P4" s="23" t="s">
        <v>60</v>
      </c>
    </row>
    <row r="5" spans="1:16" ht="20.100000000000001" customHeight="1" x14ac:dyDescent="0.2">
      <c r="A5" s="62"/>
      <c r="B5" s="26">
        <v>120</v>
      </c>
      <c r="C5" s="11">
        <v>56.971294388268561</v>
      </c>
      <c r="D5" s="11">
        <v>51.852686059328121</v>
      </c>
      <c r="E5" s="11">
        <v>90.865683115040056</v>
      </c>
      <c r="F5" s="11">
        <v>188.2</v>
      </c>
      <c r="G5" s="11">
        <v>164.75</v>
      </c>
      <c r="H5" s="11">
        <v>298.20000000000005</v>
      </c>
      <c r="I5" s="11">
        <v>12.3</v>
      </c>
      <c r="J5" s="11">
        <v>36.5</v>
      </c>
      <c r="K5" s="11">
        <v>85.5</v>
      </c>
      <c r="L5" s="11">
        <v>55</v>
      </c>
      <c r="M5" s="11">
        <v>36.85</v>
      </c>
      <c r="N5" s="11">
        <v>12</v>
      </c>
      <c r="O5" s="11">
        <v>11.7</v>
      </c>
      <c r="P5" s="23" t="s">
        <v>60</v>
      </c>
    </row>
    <row r="6" spans="1:16" ht="20.100000000000001" customHeight="1" x14ac:dyDescent="0.2">
      <c r="A6" s="62"/>
      <c r="B6" s="26">
        <v>142</v>
      </c>
      <c r="C6" s="11">
        <v>71.449137239165324</v>
      </c>
      <c r="D6" s="11">
        <v>65.18107945425362</v>
      </c>
      <c r="E6" s="11">
        <v>91.200754895022413</v>
      </c>
      <c r="F6" s="11">
        <v>188.25</v>
      </c>
      <c r="G6" s="11">
        <v>166.85</v>
      </c>
      <c r="H6" s="11">
        <v>283.20000000000005</v>
      </c>
      <c r="I6" s="11">
        <v>12.85</v>
      </c>
      <c r="J6" s="11">
        <v>33.25</v>
      </c>
      <c r="K6" s="11">
        <v>87</v>
      </c>
      <c r="L6" s="11">
        <v>58.5</v>
      </c>
      <c r="M6" s="11">
        <v>37.049999999999997</v>
      </c>
      <c r="N6" s="11">
        <v>8.5500000000000007</v>
      </c>
      <c r="O6" s="11">
        <v>8.75</v>
      </c>
      <c r="P6" s="23" t="s">
        <v>86</v>
      </c>
    </row>
    <row r="7" spans="1:16" ht="20.100000000000001" customHeight="1" x14ac:dyDescent="0.2">
      <c r="A7" s="62"/>
      <c r="B7" s="26">
        <v>150</v>
      </c>
      <c r="C7" s="11">
        <v>59.298780487804876</v>
      </c>
      <c r="D7" s="11">
        <v>53.878048780487802</v>
      </c>
      <c r="E7" s="11">
        <v>90.747826086956536</v>
      </c>
      <c r="F7" s="11">
        <v>183.5</v>
      </c>
      <c r="G7" s="11">
        <v>161.25</v>
      </c>
      <c r="H7" s="11">
        <v>295.25</v>
      </c>
      <c r="I7" s="11">
        <v>12.55</v>
      </c>
      <c r="J7" s="11">
        <v>31.799999999999997</v>
      </c>
      <c r="K7" s="11">
        <v>86</v>
      </c>
      <c r="L7" s="11">
        <v>55</v>
      </c>
      <c r="M7" s="11">
        <v>36.9</v>
      </c>
      <c r="N7" s="11">
        <v>7.4</v>
      </c>
      <c r="O7" s="11">
        <v>13</v>
      </c>
      <c r="P7" s="23" t="s">
        <v>60</v>
      </c>
    </row>
    <row r="8" spans="1:16" ht="20.100000000000001" customHeight="1" x14ac:dyDescent="0.2">
      <c r="A8" s="62"/>
      <c r="B8" s="30">
        <v>153</v>
      </c>
      <c r="C8" s="31">
        <v>77.076714961651703</v>
      </c>
      <c r="D8" s="31">
        <v>66.951524444362832</v>
      </c>
      <c r="E8" s="31">
        <v>86.861517927999415</v>
      </c>
      <c r="F8" s="31">
        <v>150.4</v>
      </c>
      <c r="G8" s="31">
        <v>124.15</v>
      </c>
      <c r="H8" s="31">
        <v>250.55</v>
      </c>
      <c r="I8" s="31">
        <v>13.25</v>
      </c>
      <c r="J8" s="31">
        <v>34.85</v>
      </c>
      <c r="K8" s="31">
        <v>80.5</v>
      </c>
      <c r="L8" s="31">
        <v>49.5</v>
      </c>
      <c r="M8" s="31">
        <v>36.9</v>
      </c>
      <c r="N8" s="31">
        <v>15.5</v>
      </c>
      <c r="O8" s="31">
        <v>15.950000000000001</v>
      </c>
      <c r="P8" s="32" t="s">
        <v>86</v>
      </c>
    </row>
    <row r="9" spans="1:16" ht="15.95" customHeight="1" x14ac:dyDescent="0.2">
      <c r="B9" s="22" t="s">
        <v>30</v>
      </c>
      <c r="C9" s="35">
        <f>AVERAGE(C2:C8)</f>
        <v>64.197134020498225</v>
      </c>
      <c r="D9" s="35">
        <f t="shared" ref="D9:O9" si="0">AVERAGE(D2:D8)</f>
        <v>58.957201464000526</v>
      </c>
      <c r="E9" s="35">
        <f t="shared" si="0"/>
        <v>91.201910146778715</v>
      </c>
      <c r="F9" s="35">
        <f t="shared" si="0"/>
        <v>176.04285714285717</v>
      </c>
      <c r="G9" s="35">
        <f t="shared" si="0"/>
        <v>154.17142857142858</v>
      </c>
      <c r="H9" s="35">
        <f t="shared" si="0"/>
        <v>276.13571428571424</v>
      </c>
      <c r="I9" s="35">
        <f t="shared" si="0"/>
        <v>12.307142857142859</v>
      </c>
      <c r="J9" s="35">
        <f t="shared" si="0"/>
        <v>34.414285714285718</v>
      </c>
      <c r="K9" s="35">
        <f t="shared" si="0"/>
        <v>85.5</v>
      </c>
      <c r="L9" s="35">
        <f t="shared" si="0"/>
        <v>55.642857142857146</v>
      </c>
      <c r="M9" s="35">
        <f t="shared" si="0"/>
        <v>36.892857142857146</v>
      </c>
      <c r="N9" s="35">
        <f t="shared" si="0"/>
        <v>9.5642857142857132</v>
      </c>
      <c r="O9" s="35">
        <f t="shared" si="0"/>
        <v>10.5</v>
      </c>
      <c r="P9" s="19"/>
    </row>
    <row r="10" spans="1:16" ht="15.95" customHeight="1" x14ac:dyDescent="0.2">
      <c r="B10" s="22" t="s">
        <v>31</v>
      </c>
      <c r="C10" s="36">
        <f>STDEV(C2:C8)</f>
        <v>17.074711777037724</v>
      </c>
      <c r="D10" s="36">
        <f t="shared" ref="D10:O10" si="1">STDEV(D2:D8)</f>
        <v>16.92341454202182</v>
      </c>
      <c r="E10" s="36">
        <f t="shared" si="1"/>
        <v>4.1698291939172352</v>
      </c>
      <c r="F10" s="36">
        <f t="shared" si="1"/>
        <v>16.252318515918184</v>
      </c>
      <c r="G10" s="36">
        <f t="shared" si="1"/>
        <v>17.599523126656283</v>
      </c>
      <c r="H10" s="36">
        <f t="shared" si="1"/>
        <v>18.259785374005979</v>
      </c>
      <c r="I10" s="36">
        <f t="shared" si="1"/>
        <v>0.70263110960907216</v>
      </c>
      <c r="J10" s="36">
        <f t="shared" si="1"/>
        <v>2.0501451748828048</v>
      </c>
      <c r="K10" s="36">
        <f t="shared" si="1"/>
        <v>3.1885210782848317</v>
      </c>
      <c r="L10" s="36">
        <f t="shared" si="1"/>
        <v>3.9127386584748809</v>
      </c>
      <c r="M10" s="36"/>
      <c r="N10" s="36">
        <f t="shared" si="1"/>
        <v>3.313823859445248</v>
      </c>
      <c r="O10" s="36">
        <f t="shared" si="1"/>
        <v>3.2898834832457733</v>
      </c>
      <c r="P10" s="2"/>
    </row>
    <row r="11" spans="1:16" ht="15.95" customHeight="1" x14ac:dyDescent="0.2">
      <c r="B11" s="22" t="s">
        <v>32</v>
      </c>
      <c r="C11" s="36">
        <f>+C10/SQRT(COUNT(C2:C8))</f>
        <v>6.4536344385925091</v>
      </c>
      <c r="D11" s="36">
        <f t="shared" ref="D11:O11" si="2">+D10/SQRT(COUNT(D2:D8))</f>
        <v>6.3964494588919694</v>
      </c>
      <c r="E11" s="36">
        <f t="shared" si="2"/>
        <v>1.5760472938174184</v>
      </c>
      <c r="F11" s="36">
        <f t="shared" si="2"/>
        <v>6.1427990030471218</v>
      </c>
      <c r="G11" s="36">
        <f t="shared" si="2"/>
        <v>6.6519944837803484</v>
      </c>
      <c r="H11" s="36">
        <f t="shared" si="2"/>
        <v>6.9015501561477643</v>
      </c>
      <c r="I11" s="36">
        <f t="shared" si="2"/>
        <v>0.26556959706328154</v>
      </c>
      <c r="J11" s="36">
        <f t="shared" si="2"/>
        <v>0.77488204061698929</v>
      </c>
      <c r="K11" s="36">
        <f t="shared" si="2"/>
        <v>1.2051476890327393</v>
      </c>
      <c r="L11" s="36">
        <f t="shared" si="2"/>
        <v>1.4788762050732891</v>
      </c>
      <c r="M11" s="36"/>
      <c r="N11" s="36">
        <f t="shared" si="2"/>
        <v>1.2525076886806266</v>
      </c>
      <c r="O11" s="36">
        <f t="shared" si="2"/>
        <v>1.2434590770067495</v>
      </c>
      <c r="P11" s="2"/>
    </row>
    <row r="12" spans="1:16" ht="15.95" customHeight="1" x14ac:dyDescent="0.2">
      <c r="B12" s="22" t="s">
        <v>29</v>
      </c>
      <c r="C12" s="2">
        <f>COUNT(C2:C8)</f>
        <v>7</v>
      </c>
      <c r="D12" s="2">
        <f t="shared" ref="D12:O12" si="3">COUNT(D2:D8)</f>
        <v>7</v>
      </c>
      <c r="E12" s="2">
        <f t="shared" si="3"/>
        <v>7</v>
      </c>
      <c r="F12" s="2">
        <f t="shared" si="3"/>
        <v>7</v>
      </c>
      <c r="G12" s="2">
        <f t="shared" si="3"/>
        <v>7</v>
      </c>
      <c r="H12" s="2">
        <f t="shared" si="3"/>
        <v>7</v>
      </c>
      <c r="I12" s="2">
        <f t="shared" si="3"/>
        <v>7</v>
      </c>
      <c r="J12" s="2">
        <f t="shared" si="3"/>
        <v>7</v>
      </c>
      <c r="K12" s="2">
        <f t="shared" si="3"/>
        <v>7</v>
      </c>
      <c r="L12" s="2">
        <f t="shared" si="3"/>
        <v>7</v>
      </c>
      <c r="M12" s="2"/>
      <c r="N12" s="2">
        <f t="shared" si="3"/>
        <v>7</v>
      </c>
      <c r="O12" s="2">
        <f t="shared" si="3"/>
        <v>7</v>
      </c>
      <c r="P12" s="2"/>
    </row>
    <row r="13" spans="1:16" ht="15.95" customHeight="1" x14ac:dyDescent="0.2"/>
    <row r="14" spans="1:16" ht="20.100000000000001" customHeight="1" x14ac:dyDescent="0.2">
      <c r="A14" s="63" t="s">
        <v>35</v>
      </c>
      <c r="B14" s="26">
        <v>119</v>
      </c>
      <c r="C14" s="11">
        <v>75.655401747737983</v>
      </c>
      <c r="D14" s="11">
        <v>73.105972727038377</v>
      </c>
      <c r="E14" s="11">
        <v>96.63963963963964</v>
      </c>
      <c r="F14" s="11">
        <v>199.1</v>
      </c>
      <c r="G14" s="11">
        <v>177.65</v>
      </c>
      <c r="H14" s="11">
        <v>303.79999999999995</v>
      </c>
      <c r="I14" s="11">
        <v>12.149999999999999</v>
      </c>
      <c r="J14" s="11">
        <v>35.1</v>
      </c>
      <c r="K14" s="11">
        <v>88</v>
      </c>
      <c r="L14" s="11">
        <v>59</v>
      </c>
      <c r="M14" s="11">
        <v>36.849999999999994</v>
      </c>
      <c r="N14" s="11">
        <v>7.25</v>
      </c>
      <c r="O14" s="11">
        <v>6</v>
      </c>
      <c r="P14" s="23" t="s">
        <v>60</v>
      </c>
    </row>
    <row r="15" spans="1:16" ht="20.100000000000001" customHeight="1" x14ac:dyDescent="0.2">
      <c r="A15" s="63"/>
      <c r="B15" s="26">
        <v>121</v>
      </c>
      <c r="C15" s="11">
        <v>50.978874906975165</v>
      </c>
      <c r="D15" s="11">
        <v>48.198701035112641</v>
      </c>
      <c r="E15" s="11">
        <v>94.766091572660912</v>
      </c>
      <c r="F15" s="11">
        <v>187.2</v>
      </c>
      <c r="G15" s="11">
        <v>170.2</v>
      </c>
      <c r="H15" s="11">
        <v>278.95000000000005</v>
      </c>
      <c r="I15" s="11">
        <v>11.95</v>
      </c>
      <c r="J15" s="11">
        <v>34.1</v>
      </c>
      <c r="K15" s="11">
        <v>89</v>
      </c>
      <c r="L15" s="11">
        <v>60.5</v>
      </c>
      <c r="M15" s="11">
        <v>36.9</v>
      </c>
      <c r="N15" s="11">
        <v>12.65</v>
      </c>
      <c r="O15" s="11">
        <v>13.55</v>
      </c>
      <c r="P15" s="23" t="s">
        <v>60</v>
      </c>
    </row>
    <row r="16" spans="1:16" ht="20.100000000000001" customHeight="1" x14ac:dyDescent="0.2">
      <c r="A16" s="63"/>
      <c r="B16" s="26">
        <v>125</v>
      </c>
      <c r="C16" s="11">
        <v>71.967637604666848</v>
      </c>
      <c r="D16" s="11">
        <v>66.069090043255684</v>
      </c>
      <c r="E16" s="11">
        <v>91.726840055766544</v>
      </c>
      <c r="F16" s="11">
        <v>176.39999999999998</v>
      </c>
      <c r="G16" s="11">
        <v>152</v>
      </c>
      <c r="H16" s="11">
        <v>271.39999999999998</v>
      </c>
      <c r="I16" s="11">
        <v>12.55</v>
      </c>
      <c r="J16" s="11">
        <v>35.85</v>
      </c>
      <c r="K16" s="11">
        <v>85</v>
      </c>
      <c r="L16" s="11">
        <v>56</v>
      </c>
      <c r="M16" s="11">
        <v>36.799999999999997</v>
      </c>
      <c r="N16" s="11">
        <v>8.6499999999999986</v>
      </c>
      <c r="O16" s="11">
        <v>10.399999999999999</v>
      </c>
      <c r="P16" s="23" t="s">
        <v>86</v>
      </c>
    </row>
    <row r="17" spans="1:18" ht="20.100000000000001" customHeight="1" x14ac:dyDescent="0.2">
      <c r="A17" s="63"/>
      <c r="B17" s="26">
        <v>143</v>
      </c>
      <c r="C17" s="11">
        <v>63.901109889011096</v>
      </c>
      <c r="D17" s="11">
        <v>52.809719028097192</v>
      </c>
      <c r="E17" s="11">
        <v>82.636476426799007</v>
      </c>
      <c r="F17" s="11">
        <v>171.4</v>
      </c>
      <c r="G17" s="11">
        <v>144.9</v>
      </c>
      <c r="H17" s="11">
        <v>272.85000000000002</v>
      </c>
      <c r="I17" s="11">
        <v>11.6</v>
      </c>
      <c r="J17" s="11">
        <v>38.75</v>
      </c>
      <c r="K17" s="11">
        <v>80.5</v>
      </c>
      <c r="L17" s="11">
        <v>53</v>
      </c>
      <c r="M17" s="11">
        <v>36.85</v>
      </c>
      <c r="N17" s="11">
        <v>9</v>
      </c>
      <c r="O17" s="11">
        <v>13.25</v>
      </c>
      <c r="P17" s="23" t="s">
        <v>60</v>
      </c>
    </row>
    <row r="18" spans="1:18" ht="20.100000000000001" customHeight="1" x14ac:dyDescent="0.2">
      <c r="A18" s="63"/>
      <c r="B18" s="26">
        <v>144</v>
      </c>
      <c r="C18" s="11">
        <v>53.961771383213161</v>
      </c>
      <c r="D18" s="11">
        <v>43.017046621482848</v>
      </c>
      <c r="E18" s="11">
        <v>79.811001491338772</v>
      </c>
      <c r="F18" s="11">
        <v>138.25</v>
      </c>
      <c r="G18" s="11">
        <v>117.95</v>
      </c>
      <c r="H18" s="11">
        <v>226.64999999999998</v>
      </c>
      <c r="I18" s="11">
        <v>12.2</v>
      </c>
      <c r="J18" s="11">
        <v>31.85</v>
      </c>
      <c r="K18" s="11">
        <v>81.5</v>
      </c>
      <c r="L18" s="11">
        <v>51</v>
      </c>
      <c r="M18" s="11">
        <v>36.85</v>
      </c>
      <c r="N18" s="11">
        <v>11.600000000000001</v>
      </c>
      <c r="O18" s="11">
        <v>10.55</v>
      </c>
      <c r="P18" s="23" t="s">
        <v>86</v>
      </c>
    </row>
    <row r="19" spans="1:18" ht="20.100000000000001" customHeight="1" x14ac:dyDescent="0.2">
      <c r="A19" s="63"/>
      <c r="B19" s="30">
        <v>154</v>
      </c>
      <c r="C19" s="31">
        <v>77.380499336908258</v>
      </c>
      <c r="D19" s="31">
        <v>73.172173211093821</v>
      </c>
      <c r="E19" s="31">
        <v>94.54633018686188</v>
      </c>
      <c r="F19" s="31">
        <v>168.25</v>
      </c>
      <c r="G19" s="31">
        <v>150.05000000000001</v>
      </c>
      <c r="H19" s="31">
        <v>256.60000000000002</v>
      </c>
      <c r="I19" s="31">
        <v>11.9</v>
      </c>
      <c r="J19" s="31">
        <v>34.150000000000006</v>
      </c>
      <c r="K19" s="31">
        <v>87.5</v>
      </c>
      <c r="L19" s="31">
        <v>58</v>
      </c>
      <c r="M19" s="31">
        <v>36.849999999999994</v>
      </c>
      <c r="N19" s="31">
        <v>15.35</v>
      </c>
      <c r="O19" s="31">
        <v>18.299999999999997</v>
      </c>
      <c r="P19" s="32" t="s">
        <v>60</v>
      </c>
    </row>
    <row r="20" spans="1:18" ht="15.95" customHeight="1" x14ac:dyDescent="0.2">
      <c r="B20" s="19" t="s">
        <v>13</v>
      </c>
      <c r="C20" s="35">
        <f>AVERAGE(C14:C19)</f>
        <v>65.640882478085416</v>
      </c>
      <c r="D20" s="35">
        <f t="shared" ref="D20:O20" si="4">AVERAGE(D14:D19)</f>
        <v>59.395450444346757</v>
      </c>
      <c r="E20" s="35">
        <f t="shared" si="4"/>
        <v>90.021063228844454</v>
      </c>
      <c r="F20" s="35">
        <f t="shared" si="4"/>
        <v>173.43333333333331</v>
      </c>
      <c r="G20" s="35">
        <f t="shared" si="4"/>
        <v>152.125</v>
      </c>
      <c r="H20" s="35">
        <f t="shared" si="4"/>
        <v>268.375</v>
      </c>
      <c r="I20" s="35">
        <f t="shared" si="4"/>
        <v>12.058333333333335</v>
      </c>
      <c r="J20" s="35">
        <f t="shared" si="4"/>
        <v>34.966666666666669</v>
      </c>
      <c r="K20" s="35">
        <f t="shared" si="4"/>
        <v>85.25</v>
      </c>
      <c r="L20" s="35">
        <f t="shared" si="4"/>
        <v>56.25</v>
      </c>
      <c r="M20" s="35">
        <f t="shared" si="4"/>
        <v>36.85</v>
      </c>
      <c r="N20" s="35">
        <f t="shared" si="4"/>
        <v>10.75</v>
      </c>
      <c r="O20" s="35">
        <f t="shared" si="4"/>
        <v>12.008333333333333</v>
      </c>
      <c r="P20" s="4"/>
    </row>
    <row r="21" spans="1:18" ht="15.95" customHeight="1" x14ac:dyDescent="0.2">
      <c r="B21" s="19" t="s">
        <v>14</v>
      </c>
      <c r="C21" s="36">
        <f>STDEV(C14:C19)</f>
        <v>11.247576994795686</v>
      </c>
      <c r="D21" s="36">
        <f t="shared" ref="D21:O21" si="5">STDEV(D14:D19)</f>
        <v>13.10957775336094</v>
      </c>
      <c r="E21" s="36">
        <f t="shared" si="5"/>
        <v>7.0496247592955763</v>
      </c>
      <c r="F21" s="36">
        <f t="shared" si="5"/>
        <v>20.620224699713255</v>
      </c>
      <c r="G21" s="36">
        <f t="shared" si="5"/>
        <v>20.988967340009967</v>
      </c>
      <c r="H21" s="36">
        <f t="shared" si="5"/>
        <v>25.595170442878473</v>
      </c>
      <c r="I21" s="36">
        <f t="shared" si="5"/>
        <v>0.32158461820595025</v>
      </c>
      <c r="J21" s="36">
        <f t="shared" si="5"/>
        <v>2.2909968718151195</v>
      </c>
      <c r="K21" s="36">
        <f t="shared" si="5"/>
        <v>3.5601966237835798</v>
      </c>
      <c r="L21" s="36">
        <f t="shared" si="5"/>
        <v>3.6571847095819483</v>
      </c>
      <c r="M21" s="36"/>
      <c r="N21" s="36">
        <f t="shared" si="5"/>
        <v>3.0071581268699497</v>
      </c>
      <c r="O21" s="36">
        <f t="shared" si="5"/>
        <v>4.1065090608285129</v>
      </c>
      <c r="P21" s="3"/>
    </row>
    <row r="22" spans="1:18" ht="15.95" customHeight="1" x14ac:dyDescent="0.2">
      <c r="B22" s="19" t="s">
        <v>15</v>
      </c>
      <c r="C22" s="36">
        <f>+C21/SQRT(COUNT(C14:C19))</f>
        <v>4.5918040799860131</v>
      </c>
      <c r="D22" s="36">
        <f t="shared" ref="D22:O22" si="6">+D21/SQRT(COUNT(D14:D19))</f>
        <v>5.351962706512694</v>
      </c>
      <c r="E22" s="36">
        <f t="shared" si="6"/>
        <v>2.8779972563941412</v>
      </c>
      <c r="F22" s="36">
        <f t="shared" si="6"/>
        <v>8.4181714826386607</v>
      </c>
      <c r="G22" s="36">
        <f t="shared" si="6"/>
        <v>8.5687100351609242</v>
      </c>
      <c r="H22" s="36">
        <f t="shared" si="6"/>
        <v>10.449184577436332</v>
      </c>
      <c r="I22" s="36">
        <f t="shared" si="6"/>
        <v>0.13128637062205328</v>
      </c>
      <c r="J22" s="36">
        <f t="shared" si="6"/>
        <v>0.93529555637658057</v>
      </c>
      <c r="K22" s="36">
        <f t="shared" si="6"/>
        <v>1.4534441853748634</v>
      </c>
      <c r="L22" s="36">
        <f t="shared" si="6"/>
        <v>1.4930394055974099</v>
      </c>
      <c r="M22" s="36"/>
      <c r="N22" s="36">
        <f t="shared" si="6"/>
        <v>1.2276671644491695</v>
      </c>
      <c r="O22" s="36">
        <f t="shared" si="6"/>
        <v>1.6764753038576041</v>
      </c>
      <c r="P22" s="3"/>
    </row>
    <row r="23" spans="1:18" ht="15.95" customHeight="1" x14ac:dyDescent="0.2">
      <c r="B23" s="22" t="s">
        <v>29</v>
      </c>
      <c r="C23" s="2">
        <f>COUNT(C14:C19)</f>
        <v>6</v>
      </c>
      <c r="D23" s="2">
        <f t="shared" ref="D23:O23" si="7">COUNT(D14:D19)</f>
        <v>6</v>
      </c>
      <c r="E23" s="2">
        <f t="shared" si="7"/>
        <v>6</v>
      </c>
      <c r="F23" s="2">
        <f t="shared" si="7"/>
        <v>6</v>
      </c>
      <c r="G23" s="2">
        <f t="shared" si="7"/>
        <v>6</v>
      </c>
      <c r="H23" s="2">
        <f t="shared" si="7"/>
        <v>6</v>
      </c>
      <c r="I23" s="2">
        <f t="shared" si="7"/>
        <v>6</v>
      </c>
      <c r="J23" s="2">
        <f t="shared" si="7"/>
        <v>6</v>
      </c>
      <c r="K23" s="2">
        <f t="shared" si="7"/>
        <v>6</v>
      </c>
      <c r="L23" s="2">
        <f t="shared" si="7"/>
        <v>6</v>
      </c>
      <c r="M23" s="2"/>
      <c r="N23" s="2">
        <f t="shared" si="7"/>
        <v>6</v>
      </c>
      <c r="O23" s="2">
        <f t="shared" si="7"/>
        <v>6</v>
      </c>
    </row>
    <row r="24" spans="1:18" ht="15.95" customHeight="1" x14ac:dyDescent="0.2">
      <c r="B24" s="22"/>
    </row>
    <row r="25" spans="1:18" ht="20.100000000000001" customHeight="1" x14ac:dyDescent="0.2">
      <c r="A25" s="62" t="s">
        <v>50</v>
      </c>
      <c r="B25" s="26">
        <v>113</v>
      </c>
      <c r="C25" s="11">
        <v>69.305120167189131</v>
      </c>
      <c r="D25" s="11">
        <v>65.216823406478582</v>
      </c>
      <c r="E25" s="11">
        <v>94.051995798319325</v>
      </c>
      <c r="F25" s="11">
        <v>208.3</v>
      </c>
      <c r="G25" s="11">
        <v>183.55</v>
      </c>
      <c r="H25" s="11">
        <v>296.25</v>
      </c>
      <c r="I25" s="11">
        <v>12.3</v>
      </c>
      <c r="J25" s="11">
        <v>36.6</v>
      </c>
      <c r="K25" s="11">
        <v>87</v>
      </c>
      <c r="L25" s="11">
        <v>62</v>
      </c>
      <c r="M25" s="11">
        <v>36.799999999999997</v>
      </c>
      <c r="N25" s="11">
        <v>12.2</v>
      </c>
      <c r="O25" s="11">
        <v>13.55</v>
      </c>
      <c r="P25" s="23" t="s">
        <v>60</v>
      </c>
      <c r="R25" s="38"/>
    </row>
    <row r="26" spans="1:18" ht="20.100000000000001" customHeight="1" x14ac:dyDescent="0.2">
      <c r="A26" s="62"/>
      <c r="B26" s="26">
        <v>123</v>
      </c>
      <c r="C26" s="11">
        <v>70.680128591520997</v>
      </c>
      <c r="D26" s="11">
        <v>66.556158328310232</v>
      </c>
      <c r="E26" s="11">
        <v>94.127111826226866</v>
      </c>
      <c r="F26" s="11">
        <v>211</v>
      </c>
      <c r="G26" s="11">
        <v>189.25</v>
      </c>
      <c r="H26" s="11">
        <v>305.2</v>
      </c>
      <c r="I26" s="11">
        <v>11.25</v>
      </c>
      <c r="J26" s="11">
        <v>36.9</v>
      </c>
      <c r="K26" s="11">
        <v>87.5</v>
      </c>
      <c r="L26" s="11">
        <v>61.5</v>
      </c>
      <c r="M26" s="11">
        <v>36.799999999999997</v>
      </c>
      <c r="N26" s="11">
        <v>6.35</v>
      </c>
      <c r="O26" s="11">
        <v>9.4499999999999993</v>
      </c>
      <c r="P26" s="23" t="s">
        <v>60</v>
      </c>
      <c r="R26" s="38"/>
    </row>
    <row r="27" spans="1:18" ht="20.100000000000001" customHeight="1" x14ac:dyDescent="0.2">
      <c r="A27" s="62"/>
      <c r="B27" s="26">
        <v>126</v>
      </c>
      <c r="C27" s="11">
        <v>59.679113580916237</v>
      </c>
      <c r="D27" s="11">
        <v>56.158511791813503</v>
      </c>
      <c r="E27" s="11">
        <v>94.113029827315529</v>
      </c>
      <c r="F27" s="11">
        <v>210</v>
      </c>
      <c r="G27" s="11">
        <v>192.2</v>
      </c>
      <c r="H27" s="11">
        <v>303.64999999999998</v>
      </c>
      <c r="I27" s="11">
        <v>12.05</v>
      </c>
      <c r="J27" s="11">
        <v>33.85</v>
      </c>
      <c r="K27" s="11">
        <v>89.5</v>
      </c>
      <c r="L27" s="11">
        <v>63</v>
      </c>
      <c r="M27" s="11">
        <v>36.799999999999997</v>
      </c>
      <c r="N27" s="11">
        <v>8.8999999999999986</v>
      </c>
      <c r="O27" s="11">
        <v>11.399999999999999</v>
      </c>
      <c r="P27" s="23" t="s">
        <v>60</v>
      </c>
      <c r="R27" s="38"/>
    </row>
    <row r="28" spans="1:18" ht="20.100000000000001" customHeight="1" x14ac:dyDescent="0.2">
      <c r="A28" s="62"/>
      <c r="B28" s="26">
        <v>148</v>
      </c>
      <c r="C28" s="11">
        <v>70.326354679802961</v>
      </c>
      <c r="D28" s="11">
        <v>63.676108374384228</v>
      </c>
      <c r="E28" s="11">
        <v>90.566460741331213</v>
      </c>
      <c r="F28" s="11">
        <v>160.5</v>
      </c>
      <c r="G28" s="11">
        <v>135.30000000000001</v>
      </c>
      <c r="H28" s="11">
        <v>269.8</v>
      </c>
      <c r="I28" s="11">
        <v>13.9</v>
      </c>
      <c r="J28" s="11">
        <v>29.95</v>
      </c>
      <c r="K28" s="11">
        <v>83</v>
      </c>
      <c r="L28" s="11">
        <v>50.5</v>
      </c>
      <c r="M28" s="11">
        <v>37.049999999999997</v>
      </c>
      <c r="N28" s="11">
        <v>10.899999999999999</v>
      </c>
      <c r="O28" s="11">
        <v>13.6</v>
      </c>
      <c r="P28" s="23" t="s">
        <v>86</v>
      </c>
      <c r="R28" s="38"/>
    </row>
    <row r="29" spans="1:18" ht="20.100000000000001" customHeight="1" x14ac:dyDescent="0.2">
      <c r="A29" s="62"/>
      <c r="B29" s="26">
        <v>149</v>
      </c>
      <c r="C29" s="11">
        <v>20.305596355916585</v>
      </c>
      <c r="D29" s="11">
        <v>4.9270648121168152</v>
      </c>
      <c r="E29" s="11">
        <v>24.264069264069263</v>
      </c>
      <c r="F29" s="11">
        <v>74.599999999999994</v>
      </c>
      <c r="G29" s="11">
        <v>45.75</v>
      </c>
      <c r="H29" s="11">
        <v>154.05000000000001</v>
      </c>
      <c r="I29" s="11">
        <v>11.399999999999999</v>
      </c>
      <c r="J29" s="11">
        <v>36.5</v>
      </c>
      <c r="K29" s="11">
        <v>58</v>
      </c>
      <c r="L29" s="11">
        <v>30</v>
      </c>
      <c r="M29" s="11">
        <v>37</v>
      </c>
      <c r="N29" s="11">
        <v>8.0500000000000007</v>
      </c>
      <c r="O29" s="11">
        <v>6.8000000000000007</v>
      </c>
      <c r="P29" s="23" t="s">
        <v>86</v>
      </c>
      <c r="R29" s="38"/>
    </row>
    <row r="30" spans="1:18" ht="20.100000000000001" customHeight="1" x14ac:dyDescent="0.2">
      <c r="A30" s="62"/>
      <c r="B30" s="30">
        <v>151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5"/>
      <c r="R30" s="38"/>
    </row>
    <row r="31" spans="1:18" ht="15.95" customHeight="1" x14ac:dyDescent="0.2">
      <c r="B31" s="19" t="s">
        <v>13</v>
      </c>
      <c r="C31" s="35">
        <f>AVERAGE(C25:C30)</f>
        <v>58.059262675069178</v>
      </c>
      <c r="D31" s="35">
        <f t="shared" ref="D31:O31" si="8">AVERAGE(D25:D30)</f>
        <v>51.306933342620674</v>
      </c>
      <c r="E31" s="35">
        <f t="shared" si="8"/>
        <v>79.424533491452436</v>
      </c>
      <c r="F31" s="35">
        <f t="shared" si="8"/>
        <v>172.88</v>
      </c>
      <c r="G31" s="35">
        <f t="shared" si="8"/>
        <v>149.20999999999998</v>
      </c>
      <c r="H31" s="35">
        <f t="shared" si="8"/>
        <v>265.79000000000002</v>
      </c>
      <c r="I31" s="35">
        <f t="shared" si="8"/>
        <v>12.18</v>
      </c>
      <c r="J31" s="35">
        <f t="shared" si="8"/>
        <v>34.76</v>
      </c>
      <c r="K31" s="35">
        <f t="shared" si="8"/>
        <v>81</v>
      </c>
      <c r="L31" s="35">
        <f t="shared" si="8"/>
        <v>53.4</v>
      </c>
      <c r="M31" s="35">
        <f t="shared" si="8"/>
        <v>36.89</v>
      </c>
      <c r="N31" s="35">
        <f t="shared" si="8"/>
        <v>9.2799999999999976</v>
      </c>
      <c r="O31" s="35">
        <f t="shared" si="8"/>
        <v>10.959999999999999</v>
      </c>
      <c r="P31" s="4"/>
      <c r="R31" s="38"/>
    </row>
    <row r="32" spans="1:18" ht="15.95" customHeight="1" x14ac:dyDescent="0.2">
      <c r="B32" s="19" t="s">
        <v>14</v>
      </c>
      <c r="C32" s="36">
        <f>STDEV(C25:C30)</f>
        <v>21.588193248636042</v>
      </c>
      <c r="D32" s="36">
        <f t="shared" ref="D32:O32" si="9">STDEV(D25:D30)</f>
        <v>26.237618096802763</v>
      </c>
      <c r="E32" s="36">
        <f t="shared" si="9"/>
        <v>30.87353131915614</v>
      </c>
      <c r="F32" s="36">
        <f t="shared" si="9"/>
        <v>58.944524766936603</v>
      </c>
      <c r="G32" s="36">
        <f t="shared" si="9"/>
        <v>62.30577220450769</v>
      </c>
      <c r="H32" s="36">
        <f t="shared" si="9"/>
        <v>64.062951461823815</v>
      </c>
      <c r="I32" s="36">
        <f t="shared" si="9"/>
        <v>1.0562906796900184</v>
      </c>
      <c r="J32" s="36">
        <f t="shared" si="9"/>
        <v>2.9562222514553946</v>
      </c>
      <c r="K32" s="36">
        <f t="shared" si="9"/>
        <v>13.071916462401372</v>
      </c>
      <c r="L32" s="36">
        <f t="shared" si="9"/>
        <v>14.032996828902947</v>
      </c>
      <c r="M32" s="36"/>
      <c r="N32" s="36">
        <f t="shared" si="9"/>
        <v>2.3126283748151195</v>
      </c>
      <c r="O32" s="36">
        <f t="shared" si="9"/>
        <v>2.8921013121949928</v>
      </c>
      <c r="P32" s="3"/>
      <c r="R32" s="38"/>
    </row>
    <row r="33" spans="1:17" ht="15.95" customHeight="1" x14ac:dyDescent="0.2">
      <c r="B33" s="19" t="s">
        <v>15</v>
      </c>
      <c r="C33" s="36">
        <f>+C32/SQRT(COUNT(C25:C30))</f>
        <v>9.654533523070441</v>
      </c>
      <c r="D33" s="36">
        <f t="shared" ref="D33:O33" si="10">+D32/SQRT(COUNT(D25:D30))</f>
        <v>11.733819526425926</v>
      </c>
      <c r="E33" s="36">
        <f t="shared" si="10"/>
        <v>13.807062947020375</v>
      </c>
      <c r="F33" s="36">
        <f t="shared" si="10"/>
        <v>26.360792856058037</v>
      </c>
      <c r="G33" s="36">
        <f t="shared" si="10"/>
        <v>27.863988407979225</v>
      </c>
      <c r="H33" s="36">
        <f t="shared" si="10"/>
        <v>28.649822861581512</v>
      </c>
      <c r="I33" s="36">
        <f t="shared" si="10"/>
        <v>0.47238755275726751</v>
      </c>
      <c r="J33" s="36">
        <f t="shared" si="10"/>
        <v>1.3220627821703477</v>
      </c>
      <c r="K33" s="36">
        <f t="shared" si="10"/>
        <v>5.8459387612256082</v>
      </c>
      <c r="L33" s="36">
        <f t="shared" si="10"/>
        <v>6.2757469674931947</v>
      </c>
      <c r="M33" s="36"/>
      <c r="N33" s="36">
        <f t="shared" si="10"/>
        <v>1.0342388505562938</v>
      </c>
      <c r="O33" s="36">
        <f t="shared" si="10"/>
        <v>1.293387026376869</v>
      </c>
      <c r="P33" s="3"/>
    </row>
    <row r="34" spans="1:17" ht="15.95" customHeight="1" x14ac:dyDescent="0.2">
      <c r="B34" s="22" t="s">
        <v>29</v>
      </c>
      <c r="C34" s="2">
        <f>COUNT(C25:C30)</f>
        <v>5</v>
      </c>
      <c r="D34" s="2">
        <f t="shared" ref="D34:O34" si="11">COUNT(D25:D30)</f>
        <v>5</v>
      </c>
      <c r="E34" s="2">
        <f t="shared" si="11"/>
        <v>5</v>
      </c>
      <c r="F34" s="2">
        <f t="shared" si="11"/>
        <v>5</v>
      </c>
      <c r="G34" s="2">
        <f t="shared" si="11"/>
        <v>5</v>
      </c>
      <c r="H34" s="2">
        <f t="shared" si="11"/>
        <v>5</v>
      </c>
      <c r="I34" s="2">
        <f t="shared" si="11"/>
        <v>5</v>
      </c>
      <c r="J34" s="2">
        <f t="shared" si="11"/>
        <v>5</v>
      </c>
      <c r="K34" s="2">
        <f t="shared" si="11"/>
        <v>5</v>
      </c>
      <c r="L34" s="2">
        <f t="shared" si="11"/>
        <v>5</v>
      </c>
      <c r="M34" s="2"/>
      <c r="N34" s="2">
        <f t="shared" si="11"/>
        <v>5</v>
      </c>
      <c r="O34" s="2">
        <f t="shared" si="11"/>
        <v>5</v>
      </c>
    </row>
    <row r="35" spans="1:17" ht="15.95" customHeight="1" x14ac:dyDescent="0.2">
      <c r="B35" s="22"/>
    </row>
    <row r="36" spans="1:17" ht="15.95" customHeight="1" x14ac:dyDescent="0.2">
      <c r="A36" s="63" t="s">
        <v>49</v>
      </c>
      <c r="B36" s="26">
        <v>112</v>
      </c>
      <c r="C36" s="39"/>
      <c r="D36" s="39"/>
      <c r="E36" s="39"/>
      <c r="F36" s="39"/>
      <c r="G36" s="39"/>
      <c r="H36" s="39"/>
      <c r="I36" s="39"/>
      <c r="J36" s="39"/>
      <c r="K36" s="41"/>
      <c r="L36" s="41"/>
      <c r="M36" s="39"/>
      <c r="N36" s="39"/>
      <c r="O36" s="39"/>
      <c r="P36" s="42"/>
      <c r="Q36" s="43"/>
    </row>
    <row r="37" spans="1:17" ht="20.100000000000001" customHeight="1" x14ac:dyDescent="0.2">
      <c r="A37" s="63"/>
      <c r="B37" s="26">
        <v>115</v>
      </c>
      <c r="C37" s="11">
        <v>70.109235352532266</v>
      </c>
      <c r="D37" s="11">
        <v>65.152267461105595</v>
      </c>
      <c r="E37" s="11">
        <v>92.844191440016871</v>
      </c>
      <c r="F37" s="11">
        <v>192.5</v>
      </c>
      <c r="G37" s="11">
        <v>177.75</v>
      </c>
      <c r="H37" s="11">
        <v>277.5</v>
      </c>
      <c r="I37" s="11">
        <v>11.350000000000001</v>
      </c>
      <c r="J37" s="11">
        <v>32.549999999999997</v>
      </c>
      <c r="K37" s="11">
        <v>90.5</v>
      </c>
      <c r="L37" s="11">
        <v>63</v>
      </c>
      <c r="M37" s="11">
        <v>36.700000000000003</v>
      </c>
      <c r="N37" s="11">
        <v>8.0500000000000007</v>
      </c>
      <c r="O37" s="11">
        <v>10.25</v>
      </c>
      <c r="P37" s="23" t="s">
        <v>60</v>
      </c>
    </row>
    <row r="38" spans="1:17" ht="20.100000000000001" customHeight="1" x14ac:dyDescent="0.2">
      <c r="A38" s="63"/>
      <c r="B38" s="26">
        <v>122</v>
      </c>
      <c r="C38" s="11">
        <v>72.590321729957807</v>
      </c>
      <c r="D38" s="11">
        <v>68.664293248945157</v>
      </c>
      <c r="E38" s="11">
        <v>94.588676884579286</v>
      </c>
      <c r="F38" s="11">
        <v>189.25</v>
      </c>
      <c r="G38" s="11">
        <v>167.35000000000002</v>
      </c>
      <c r="H38" s="11">
        <v>291.05</v>
      </c>
      <c r="I38" s="11">
        <v>12.45</v>
      </c>
      <c r="J38" s="11">
        <v>35</v>
      </c>
      <c r="K38" s="11">
        <v>86.5</v>
      </c>
      <c r="L38" s="11">
        <v>57.5</v>
      </c>
      <c r="M38" s="11">
        <v>36.9</v>
      </c>
      <c r="N38" s="11">
        <v>6.4</v>
      </c>
      <c r="O38" s="11">
        <v>8.1000000000000014</v>
      </c>
      <c r="P38" s="23" t="s">
        <v>60</v>
      </c>
    </row>
    <row r="39" spans="1:17" ht="20.100000000000001" customHeight="1" x14ac:dyDescent="0.2">
      <c r="A39" s="63"/>
      <c r="B39" s="26">
        <v>124</v>
      </c>
      <c r="C39" s="11">
        <v>54.953540394046286</v>
      </c>
      <c r="D39" s="11">
        <v>49.789211047061862</v>
      </c>
      <c r="E39" s="11">
        <v>90.598290598290589</v>
      </c>
      <c r="F39" s="11">
        <v>190.3</v>
      </c>
      <c r="G39" s="11">
        <v>170.3</v>
      </c>
      <c r="H39" s="11">
        <v>294.25</v>
      </c>
      <c r="I39" s="11">
        <v>12</v>
      </c>
      <c r="J39" s="11">
        <v>36.75</v>
      </c>
      <c r="K39" s="11">
        <v>86.5</v>
      </c>
      <c r="L39" s="11">
        <v>57.5</v>
      </c>
      <c r="M39" s="11">
        <v>36.950000000000003</v>
      </c>
      <c r="N39" s="11">
        <v>4.1500000000000004</v>
      </c>
      <c r="O39" s="11">
        <v>4.1500000000000004</v>
      </c>
      <c r="P39" s="23" t="s">
        <v>86</v>
      </c>
    </row>
    <row r="40" spans="1:17" ht="15.95" customHeight="1" x14ac:dyDescent="0.2">
      <c r="A40" s="63"/>
      <c r="B40" s="26">
        <v>145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2"/>
      <c r="Q40" s="43"/>
    </row>
    <row r="41" spans="1:17" ht="20.100000000000001" customHeight="1" x14ac:dyDescent="0.2">
      <c r="A41" s="63"/>
      <c r="B41" s="26">
        <v>146</v>
      </c>
      <c r="C41" s="11">
        <v>71.353333078071756</v>
      </c>
      <c r="D41" s="11">
        <v>63.527587395183218</v>
      </c>
      <c r="E41" s="11">
        <v>89.032030022035215</v>
      </c>
      <c r="F41" s="11">
        <v>157.25</v>
      </c>
      <c r="G41" s="11">
        <v>134.05000000000001</v>
      </c>
      <c r="H41" s="11">
        <v>249.15</v>
      </c>
      <c r="I41" s="11">
        <v>12.350000000000001</v>
      </c>
      <c r="J41" s="11">
        <v>34.4</v>
      </c>
      <c r="K41" s="11">
        <v>82.5</v>
      </c>
      <c r="L41" s="11">
        <v>54</v>
      </c>
      <c r="M41" s="11">
        <v>36.700000000000003</v>
      </c>
      <c r="N41" s="11">
        <v>9.8000000000000007</v>
      </c>
      <c r="O41" s="11">
        <v>10.600000000000001</v>
      </c>
      <c r="P41" s="23" t="s">
        <v>86</v>
      </c>
    </row>
    <row r="42" spans="1:17" ht="20.100000000000001" customHeight="1" x14ac:dyDescent="0.2">
      <c r="A42" s="63"/>
      <c r="B42" s="26">
        <v>147</v>
      </c>
      <c r="C42" s="11">
        <v>57.54159134167417</v>
      </c>
      <c r="D42" s="11">
        <v>51.023656693239474</v>
      </c>
      <c r="E42" s="11">
        <v>88.606855518620222</v>
      </c>
      <c r="F42" s="11">
        <v>155.25</v>
      </c>
      <c r="G42" s="11">
        <v>131.75</v>
      </c>
      <c r="H42" s="11">
        <v>255.8</v>
      </c>
      <c r="I42" s="11">
        <v>12.95</v>
      </c>
      <c r="J42" s="11">
        <v>36.5</v>
      </c>
      <c r="K42" s="11">
        <v>82.5</v>
      </c>
      <c r="L42" s="11">
        <v>51.5</v>
      </c>
      <c r="M42" s="11">
        <v>36.9</v>
      </c>
      <c r="N42" s="11">
        <v>13.6</v>
      </c>
      <c r="O42" s="11">
        <v>12.25</v>
      </c>
      <c r="P42" s="23" t="s">
        <v>86</v>
      </c>
    </row>
    <row r="43" spans="1:17" ht="20.100000000000001" customHeight="1" x14ac:dyDescent="0.2">
      <c r="A43" s="63"/>
      <c r="B43" s="30">
        <v>152</v>
      </c>
      <c r="C43" s="31">
        <v>65.113409081237506</v>
      </c>
      <c r="D43" s="31">
        <v>55.523993928819671</v>
      </c>
      <c r="E43" s="31">
        <v>85.273010137508777</v>
      </c>
      <c r="F43" s="31">
        <v>155.30000000000001</v>
      </c>
      <c r="G43" s="31">
        <v>130.75</v>
      </c>
      <c r="H43" s="31">
        <v>256.10000000000002</v>
      </c>
      <c r="I43" s="31">
        <v>12.55</v>
      </c>
      <c r="J43" s="31">
        <v>34.049999999999997</v>
      </c>
      <c r="K43" s="31">
        <v>80.5</v>
      </c>
      <c r="L43" s="31">
        <v>50.5</v>
      </c>
      <c r="M43" s="31">
        <v>36.75</v>
      </c>
      <c r="N43" s="31">
        <v>7.2</v>
      </c>
      <c r="O43" s="31">
        <v>15.4</v>
      </c>
      <c r="P43" s="32" t="s">
        <v>86</v>
      </c>
    </row>
    <row r="44" spans="1:17" ht="15.95" customHeight="1" x14ac:dyDescent="0.2">
      <c r="B44" s="19" t="s">
        <v>13</v>
      </c>
      <c r="C44" s="35">
        <f>AVERAGE(C36:C43)</f>
        <v>65.276905162919959</v>
      </c>
      <c r="D44" s="35">
        <f t="shared" ref="D44:O44" si="12">AVERAGE(D36:D43)</f>
        <v>58.946834962392494</v>
      </c>
      <c r="E44" s="35">
        <f t="shared" si="12"/>
        <v>90.157175766841817</v>
      </c>
      <c r="F44" s="35">
        <f t="shared" si="12"/>
        <v>173.30833333333331</v>
      </c>
      <c r="G44" s="35">
        <f t="shared" si="12"/>
        <v>151.99166666666667</v>
      </c>
      <c r="H44" s="35">
        <f t="shared" si="12"/>
        <v>270.64166666666665</v>
      </c>
      <c r="I44" s="35">
        <f t="shared" si="12"/>
        <v>12.274999999999999</v>
      </c>
      <c r="J44" s="35">
        <f t="shared" si="12"/>
        <v>34.875</v>
      </c>
      <c r="K44" s="35">
        <f t="shared" si="12"/>
        <v>84.833333333333329</v>
      </c>
      <c r="L44" s="35">
        <f t="shared" si="12"/>
        <v>55.666666666666664</v>
      </c>
      <c r="M44" s="35">
        <f t="shared" si="12"/>
        <v>36.81666666666667</v>
      </c>
      <c r="N44" s="35">
        <f t="shared" si="12"/>
        <v>8.2000000000000011</v>
      </c>
      <c r="O44" s="35">
        <f t="shared" si="12"/>
        <v>10.125</v>
      </c>
      <c r="P44" s="4"/>
    </row>
    <row r="45" spans="1:17" ht="15.95" customHeight="1" x14ac:dyDescent="0.2">
      <c r="B45" s="19" t="s">
        <v>14</v>
      </c>
      <c r="C45" s="36">
        <f>STDEV(C36:C43)</f>
        <v>7.485908417628421</v>
      </c>
      <c r="D45" s="36">
        <f t="shared" ref="D45:O45" si="13">STDEV(D36:D43)</f>
        <v>7.902839379590346</v>
      </c>
      <c r="E45" s="36">
        <f t="shared" si="13"/>
        <v>3.3038570608542188</v>
      </c>
      <c r="F45" s="36">
        <f t="shared" si="13"/>
        <v>19.075885737408541</v>
      </c>
      <c r="G45" s="36">
        <f t="shared" si="13"/>
        <v>21.988188116956429</v>
      </c>
      <c r="H45" s="36">
        <f t="shared" si="13"/>
        <v>19.567918046298807</v>
      </c>
      <c r="I45" s="36">
        <f t="shared" si="13"/>
        <v>0.54749429220768997</v>
      </c>
      <c r="J45" s="36">
        <f t="shared" si="13"/>
        <v>1.5801107556117715</v>
      </c>
      <c r="K45" s="36">
        <f t="shared" si="13"/>
        <v>3.6696957185394359</v>
      </c>
      <c r="L45" s="36">
        <f t="shared" si="13"/>
        <v>4.6332134277050816</v>
      </c>
      <c r="M45" s="36"/>
      <c r="N45" s="36">
        <f t="shared" si="13"/>
        <v>3.2368194265358698</v>
      </c>
      <c r="O45" s="36">
        <f t="shared" si="13"/>
        <v>3.8048324536042339</v>
      </c>
      <c r="P45" s="3"/>
    </row>
    <row r="46" spans="1:17" ht="15.95" customHeight="1" x14ac:dyDescent="0.2">
      <c r="B46" s="19" t="s">
        <v>15</v>
      </c>
      <c r="C46" s="36">
        <f>+C45/SQRT(COUNT(C36:C43))</f>
        <v>3.0561093140658451</v>
      </c>
      <c r="D46" s="36">
        <f t="shared" ref="D46:O46" si="14">+D45/SQRT(COUNT(D36:D43))</f>
        <v>3.2263206665282547</v>
      </c>
      <c r="E46" s="36">
        <f t="shared" si="14"/>
        <v>1.3487939970306979</v>
      </c>
      <c r="F46" s="36">
        <f t="shared" si="14"/>
        <v>7.7876977413810247</v>
      </c>
      <c r="G46" s="36">
        <f t="shared" si="14"/>
        <v>8.976640209145291</v>
      </c>
      <c r="H46" s="36">
        <f t="shared" si="14"/>
        <v>7.988569090338463</v>
      </c>
      <c r="I46" s="36">
        <f t="shared" si="14"/>
        <v>0.22351360883251212</v>
      </c>
      <c r="J46" s="36">
        <f t="shared" si="14"/>
        <v>0.64507751472206865</v>
      </c>
      <c r="K46" s="36">
        <f t="shared" si="14"/>
        <v>1.4981470036162823</v>
      </c>
      <c r="L46" s="36">
        <f t="shared" si="14"/>
        <v>1.8915014612148147</v>
      </c>
      <c r="M46" s="36"/>
      <c r="N46" s="36">
        <f t="shared" si="14"/>
        <v>1.3214259974234905</v>
      </c>
      <c r="O46" s="36">
        <f t="shared" si="14"/>
        <v>1.553316344685354</v>
      </c>
      <c r="P46" s="3"/>
    </row>
    <row r="47" spans="1:17" ht="15.95" customHeight="1" x14ac:dyDescent="0.2">
      <c r="B47" s="22" t="s">
        <v>29</v>
      </c>
      <c r="C47" s="2">
        <f>COUNT(C36:C43)</f>
        <v>6</v>
      </c>
      <c r="D47" s="2">
        <f t="shared" ref="D47:O47" si="15">COUNT(D36:D43)</f>
        <v>6</v>
      </c>
      <c r="E47" s="2">
        <f t="shared" si="15"/>
        <v>6</v>
      </c>
      <c r="F47" s="2">
        <f t="shared" si="15"/>
        <v>6</v>
      </c>
      <c r="G47" s="2">
        <f t="shared" si="15"/>
        <v>6</v>
      </c>
      <c r="H47" s="2">
        <f t="shared" si="15"/>
        <v>6</v>
      </c>
      <c r="I47" s="2">
        <f t="shared" si="15"/>
        <v>6</v>
      </c>
      <c r="J47" s="2">
        <f t="shared" si="15"/>
        <v>6</v>
      </c>
      <c r="K47" s="2">
        <f t="shared" si="15"/>
        <v>6</v>
      </c>
      <c r="L47" s="2">
        <f t="shared" si="15"/>
        <v>6</v>
      </c>
      <c r="M47" s="2"/>
      <c r="N47" s="2">
        <f t="shared" si="15"/>
        <v>6</v>
      </c>
      <c r="O47" s="2">
        <f t="shared" si="15"/>
        <v>6</v>
      </c>
    </row>
  </sheetData>
  <mergeCells count="4">
    <mergeCell ref="A2:A8"/>
    <mergeCell ref="A14:A19"/>
    <mergeCell ref="A25:A30"/>
    <mergeCell ref="A36:A43"/>
  </mergeCells>
  <printOptions horizontalCentered="1"/>
  <pageMargins left="0.75" right="0.75" top="1" bottom="0.5" header="0.5" footer="0.3"/>
  <pageSetup fitToHeight="0" orientation="landscape" r:id="rId1"/>
  <headerFooter alignWithMargins="0">
    <oddHeader xml:space="preserve">&amp;LAnatoxin-a (ATX) Study
D. Jenkins-Hill&amp;C&amp;"Arial,Bold"&amp;12Sperm Motility on the IVOS
Unedited Data&amp;Rpage &amp;P of &amp;N
Sacrifice: July 24 and 31, 2024
</oddHeader>
    <oddFooter>&amp;L&amp;8Two chambers with 8 fields each were analysed for each animal.
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Records_x0020_Date xmlns="f15e4d92-675c-4df7-a5c5-11f59c7da362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2019-08-28T16:13:26+00:00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Records_x0020_Status xmlns="f15e4d92-675c-4df7-a5c5-11f59c7da362">Pending</Records_x0020_Status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AB3F453296740B5841211A0161C82" ma:contentTypeVersion="32" ma:contentTypeDescription="Create a new document." ma:contentTypeScope="" ma:versionID="9dadce3fe616d9f0baa2f02b6d1f748d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f15e4d92-675c-4df7-a5c5-11f59c7da362" xmlns:ns7="552a3099-596a-4e72-8fab-a110e2bdaed2" targetNamespace="http://schemas.microsoft.com/office/2006/metadata/properties" ma:root="true" ma:fieldsID="f9bafba50cb323bac075f48cd80d1b6e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f15e4d92-675c-4df7-a5c5-11f59c7da362"/>
    <xsd:import namespace="552a3099-596a-4e72-8fab-a110e2bdaed2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Records_x0020_Status" minOccurs="0"/>
                <xsd:element ref="ns6:Records_x0020_Date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7:MediaServiceLocation" minOccurs="0"/>
                <xsd:element ref="ns7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6bed5e4d-8990-4ab1-9364-5581f7b95f56}" ma:internalName="TaxCatchAllLabel" ma:readOnly="true" ma:showField="CatchAllDataLabel" ma:web="f15e4d92-675c-4df7-a5c5-11f59c7da3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6bed5e4d-8990-4ab1-9364-5581f7b95f56}" ma:internalName="TaxCatchAll" ma:showField="CatchAllData" ma:web="f15e4d92-675c-4df7-a5c5-11f59c7da3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4d92-675c-4df7-a5c5-11f59c7da362" elementFormDefault="qualified">
    <xsd:import namespace="http://schemas.microsoft.com/office/2006/documentManagement/types"/>
    <xsd:import namespace="http://schemas.microsoft.com/office/infopath/2007/PartnerControls"/>
    <xsd:element name="Records_x0020_Status" ma:index="28" nillable="true" ma:displayName="Records Status" ma:default="Pending" ma:internalName="Records_x0020_Status">
      <xsd:simpleType>
        <xsd:restriction base="dms:Text"/>
      </xsd:simpleType>
    </xsd:element>
    <xsd:element name="Records_x0020_Date" ma:index="29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a3099-596a-4e72-8fab-a110e2bda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593C35-5476-4578-8A68-053AC323DB07}">
  <ds:schemaRefs>
    <ds:schemaRef ds:uri="http://schemas.microsoft.com/office/2006/metadata/properties"/>
    <ds:schemaRef ds:uri="http://schemas.microsoft.com/office/infopath/2007/PartnerControls"/>
    <ds:schemaRef ds:uri="4ffa91fb-a0ff-4ac5-b2db-65c790d184a4"/>
    <ds:schemaRef ds:uri="http://purl.org/dc/terms/"/>
    <ds:schemaRef ds:uri="552a3099-596a-4e72-8fab-a110e2bdaed2"/>
    <ds:schemaRef ds:uri="http://schemas.openxmlformats.org/package/2006/metadata/core-properties"/>
    <ds:schemaRef ds:uri="http://purl.org/dc/dcmitype/"/>
    <ds:schemaRef ds:uri="f15e4d92-675c-4df7-a5c5-11f59c7da362"/>
    <ds:schemaRef ds:uri="http://schemas.microsoft.com/office/2006/documentManagement/types"/>
    <ds:schemaRef ds:uri="http://schemas.microsoft.com/sharepoint/v3/fields"/>
    <ds:schemaRef ds:uri="http://purl.org/dc/elements/1.1/"/>
    <ds:schemaRef ds:uri="http://schemas.microsoft.com/sharepoint.v3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168B071-683E-440F-B85F-5708D14DC4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7DD565-6BD5-4B9D-8539-38E460034BC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AF4973E-575A-4133-B66A-55C796BA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f15e4d92-675c-4df7-a5c5-11f59c7da362"/>
    <ds:schemaRef ds:uri="552a3099-596a-4e72-8fab-a110e2bda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Definitions</vt:lpstr>
      <vt:lpstr>Cage Control</vt:lpstr>
      <vt:lpstr>Cohort 2</vt:lpstr>
      <vt:lpstr>Cohort 3</vt:lpstr>
      <vt:lpstr>Motility Summary</vt:lpstr>
      <vt:lpstr>'Cage Control'!Print_Area</vt:lpstr>
      <vt:lpstr>'Cohort 2'!Print_Area</vt:lpstr>
      <vt:lpstr>'Cohort 3'!Print_Area</vt:lpstr>
      <vt:lpstr>'Motility Summary'!Print_Area</vt:lpstr>
      <vt:lpstr>'Motility Summary'!Print_Titles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ctsuser</dc:creator>
  <cp:lastModifiedBy>Hill, Donna</cp:lastModifiedBy>
  <cp:lastPrinted>2024-08-02T19:28:43Z</cp:lastPrinted>
  <dcterms:created xsi:type="dcterms:W3CDTF">2009-09-28T15:06:43Z</dcterms:created>
  <dcterms:modified xsi:type="dcterms:W3CDTF">2026-05-19T20:07:50Z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0x010100215AB3F453296740B5841211A0161C82</vt:lpwstr>
  </property>
</Properties>
</file>