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hill_donna_epa_gov/Documents/Documents/Anatoxin-a Study/ATX Dataset Publishing/"/>
    </mc:Choice>
  </mc:AlternateContent>
  <xr:revisionPtr revIDLastSave="3" documentId="13_ncr:1_{1CA5B222-499F-44E3-9CA5-F396C3C7D7A1}" xr6:coauthVersionLast="47" xr6:coauthVersionMax="47" xr10:uidLastSave="{500ACEAC-D355-4146-A61A-53BF7D264CAB}"/>
  <bookViews>
    <workbookView xWindow="5805" yWindow="2580" windowWidth="21600" windowHeight="11175" activeTab="3" xr2:uid="{00000000-000D-0000-FFFF-FFFF00000000}"/>
  </bookViews>
  <sheets>
    <sheet name="SOP" sheetId="4" r:id="rId1"/>
    <sheet name="Raw Data" sheetId="1" r:id="rId2"/>
    <sheet name="Sorted" sheetId="2" r:id="rId3"/>
    <sheet name="Criteria Me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3" l="1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O79" i="3"/>
  <c r="Q79" i="3" s="1"/>
  <c r="N79" i="3"/>
  <c r="P79" i="3" s="1"/>
  <c r="O78" i="3"/>
  <c r="Q78" i="3" s="1"/>
  <c r="N78" i="3"/>
  <c r="P78" i="3" s="1"/>
  <c r="O77" i="3"/>
  <c r="Q77" i="3" s="1"/>
  <c r="N77" i="3"/>
  <c r="P77" i="3" s="1"/>
  <c r="O76" i="3"/>
  <c r="Q76" i="3" s="1"/>
  <c r="N76" i="3"/>
  <c r="P76" i="3" s="1"/>
  <c r="O75" i="3"/>
  <c r="Q75" i="3" s="1"/>
  <c r="N75" i="3"/>
  <c r="P75" i="3" s="1"/>
  <c r="O74" i="3"/>
  <c r="Q74" i="3" s="1"/>
  <c r="N74" i="3"/>
  <c r="P74" i="3" s="1"/>
  <c r="O59" i="3"/>
  <c r="Q59" i="3" s="1"/>
  <c r="N59" i="3"/>
  <c r="P59" i="3" s="1"/>
  <c r="O58" i="3"/>
  <c r="Q58" i="3" s="1"/>
  <c r="N58" i="3"/>
  <c r="P58" i="3" s="1"/>
  <c r="O57" i="3"/>
  <c r="Q57" i="3" s="1"/>
  <c r="N57" i="3"/>
  <c r="P57" i="3" s="1"/>
  <c r="O56" i="3"/>
  <c r="Q56" i="3" s="1"/>
  <c r="N56" i="3"/>
  <c r="P56" i="3" s="1"/>
  <c r="O55" i="3"/>
  <c r="Q55" i="3" s="1"/>
  <c r="N55" i="3"/>
  <c r="P55" i="3" s="1"/>
  <c r="O54" i="3"/>
  <c r="Q54" i="3" s="1"/>
  <c r="N54" i="3"/>
  <c r="P54" i="3" s="1"/>
  <c r="O53" i="3"/>
  <c r="Q53" i="3" s="1"/>
  <c r="N53" i="3"/>
  <c r="P53" i="3" s="1"/>
  <c r="O52" i="3"/>
  <c r="Q52" i="3" s="1"/>
  <c r="N52" i="3"/>
  <c r="P52" i="3" s="1"/>
  <c r="O51" i="3"/>
  <c r="Q51" i="3" s="1"/>
  <c r="N51" i="3"/>
  <c r="P51" i="3" s="1"/>
  <c r="O50" i="3"/>
  <c r="Q50" i="3" s="1"/>
  <c r="N50" i="3"/>
  <c r="P50" i="3" s="1"/>
  <c r="O89" i="3"/>
  <c r="Q89" i="3" s="1"/>
  <c r="N89" i="3"/>
  <c r="P89" i="3" s="1"/>
  <c r="O88" i="3"/>
  <c r="Q88" i="3" s="1"/>
  <c r="N88" i="3"/>
  <c r="P88" i="3" s="1"/>
  <c r="O87" i="3"/>
  <c r="Q87" i="3" s="1"/>
  <c r="N87" i="3"/>
  <c r="P87" i="3" s="1"/>
  <c r="O86" i="3"/>
  <c r="Q86" i="3" s="1"/>
  <c r="N86" i="3"/>
  <c r="P86" i="3" s="1"/>
  <c r="O85" i="3"/>
  <c r="Q85" i="3" s="1"/>
  <c r="N85" i="3"/>
  <c r="P85" i="3" s="1"/>
  <c r="O84" i="3"/>
  <c r="Q84" i="3" s="1"/>
  <c r="N84" i="3"/>
  <c r="P84" i="3" s="1"/>
  <c r="O83" i="3"/>
  <c r="Q83" i="3" s="1"/>
  <c r="N83" i="3"/>
  <c r="P83" i="3" s="1"/>
  <c r="O70" i="3"/>
  <c r="Q70" i="3" s="1"/>
  <c r="N70" i="3"/>
  <c r="P70" i="3" s="1"/>
  <c r="O69" i="3"/>
  <c r="Q69" i="3" s="1"/>
  <c r="N69" i="3"/>
  <c r="P69" i="3" s="1"/>
  <c r="O68" i="3"/>
  <c r="Q68" i="3" s="1"/>
  <c r="N68" i="3"/>
  <c r="P68" i="3" s="1"/>
  <c r="O67" i="3"/>
  <c r="Q67" i="3" s="1"/>
  <c r="N67" i="3"/>
  <c r="P67" i="3" s="1"/>
  <c r="O66" i="3"/>
  <c r="Q66" i="3" s="1"/>
  <c r="N66" i="3"/>
  <c r="P66" i="3" s="1"/>
  <c r="O65" i="3"/>
  <c r="Q65" i="3" s="1"/>
  <c r="N65" i="3"/>
  <c r="P65" i="3" s="1"/>
  <c r="O64" i="3"/>
  <c r="Q64" i="3" s="1"/>
  <c r="N64" i="3"/>
  <c r="P64" i="3" s="1"/>
  <c r="O63" i="3"/>
  <c r="Q63" i="3" s="1"/>
  <c r="N63" i="3"/>
  <c r="P63" i="3" s="1"/>
  <c r="O36" i="3"/>
  <c r="Q36" i="3" s="1"/>
  <c r="N36" i="3"/>
  <c r="P36" i="3" s="1"/>
  <c r="O35" i="3"/>
  <c r="Q35" i="3" s="1"/>
  <c r="N35" i="3"/>
  <c r="P35" i="3" s="1"/>
  <c r="O34" i="3"/>
  <c r="Q34" i="3" s="1"/>
  <c r="N34" i="3"/>
  <c r="P34" i="3" s="1"/>
  <c r="O33" i="3"/>
  <c r="Q33" i="3" s="1"/>
  <c r="N33" i="3"/>
  <c r="P33" i="3" s="1"/>
  <c r="O32" i="3"/>
  <c r="Q32" i="3" s="1"/>
  <c r="N32" i="3"/>
  <c r="P32" i="3" s="1"/>
  <c r="O31" i="3"/>
  <c r="Q31" i="3" s="1"/>
  <c r="N31" i="3"/>
  <c r="P31" i="3" s="1"/>
  <c r="O30" i="3"/>
  <c r="Q30" i="3" s="1"/>
  <c r="N30" i="3"/>
  <c r="P30" i="3" s="1"/>
  <c r="O29" i="3"/>
  <c r="Q29" i="3" s="1"/>
  <c r="N29" i="3"/>
  <c r="P29" i="3" s="1"/>
  <c r="O28" i="3"/>
  <c r="Q28" i="3" s="1"/>
  <c r="N28" i="3"/>
  <c r="P28" i="3" s="1"/>
  <c r="O11" i="3"/>
  <c r="Q11" i="3" s="1"/>
  <c r="N11" i="3"/>
  <c r="P11" i="3" s="1"/>
  <c r="O10" i="3"/>
  <c r="Q10" i="3" s="1"/>
  <c r="N10" i="3"/>
  <c r="P10" i="3" s="1"/>
  <c r="O9" i="3"/>
  <c r="Q9" i="3" s="1"/>
  <c r="N9" i="3"/>
  <c r="P9" i="3" s="1"/>
  <c r="O8" i="3"/>
  <c r="Q8" i="3" s="1"/>
  <c r="N8" i="3"/>
  <c r="P8" i="3" s="1"/>
  <c r="O7" i="3"/>
  <c r="Q7" i="3" s="1"/>
  <c r="N7" i="3"/>
  <c r="P7" i="3" s="1"/>
  <c r="O6" i="3"/>
  <c r="Q6" i="3" s="1"/>
  <c r="N6" i="3"/>
  <c r="P6" i="3" s="1"/>
  <c r="O5" i="3"/>
  <c r="Q5" i="3" s="1"/>
  <c r="N5" i="3"/>
  <c r="P5" i="3" s="1"/>
  <c r="O4" i="3"/>
  <c r="Q4" i="3" s="1"/>
  <c r="N4" i="3"/>
  <c r="P4" i="3" s="1"/>
  <c r="O3" i="3"/>
  <c r="Q3" i="3" s="1"/>
  <c r="N3" i="3"/>
  <c r="P3" i="3" s="1"/>
  <c r="O2" i="3"/>
  <c r="Q2" i="3" s="1"/>
  <c r="N2" i="3"/>
  <c r="P2" i="3" s="1"/>
  <c r="O46" i="3"/>
  <c r="Q46" i="3" s="1"/>
  <c r="N46" i="3"/>
  <c r="P46" i="3" s="1"/>
  <c r="O45" i="3"/>
  <c r="Q45" i="3" s="1"/>
  <c r="N45" i="3"/>
  <c r="P45" i="3" s="1"/>
  <c r="O44" i="3"/>
  <c r="Q44" i="3" s="1"/>
  <c r="N44" i="3"/>
  <c r="P44" i="3" s="1"/>
  <c r="O43" i="3"/>
  <c r="Q43" i="3" s="1"/>
  <c r="N43" i="3"/>
  <c r="P43" i="3" s="1"/>
  <c r="O42" i="3"/>
  <c r="Q42" i="3" s="1"/>
  <c r="N42" i="3"/>
  <c r="P42" i="3" s="1"/>
  <c r="O41" i="3"/>
  <c r="Q41" i="3" s="1"/>
  <c r="N41" i="3"/>
  <c r="P41" i="3" s="1"/>
  <c r="O40" i="3"/>
  <c r="Q40" i="3" s="1"/>
  <c r="N40" i="3"/>
  <c r="P40" i="3" s="1"/>
  <c r="O24" i="3"/>
  <c r="Q24" i="3" s="1"/>
  <c r="N24" i="3"/>
  <c r="P24" i="3" s="1"/>
  <c r="O23" i="3"/>
  <c r="Q23" i="3" s="1"/>
  <c r="N23" i="3"/>
  <c r="P23" i="3" s="1"/>
  <c r="O22" i="3"/>
  <c r="Q22" i="3" s="1"/>
  <c r="N22" i="3"/>
  <c r="P22" i="3" s="1"/>
  <c r="O21" i="3"/>
  <c r="Q21" i="3" s="1"/>
  <c r="N21" i="3"/>
  <c r="P21" i="3" s="1"/>
  <c r="O20" i="3"/>
  <c r="Q20" i="3" s="1"/>
  <c r="N20" i="3"/>
  <c r="P20" i="3" s="1"/>
  <c r="O19" i="3"/>
  <c r="Q19" i="3" s="1"/>
  <c r="N19" i="3"/>
  <c r="P19" i="3" s="1"/>
  <c r="O18" i="3"/>
  <c r="Q18" i="3" s="1"/>
  <c r="N18" i="3"/>
  <c r="P18" i="3" s="1"/>
  <c r="O17" i="3"/>
  <c r="Q17" i="3" s="1"/>
  <c r="N17" i="3"/>
  <c r="P17" i="3" s="1"/>
  <c r="O16" i="3"/>
  <c r="Q16" i="3" s="1"/>
  <c r="N16" i="3"/>
  <c r="P16" i="3" s="1"/>
  <c r="O15" i="3"/>
  <c r="Q15" i="3" s="1"/>
  <c r="N15" i="3"/>
  <c r="P15" i="3" s="1"/>
  <c r="Q75" i="2"/>
  <c r="Q74" i="2"/>
  <c r="Q73" i="2"/>
  <c r="Q72" i="2"/>
  <c r="Q71" i="2"/>
  <c r="Q70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P75" i="2"/>
  <c r="P74" i="2"/>
  <c r="P73" i="2"/>
  <c r="P72" i="2"/>
  <c r="P71" i="2"/>
  <c r="P70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O75" i="2"/>
  <c r="O74" i="2"/>
  <c r="O73" i="2"/>
  <c r="O72" i="2"/>
  <c r="O71" i="2"/>
  <c r="O70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N75" i="2"/>
  <c r="N74" i="2"/>
  <c r="N73" i="2"/>
  <c r="N72" i="2"/>
  <c r="N71" i="2"/>
  <c r="N70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<sst xmlns="http://schemas.openxmlformats.org/spreadsheetml/2006/main" count="788" uniqueCount="222">
  <si>
    <t>Trial</t>
  </si>
  <si>
    <t>Animal #</t>
  </si>
  <si>
    <t>Dose Code</t>
  </si>
  <si>
    <t>Novel</t>
  </si>
  <si>
    <t>Distance moved Center-point Total cm</t>
  </si>
  <si>
    <t>Velocity Center-point Mean cm/s</t>
  </si>
  <si>
    <t>In zone Left + 0.2 / Nose-point Frequency</t>
  </si>
  <si>
    <t>In zone Left + 0.2 / Nose-point Cumulative Duration s</t>
  </si>
  <si>
    <t>In zone Left + 0.2 / Nose-point Latency to First s</t>
  </si>
  <si>
    <t>In zone 2 Right + 0.2 / Nose-point Frequency</t>
  </si>
  <si>
    <t>In zone 2 Right + 0.2 / Nose-point Cumulative Duration s</t>
  </si>
  <si>
    <t>In zone 2 Right + 0.2 / Nose-point Latency to First s</t>
  </si>
  <si>
    <t>In zone 3 Start / Center-point Frequency</t>
  </si>
  <si>
    <t>In zone 3 Start / Center-point Cumulative Duration s</t>
  </si>
  <si>
    <t>In zone 3 Start / Center-point Latency to First s</t>
  </si>
  <si>
    <t>Trial    29</t>
  </si>
  <si>
    <t>86</t>
  </si>
  <si>
    <t>C</t>
  </si>
  <si>
    <t>None</t>
  </si>
  <si>
    <t>Trial    30</t>
  </si>
  <si>
    <t>82</t>
  </si>
  <si>
    <t>A</t>
  </si>
  <si>
    <t>Trial    31</t>
  </si>
  <si>
    <t>85</t>
  </si>
  <si>
    <t>D</t>
  </si>
  <si>
    <t>Trial    32</t>
  </si>
  <si>
    <t>83</t>
  </si>
  <si>
    <t>B</t>
  </si>
  <si>
    <t>-</t>
  </si>
  <si>
    <t>Trial    33</t>
  </si>
  <si>
    <t>92</t>
  </si>
  <si>
    <t>Trial    34</t>
  </si>
  <si>
    <t>84</t>
  </si>
  <si>
    <t>Trial    41</t>
  </si>
  <si>
    <t>87</t>
  </si>
  <si>
    <t>Trial    42</t>
  </si>
  <si>
    <t>88</t>
  </si>
  <si>
    <t>Trial    43</t>
  </si>
  <si>
    <t>95</t>
  </si>
  <si>
    <t>Trial    44</t>
  </si>
  <si>
    <t>90</t>
  </si>
  <si>
    <t>Trial    45</t>
  </si>
  <si>
    <t>89</t>
  </si>
  <si>
    <t>Trial    46</t>
  </si>
  <si>
    <t>91</t>
  </si>
  <si>
    <t>Trial    53</t>
  </si>
  <si>
    <t>93</t>
  </si>
  <si>
    <t>Trial    54</t>
  </si>
  <si>
    <t>94</t>
  </si>
  <si>
    <t>Trial    57</t>
  </si>
  <si>
    <t>103</t>
  </si>
  <si>
    <t>Trial    58</t>
  </si>
  <si>
    <t>97</t>
  </si>
  <si>
    <t>Trial    60</t>
  </si>
  <si>
    <t>106</t>
  </si>
  <si>
    <t>Trial    61</t>
  </si>
  <si>
    <t>104</t>
  </si>
  <si>
    <t>Trial    62</t>
  </si>
  <si>
    <t>98</t>
  </si>
  <si>
    <t>Trial    69</t>
  </si>
  <si>
    <t>101</t>
  </si>
  <si>
    <t>Trial    70</t>
  </si>
  <si>
    <t>107</t>
  </si>
  <si>
    <t>Trial    71</t>
  </si>
  <si>
    <t>105</t>
  </si>
  <si>
    <t>Trial    72</t>
  </si>
  <si>
    <t>99</t>
  </si>
  <si>
    <t>Trial    73</t>
  </si>
  <si>
    <t>102</t>
  </si>
  <si>
    <t>Trial    74</t>
  </si>
  <si>
    <t>108</t>
  </si>
  <si>
    <t>Trial    81</t>
  </si>
  <si>
    <t>110</t>
  </si>
  <si>
    <t>Trial    82</t>
  </si>
  <si>
    <t>109</t>
  </si>
  <si>
    <t>Trial   114</t>
  </si>
  <si>
    <t>114</t>
  </si>
  <si>
    <t>Trial   115</t>
  </si>
  <si>
    <t>113</t>
  </si>
  <si>
    <t>Trial   116</t>
  </si>
  <si>
    <t>119</t>
  </si>
  <si>
    <t>Trial   117</t>
  </si>
  <si>
    <t>115</t>
  </si>
  <si>
    <t>Trial   118</t>
  </si>
  <si>
    <t>117</t>
  </si>
  <si>
    <t>Trial   125</t>
  </si>
  <si>
    <t>123</t>
  </si>
  <si>
    <t>Trial   126</t>
  </si>
  <si>
    <t>121</t>
  </si>
  <si>
    <t>Trial   127</t>
  </si>
  <si>
    <t>122</t>
  </si>
  <si>
    <t>Trial   128</t>
  </si>
  <si>
    <t>118</t>
  </si>
  <si>
    <t>Trial   129</t>
  </si>
  <si>
    <t>126</t>
  </si>
  <si>
    <t>Trial   130</t>
  </si>
  <si>
    <t>125</t>
  </si>
  <si>
    <t>Trial   137</t>
  </si>
  <si>
    <t>120</t>
  </si>
  <si>
    <t>Trial   138</t>
  </si>
  <si>
    <t>124</t>
  </si>
  <si>
    <t>Trial   142</t>
  </si>
  <si>
    <t>139</t>
  </si>
  <si>
    <t>Trial   143</t>
  </si>
  <si>
    <t>133</t>
  </si>
  <si>
    <t>Trial   144</t>
  </si>
  <si>
    <t>130</t>
  </si>
  <si>
    <t>Trial   145</t>
  </si>
  <si>
    <t>136</t>
  </si>
  <si>
    <t>Trial   146</t>
  </si>
  <si>
    <t>140</t>
  </si>
  <si>
    <t>Trial   148</t>
  </si>
  <si>
    <t>129</t>
  </si>
  <si>
    <t>Trial   155</t>
  </si>
  <si>
    <t>131</t>
  </si>
  <si>
    <t>Trial   156</t>
  </si>
  <si>
    <t>137</t>
  </si>
  <si>
    <t>Trial   157</t>
  </si>
  <si>
    <t>141</t>
  </si>
  <si>
    <t>Trial   158</t>
  </si>
  <si>
    <t>134</t>
  </si>
  <si>
    <t>Trial   159</t>
  </si>
  <si>
    <t>132</t>
  </si>
  <si>
    <t>Trial   160</t>
  </si>
  <si>
    <t>135</t>
  </si>
  <si>
    <t>Trial   189</t>
  </si>
  <si>
    <t>142</t>
  </si>
  <si>
    <t>Trial   190</t>
  </si>
  <si>
    <t>148</t>
  </si>
  <si>
    <t>Trial   191</t>
  </si>
  <si>
    <t>143</t>
  </si>
  <si>
    <t>Trial   192</t>
  </si>
  <si>
    <t>146</t>
  </si>
  <si>
    <t>Trial   193</t>
  </si>
  <si>
    <t>150</t>
  </si>
  <si>
    <t>Trial   194</t>
  </si>
  <si>
    <t>149</t>
  </si>
  <si>
    <t>Trial   201</t>
  </si>
  <si>
    <t>144</t>
  </si>
  <si>
    <t>Trial   202</t>
  </si>
  <si>
    <t>147</t>
  </si>
  <si>
    <t>Trial   203</t>
  </si>
  <si>
    <t>153</t>
  </si>
  <si>
    <t>Trial   204</t>
  </si>
  <si>
    <t>152</t>
  </si>
  <si>
    <t>Trial   205</t>
  </si>
  <si>
    <t>154</t>
  </si>
  <si>
    <t>Trial   211</t>
  </si>
  <si>
    <t>155</t>
  </si>
  <si>
    <t>Trial   212</t>
  </si>
  <si>
    <t>159</t>
  </si>
  <si>
    <t>Trial   213</t>
  </si>
  <si>
    <t>161</t>
  </si>
  <si>
    <t>Trial   214</t>
  </si>
  <si>
    <t>164</t>
  </si>
  <si>
    <t>Trial   215</t>
  </si>
  <si>
    <t>156</t>
  </si>
  <si>
    <t>Trial   216</t>
  </si>
  <si>
    <t>160</t>
  </si>
  <si>
    <t>Trial   223</t>
  </si>
  <si>
    <t>162</t>
  </si>
  <si>
    <t>Trial   224</t>
  </si>
  <si>
    <t>166</t>
  </si>
  <si>
    <t>Trial   225</t>
  </si>
  <si>
    <t>157</t>
  </si>
  <si>
    <t>Trial   226</t>
  </si>
  <si>
    <t>163</t>
  </si>
  <si>
    <t>Trial     59</t>
  </si>
  <si>
    <t>Left Freq</t>
  </si>
  <si>
    <t>Left s</t>
  </si>
  <si>
    <t>Left Latency</t>
  </si>
  <si>
    <t>Right Freq</t>
  </si>
  <si>
    <t>Right s</t>
  </si>
  <si>
    <t>Right Latency</t>
  </si>
  <si>
    <t>Start Freq</t>
  </si>
  <si>
    <t>Start s</t>
  </si>
  <si>
    <t>Sex</t>
  </si>
  <si>
    <t>M</t>
  </si>
  <si>
    <t>F</t>
  </si>
  <si>
    <t>Total Time</t>
  </si>
  <si>
    <t>Total Visits</t>
  </si>
  <si>
    <t>Rt Pref Time</t>
  </si>
  <si>
    <t>Rt Pref Visits</t>
  </si>
  <si>
    <t>Mean</t>
  </si>
  <si>
    <t>SEM</t>
  </si>
  <si>
    <t>Novel Object Recognition (NOR) Task</t>
  </si>
  <si>
    <t xml:space="preserve">Procedure/method: All done using the Noldus system  </t>
  </si>
  <si>
    <t>These procedures done days 4 and 5 after dosing</t>
  </si>
  <si>
    <t xml:space="preserve">Habituation – 10 minutes </t>
  </si>
  <si>
    <t xml:space="preserve">Bring animals to lab and allow them to sit quietly for at least 30 minutes before habituating. </t>
  </si>
  <si>
    <t xml:space="preserve">Place 1 animal at a time in the center of the box with no objects and start the tracking. </t>
  </si>
  <si>
    <t xml:space="preserve">After 10 minutes remove the animal and return to their home cage. </t>
  </si>
  <si>
    <t xml:space="preserve"> Remove any urine or feces and then wipe down the box with the diluted cleaner, dry the box with a highly absorbent paper towel.</t>
  </si>
  <si>
    <t xml:space="preserve"> Continue habituating animals one at a time.</t>
  </si>
  <si>
    <t xml:space="preserve">Training – 5 minutes </t>
  </si>
  <si>
    <t>Bring animals to lab and allow them to sit quietly for at least 30 minutes before training.</t>
  </si>
  <si>
    <t xml:space="preserve">Put two identical objects in box in adjacent corners (rotate through the 2 sets of objects). </t>
  </si>
  <si>
    <t xml:space="preserve">Place animal at opposite end of the box facing the wall. Start the tracking. After 5 minutes remove the animal and clean the box exactly as done during the habituation phase and wipe the objects as well. </t>
  </si>
  <si>
    <t>Since the testing phase begins 1 hour after training, there is a limit on the number of animals that can be done in that hour (usually 6 per hour to allow training and clean up).</t>
  </si>
  <si>
    <t xml:space="preserve">Testing – 2 minutes </t>
  </si>
  <si>
    <t>Place the objects in the box. The “familiar” object that was used for training. A second, “novel” object is also placed in the box in an adjacent corner.</t>
  </si>
  <si>
    <t>Place the animal in the box just like what was done for training. Start the tracking.</t>
  </si>
  <si>
    <t>After 2 minutes remove the animal and clean the box and objects exactly as done during the training phase.</t>
  </si>
  <si>
    <t xml:space="preserve">Calculations: </t>
  </si>
  <si>
    <t xml:space="preserve">For the habituation trial the distance traveled, velocity, and time in each zone (center or thigmotaxis) is calculated. </t>
  </si>
  <si>
    <t xml:space="preserve">For the training trial, distance traveled, velocity, time in start zone, total time visiting both objects (sides) and total number of visits are calculated. </t>
  </si>
  <si>
    <t xml:space="preserve">To check for side bias, the preference index can be calculated for one or the other side; for example, preference for the right side can be derived, which will be the inverse of the preference on the left side. </t>
  </si>
  <si>
    <t xml:space="preserve">Analysis of group data for total time and total visits reveals potential motor or sensory differences. </t>
  </si>
  <si>
    <t xml:space="preserve">Analysis of overall data for right-side preference tests for side bias. </t>
  </si>
  <si>
    <t>For the test trial, distance traveled, velocity, time in start zone, total time and total visits are calculated and analyzed.</t>
  </si>
  <si>
    <t xml:space="preserve">Other dependent variables are:   </t>
  </si>
  <si>
    <t>Preference time = time with novel object/total time</t>
  </si>
  <si>
    <t xml:space="preserve">Preference visit = visits with novel object/total number of object visits </t>
  </si>
  <si>
    <t>Time per visit (TPV) to novel object = time with novel object/number of visits to novel object</t>
  </si>
  <si>
    <t xml:space="preserve">Group values may be analyzed with ANOVA as needed to detect differences in non-specific activity (total time and total visits). </t>
  </si>
  <si>
    <t xml:space="preserve">Preference and TPV may also be analyzed with ANOVA to detect differences in preference. </t>
  </si>
  <si>
    <t>Discrimination learning may be analyzed by statistically comparing each group separately to 0.5 (chance).</t>
  </si>
  <si>
    <t xml:space="preserve">Evaluation Criteria:   </t>
  </si>
  <si>
    <t xml:space="preserve">All data are accepted unless the observer knows that there was a problem with the tracking even after rerunning a trial using the tracking video. </t>
  </si>
  <si>
    <t>When evaluating the training data, the animals must meet criteria of visiting both objects (sides) at least once plus spend at least 5 sec in total exploration.</t>
  </si>
  <si>
    <t>If these criteria are not met, the training data for that animal are excluded on the assumption that such low exploration does not allow sufficient familiarization with the objects.</t>
  </si>
  <si>
    <t>If, during the test session, the animal does not visit either object or does not move at all, those data will be excluded rather than use zero for all measures.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</si>
</sst>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0" borderId="0" xfId="0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314325</xdr:colOff>
      <xdr:row>1</xdr:row>
      <xdr:rowOff>95349</xdr:rowOff>
    </xdr:from>
    <xdr:to>
      <xdr:col>27</xdr:col>
      <xdr:colOff>581025</xdr:colOff>
      <xdr:row>19</xdr:row>
      <xdr:rowOff>172026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E36397-AAAF-4EFF-A13C-E7A6A94A9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6325" y="285849"/>
          <a:ext cx="4533900" cy="3505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2188-C699-4390-A376-4833FEC4B784}">
  <dimension ref="A3:A45"/>
  <sheetViews>
    <sheetView topLeftCell="A31" workbookViewId="0">
      <selection activeCell="A5" sqref="A5"/>
    </sheetView>
  </sheetViews>
  <sheetFormatPr defaultRowHeight="15" x14ac:dyDescent="0.25"/>
  <sheetData>
    <row r="3" spans="1:1" x14ac:dyDescent="0.25">
      <c r="A3" s="4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7" spans="1:1" x14ac:dyDescent="0.25">
      <c r="A7" s="4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4" spans="1:1" x14ac:dyDescent="0.25">
      <c r="A14" s="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20" spans="1:1" x14ac:dyDescent="0.25">
      <c r="A20" s="4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5" spans="1:1" x14ac:dyDescent="0.25">
      <c r="A25" s="4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41" spans="1:1" x14ac:dyDescent="0.25">
      <c r="A41" s="4" t="s">
        <v>217</v>
      </c>
    </row>
    <row r="42" spans="1:1" x14ac:dyDescent="0.25">
      <c r="A42" t="s">
        <v>218</v>
      </c>
    </row>
    <row r="43" spans="1:1" x14ac:dyDescent="0.25">
      <c r="A43" t="s">
        <v>219</v>
      </c>
    </row>
    <row r="44" spans="1:1" x14ac:dyDescent="0.25">
      <c r="A44" t="s">
        <v>220</v>
      </c>
    </row>
    <row r="45" spans="1:1" x14ac:dyDescent="0.25">
      <c r="A45" t="s">
        <v>221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opLeftCell="A73" workbookViewId="0">
      <selection activeCell="L1" sqref="L1"/>
    </sheetView>
  </sheetViews>
  <sheetFormatPr defaultRowHeight="15" x14ac:dyDescent="0.25"/>
  <cols>
    <col min="7" max="7" width="11.7109375" customWidth="1"/>
    <col min="8" max="8" width="20.2851562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  <c r="B2" t="s">
        <v>16</v>
      </c>
      <c r="C2" t="s">
        <v>17</v>
      </c>
      <c r="D2" t="s">
        <v>18</v>
      </c>
      <c r="E2">
        <v>1840.56</v>
      </c>
      <c r="F2">
        <v>9.0846900000000002</v>
      </c>
      <c r="G2">
        <v>111</v>
      </c>
      <c r="H2">
        <v>8.9600000000000009</v>
      </c>
      <c r="I2">
        <v>2.68</v>
      </c>
      <c r="J2">
        <v>152</v>
      </c>
      <c r="K2">
        <v>14.44</v>
      </c>
      <c r="L2">
        <v>8.84</v>
      </c>
      <c r="M2">
        <v>183</v>
      </c>
      <c r="N2">
        <v>45.04</v>
      </c>
      <c r="O2">
        <v>0.08</v>
      </c>
    </row>
    <row r="3" spans="1:15" x14ac:dyDescent="0.25">
      <c r="A3" t="s">
        <v>19</v>
      </c>
      <c r="B3" t="s">
        <v>20</v>
      </c>
      <c r="C3" t="s">
        <v>21</v>
      </c>
      <c r="D3" t="s">
        <v>18</v>
      </c>
      <c r="E3">
        <v>1508.91</v>
      </c>
      <c r="F3">
        <v>8.0552499999999991</v>
      </c>
      <c r="G3">
        <v>44</v>
      </c>
      <c r="H3">
        <v>3.36</v>
      </c>
      <c r="I3">
        <v>2.2799999999999998</v>
      </c>
      <c r="J3">
        <v>17</v>
      </c>
      <c r="K3">
        <v>1.1200000000000001</v>
      </c>
      <c r="L3">
        <v>5.24</v>
      </c>
      <c r="M3">
        <v>301</v>
      </c>
      <c r="N3">
        <v>68.239999999999995</v>
      </c>
      <c r="O3">
        <v>0.04</v>
      </c>
    </row>
    <row r="4" spans="1:15" x14ac:dyDescent="0.25">
      <c r="A4" t="s">
        <v>22</v>
      </c>
      <c r="B4" t="s">
        <v>23</v>
      </c>
      <c r="C4" t="s">
        <v>24</v>
      </c>
      <c r="D4" t="s">
        <v>18</v>
      </c>
      <c r="E4">
        <v>1527.88</v>
      </c>
      <c r="F4">
        <v>8.3728700000000007</v>
      </c>
      <c r="G4">
        <v>92</v>
      </c>
      <c r="H4">
        <v>9.08</v>
      </c>
      <c r="I4">
        <v>1.64</v>
      </c>
      <c r="J4">
        <v>125</v>
      </c>
      <c r="K4">
        <v>10.92</v>
      </c>
      <c r="L4">
        <v>15.12</v>
      </c>
      <c r="M4">
        <v>116</v>
      </c>
      <c r="N4">
        <v>32.56</v>
      </c>
      <c r="O4">
        <v>24.04</v>
      </c>
    </row>
    <row r="5" spans="1:15" x14ac:dyDescent="0.25">
      <c r="A5" t="s">
        <v>25</v>
      </c>
      <c r="B5" t="s">
        <v>26</v>
      </c>
      <c r="C5" t="s">
        <v>27</v>
      </c>
      <c r="D5" t="s">
        <v>18</v>
      </c>
      <c r="E5">
        <v>246.30600000000001</v>
      </c>
      <c r="F5">
        <v>5.8311000000000002</v>
      </c>
      <c r="G5">
        <v>0</v>
      </c>
      <c r="H5">
        <v>0</v>
      </c>
      <c r="I5" t="s">
        <v>28</v>
      </c>
      <c r="J5">
        <v>5</v>
      </c>
      <c r="K5">
        <v>0.24</v>
      </c>
      <c r="L5">
        <v>3.8</v>
      </c>
      <c r="M5">
        <v>219</v>
      </c>
      <c r="N5">
        <v>31.24</v>
      </c>
      <c r="O5">
        <v>0.04</v>
      </c>
    </row>
    <row r="6" spans="1:15" x14ac:dyDescent="0.25">
      <c r="A6" t="s">
        <v>29</v>
      </c>
      <c r="B6" t="s">
        <v>30</v>
      </c>
      <c r="C6" t="s">
        <v>17</v>
      </c>
      <c r="D6" t="s">
        <v>18</v>
      </c>
      <c r="E6">
        <v>1134.81</v>
      </c>
      <c r="F6">
        <v>7.7114000000000003</v>
      </c>
      <c r="G6">
        <v>36</v>
      </c>
      <c r="H6">
        <v>2.76</v>
      </c>
      <c r="I6">
        <v>3.96</v>
      </c>
      <c r="J6">
        <v>32</v>
      </c>
      <c r="K6">
        <v>2.84</v>
      </c>
      <c r="L6">
        <v>11.84</v>
      </c>
      <c r="M6">
        <v>223</v>
      </c>
      <c r="N6">
        <v>48</v>
      </c>
      <c r="O6">
        <v>6.76</v>
      </c>
    </row>
    <row r="7" spans="1:15" x14ac:dyDescent="0.25">
      <c r="A7" t="s">
        <v>31</v>
      </c>
      <c r="B7" t="s">
        <v>32</v>
      </c>
      <c r="C7" t="s">
        <v>21</v>
      </c>
      <c r="D7" t="s">
        <v>18</v>
      </c>
      <c r="E7">
        <v>1612.46</v>
      </c>
      <c r="F7">
        <v>8.4280600000000003</v>
      </c>
      <c r="G7">
        <v>87</v>
      </c>
      <c r="H7">
        <v>8.1199999999999992</v>
      </c>
      <c r="I7">
        <v>5.44</v>
      </c>
      <c r="J7">
        <v>139</v>
      </c>
      <c r="K7">
        <v>12.72</v>
      </c>
      <c r="L7">
        <v>1.6</v>
      </c>
      <c r="M7">
        <v>197</v>
      </c>
      <c r="N7">
        <v>55.12</v>
      </c>
      <c r="O7">
        <v>0.04</v>
      </c>
    </row>
    <row r="8" spans="1:15" x14ac:dyDescent="0.25">
      <c r="A8" t="s">
        <v>33</v>
      </c>
      <c r="B8" t="s">
        <v>34</v>
      </c>
      <c r="C8" t="s">
        <v>24</v>
      </c>
      <c r="D8" t="s">
        <v>18</v>
      </c>
      <c r="E8">
        <v>1603.6</v>
      </c>
      <c r="F8">
        <v>8.54068</v>
      </c>
      <c r="G8">
        <v>66</v>
      </c>
      <c r="H8">
        <v>4.4800000000000004</v>
      </c>
      <c r="I8">
        <v>5.56</v>
      </c>
      <c r="J8">
        <v>42</v>
      </c>
      <c r="K8">
        <v>3.4</v>
      </c>
      <c r="L8">
        <v>18.88</v>
      </c>
      <c r="M8">
        <v>199</v>
      </c>
      <c r="N8">
        <v>58.68</v>
      </c>
      <c r="O8">
        <v>0.12</v>
      </c>
    </row>
    <row r="9" spans="1:15" x14ac:dyDescent="0.25">
      <c r="A9" t="s">
        <v>35</v>
      </c>
      <c r="B9" t="s">
        <v>36</v>
      </c>
      <c r="C9" t="s">
        <v>27</v>
      </c>
      <c r="D9" t="s">
        <v>18</v>
      </c>
      <c r="E9">
        <v>1097.68</v>
      </c>
      <c r="F9">
        <v>6.8331900000000001</v>
      </c>
      <c r="G9">
        <v>15</v>
      </c>
      <c r="H9">
        <v>0.92</v>
      </c>
      <c r="I9">
        <v>19.920000000000002</v>
      </c>
      <c r="J9">
        <v>72</v>
      </c>
      <c r="K9">
        <v>6.08</v>
      </c>
      <c r="L9">
        <v>54.44</v>
      </c>
      <c r="M9">
        <v>226</v>
      </c>
      <c r="N9">
        <v>57.88</v>
      </c>
      <c r="O9">
        <v>0.04</v>
      </c>
    </row>
    <row r="10" spans="1:15" x14ac:dyDescent="0.25">
      <c r="A10" t="s">
        <v>37</v>
      </c>
      <c r="B10" t="s">
        <v>38</v>
      </c>
      <c r="C10" t="s">
        <v>17</v>
      </c>
      <c r="D10" t="s">
        <v>18</v>
      </c>
      <c r="E10">
        <v>463.05</v>
      </c>
      <c r="F10">
        <v>5.4915799999999999</v>
      </c>
      <c r="G10">
        <v>13</v>
      </c>
      <c r="H10">
        <v>0.96</v>
      </c>
      <c r="I10">
        <v>38.799999999999997</v>
      </c>
      <c r="J10">
        <v>132</v>
      </c>
      <c r="K10">
        <v>11.16</v>
      </c>
      <c r="L10">
        <v>31.28</v>
      </c>
      <c r="M10">
        <v>78</v>
      </c>
      <c r="N10">
        <v>12.24</v>
      </c>
      <c r="O10">
        <v>0.04</v>
      </c>
    </row>
    <row r="11" spans="1:15" x14ac:dyDescent="0.25">
      <c r="A11" t="s">
        <v>39</v>
      </c>
      <c r="B11" t="s">
        <v>40</v>
      </c>
      <c r="C11" t="s">
        <v>21</v>
      </c>
      <c r="D11" t="s">
        <v>18</v>
      </c>
      <c r="E11">
        <v>1195.25</v>
      </c>
      <c r="F11">
        <v>8.2659000000000002</v>
      </c>
      <c r="G11">
        <v>47</v>
      </c>
      <c r="H11">
        <v>3.12</v>
      </c>
      <c r="I11">
        <v>8.48</v>
      </c>
      <c r="J11">
        <v>27</v>
      </c>
      <c r="K11">
        <v>1.88</v>
      </c>
      <c r="L11">
        <v>1.8</v>
      </c>
      <c r="M11">
        <v>377</v>
      </c>
      <c r="N11">
        <v>70.16</v>
      </c>
      <c r="O11">
        <v>0.04</v>
      </c>
    </row>
    <row r="12" spans="1:15" x14ac:dyDescent="0.25">
      <c r="A12" t="s">
        <v>41</v>
      </c>
      <c r="B12" t="s">
        <v>42</v>
      </c>
      <c r="C12" t="s">
        <v>24</v>
      </c>
      <c r="D12" t="s">
        <v>18</v>
      </c>
      <c r="E12">
        <v>104.621</v>
      </c>
      <c r="F12">
        <v>16.874300000000002</v>
      </c>
      <c r="G12">
        <v>0</v>
      </c>
      <c r="H12">
        <v>0</v>
      </c>
      <c r="I12" t="s">
        <v>28</v>
      </c>
      <c r="J12">
        <v>1</v>
      </c>
      <c r="K12">
        <v>0.04</v>
      </c>
      <c r="L12">
        <v>0.84</v>
      </c>
      <c r="M12">
        <v>11</v>
      </c>
      <c r="N12">
        <v>3.68</v>
      </c>
      <c r="O12">
        <v>0.04</v>
      </c>
    </row>
    <row r="13" spans="1:15" x14ac:dyDescent="0.25">
      <c r="A13" t="s">
        <v>43</v>
      </c>
      <c r="B13" t="s">
        <v>44</v>
      </c>
      <c r="C13" t="s">
        <v>27</v>
      </c>
      <c r="D13" t="s">
        <v>18</v>
      </c>
      <c r="E13">
        <v>783.04300000000001</v>
      </c>
      <c r="F13">
        <v>7.2183200000000003</v>
      </c>
      <c r="G13">
        <v>87</v>
      </c>
      <c r="H13">
        <v>7.36</v>
      </c>
      <c r="I13">
        <v>197.84</v>
      </c>
      <c r="J13">
        <v>57</v>
      </c>
      <c r="K13">
        <v>4.32</v>
      </c>
      <c r="L13">
        <v>154.96</v>
      </c>
      <c r="M13">
        <v>144</v>
      </c>
      <c r="N13">
        <v>24.76</v>
      </c>
      <c r="O13">
        <v>0.04</v>
      </c>
    </row>
    <row r="14" spans="1:15" x14ac:dyDescent="0.25">
      <c r="A14" t="s">
        <v>45</v>
      </c>
      <c r="B14" t="s">
        <v>46</v>
      </c>
      <c r="C14" t="s">
        <v>21</v>
      </c>
      <c r="D14" t="s">
        <v>18</v>
      </c>
      <c r="E14">
        <v>793.471</v>
      </c>
      <c r="F14">
        <v>7.3198499999999997</v>
      </c>
      <c r="G14">
        <v>47</v>
      </c>
      <c r="H14">
        <v>3.6</v>
      </c>
      <c r="I14">
        <v>8.08</v>
      </c>
      <c r="J14">
        <v>8</v>
      </c>
      <c r="K14">
        <v>0.4</v>
      </c>
      <c r="L14">
        <v>23.8</v>
      </c>
      <c r="M14">
        <v>324</v>
      </c>
      <c r="N14">
        <v>61.2</v>
      </c>
      <c r="O14">
        <v>0.8</v>
      </c>
    </row>
    <row r="15" spans="1:15" x14ac:dyDescent="0.25">
      <c r="A15" t="s">
        <v>47</v>
      </c>
      <c r="B15" t="s">
        <v>48</v>
      </c>
      <c r="C15" t="s">
        <v>24</v>
      </c>
      <c r="D15" t="s">
        <v>18</v>
      </c>
      <c r="E15">
        <v>899.16700000000003</v>
      </c>
      <c r="F15">
        <v>6.7871899999999998</v>
      </c>
      <c r="G15">
        <v>24</v>
      </c>
      <c r="H15">
        <v>1.72</v>
      </c>
      <c r="I15">
        <v>11.36</v>
      </c>
      <c r="J15">
        <v>70</v>
      </c>
      <c r="K15">
        <v>5.76</v>
      </c>
      <c r="L15">
        <v>3.52</v>
      </c>
      <c r="M15">
        <v>85</v>
      </c>
      <c r="N15">
        <v>24.84</v>
      </c>
      <c r="O15">
        <v>0.04</v>
      </c>
    </row>
    <row r="16" spans="1:15" x14ac:dyDescent="0.25">
      <c r="A16" t="s">
        <v>49</v>
      </c>
      <c r="B16" t="s">
        <v>50</v>
      </c>
      <c r="C16" t="s">
        <v>17</v>
      </c>
      <c r="D16" t="s">
        <v>18</v>
      </c>
      <c r="E16">
        <v>1562.59</v>
      </c>
      <c r="F16">
        <v>8.8202400000000001</v>
      </c>
      <c r="G16">
        <v>77</v>
      </c>
      <c r="H16">
        <v>5.92</v>
      </c>
      <c r="I16">
        <v>6.08</v>
      </c>
      <c r="J16">
        <v>92</v>
      </c>
      <c r="K16">
        <v>8.0399999999999991</v>
      </c>
      <c r="L16">
        <v>1.88</v>
      </c>
      <c r="M16">
        <v>88</v>
      </c>
      <c r="N16">
        <v>33.28</v>
      </c>
      <c r="O16">
        <v>0.04</v>
      </c>
    </row>
    <row r="17" spans="1:15" x14ac:dyDescent="0.25">
      <c r="A17" t="s">
        <v>51</v>
      </c>
      <c r="B17" t="s">
        <v>52</v>
      </c>
      <c r="C17" t="s">
        <v>21</v>
      </c>
      <c r="D17" t="s">
        <v>18</v>
      </c>
      <c r="E17">
        <v>1595.31</v>
      </c>
      <c r="F17">
        <v>9.0931700000000006</v>
      </c>
      <c r="G17">
        <v>34</v>
      </c>
      <c r="H17">
        <v>2.4</v>
      </c>
      <c r="I17">
        <v>5.08</v>
      </c>
      <c r="J17">
        <v>53</v>
      </c>
      <c r="K17">
        <v>4.12</v>
      </c>
      <c r="L17">
        <v>9.44</v>
      </c>
      <c r="M17">
        <v>128</v>
      </c>
      <c r="N17">
        <v>46.84</v>
      </c>
      <c r="O17">
        <v>6.36</v>
      </c>
    </row>
    <row r="18" spans="1:15" x14ac:dyDescent="0.25">
      <c r="A18" t="s">
        <v>167</v>
      </c>
      <c r="B18" s="2">
        <v>100</v>
      </c>
      <c r="C18" t="s">
        <v>24</v>
      </c>
      <c r="D18" t="s">
        <v>18</v>
      </c>
      <c r="E18">
        <v>1541.8</v>
      </c>
      <c r="F18">
        <v>8.7274799999999999</v>
      </c>
      <c r="G18">
        <v>81</v>
      </c>
      <c r="H18" s="1">
        <v>7.9227100000000004</v>
      </c>
      <c r="I18" s="1">
        <v>0.32010899999999998</v>
      </c>
      <c r="J18" s="1">
        <v>77</v>
      </c>
      <c r="K18" s="1">
        <v>6.5222300000000004</v>
      </c>
      <c r="L18" s="1">
        <v>4.3614899999999999</v>
      </c>
      <c r="M18" s="1">
        <v>104</v>
      </c>
      <c r="N18" s="1">
        <v>38.893300000000004</v>
      </c>
      <c r="O18" s="1">
        <v>16.8858</v>
      </c>
    </row>
    <row r="19" spans="1:15" x14ac:dyDescent="0.25">
      <c r="A19" t="s">
        <v>53</v>
      </c>
      <c r="B19" t="s">
        <v>54</v>
      </c>
      <c r="C19" t="s">
        <v>27</v>
      </c>
      <c r="D19" t="s">
        <v>18</v>
      </c>
      <c r="E19">
        <v>1965.04</v>
      </c>
      <c r="F19">
        <v>10.0916</v>
      </c>
      <c r="G19">
        <v>44</v>
      </c>
      <c r="H19">
        <v>3.6</v>
      </c>
      <c r="I19">
        <v>8.52</v>
      </c>
      <c r="J19">
        <v>41</v>
      </c>
      <c r="K19">
        <v>3.56</v>
      </c>
      <c r="L19">
        <v>2.36</v>
      </c>
      <c r="M19">
        <v>221</v>
      </c>
      <c r="N19">
        <v>75.84</v>
      </c>
      <c r="O19">
        <v>0.04</v>
      </c>
    </row>
    <row r="20" spans="1:15" x14ac:dyDescent="0.25">
      <c r="A20" t="s">
        <v>55</v>
      </c>
      <c r="B20" t="s">
        <v>56</v>
      </c>
      <c r="C20" t="s">
        <v>17</v>
      </c>
      <c r="D20" t="s">
        <v>18</v>
      </c>
      <c r="E20">
        <v>1508.62</v>
      </c>
      <c r="F20">
        <v>8.6942400000000006</v>
      </c>
      <c r="G20">
        <v>37</v>
      </c>
      <c r="H20">
        <v>2.8</v>
      </c>
      <c r="I20">
        <v>3.24</v>
      </c>
      <c r="J20">
        <v>31</v>
      </c>
      <c r="K20">
        <v>2.84</v>
      </c>
      <c r="L20">
        <v>23.76</v>
      </c>
      <c r="M20">
        <v>198</v>
      </c>
      <c r="N20">
        <v>53.72</v>
      </c>
      <c r="O20">
        <v>0.04</v>
      </c>
    </row>
    <row r="21" spans="1:15" x14ac:dyDescent="0.25">
      <c r="A21" t="s">
        <v>57</v>
      </c>
      <c r="B21" t="s">
        <v>58</v>
      </c>
      <c r="C21" t="s">
        <v>21</v>
      </c>
      <c r="D21" t="s">
        <v>18</v>
      </c>
      <c r="E21">
        <v>1391.01</v>
      </c>
      <c r="F21">
        <v>7.9070600000000004</v>
      </c>
      <c r="G21">
        <v>131</v>
      </c>
      <c r="H21">
        <v>10.56</v>
      </c>
      <c r="I21">
        <v>1</v>
      </c>
      <c r="J21">
        <v>151</v>
      </c>
      <c r="K21">
        <v>14.08</v>
      </c>
      <c r="L21">
        <v>49.88</v>
      </c>
      <c r="M21">
        <v>60</v>
      </c>
      <c r="N21">
        <v>16.440000000000001</v>
      </c>
      <c r="O21">
        <v>0.04</v>
      </c>
    </row>
    <row r="22" spans="1:15" x14ac:dyDescent="0.25">
      <c r="A22" t="s">
        <v>59</v>
      </c>
      <c r="B22" t="s">
        <v>60</v>
      </c>
      <c r="C22" t="s">
        <v>24</v>
      </c>
      <c r="D22" t="s">
        <v>18</v>
      </c>
      <c r="E22">
        <v>1518.34</v>
      </c>
      <c r="F22">
        <v>8.7846399999999996</v>
      </c>
      <c r="G22">
        <v>54</v>
      </c>
      <c r="H22">
        <v>3.92</v>
      </c>
      <c r="I22">
        <v>2.6</v>
      </c>
      <c r="J22">
        <v>29</v>
      </c>
      <c r="K22">
        <v>1.84</v>
      </c>
      <c r="L22">
        <v>15.4</v>
      </c>
      <c r="M22">
        <v>172</v>
      </c>
      <c r="N22">
        <v>49.36</v>
      </c>
      <c r="O22">
        <v>0.04</v>
      </c>
    </row>
    <row r="23" spans="1:15" x14ac:dyDescent="0.25">
      <c r="A23" t="s">
        <v>61</v>
      </c>
      <c r="B23" t="s">
        <v>62</v>
      </c>
      <c r="C23" t="s">
        <v>27</v>
      </c>
      <c r="D23" t="s">
        <v>18</v>
      </c>
      <c r="E23">
        <v>1502.59</v>
      </c>
      <c r="F23">
        <v>8.9824800000000007</v>
      </c>
      <c r="G23">
        <v>84</v>
      </c>
      <c r="H23">
        <v>6.44</v>
      </c>
      <c r="I23">
        <v>1.6</v>
      </c>
      <c r="J23">
        <v>52</v>
      </c>
      <c r="K23">
        <v>4.5999999999999996</v>
      </c>
      <c r="L23">
        <v>0.2</v>
      </c>
      <c r="M23">
        <v>57</v>
      </c>
      <c r="N23">
        <v>26.32</v>
      </c>
      <c r="O23">
        <v>24.12</v>
      </c>
    </row>
    <row r="24" spans="1:15" x14ac:dyDescent="0.25">
      <c r="A24" t="s">
        <v>63</v>
      </c>
      <c r="B24" t="s">
        <v>64</v>
      </c>
      <c r="C24" t="s">
        <v>17</v>
      </c>
      <c r="D24" t="s">
        <v>18</v>
      </c>
      <c r="E24">
        <v>1271.54</v>
      </c>
      <c r="F24">
        <v>8.0334800000000008</v>
      </c>
      <c r="G24">
        <v>85</v>
      </c>
      <c r="H24">
        <v>6.8</v>
      </c>
      <c r="I24">
        <v>7.24</v>
      </c>
      <c r="J24">
        <v>72</v>
      </c>
      <c r="K24">
        <v>5.16</v>
      </c>
      <c r="L24">
        <v>3.72</v>
      </c>
      <c r="M24">
        <v>136</v>
      </c>
      <c r="N24">
        <v>42.24</v>
      </c>
      <c r="O24">
        <v>0.04</v>
      </c>
    </row>
    <row r="25" spans="1:15" x14ac:dyDescent="0.25">
      <c r="A25" t="s">
        <v>65</v>
      </c>
      <c r="B25" t="s">
        <v>66</v>
      </c>
      <c r="C25" t="s">
        <v>21</v>
      </c>
      <c r="D25" t="s">
        <v>18</v>
      </c>
      <c r="E25">
        <v>1220.58</v>
      </c>
      <c r="F25">
        <v>7.7388899999999996</v>
      </c>
      <c r="G25">
        <v>69</v>
      </c>
      <c r="H25">
        <v>4.84</v>
      </c>
      <c r="I25">
        <v>0.6</v>
      </c>
      <c r="J25">
        <v>47</v>
      </c>
      <c r="K25">
        <v>3.48</v>
      </c>
      <c r="L25">
        <v>9.68</v>
      </c>
      <c r="M25">
        <v>65</v>
      </c>
      <c r="N25">
        <v>23</v>
      </c>
      <c r="O25">
        <v>0.04</v>
      </c>
    </row>
    <row r="26" spans="1:15" x14ac:dyDescent="0.25">
      <c r="A26" t="s">
        <v>67</v>
      </c>
      <c r="B26" t="s">
        <v>68</v>
      </c>
      <c r="C26" t="s">
        <v>24</v>
      </c>
      <c r="D26" t="s">
        <v>18</v>
      </c>
      <c r="E26">
        <v>962.89300000000003</v>
      </c>
      <c r="F26">
        <v>7.1579899999999999</v>
      </c>
      <c r="G26">
        <v>59</v>
      </c>
      <c r="H26">
        <v>5.08</v>
      </c>
      <c r="I26">
        <v>7.64</v>
      </c>
      <c r="J26">
        <v>111</v>
      </c>
      <c r="K26">
        <v>10.64</v>
      </c>
      <c r="L26">
        <v>1.84</v>
      </c>
      <c r="M26">
        <v>181</v>
      </c>
      <c r="N26">
        <v>32.200000000000003</v>
      </c>
      <c r="O26">
        <v>0.04</v>
      </c>
    </row>
    <row r="27" spans="1:15" x14ac:dyDescent="0.25">
      <c r="A27" t="s">
        <v>69</v>
      </c>
      <c r="B27" t="s">
        <v>70</v>
      </c>
      <c r="C27" t="s">
        <v>27</v>
      </c>
      <c r="D27" t="s">
        <v>18</v>
      </c>
      <c r="E27">
        <v>1284.3399999999999</v>
      </c>
      <c r="F27">
        <v>7.79711</v>
      </c>
      <c r="G27">
        <v>65</v>
      </c>
      <c r="H27">
        <v>5.32</v>
      </c>
      <c r="I27">
        <v>3.44</v>
      </c>
      <c r="J27">
        <v>46</v>
      </c>
      <c r="K27">
        <v>3.36</v>
      </c>
      <c r="L27">
        <v>9.84</v>
      </c>
      <c r="M27">
        <v>145</v>
      </c>
      <c r="N27">
        <v>48.48</v>
      </c>
      <c r="O27">
        <v>0.2</v>
      </c>
    </row>
    <row r="28" spans="1:15" x14ac:dyDescent="0.25">
      <c r="A28" t="s">
        <v>71</v>
      </c>
      <c r="B28" t="s">
        <v>72</v>
      </c>
      <c r="C28" t="s">
        <v>21</v>
      </c>
      <c r="D28" t="s">
        <v>18</v>
      </c>
      <c r="E28">
        <v>1584.47</v>
      </c>
      <c r="F28">
        <v>9.0977700000000006</v>
      </c>
      <c r="G28">
        <v>76</v>
      </c>
      <c r="H28">
        <v>7.12</v>
      </c>
      <c r="I28">
        <v>16.920000000000002</v>
      </c>
      <c r="J28">
        <v>106</v>
      </c>
      <c r="K28">
        <v>9.64</v>
      </c>
      <c r="L28">
        <v>3.2</v>
      </c>
      <c r="M28">
        <v>74</v>
      </c>
      <c r="N28">
        <v>18.239999999999998</v>
      </c>
      <c r="O28">
        <v>9.6</v>
      </c>
    </row>
    <row r="29" spans="1:15" x14ac:dyDescent="0.25">
      <c r="A29" t="s">
        <v>73</v>
      </c>
      <c r="B29" t="s">
        <v>74</v>
      </c>
      <c r="C29" t="s">
        <v>17</v>
      </c>
      <c r="D29" t="s">
        <v>18</v>
      </c>
      <c r="E29">
        <v>950.05100000000004</v>
      </c>
      <c r="F29">
        <v>8.0186600000000006</v>
      </c>
      <c r="G29">
        <v>57</v>
      </c>
      <c r="H29">
        <v>3.48</v>
      </c>
      <c r="I29">
        <v>4.72</v>
      </c>
      <c r="J29">
        <v>49</v>
      </c>
      <c r="K29">
        <v>4.2</v>
      </c>
      <c r="L29">
        <v>13.88</v>
      </c>
      <c r="M29">
        <v>134</v>
      </c>
      <c r="N29">
        <v>34.799999999999997</v>
      </c>
      <c r="O29">
        <v>0.04</v>
      </c>
    </row>
    <row r="30" spans="1:15" x14ac:dyDescent="0.25">
      <c r="A30" t="s">
        <v>75</v>
      </c>
      <c r="B30" t="s">
        <v>76</v>
      </c>
      <c r="C30" t="s">
        <v>17</v>
      </c>
      <c r="D30" t="s">
        <v>18</v>
      </c>
      <c r="E30">
        <v>870.476</v>
      </c>
      <c r="F30">
        <v>6.4232300000000002</v>
      </c>
      <c r="G30">
        <v>20</v>
      </c>
      <c r="H30">
        <v>1.64</v>
      </c>
      <c r="I30">
        <v>2.4</v>
      </c>
      <c r="J30">
        <v>71</v>
      </c>
      <c r="K30">
        <v>5.16</v>
      </c>
      <c r="L30">
        <v>11.8</v>
      </c>
      <c r="M30">
        <v>111</v>
      </c>
      <c r="N30">
        <v>26.32</v>
      </c>
      <c r="O30">
        <v>13.96</v>
      </c>
    </row>
    <row r="31" spans="1:15" x14ac:dyDescent="0.25">
      <c r="A31" t="s">
        <v>77</v>
      </c>
      <c r="B31" t="s">
        <v>78</v>
      </c>
      <c r="C31" t="s">
        <v>24</v>
      </c>
      <c r="D31" t="s">
        <v>18</v>
      </c>
      <c r="E31">
        <v>1754.63</v>
      </c>
      <c r="F31">
        <v>8.7260299999999997</v>
      </c>
      <c r="G31">
        <v>63</v>
      </c>
      <c r="H31">
        <v>4.5999999999999996</v>
      </c>
      <c r="I31">
        <v>6.96</v>
      </c>
      <c r="J31">
        <v>128</v>
      </c>
      <c r="K31">
        <v>9.8000000000000007</v>
      </c>
      <c r="L31">
        <v>2.3199999999999998</v>
      </c>
      <c r="M31">
        <v>113</v>
      </c>
      <c r="N31">
        <v>42.12</v>
      </c>
      <c r="O31">
        <v>0.08</v>
      </c>
    </row>
    <row r="32" spans="1:15" x14ac:dyDescent="0.25">
      <c r="A32" t="s">
        <v>79</v>
      </c>
      <c r="B32" t="s">
        <v>80</v>
      </c>
      <c r="C32" t="s">
        <v>21</v>
      </c>
      <c r="D32" t="s">
        <v>18</v>
      </c>
      <c r="E32">
        <v>1575.17</v>
      </c>
      <c r="F32">
        <v>9.1409500000000001</v>
      </c>
      <c r="G32">
        <v>66</v>
      </c>
      <c r="H32">
        <v>5.84</v>
      </c>
      <c r="I32">
        <v>4.68</v>
      </c>
      <c r="J32">
        <v>31</v>
      </c>
      <c r="K32">
        <v>2.44</v>
      </c>
      <c r="L32">
        <v>2.2000000000000002</v>
      </c>
      <c r="M32">
        <v>127</v>
      </c>
      <c r="N32">
        <v>34.880000000000003</v>
      </c>
      <c r="O32">
        <v>0.04</v>
      </c>
    </row>
    <row r="33" spans="1:15" x14ac:dyDescent="0.25">
      <c r="A33" t="s">
        <v>81</v>
      </c>
      <c r="B33" t="s">
        <v>82</v>
      </c>
      <c r="C33" t="s">
        <v>27</v>
      </c>
      <c r="D33" t="s">
        <v>18</v>
      </c>
      <c r="E33">
        <v>1313.85</v>
      </c>
      <c r="F33">
        <v>8.0367499999999996</v>
      </c>
      <c r="G33">
        <v>47</v>
      </c>
      <c r="H33">
        <v>4.2</v>
      </c>
      <c r="I33">
        <v>38.520000000000003</v>
      </c>
      <c r="J33">
        <v>58</v>
      </c>
      <c r="K33">
        <v>3.56</v>
      </c>
      <c r="L33">
        <v>3.68</v>
      </c>
      <c r="M33">
        <v>146</v>
      </c>
      <c r="N33">
        <v>30.44</v>
      </c>
      <c r="O33">
        <v>7.64</v>
      </c>
    </row>
    <row r="34" spans="1:15" x14ac:dyDescent="0.25">
      <c r="A34" t="s">
        <v>83</v>
      </c>
      <c r="B34" t="s">
        <v>84</v>
      </c>
      <c r="C34" t="s">
        <v>17</v>
      </c>
      <c r="D34" t="s">
        <v>18</v>
      </c>
      <c r="E34">
        <v>1237.42</v>
      </c>
      <c r="F34">
        <v>7.8796600000000003</v>
      </c>
      <c r="G34">
        <v>68</v>
      </c>
      <c r="H34">
        <v>5.6</v>
      </c>
      <c r="I34">
        <v>5.92</v>
      </c>
      <c r="J34">
        <v>63</v>
      </c>
      <c r="K34">
        <v>4.28</v>
      </c>
      <c r="L34">
        <v>51.92</v>
      </c>
      <c r="M34">
        <v>291</v>
      </c>
      <c r="N34">
        <v>55.76</v>
      </c>
      <c r="O34">
        <v>0.04</v>
      </c>
    </row>
    <row r="35" spans="1:15" x14ac:dyDescent="0.25">
      <c r="A35" t="s">
        <v>85</v>
      </c>
      <c r="B35" t="s">
        <v>86</v>
      </c>
      <c r="C35" t="s">
        <v>24</v>
      </c>
      <c r="D35" t="s">
        <v>18</v>
      </c>
      <c r="E35">
        <v>1107.67</v>
      </c>
      <c r="F35">
        <v>7.2170300000000003</v>
      </c>
      <c r="G35">
        <v>49</v>
      </c>
      <c r="H35">
        <v>3.92</v>
      </c>
      <c r="I35">
        <v>7.76</v>
      </c>
      <c r="J35">
        <v>49</v>
      </c>
      <c r="K35">
        <v>3.72</v>
      </c>
      <c r="L35">
        <v>1.92</v>
      </c>
      <c r="M35">
        <v>68</v>
      </c>
      <c r="N35">
        <v>24.04</v>
      </c>
      <c r="O35">
        <v>0.04</v>
      </c>
    </row>
    <row r="36" spans="1:15" x14ac:dyDescent="0.25">
      <c r="A36" t="s">
        <v>87</v>
      </c>
      <c r="B36" t="s">
        <v>88</v>
      </c>
      <c r="C36" t="s">
        <v>21</v>
      </c>
      <c r="D36" t="s">
        <v>18</v>
      </c>
      <c r="E36">
        <v>438.11500000000001</v>
      </c>
      <c r="F36">
        <v>6.6060800000000004</v>
      </c>
      <c r="G36">
        <v>20</v>
      </c>
      <c r="H36">
        <v>1.84</v>
      </c>
      <c r="I36">
        <v>15.2</v>
      </c>
      <c r="J36">
        <v>23</v>
      </c>
      <c r="K36">
        <v>1.6</v>
      </c>
      <c r="L36">
        <v>3.12</v>
      </c>
      <c r="M36">
        <v>23</v>
      </c>
      <c r="N36">
        <v>6.76</v>
      </c>
      <c r="O36">
        <v>0.04</v>
      </c>
    </row>
    <row r="37" spans="1:15" x14ac:dyDescent="0.25">
      <c r="A37" t="s">
        <v>89</v>
      </c>
      <c r="B37" t="s">
        <v>90</v>
      </c>
      <c r="C37" t="s">
        <v>27</v>
      </c>
      <c r="D37" t="s">
        <v>18</v>
      </c>
      <c r="E37">
        <v>1322.23</v>
      </c>
      <c r="F37">
        <v>7.5366400000000002</v>
      </c>
      <c r="G37">
        <v>128</v>
      </c>
      <c r="H37">
        <v>10.32</v>
      </c>
      <c r="I37">
        <v>12.6</v>
      </c>
      <c r="J37">
        <v>55</v>
      </c>
      <c r="K37">
        <v>3.6</v>
      </c>
      <c r="L37">
        <v>4.28</v>
      </c>
      <c r="M37">
        <v>90</v>
      </c>
      <c r="N37">
        <v>24</v>
      </c>
      <c r="O37">
        <v>0.04</v>
      </c>
    </row>
    <row r="38" spans="1:15" x14ac:dyDescent="0.25">
      <c r="A38" t="s">
        <v>91</v>
      </c>
      <c r="B38" t="s">
        <v>92</v>
      </c>
      <c r="C38" t="s">
        <v>17</v>
      </c>
      <c r="D38" t="s">
        <v>18</v>
      </c>
      <c r="E38">
        <v>1673.97</v>
      </c>
      <c r="F38">
        <v>8.9154800000000005</v>
      </c>
      <c r="G38">
        <v>87</v>
      </c>
      <c r="H38">
        <v>7.12</v>
      </c>
      <c r="I38">
        <v>1.92</v>
      </c>
      <c r="J38">
        <v>40</v>
      </c>
      <c r="K38">
        <v>3</v>
      </c>
      <c r="L38">
        <v>6.44</v>
      </c>
      <c r="M38">
        <v>195</v>
      </c>
      <c r="N38">
        <v>52.28</v>
      </c>
      <c r="O38">
        <v>0.04</v>
      </c>
    </row>
    <row r="39" spans="1:15" x14ac:dyDescent="0.25">
      <c r="A39" t="s">
        <v>93</v>
      </c>
      <c r="B39" t="s">
        <v>94</v>
      </c>
      <c r="C39" t="s">
        <v>24</v>
      </c>
      <c r="D39" t="s">
        <v>18</v>
      </c>
      <c r="E39">
        <v>1392.82</v>
      </c>
      <c r="F39">
        <v>7.8055399999999997</v>
      </c>
      <c r="G39">
        <v>125</v>
      </c>
      <c r="H39">
        <v>10.24</v>
      </c>
      <c r="I39">
        <v>7.84</v>
      </c>
      <c r="J39">
        <v>40</v>
      </c>
      <c r="K39">
        <v>3.36</v>
      </c>
      <c r="L39">
        <v>21.32</v>
      </c>
      <c r="M39">
        <v>137</v>
      </c>
      <c r="N39">
        <v>46.6</v>
      </c>
      <c r="O39">
        <v>0.04</v>
      </c>
    </row>
    <row r="40" spans="1:15" x14ac:dyDescent="0.25">
      <c r="A40" t="s">
        <v>95</v>
      </c>
      <c r="B40" t="s">
        <v>96</v>
      </c>
      <c r="C40" t="s">
        <v>21</v>
      </c>
      <c r="D40" t="s">
        <v>18</v>
      </c>
      <c r="E40">
        <v>725.755</v>
      </c>
      <c r="F40">
        <v>7.7803899999999997</v>
      </c>
      <c r="G40">
        <v>41</v>
      </c>
      <c r="H40">
        <v>3.2</v>
      </c>
      <c r="I40">
        <v>112.72</v>
      </c>
      <c r="J40">
        <v>29</v>
      </c>
      <c r="K40">
        <v>2.6</v>
      </c>
      <c r="L40">
        <v>1.44</v>
      </c>
      <c r="M40">
        <v>140</v>
      </c>
      <c r="N40">
        <v>28.32</v>
      </c>
      <c r="O40">
        <v>0.08</v>
      </c>
    </row>
    <row r="41" spans="1:15" x14ac:dyDescent="0.25">
      <c r="A41" t="s">
        <v>97</v>
      </c>
      <c r="B41" t="s">
        <v>98</v>
      </c>
      <c r="C41" t="s">
        <v>17</v>
      </c>
      <c r="D41" t="s">
        <v>18</v>
      </c>
      <c r="E41">
        <v>1654.33</v>
      </c>
      <c r="F41">
        <v>8.6414899999999992</v>
      </c>
      <c r="G41">
        <v>114</v>
      </c>
      <c r="H41">
        <v>10.199999999999999</v>
      </c>
      <c r="I41">
        <v>23.4</v>
      </c>
      <c r="J41">
        <v>76</v>
      </c>
      <c r="K41">
        <v>4.84</v>
      </c>
      <c r="L41">
        <v>6.64</v>
      </c>
      <c r="M41">
        <v>236</v>
      </c>
      <c r="N41">
        <v>65.36</v>
      </c>
      <c r="O41">
        <v>0.04</v>
      </c>
    </row>
    <row r="42" spans="1:15" x14ac:dyDescent="0.25">
      <c r="A42" t="s">
        <v>99</v>
      </c>
      <c r="B42" t="s">
        <v>100</v>
      </c>
      <c r="C42" t="s">
        <v>27</v>
      </c>
      <c r="D42" t="s">
        <v>18</v>
      </c>
      <c r="E42">
        <v>850.65700000000004</v>
      </c>
      <c r="F42">
        <v>7.2285599999999999</v>
      </c>
      <c r="G42">
        <v>34</v>
      </c>
      <c r="H42">
        <v>2.64</v>
      </c>
      <c r="I42">
        <v>60.64</v>
      </c>
      <c r="J42">
        <v>36</v>
      </c>
      <c r="K42">
        <v>2.2400000000000002</v>
      </c>
      <c r="L42">
        <v>47.96</v>
      </c>
      <c r="M42">
        <v>228</v>
      </c>
      <c r="N42">
        <v>50.24</v>
      </c>
      <c r="O42">
        <v>0.04</v>
      </c>
    </row>
    <row r="43" spans="1:15" x14ac:dyDescent="0.25">
      <c r="A43" t="s">
        <v>101</v>
      </c>
      <c r="B43" t="s">
        <v>102</v>
      </c>
      <c r="C43" t="s">
        <v>17</v>
      </c>
      <c r="D43" t="s">
        <v>18</v>
      </c>
      <c r="E43">
        <v>673.59</v>
      </c>
      <c r="F43">
        <v>7.3536000000000001</v>
      </c>
      <c r="G43">
        <v>28</v>
      </c>
      <c r="H43">
        <v>2.52</v>
      </c>
      <c r="I43">
        <v>3.08</v>
      </c>
      <c r="J43">
        <v>30</v>
      </c>
      <c r="K43">
        <v>3.16</v>
      </c>
      <c r="L43">
        <v>11.92</v>
      </c>
      <c r="M43">
        <v>271</v>
      </c>
      <c r="N43">
        <v>39.200000000000003</v>
      </c>
      <c r="O43">
        <v>0.04</v>
      </c>
    </row>
    <row r="44" spans="1:15" x14ac:dyDescent="0.25">
      <c r="A44" t="s">
        <v>103</v>
      </c>
      <c r="B44" t="s">
        <v>104</v>
      </c>
      <c r="C44" t="s">
        <v>24</v>
      </c>
      <c r="D44" t="s">
        <v>18</v>
      </c>
      <c r="E44">
        <v>1177.6600000000001</v>
      </c>
      <c r="F44">
        <v>7.2125199999999996</v>
      </c>
      <c r="G44">
        <v>125</v>
      </c>
      <c r="H44">
        <v>10.039999999999999</v>
      </c>
      <c r="I44">
        <v>4.72</v>
      </c>
      <c r="J44">
        <v>32</v>
      </c>
      <c r="K44">
        <v>3.04</v>
      </c>
      <c r="L44">
        <v>23.24</v>
      </c>
      <c r="M44">
        <v>104</v>
      </c>
      <c r="N44">
        <v>30.4</v>
      </c>
      <c r="O44">
        <v>0.04</v>
      </c>
    </row>
    <row r="45" spans="1:15" x14ac:dyDescent="0.25">
      <c r="A45" t="s">
        <v>105</v>
      </c>
      <c r="B45" t="s">
        <v>106</v>
      </c>
      <c r="C45" t="s">
        <v>21</v>
      </c>
      <c r="D45" t="s">
        <v>18</v>
      </c>
      <c r="E45">
        <v>1270.43</v>
      </c>
      <c r="F45">
        <v>8.5631799999999991</v>
      </c>
      <c r="G45">
        <v>28</v>
      </c>
      <c r="H45">
        <v>2.2000000000000002</v>
      </c>
      <c r="I45">
        <v>17.72</v>
      </c>
      <c r="J45">
        <v>62</v>
      </c>
      <c r="K45">
        <v>4.16</v>
      </c>
      <c r="L45">
        <v>2.16</v>
      </c>
      <c r="M45">
        <v>112</v>
      </c>
      <c r="N45">
        <v>25.76</v>
      </c>
      <c r="O45">
        <v>0.04</v>
      </c>
    </row>
    <row r="46" spans="1:15" x14ac:dyDescent="0.25">
      <c r="A46" t="s">
        <v>107</v>
      </c>
      <c r="B46" t="s">
        <v>108</v>
      </c>
      <c r="C46" t="s">
        <v>27</v>
      </c>
      <c r="D46" t="s">
        <v>18</v>
      </c>
      <c r="E46">
        <v>1400.21</v>
      </c>
      <c r="F46">
        <v>8.2950900000000001</v>
      </c>
      <c r="G46">
        <v>41</v>
      </c>
      <c r="H46">
        <v>3.84</v>
      </c>
      <c r="I46">
        <v>25.6</v>
      </c>
      <c r="J46">
        <v>47</v>
      </c>
      <c r="K46">
        <v>3.84</v>
      </c>
      <c r="L46">
        <v>30.36</v>
      </c>
      <c r="M46">
        <v>211</v>
      </c>
      <c r="N46">
        <v>58.84</v>
      </c>
      <c r="O46">
        <v>0.08</v>
      </c>
    </row>
    <row r="47" spans="1:15" x14ac:dyDescent="0.25">
      <c r="A47" t="s">
        <v>109</v>
      </c>
      <c r="B47" t="s">
        <v>110</v>
      </c>
      <c r="C47" t="s">
        <v>17</v>
      </c>
      <c r="D47" t="s">
        <v>18</v>
      </c>
      <c r="E47">
        <v>1415.98</v>
      </c>
      <c r="F47">
        <v>8.0143900000000006</v>
      </c>
      <c r="G47">
        <v>111</v>
      </c>
      <c r="H47">
        <v>9.9600000000000009</v>
      </c>
      <c r="I47">
        <v>3.04</v>
      </c>
      <c r="J47">
        <v>86</v>
      </c>
      <c r="K47">
        <v>6.92</v>
      </c>
      <c r="L47">
        <v>16.88</v>
      </c>
      <c r="M47">
        <v>75</v>
      </c>
      <c r="N47">
        <v>24.08</v>
      </c>
      <c r="O47">
        <v>0.04</v>
      </c>
    </row>
    <row r="48" spans="1:15" x14ac:dyDescent="0.25">
      <c r="A48" t="s">
        <v>111</v>
      </c>
      <c r="B48" t="s">
        <v>112</v>
      </c>
      <c r="C48" t="s">
        <v>24</v>
      </c>
      <c r="D48" t="s">
        <v>18</v>
      </c>
      <c r="E48">
        <v>832.50699999999995</v>
      </c>
      <c r="F48">
        <v>8.1682400000000008</v>
      </c>
      <c r="G48">
        <v>19</v>
      </c>
      <c r="H48">
        <v>1.96</v>
      </c>
      <c r="I48">
        <v>8.9600000000000009</v>
      </c>
      <c r="J48">
        <v>51</v>
      </c>
      <c r="K48">
        <v>4.08</v>
      </c>
      <c r="L48">
        <v>11.72</v>
      </c>
      <c r="M48">
        <v>63</v>
      </c>
      <c r="N48">
        <v>24.2</v>
      </c>
      <c r="O48">
        <v>0.12</v>
      </c>
    </row>
    <row r="49" spans="1:15" x14ac:dyDescent="0.25">
      <c r="A49" t="s">
        <v>113</v>
      </c>
      <c r="B49" t="s">
        <v>114</v>
      </c>
      <c r="C49" t="s">
        <v>21</v>
      </c>
      <c r="D49" t="s">
        <v>18</v>
      </c>
      <c r="E49">
        <v>1300.95</v>
      </c>
      <c r="F49">
        <v>7.55138</v>
      </c>
      <c r="G49">
        <v>82</v>
      </c>
      <c r="H49">
        <v>7.28</v>
      </c>
      <c r="I49">
        <v>1.52</v>
      </c>
      <c r="J49">
        <v>102</v>
      </c>
      <c r="K49">
        <v>7.36</v>
      </c>
      <c r="L49">
        <v>7.64</v>
      </c>
      <c r="M49">
        <v>61</v>
      </c>
      <c r="N49">
        <v>21.16</v>
      </c>
      <c r="O49">
        <v>0.04</v>
      </c>
    </row>
    <row r="50" spans="1:15" x14ac:dyDescent="0.25">
      <c r="A50" t="s">
        <v>115</v>
      </c>
      <c r="B50" t="s">
        <v>116</v>
      </c>
      <c r="C50" t="s">
        <v>27</v>
      </c>
      <c r="D50" t="s">
        <v>18</v>
      </c>
      <c r="E50">
        <v>1192.32</v>
      </c>
      <c r="F50">
        <v>7.42415</v>
      </c>
      <c r="G50">
        <v>70</v>
      </c>
      <c r="H50">
        <v>5.88</v>
      </c>
      <c r="I50">
        <v>38.28</v>
      </c>
      <c r="J50">
        <v>150</v>
      </c>
      <c r="K50">
        <v>11.16</v>
      </c>
      <c r="L50">
        <v>2.76</v>
      </c>
      <c r="M50">
        <v>62</v>
      </c>
      <c r="N50">
        <v>23.04</v>
      </c>
      <c r="O50">
        <v>0.04</v>
      </c>
    </row>
    <row r="51" spans="1:15" x14ac:dyDescent="0.25">
      <c r="A51" t="s">
        <v>117</v>
      </c>
      <c r="B51" t="s">
        <v>118</v>
      </c>
      <c r="C51" t="s">
        <v>17</v>
      </c>
      <c r="D51" t="s">
        <v>18</v>
      </c>
      <c r="E51">
        <v>1048.4000000000001</v>
      </c>
      <c r="F51">
        <v>7.7682500000000001</v>
      </c>
      <c r="G51">
        <v>20</v>
      </c>
      <c r="H51">
        <v>1.64</v>
      </c>
      <c r="I51">
        <v>3.24</v>
      </c>
      <c r="J51">
        <v>63</v>
      </c>
      <c r="K51">
        <v>4.32</v>
      </c>
      <c r="L51">
        <v>5.36</v>
      </c>
      <c r="M51">
        <v>221</v>
      </c>
      <c r="N51">
        <v>51.4</v>
      </c>
      <c r="O51">
        <v>0.04</v>
      </c>
    </row>
    <row r="52" spans="1:15" x14ac:dyDescent="0.25">
      <c r="A52" t="s">
        <v>119</v>
      </c>
      <c r="B52" t="s">
        <v>120</v>
      </c>
      <c r="C52" t="s">
        <v>24</v>
      </c>
      <c r="D52" t="s">
        <v>18</v>
      </c>
      <c r="E52">
        <v>1941.76</v>
      </c>
      <c r="F52">
        <v>10.1599</v>
      </c>
      <c r="G52">
        <v>139</v>
      </c>
      <c r="H52">
        <v>12.08</v>
      </c>
      <c r="I52">
        <v>2.96</v>
      </c>
      <c r="J52">
        <v>57</v>
      </c>
      <c r="K52">
        <v>3.96</v>
      </c>
      <c r="L52">
        <v>41.08</v>
      </c>
      <c r="M52">
        <v>99</v>
      </c>
      <c r="N52">
        <v>39.68</v>
      </c>
      <c r="O52">
        <v>4.5999999999999996</v>
      </c>
    </row>
    <row r="53" spans="1:15" x14ac:dyDescent="0.25">
      <c r="A53" t="s">
        <v>121</v>
      </c>
      <c r="B53" t="s">
        <v>122</v>
      </c>
      <c r="C53" t="s">
        <v>21</v>
      </c>
      <c r="D53" t="s">
        <v>18</v>
      </c>
      <c r="E53">
        <v>1265.06</v>
      </c>
      <c r="F53">
        <v>8.6293299999999995</v>
      </c>
      <c r="G53">
        <v>42</v>
      </c>
      <c r="H53">
        <v>2.64</v>
      </c>
      <c r="I53">
        <v>2.12</v>
      </c>
      <c r="J53">
        <v>52</v>
      </c>
      <c r="K53">
        <v>4.32</v>
      </c>
      <c r="L53">
        <v>6.6</v>
      </c>
      <c r="M53">
        <v>99</v>
      </c>
      <c r="N53">
        <v>34.520000000000003</v>
      </c>
      <c r="O53">
        <v>0.04</v>
      </c>
    </row>
    <row r="54" spans="1:15" x14ac:dyDescent="0.25">
      <c r="A54" t="s">
        <v>123</v>
      </c>
      <c r="B54" t="s">
        <v>124</v>
      </c>
      <c r="C54" t="s">
        <v>24</v>
      </c>
      <c r="D54" t="s">
        <v>18</v>
      </c>
      <c r="E54">
        <v>948.17399999999998</v>
      </c>
      <c r="F54">
        <v>7.80776</v>
      </c>
      <c r="G54">
        <v>51</v>
      </c>
      <c r="H54">
        <v>3.76</v>
      </c>
      <c r="I54">
        <v>25.64</v>
      </c>
      <c r="J54">
        <v>34</v>
      </c>
      <c r="K54">
        <v>2.64</v>
      </c>
      <c r="L54">
        <v>5.48</v>
      </c>
      <c r="M54">
        <v>156</v>
      </c>
      <c r="N54">
        <v>32.36</v>
      </c>
      <c r="O54">
        <v>12.84</v>
      </c>
    </row>
    <row r="55" spans="1:15" x14ac:dyDescent="0.25">
      <c r="A55" t="s">
        <v>125</v>
      </c>
      <c r="B55" t="s">
        <v>126</v>
      </c>
      <c r="C55" t="s">
        <v>17</v>
      </c>
      <c r="D55" t="s">
        <v>18</v>
      </c>
      <c r="E55">
        <v>1189.53</v>
      </c>
      <c r="F55">
        <v>8.1698199999999996</v>
      </c>
      <c r="G55">
        <v>36</v>
      </c>
      <c r="H55">
        <v>2.6</v>
      </c>
      <c r="I55">
        <v>26.6</v>
      </c>
      <c r="J55">
        <v>42</v>
      </c>
      <c r="K55">
        <v>2.92</v>
      </c>
      <c r="L55">
        <v>5.2</v>
      </c>
      <c r="M55">
        <v>163</v>
      </c>
      <c r="N55">
        <v>42.68</v>
      </c>
      <c r="O55">
        <v>0.2</v>
      </c>
    </row>
    <row r="56" spans="1:15" x14ac:dyDescent="0.25">
      <c r="A56" t="s">
        <v>127</v>
      </c>
      <c r="B56" t="s">
        <v>128</v>
      </c>
      <c r="C56" t="s">
        <v>24</v>
      </c>
      <c r="D56" t="s">
        <v>18</v>
      </c>
      <c r="E56">
        <v>1390.34</v>
      </c>
      <c r="F56">
        <v>8.4529200000000007</v>
      </c>
      <c r="G56">
        <v>31</v>
      </c>
      <c r="H56">
        <v>1.76</v>
      </c>
      <c r="I56">
        <v>7</v>
      </c>
      <c r="J56">
        <v>40</v>
      </c>
      <c r="K56">
        <v>2.72</v>
      </c>
      <c r="L56">
        <v>30.24</v>
      </c>
      <c r="M56">
        <v>252</v>
      </c>
      <c r="N56">
        <v>62.32</v>
      </c>
      <c r="O56">
        <v>0.04</v>
      </c>
    </row>
    <row r="57" spans="1:15" x14ac:dyDescent="0.25">
      <c r="A57" t="s">
        <v>129</v>
      </c>
      <c r="B57" t="s">
        <v>130</v>
      </c>
      <c r="C57" t="s">
        <v>21</v>
      </c>
      <c r="D57" t="s">
        <v>18</v>
      </c>
      <c r="E57">
        <v>1371.54</v>
      </c>
      <c r="F57">
        <v>8.5316200000000002</v>
      </c>
      <c r="G57">
        <v>45</v>
      </c>
      <c r="H57">
        <v>4.5599999999999996</v>
      </c>
      <c r="I57">
        <v>7.96</v>
      </c>
      <c r="J57">
        <v>64</v>
      </c>
      <c r="K57">
        <v>4.04</v>
      </c>
      <c r="L57">
        <v>5.44</v>
      </c>
      <c r="M57">
        <v>147</v>
      </c>
      <c r="N57">
        <v>33.08</v>
      </c>
      <c r="O57">
        <v>0.04</v>
      </c>
    </row>
    <row r="58" spans="1:15" x14ac:dyDescent="0.25">
      <c r="A58" t="s">
        <v>131</v>
      </c>
      <c r="B58" t="s">
        <v>132</v>
      </c>
      <c r="C58" t="s">
        <v>27</v>
      </c>
      <c r="D58" t="s">
        <v>18</v>
      </c>
      <c r="E58">
        <v>2169.61</v>
      </c>
      <c r="F58">
        <v>10.6312</v>
      </c>
      <c r="G58">
        <v>35</v>
      </c>
      <c r="H58">
        <v>2.3199999999999998</v>
      </c>
      <c r="I58">
        <v>3.72</v>
      </c>
      <c r="J58">
        <v>44</v>
      </c>
      <c r="K58">
        <v>3</v>
      </c>
      <c r="L58">
        <v>1.68</v>
      </c>
      <c r="M58">
        <v>168</v>
      </c>
      <c r="N58">
        <v>53.52</v>
      </c>
      <c r="O58">
        <v>0.04</v>
      </c>
    </row>
    <row r="59" spans="1:15" x14ac:dyDescent="0.25">
      <c r="A59" t="s">
        <v>133</v>
      </c>
      <c r="B59" t="s">
        <v>134</v>
      </c>
      <c r="C59" t="s">
        <v>17</v>
      </c>
      <c r="D59" t="s">
        <v>18</v>
      </c>
      <c r="E59">
        <v>1499.93</v>
      </c>
      <c r="F59">
        <v>7.94285</v>
      </c>
      <c r="G59">
        <v>84</v>
      </c>
      <c r="H59">
        <v>6.64</v>
      </c>
      <c r="I59">
        <v>5.36</v>
      </c>
      <c r="J59">
        <v>46</v>
      </c>
      <c r="K59">
        <v>3.76</v>
      </c>
      <c r="L59">
        <v>2.88</v>
      </c>
      <c r="M59">
        <v>146</v>
      </c>
      <c r="N59">
        <v>36.4</v>
      </c>
      <c r="O59">
        <v>0.04</v>
      </c>
    </row>
    <row r="60" spans="1:15" x14ac:dyDescent="0.25">
      <c r="A60" t="s">
        <v>135</v>
      </c>
      <c r="B60" t="s">
        <v>136</v>
      </c>
      <c r="C60" t="s">
        <v>24</v>
      </c>
      <c r="D60" t="s">
        <v>18</v>
      </c>
      <c r="E60">
        <v>798.21500000000003</v>
      </c>
      <c r="F60">
        <v>7.2328299999999999</v>
      </c>
      <c r="G60">
        <v>38</v>
      </c>
      <c r="H60">
        <v>2.96</v>
      </c>
      <c r="I60">
        <v>12</v>
      </c>
      <c r="J60">
        <v>9</v>
      </c>
      <c r="K60">
        <v>0.68</v>
      </c>
      <c r="L60">
        <v>21.72</v>
      </c>
      <c r="M60">
        <v>274</v>
      </c>
      <c r="N60">
        <v>55.04</v>
      </c>
      <c r="O60">
        <v>0.04</v>
      </c>
    </row>
    <row r="61" spans="1:15" x14ac:dyDescent="0.25">
      <c r="A61" t="s">
        <v>137</v>
      </c>
      <c r="B61" t="s">
        <v>138</v>
      </c>
      <c r="C61" t="s">
        <v>21</v>
      </c>
      <c r="D61" t="s">
        <v>18</v>
      </c>
      <c r="E61">
        <v>1082.8599999999999</v>
      </c>
      <c r="F61">
        <v>7.6908000000000003</v>
      </c>
      <c r="G61">
        <v>63</v>
      </c>
      <c r="H61">
        <v>5.32</v>
      </c>
      <c r="I61">
        <v>1.88</v>
      </c>
      <c r="J61">
        <v>37</v>
      </c>
      <c r="K61">
        <v>3.28</v>
      </c>
      <c r="L61">
        <v>17.2</v>
      </c>
      <c r="M61">
        <v>357</v>
      </c>
      <c r="N61">
        <v>57.08</v>
      </c>
      <c r="O61">
        <v>0.04</v>
      </c>
    </row>
    <row r="62" spans="1:15" x14ac:dyDescent="0.25">
      <c r="A62" t="s">
        <v>139</v>
      </c>
      <c r="B62" t="s">
        <v>140</v>
      </c>
      <c r="C62" t="s">
        <v>27</v>
      </c>
      <c r="D62" t="s">
        <v>18</v>
      </c>
      <c r="E62">
        <v>1131.4000000000001</v>
      </c>
      <c r="F62">
        <v>6.9547299999999996</v>
      </c>
      <c r="G62">
        <v>76</v>
      </c>
      <c r="H62">
        <v>7.24</v>
      </c>
      <c r="I62">
        <v>75.56</v>
      </c>
      <c r="J62">
        <v>127</v>
      </c>
      <c r="K62">
        <v>10.64</v>
      </c>
      <c r="L62">
        <v>1.48</v>
      </c>
      <c r="M62">
        <v>61</v>
      </c>
      <c r="N62">
        <v>18.36</v>
      </c>
      <c r="O62">
        <v>0.04</v>
      </c>
    </row>
    <row r="63" spans="1:15" x14ac:dyDescent="0.25">
      <c r="A63" t="s">
        <v>141</v>
      </c>
      <c r="B63" t="s">
        <v>142</v>
      </c>
      <c r="C63" t="s">
        <v>17</v>
      </c>
      <c r="D63" t="s">
        <v>18</v>
      </c>
      <c r="E63">
        <v>1446.67</v>
      </c>
      <c r="F63">
        <v>8.6502700000000008</v>
      </c>
      <c r="G63">
        <v>90</v>
      </c>
      <c r="H63">
        <v>8.0399999999999991</v>
      </c>
      <c r="I63">
        <v>16.32</v>
      </c>
      <c r="J63">
        <v>80</v>
      </c>
      <c r="K63">
        <v>6.28</v>
      </c>
      <c r="L63">
        <v>6.24</v>
      </c>
      <c r="M63">
        <v>84</v>
      </c>
      <c r="N63">
        <v>23.44</v>
      </c>
      <c r="O63">
        <v>0.72</v>
      </c>
    </row>
    <row r="64" spans="1:15" x14ac:dyDescent="0.25">
      <c r="A64" t="s">
        <v>143</v>
      </c>
      <c r="B64" t="s">
        <v>144</v>
      </c>
      <c r="C64" t="s">
        <v>27</v>
      </c>
      <c r="D64" t="s">
        <v>18</v>
      </c>
      <c r="E64">
        <v>1521.07</v>
      </c>
      <c r="F64">
        <v>9.0260499999999997</v>
      </c>
      <c r="G64">
        <v>50</v>
      </c>
      <c r="H64">
        <v>3.2</v>
      </c>
      <c r="I64">
        <v>2.3199999999999998</v>
      </c>
      <c r="J64">
        <v>44</v>
      </c>
      <c r="K64">
        <v>3.28</v>
      </c>
      <c r="L64">
        <v>11.76</v>
      </c>
      <c r="M64">
        <v>170</v>
      </c>
      <c r="N64">
        <v>47.36</v>
      </c>
      <c r="O64">
        <v>0.04</v>
      </c>
    </row>
    <row r="65" spans="1:15" x14ac:dyDescent="0.25">
      <c r="A65" t="s">
        <v>145</v>
      </c>
      <c r="B65" t="s">
        <v>146</v>
      </c>
      <c r="C65" t="s">
        <v>21</v>
      </c>
      <c r="D65" t="s">
        <v>18</v>
      </c>
      <c r="E65">
        <v>1592.8</v>
      </c>
      <c r="F65">
        <v>8.7305299999999999</v>
      </c>
      <c r="G65">
        <v>68</v>
      </c>
      <c r="H65">
        <v>4.88</v>
      </c>
      <c r="I65">
        <v>2.16</v>
      </c>
      <c r="J65">
        <v>54</v>
      </c>
      <c r="K65">
        <v>3.92</v>
      </c>
      <c r="L65">
        <v>8.16</v>
      </c>
      <c r="M65">
        <v>157</v>
      </c>
      <c r="N65">
        <v>42.92</v>
      </c>
      <c r="O65">
        <v>13.72</v>
      </c>
    </row>
    <row r="66" spans="1:15" x14ac:dyDescent="0.25">
      <c r="A66" t="s">
        <v>147</v>
      </c>
      <c r="B66" t="s">
        <v>148</v>
      </c>
      <c r="C66" t="s">
        <v>17</v>
      </c>
      <c r="D66" t="s">
        <v>18</v>
      </c>
      <c r="E66">
        <v>1592.72</v>
      </c>
      <c r="F66">
        <v>9.2772299999999994</v>
      </c>
      <c r="G66">
        <v>59</v>
      </c>
      <c r="H66">
        <v>4.92</v>
      </c>
      <c r="I66">
        <v>36.76</v>
      </c>
      <c r="J66">
        <v>47</v>
      </c>
      <c r="K66">
        <v>3.48</v>
      </c>
      <c r="L66">
        <v>1.2</v>
      </c>
      <c r="M66">
        <v>63</v>
      </c>
      <c r="N66">
        <v>24.48</v>
      </c>
      <c r="O66">
        <v>0.04</v>
      </c>
    </row>
    <row r="67" spans="1:15" x14ac:dyDescent="0.25">
      <c r="A67" t="s">
        <v>149</v>
      </c>
      <c r="B67" t="s">
        <v>150</v>
      </c>
      <c r="C67" t="s">
        <v>24</v>
      </c>
      <c r="D67" t="s">
        <v>18</v>
      </c>
      <c r="E67">
        <v>1344.35</v>
      </c>
      <c r="F67">
        <v>8.0771099999999993</v>
      </c>
      <c r="G67">
        <v>52</v>
      </c>
      <c r="H67">
        <v>4.5199999999999996</v>
      </c>
      <c r="I67">
        <v>9.8000000000000007</v>
      </c>
      <c r="J67">
        <v>66</v>
      </c>
      <c r="K67">
        <v>5.68</v>
      </c>
      <c r="L67">
        <v>4.92</v>
      </c>
      <c r="M67">
        <v>151</v>
      </c>
      <c r="N67">
        <v>45.08</v>
      </c>
      <c r="O67">
        <v>0.04</v>
      </c>
    </row>
    <row r="68" spans="1:15" x14ac:dyDescent="0.25">
      <c r="A68" t="s">
        <v>151</v>
      </c>
      <c r="B68" t="s">
        <v>152</v>
      </c>
      <c r="C68" t="s">
        <v>21</v>
      </c>
      <c r="D68" t="s">
        <v>18</v>
      </c>
      <c r="E68">
        <v>1524.97</v>
      </c>
      <c r="F68">
        <v>8.5384499999999992</v>
      </c>
      <c r="G68">
        <v>92</v>
      </c>
      <c r="H68">
        <v>7.4</v>
      </c>
      <c r="I68">
        <v>16.52</v>
      </c>
      <c r="J68">
        <v>47</v>
      </c>
      <c r="K68">
        <v>4</v>
      </c>
      <c r="L68">
        <v>4.8</v>
      </c>
      <c r="M68">
        <v>55</v>
      </c>
      <c r="N68">
        <v>22.4</v>
      </c>
      <c r="O68">
        <v>0.08</v>
      </c>
    </row>
    <row r="69" spans="1:15" x14ac:dyDescent="0.25">
      <c r="A69" t="s">
        <v>153</v>
      </c>
      <c r="B69" t="s">
        <v>154</v>
      </c>
      <c r="C69" t="s">
        <v>27</v>
      </c>
      <c r="D69" t="s">
        <v>18</v>
      </c>
      <c r="E69">
        <v>1612.83</v>
      </c>
      <c r="F69">
        <v>9.3529699999999991</v>
      </c>
      <c r="G69">
        <v>52</v>
      </c>
      <c r="H69">
        <v>3.4</v>
      </c>
      <c r="I69">
        <v>7.68</v>
      </c>
      <c r="J69">
        <v>68</v>
      </c>
      <c r="K69">
        <v>6.12</v>
      </c>
      <c r="L69">
        <v>2.4</v>
      </c>
      <c r="M69">
        <v>88</v>
      </c>
      <c r="N69">
        <v>32.24</v>
      </c>
      <c r="O69">
        <v>0.04</v>
      </c>
    </row>
    <row r="70" spans="1:15" x14ac:dyDescent="0.25">
      <c r="A70" t="s">
        <v>155</v>
      </c>
      <c r="B70" t="s">
        <v>156</v>
      </c>
      <c r="C70" t="s">
        <v>17</v>
      </c>
      <c r="D70" t="s">
        <v>18</v>
      </c>
      <c r="E70">
        <v>1132.53</v>
      </c>
      <c r="F70">
        <v>8.2305799999999998</v>
      </c>
      <c r="G70">
        <v>46</v>
      </c>
      <c r="H70">
        <v>3.12</v>
      </c>
      <c r="I70">
        <v>1.4</v>
      </c>
      <c r="J70">
        <v>33</v>
      </c>
      <c r="K70">
        <v>2.48</v>
      </c>
      <c r="L70">
        <v>42.08</v>
      </c>
      <c r="M70">
        <v>281</v>
      </c>
      <c r="N70">
        <v>61.88</v>
      </c>
      <c r="O70">
        <v>0.12</v>
      </c>
    </row>
    <row r="71" spans="1:15" x14ac:dyDescent="0.25">
      <c r="A71" t="s">
        <v>157</v>
      </c>
      <c r="B71" t="s">
        <v>158</v>
      </c>
      <c r="C71" t="s">
        <v>24</v>
      </c>
      <c r="D71" t="s">
        <v>18</v>
      </c>
      <c r="E71">
        <v>1080.0899999999999</v>
      </c>
      <c r="F71">
        <v>6.9325200000000002</v>
      </c>
      <c r="G71">
        <v>54</v>
      </c>
      <c r="H71">
        <v>4.08</v>
      </c>
      <c r="I71">
        <v>35.04</v>
      </c>
      <c r="J71">
        <v>79</v>
      </c>
      <c r="K71">
        <v>6.4</v>
      </c>
      <c r="L71">
        <v>42.88</v>
      </c>
      <c r="M71">
        <v>232</v>
      </c>
      <c r="N71">
        <v>56.6</v>
      </c>
      <c r="O71">
        <v>0.04</v>
      </c>
    </row>
    <row r="72" spans="1:15" x14ac:dyDescent="0.25">
      <c r="A72" t="s">
        <v>159</v>
      </c>
      <c r="B72" t="s">
        <v>160</v>
      </c>
      <c r="C72" t="s">
        <v>21</v>
      </c>
      <c r="D72" t="s">
        <v>18</v>
      </c>
      <c r="E72">
        <v>1464.8</v>
      </c>
      <c r="F72">
        <v>8.1759500000000003</v>
      </c>
      <c r="G72">
        <v>48</v>
      </c>
      <c r="H72">
        <v>3.84</v>
      </c>
      <c r="I72">
        <v>10.08</v>
      </c>
      <c r="J72">
        <v>107</v>
      </c>
      <c r="K72">
        <v>9.36</v>
      </c>
      <c r="L72">
        <v>1.64</v>
      </c>
      <c r="M72">
        <v>63</v>
      </c>
      <c r="N72">
        <v>26.24</v>
      </c>
      <c r="O72">
        <v>0.04</v>
      </c>
    </row>
    <row r="73" spans="1:15" x14ac:dyDescent="0.25">
      <c r="A73" t="s">
        <v>161</v>
      </c>
      <c r="B73" t="s">
        <v>162</v>
      </c>
      <c r="C73" t="s">
        <v>27</v>
      </c>
      <c r="D73" t="s">
        <v>18</v>
      </c>
      <c r="E73">
        <v>1562.38</v>
      </c>
      <c r="F73">
        <v>8.5357299999999992</v>
      </c>
      <c r="G73">
        <v>136</v>
      </c>
      <c r="H73">
        <v>11.76</v>
      </c>
      <c r="I73">
        <v>2.36</v>
      </c>
      <c r="J73">
        <v>115</v>
      </c>
      <c r="K73">
        <v>9.68</v>
      </c>
      <c r="L73">
        <v>14.52</v>
      </c>
      <c r="M73">
        <v>67</v>
      </c>
      <c r="N73">
        <v>23.32</v>
      </c>
      <c r="O73">
        <v>0.12</v>
      </c>
    </row>
    <row r="74" spans="1:15" x14ac:dyDescent="0.25">
      <c r="A74" t="s">
        <v>163</v>
      </c>
      <c r="B74" t="s">
        <v>164</v>
      </c>
      <c r="C74" t="s">
        <v>17</v>
      </c>
      <c r="D74" t="s">
        <v>18</v>
      </c>
      <c r="E74">
        <v>1142.83</v>
      </c>
      <c r="F74">
        <v>7.7934599999999996</v>
      </c>
      <c r="G74">
        <v>39</v>
      </c>
      <c r="H74">
        <v>2.6</v>
      </c>
      <c r="I74">
        <v>6.32</v>
      </c>
      <c r="J74">
        <v>43</v>
      </c>
      <c r="K74">
        <v>3.2</v>
      </c>
      <c r="L74">
        <v>1.64</v>
      </c>
      <c r="M74">
        <v>127</v>
      </c>
      <c r="N74">
        <v>42</v>
      </c>
      <c r="O74">
        <v>0.04</v>
      </c>
    </row>
    <row r="75" spans="1:15" x14ac:dyDescent="0.25">
      <c r="A75" t="s">
        <v>165</v>
      </c>
      <c r="B75" t="s">
        <v>166</v>
      </c>
      <c r="C75" t="s">
        <v>21</v>
      </c>
      <c r="D75" t="s">
        <v>18</v>
      </c>
      <c r="E75">
        <v>1329.71</v>
      </c>
      <c r="F75">
        <v>8.4116499999999998</v>
      </c>
      <c r="G75">
        <v>38</v>
      </c>
      <c r="H75">
        <v>2.92</v>
      </c>
      <c r="I75">
        <v>4.04</v>
      </c>
      <c r="J75">
        <v>158</v>
      </c>
      <c r="K75">
        <v>14.28</v>
      </c>
      <c r="L75">
        <v>2.2400000000000002</v>
      </c>
      <c r="M75">
        <v>54</v>
      </c>
      <c r="N75">
        <v>17.600000000000001</v>
      </c>
      <c r="O75">
        <v>0.2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F3EC5-5126-4C9D-8DBA-F3478598E31F}">
  <dimension ref="A1:Q75"/>
  <sheetViews>
    <sheetView topLeftCell="A64" workbookViewId="0">
      <selection activeCell="G78" sqref="G78"/>
    </sheetView>
  </sheetViews>
  <sheetFormatPr defaultRowHeight="15" x14ac:dyDescent="0.25"/>
  <cols>
    <col min="6" max="6" width="11.7109375" customWidth="1"/>
    <col min="7" max="7" width="9.28515625" customWidth="1"/>
    <col min="8" max="8" width="11.28515625" customWidth="1"/>
    <col min="14" max="14" width="9.85546875" customWidth="1"/>
    <col min="15" max="15" width="10.140625" customWidth="1"/>
    <col min="16" max="16" width="11.7109375" customWidth="1"/>
    <col min="17" max="17" width="12" customWidth="1"/>
  </cols>
  <sheetData>
    <row r="1" spans="1:17" x14ac:dyDescent="0.25">
      <c r="A1" t="s">
        <v>1</v>
      </c>
      <c r="B1" t="s">
        <v>2</v>
      </c>
      <c r="C1" t="s">
        <v>176</v>
      </c>
      <c r="D1" t="s">
        <v>4</v>
      </c>
      <c r="E1" t="s">
        <v>5</v>
      </c>
      <c r="F1" t="s">
        <v>168</v>
      </c>
      <c r="G1" t="s">
        <v>169</v>
      </c>
      <c r="H1" t="s">
        <v>170</v>
      </c>
      <c r="I1" t="s">
        <v>171</v>
      </c>
      <c r="J1" t="s">
        <v>172</v>
      </c>
      <c r="K1" t="s">
        <v>173</v>
      </c>
      <c r="L1" t="s">
        <v>174</v>
      </c>
      <c r="M1" t="s">
        <v>175</v>
      </c>
      <c r="N1" t="s">
        <v>179</v>
      </c>
      <c r="O1" t="s">
        <v>180</v>
      </c>
      <c r="P1" t="s">
        <v>181</v>
      </c>
      <c r="Q1" t="s">
        <v>182</v>
      </c>
    </row>
    <row r="2" spans="1:17" x14ac:dyDescent="0.25">
      <c r="A2" t="s">
        <v>52</v>
      </c>
      <c r="B2" t="s">
        <v>21</v>
      </c>
      <c r="C2" t="s">
        <v>178</v>
      </c>
      <c r="D2">
        <v>1595.31</v>
      </c>
      <c r="E2">
        <v>9.0931700000000006</v>
      </c>
      <c r="F2">
        <v>34</v>
      </c>
      <c r="G2">
        <v>2.4</v>
      </c>
      <c r="H2">
        <v>5.08</v>
      </c>
      <c r="I2">
        <v>53</v>
      </c>
      <c r="J2">
        <v>4.12</v>
      </c>
      <c r="K2">
        <v>9.44</v>
      </c>
      <c r="L2">
        <v>128</v>
      </c>
      <c r="M2">
        <v>46.84</v>
      </c>
      <c r="N2">
        <f>G2+J2</f>
        <v>6.52</v>
      </c>
      <c r="O2">
        <f>F2+I2</f>
        <v>87</v>
      </c>
      <c r="P2" s="1">
        <f>J2/N2</f>
        <v>0.63190184049079756</v>
      </c>
      <c r="Q2" s="1">
        <f>I2/O2</f>
        <v>0.60919540229885061</v>
      </c>
    </row>
    <row r="3" spans="1:17" x14ac:dyDescent="0.25">
      <c r="A3" t="s">
        <v>58</v>
      </c>
      <c r="B3" t="s">
        <v>21</v>
      </c>
      <c r="C3" t="s">
        <v>178</v>
      </c>
      <c r="D3">
        <v>1391.01</v>
      </c>
      <c r="E3">
        <v>7.9070600000000004</v>
      </c>
      <c r="F3">
        <v>131</v>
      </c>
      <c r="G3">
        <v>10.56</v>
      </c>
      <c r="H3">
        <v>1</v>
      </c>
      <c r="I3">
        <v>151</v>
      </c>
      <c r="J3">
        <v>14.08</v>
      </c>
      <c r="K3">
        <v>49.88</v>
      </c>
      <c r="L3">
        <v>60</v>
      </c>
      <c r="M3">
        <v>16.440000000000001</v>
      </c>
      <c r="N3">
        <f t="shared" ref="N3:N66" si="0">G3+J3</f>
        <v>24.64</v>
      </c>
      <c r="O3">
        <f t="shared" ref="O3:O66" si="1">F3+I3</f>
        <v>282</v>
      </c>
      <c r="P3" s="1">
        <f t="shared" ref="P3:P66" si="2">J3/N3</f>
        <v>0.5714285714285714</v>
      </c>
      <c r="Q3" s="1">
        <f t="shared" ref="Q3:Q66" si="3">I3/O3</f>
        <v>0.53546099290780147</v>
      </c>
    </row>
    <row r="4" spans="1:17" x14ac:dyDescent="0.25">
      <c r="A4" t="s">
        <v>66</v>
      </c>
      <c r="B4" t="s">
        <v>21</v>
      </c>
      <c r="C4" t="s">
        <v>178</v>
      </c>
      <c r="D4">
        <v>1220.58</v>
      </c>
      <c r="E4">
        <v>7.7388899999999996</v>
      </c>
      <c r="F4">
        <v>69</v>
      </c>
      <c r="G4">
        <v>4.84</v>
      </c>
      <c r="H4">
        <v>0.6</v>
      </c>
      <c r="I4">
        <v>47</v>
      </c>
      <c r="J4">
        <v>3.48</v>
      </c>
      <c r="K4">
        <v>9.68</v>
      </c>
      <c r="L4">
        <v>65</v>
      </c>
      <c r="M4">
        <v>23</v>
      </c>
      <c r="N4">
        <f t="shared" si="0"/>
        <v>8.32</v>
      </c>
      <c r="O4">
        <f t="shared" si="1"/>
        <v>116</v>
      </c>
      <c r="P4" s="1">
        <f t="shared" si="2"/>
        <v>0.41826923076923073</v>
      </c>
      <c r="Q4" s="1">
        <f t="shared" si="3"/>
        <v>0.40517241379310343</v>
      </c>
    </row>
    <row r="5" spans="1:17" x14ac:dyDescent="0.25">
      <c r="A5" t="s">
        <v>72</v>
      </c>
      <c r="B5" t="s">
        <v>21</v>
      </c>
      <c r="C5" t="s">
        <v>178</v>
      </c>
      <c r="D5">
        <v>1584.47</v>
      </c>
      <c r="E5">
        <v>9.0977700000000006</v>
      </c>
      <c r="F5">
        <v>76</v>
      </c>
      <c r="G5">
        <v>7.12</v>
      </c>
      <c r="H5">
        <v>16.920000000000002</v>
      </c>
      <c r="I5">
        <v>106</v>
      </c>
      <c r="J5">
        <v>9.64</v>
      </c>
      <c r="K5">
        <v>3.2</v>
      </c>
      <c r="L5">
        <v>74</v>
      </c>
      <c r="M5">
        <v>18.239999999999998</v>
      </c>
      <c r="N5">
        <f t="shared" si="0"/>
        <v>16.760000000000002</v>
      </c>
      <c r="O5">
        <f t="shared" si="1"/>
        <v>182</v>
      </c>
      <c r="P5" s="1">
        <f t="shared" si="2"/>
        <v>0.57517899761336511</v>
      </c>
      <c r="Q5" s="1">
        <f t="shared" si="3"/>
        <v>0.58241758241758246</v>
      </c>
    </row>
    <row r="6" spans="1:17" x14ac:dyDescent="0.25">
      <c r="A6" t="s">
        <v>106</v>
      </c>
      <c r="B6" t="s">
        <v>21</v>
      </c>
      <c r="C6" t="s">
        <v>178</v>
      </c>
      <c r="D6">
        <v>1270.43</v>
      </c>
      <c r="E6">
        <v>8.5631799999999991</v>
      </c>
      <c r="F6">
        <v>28</v>
      </c>
      <c r="G6">
        <v>2.2000000000000002</v>
      </c>
      <c r="H6">
        <v>17.72</v>
      </c>
      <c r="I6">
        <v>62</v>
      </c>
      <c r="J6">
        <v>4.16</v>
      </c>
      <c r="K6">
        <v>2.16</v>
      </c>
      <c r="L6">
        <v>112</v>
      </c>
      <c r="M6">
        <v>25.76</v>
      </c>
      <c r="N6">
        <f t="shared" si="0"/>
        <v>6.36</v>
      </c>
      <c r="O6">
        <f t="shared" si="1"/>
        <v>90</v>
      </c>
      <c r="P6" s="1">
        <f t="shared" si="2"/>
        <v>0.65408805031446537</v>
      </c>
      <c r="Q6" s="1">
        <f t="shared" si="3"/>
        <v>0.68888888888888888</v>
      </c>
    </row>
    <row r="7" spans="1:17" x14ac:dyDescent="0.25">
      <c r="A7" t="s">
        <v>114</v>
      </c>
      <c r="B7" t="s">
        <v>21</v>
      </c>
      <c r="C7" t="s">
        <v>178</v>
      </c>
      <c r="D7">
        <v>1300.95</v>
      </c>
      <c r="E7">
        <v>7.55138</v>
      </c>
      <c r="F7">
        <v>82</v>
      </c>
      <c r="G7">
        <v>7.28</v>
      </c>
      <c r="H7">
        <v>1.52</v>
      </c>
      <c r="I7">
        <v>102</v>
      </c>
      <c r="J7">
        <v>7.36</v>
      </c>
      <c r="K7">
        <v>7.64</v>
      </c>
      <c r="L7">
        <v>61</v>
      </c>
      <c r="M7">
        <v>21.16</v>
      </c>
      <c r="N7">
        <f t="shared" si="0"/>
        <v>14.64</v>
      </c>
      <c r="O7">
        <f t="shared" si="1"/>
        <v>184</v>
      </c>
      <c r="P7" s="1">
        <f t="shared" si="2"/>
        <v>0.50273224043715847</v>
      </c>
      <c r="Q7" s="1">
        <f t="shared" si="3"/>
        <v>0.55434782608695654</v>
      </c>
    </row>
    <row r="8" spans="1:17" x14ac:dyDescent="0.25">
      <c r="A8" t="s">
        <v>122</v>
      </c>
      <c r="B8" t="s">
        <v>21</v>
      </c>
      <c r="C8" t="s">
        <v>178</v>
      </c>
      <c r="D8">
        <v>1265.06</v>
      </c>
      <c r="E8">
        <v>8.6293299999999995</v>
      </c>
      <c r="F8">
        <v>42</v>
      </c>
      <c r="G8">
        <v>2.64</v>
      </c>
      <c r="H8">
        <v>2.12</v>
      </c>
      <c r="I8">
        <v>52</v>
      </c>
      <c r="J8">
        <v>4.32</v>
      </c>
      <c r="K8">
        <v>6.6</v>
      </c>
      <c r="L8">
        <v>99</v>
      </c>
      <c r="M8">
        <v>34.520000000000003</v>
      </c>
      <c r="N8">
        <f t="shared" si="0"/>
        <v>6.9600000000000009</v>
      </c>
      <c r="O8">
        <f t="shared" si="1"/>
        <v>94</v>
      </c>
      <c r="P8" s="1">
        <f t="shared" si="2"/>
        <v>0.62068965517241381</v>
      </c>
      <c r="Q8" s="1">
        <f t="shared" si="3"/>
        <v>0.55319148936170215</v>
      </c>
    </row>
    <row r="9" spans="1:17" x14ac:dyDescent="0.25">
      <c r="A9" t="s">
        <v>152</v>
      </c>
      <c r="B9" t="s">
        <v>21</v>
      </c>
      <c r="C9" t="s">
        <v>178</v>
      </c>
      <c r="D9">
        <v>1524.97</v>
      </c>
      <c r="E9">
        <v>8.5384499999999992</v>
      </c>
      <c r="F9">
        <v>92</v>
      </c>
      <c r="G9">
        <v>7.4</v>
      </c>
      <c r="H9">
        <v>16.52</v>
      </c>
      <c r="I9">
        <v>47</v>
      </c>
      <c r="J9">
        <v>4</v>
      </c>
      <c r="K9">
        <v>4.8</v>
      </c>
      <c r="L9">
        <v>55</v>
      </c>
      <c r="M9">
        <v>22.4</v>
      </c>
      <c r="N9">
        <f t="shared" si="0"/>
        <v>11.4</v>
      </c>
      <c r="O9">
        <f t="shared" si="1"/>
        <v>139</v>
      </c>
      <c r="P9" s="1">
        <f t="shared" si="2"/>
        <v>0.35087719298245612</v>
      </c>
      <c r="Q9" s="1">
        <f t="shared" si="3"/>
        <v>0.33812949640287771</v>
      </c>
    </row>
    <row r="10" spans="1:17" x14ac:dyDescent="0.25">
      <c r="A10" t="s">
        <v>160</v>
      </c>
      <c r="B10" t="s">
        <v>21</v>
      </c>
      <c r="C10" t="s">
        <v>178</v>
      </c>
      <c r="D10">
        <v>1464.8</v>
      </c>
      <c r="E10">
        <v>8.1759500000000003</v>
      </c>
      <c r="F10">
        <v>48</v>
      </c>
      <c r="G10">
        <v>3.84</v>
      </c>
      <c r="H10">
        <v>10.08</v>
      </c>
      <c r="I10">
        <v>107</v>
      </c>
      <c r="J10">
        <v>9.36</v>
      </c>
      <c r="K10">
        <v>1.64</v>
      </c>
      <c r="L10">
        <v>63</v>
      </c>
      <c r="M10">
        <v>26.24</v>
      </c>
      <c r="N10">
        <f t="shared" si="0"/>
        <v>13.2</v>
      </c>
      <c r="O10">
        <f t="shared" si="1"/>
        <v>155</v>
      </c>
      <c r="P10" s="1">
        <f t="shared" si="2"/>
        <v>0.70909090909090911</v>
      </c>
      <c r="Q10" s="1">
        <f t="shared" si="3"/>
        <v>0.69032258064516128</v>
      </c>
    </row>
    <row r="11" spans="1:17" x14ac:dyDescent="0.25">
      <c r="A11" t="s">
        <v>166</v>
      </c>
      <c r="B11" t="s">
        <v>21</v>
      </c>
      <c r="C11" t="s">
        <v>178</v>
      </c>
      <c r="D11">
        <v>1329.71</v>
      </c>
      <c r="E11">
        <v>8.4116499999999998</v>
      </c>
      <c r="F11">
        <v>38</v>
      </c>
      <c r="G11">
        <v>2.92</v>
      </c>
      <c r="H11">
        <v>4.04</v>
      </c>
      <c r="I11">
        <v>158</v>
      </c>
      <c r="J11">
        <v>14.28</v>
      </c>
      <c r="K11">
        <v>2.2400000000000002</v>
      </c>
      <c r="L11">
        <v>54</v>
      </c>
      <c r="M11">
        <v>17.600000000000001</v>
      </c>
      <c r="N11">
        <f t="shared" si="0"/>
        <v>17.2</v>
      </c>
      <c r="O11">
        <f t="shared" si="1"/>
        <v>196</v>
      </c>
      <c r="P11" s="1">
        <f t="shared" si="2"/>
        <v>0.83023255813953489</v>
      </c>
      <c r="Q11" s="1">
        <f t="shared" si="3"/>
        <v>0.80612244897959184</v>
      </c>
    </row>
    <row r="12" spans="1:17" x14ac:dyDescent="0.25">
      <c r="A12" t="s">
        <v>54</v>
      </c>
      <c r="B12" t="s">
        <v>27</v>
      </c>
      <c r="C12" t="s">
        <v>178</v>
      </c>
      <c r="D12">
        <v>1965.04</v>
      </c>
      <c r="E12">
        <v>10.0916</v>
      </c>
      <c r="F12">
        <v>44</v>
      </c>
      <c r="G12">
        <v>3.6</v>
      </c>
      <c r="H12">
        <v>8.52</v>
      </c>
      <c r="I12">
        <v>41</v>
      </c>
      <c r="J12">
        <v>3.56</v>
      </c>
      <c r="K12">
        <v>2.36</v>
      </c>
      <c r="L12">
        <v>221</v>
      </c>
      <c r="M12">
        <v>75.84</v>
      </c>
      <c r="N12">
        <f t="shared" si="0"/>
        <v>7.16</v>
      </c>
      <c r="O12">
        <f t="shared" si="1"/>
        <v>85</v>
      </c>
      <c r="P12" s="1">
        <f t="shared" si="2"/>
        <v>0.4972067039106145</v>
      </c>
      <c r="Q12" s="1">
        <f t="shared" si="3"/>
        <v>0.4823529411764706</v>
      </c>
    </row>
    <row r="13" spans="1:17" x14ac:dyDescent="0.25">
      <c r="A13" t="s">
        <v>62</v>
      </c>
      <c r="B13" t="s">
        <v>27</v>
      </c>
      <c r="C13" t="s">
        <v>178</v>
      </c>
      <c r="D13">
        <v>1502.59</v>
      </c>
      <c r="E13">
        <v>8.9824800000000007</v>
      </c>
      <c r="F13">
        <v>84</v>
      </c>
      <c r="G13">
        <v>6.44</v>
      </c>
      <c r="H13">
        <v>1.6</v>
      </c>
      <c r="I13">
        <v>52</v>
      </c>
      <c r="J13">
        <v>4.5999999999999996</v>
      </c>
      <c r="K13">
        <v>0.2</v>
      </c>
      <c r="L13">
        <v>57</v>
      </c>
      <c r="M13">
        <v>26.32</v>
      </c>
      <c r="N13">
        <f t="shared" si="0"/>
        <v>11.04</v>
      </c>
      <c r="O13">
        <f t="shared" si="1"/>
        <v>136</v>
      </c>
      <c r="P13" s="1">
        <f t="shared" si="2"/>
        <v>0.41666666666666669</v>
      </c>
      <c r="Q13" s="1">
        <f t="shared" si="3"/>
        <v>0.38235294117647056</v>
      </c>
    </row>
    <row r="14" spans="1:17" x14ac:dyDescent="0.25">
      <c r="A14" t="s">
        <v>70</v>
      </c>
      <c r="B14" t="s">
        <v>27</v>
      </c>
      <c r="C14" t="s">
        <v>178</v>
      </c>
      <c r="D14">
        <v>1284.3399999999999</v>
      </c>
      <c r="E14">
        <v>7.79711</v>
      </c>
      <c r="F14">
        <v>65</v>
      </c>
      <c r="G14">
        <v>5.32</v>
      </c>
      <c r="H14">
        <v>3.44</v>
      </c>
      <c r="I14">
        <v>46</v>
      </c>
      <c r="J14">
        <v>3.36</v>
      </c>
      <c r="K14">
        <v>9.84</v>
      </c>
      <c r="L14">
        <v>145</v>
      </c>
      <c r="M14">
        <v>48.48</v>
      </c>
      <c r="N14">
        <f t="shared" si="0"/>
        <v>8.68</v>
      </c>
      <c r="O14">
        <f t="shared" si="1"/>
        <v>111</v>
      </c>
      <c r="P14" s="1">
        <f t="shared" si="2"/>
        <v>0.38709677419354838</v>
      </c>
      <c r="Q14" s="1">
        <f t="shared" si="3"/>
        <v>0.4144144144144144</v>
      </c>
    </row>
    <row r="15" spans="1:17" x14ac:dyDescent="0.25">
      <c r="A15" t="s">
        <v>108</v>
      </c>
      <c r="B15" t="s">
        <v>27</v>
      </c>
      <c r="C15" t="s">
        <v>178</v>
      </c>
      <c r="D15">
        <v>1400.21</v>
      </c>
      <c r="E15">
        <v>8.2950900000000001</v>
      </c>
      <c r="F15">
        <v>41</v>
      </c>
      <c r="G15">
        <v>3.84</v>
      </c>
      <c r="H15">
        <v>25.6</v>
      </c>
      <c r="I15">
        <v>47</v>
      </c>
      <c r="J15">
        <v>3.84</v>
      </c>
      <c r="K15">
        <v>30.36</v>
      </c>
      <c r="L15">
        <v>211</v>
      </c>
      <c r="M15">
        <v>58.84</v>
      </c>
      <c r="N15">
        <f t="shared" si="0"/>
        <v>7.68</v>
      </c>
      <c r="O15">
        <f t="shared" si="1"/>
        <v>88</v>
      </c>
      <c r="P15" s="1">
        <f t="shared" si="2"/>
        <v>0.5</v>
      </c>
      <c r="Q15" s="1">
        <f t="shared" si="3"/>
        <v>0.53409090909090906</v>
      </c>
    </row>
    <row r="16" spans="1:17" x14ac:dyDescent="0.25">
      <c r="A16" t="s">
        <v>116</v>
      </c>
      <c r="B16" t="s">
        <v>27</v>
      </c>
      <c r="C16" t="s">
        <v>178</v>
      </c>
      <c r="D16">
        <v>1192.32</v>
      </c>
      <c r="E16">
        <v>7.42415</v>
      </c>
      <c r="F16">
        <v>70</v>
      </c>
      <c r="G16">
        <v>5.88</v>
      </c>
      <c r="H16">
        <v>38.28</v>
      </c>
      <c r="I16">
        <v>150</v>
      </c>
      <c r="J16">
        <v>11.16</v>
      </c>
      <c r="K16">
        <v>2.76</v>
      </c>
      <c r="L16">
        <v>62</v>
      </c>
      <c r="M16">
        <v>23.04</v>
      </c>
      <c r="N16">
        <f t="shared" si="0"/>
        <v>17.04</v>
      </c>
      <c r="O16">
        <f t="shared" si="1"/>
        <v>220</v>
      </c>
      <c r="P16" s="1">
        <f t="shared" si="2"/>
        <v>0.65492957746478875</v>
      </c>
      <c r="Q16" s="1">
        <f t="shared" si="3"/>
        <v>0.68181818181818177</v>
      </c>
    </row>
    <row r="17" spans="1:17" x14ac:dyDescent="0.25">
      <c r="A17" t="s">
        <v>154</v>
      </c>
      <c r="B17" t="s">
        <v>27</v>
      </c>
      <c r="C17" t="s">
        <v>178</v>
      </c>
      <c r="D17">
        <v>1612.83</v>
      </c>
      <c r="E17">
        <v>9.3529699999999991</v>
      </c>
      <c r="F17">
        <v>52</v>
      </c>
      <c r="G17">
        <v>3.4</v>
      </c>
      <c r="H17">
        <v>7.68</v>
      </c>
      <c r="I17">
        <v>68</v>
      </c>
      <c r="J17">
        <v>6.12</v>
      </c>
      <c r="K17">
        <v>2.4</v>
      </c>
      <c r="L17">
        <v>88</v>
      </c>
      <c r="M17">
        <v>32.24</v>
      </c>
      <c r="N17">
        <f t="shared" si="0"/>
        <v>9.52</v>
      </c>
      <c r="O17">
        <f t="shared" si="1"/>
        <v>120</v>
      </c>
      <c r="P17" s="1">
        <f t="shared" si="2"/>
        <v>0.6428571428571429</v>
      </c>
      <c r="Q17" s="1">
        <f t="shared" si="3"/>
        <v>0.56666666666666665</v>
      </c>
    </row>
    <row r="18" spans="1:17" x14ac:dyDescent="0.25">
      <c r="A18" t="s">
        <v>162</v>
      </c>
      <c r="B18" t="s">
        <v>27</v>
      </c>
      <c r="C18" t="s">
        <v>178</v>
      </c>
      <c r="D18">
        <v>1562.38</v>
      </c>
      <c r="E18">
        <v>8.5357299999999992</v>
      </c>
      <c r="F18">
        <v>136</v>
      </c>
      <c r="G18">
        <v>11.76</v>
      </c>
      <c r="H18">
        <v>2.36</v>
      </c>
      <c r="I18">
        <v>115</v>
      </c>
      <c r="J18">
        <v>9.68</v>
      </c>
      <c r="K18">
        <v>14.52</v>
      </c>
      <c r="L18">
        <v>67</v>
      </c>
      <c r="M18">
        <v>23.32</v>
      </c>
      <c r="N18">
        <f t="shared" si="0"/>
        <v>21.439999999999998</v>
      </c>
      <c r="O18">
        <f t="shared" si="1"/>
        <v>251</v>
      </c>
      <c r="P18" s="1">
        <f t="shared" si="2"/>
        <v>0.45149253731343286</v>
      </c>
      <c r="Q18" s="1">
        <f t="shared" si="3"/>
        <v>0.45816733067729082</v>
      </c>
    </row>
    <row r="19" spans="1:17" x14ac:dyDescent="0.25">
      <c r="A19" t="s">
        <v>50</v>
      </c>
      <c r="B19" t="s">
        <v>17</v>
      </c>
      <c r="C19" t="s">
        <v>178</v>
      </c>
      <c r="D19">
        <v>1562.59</v>
      </c>
      <c r="E19">
        <v>8.8202400000000001</v>
      </c>
      <c r="F19">
        <v>77</v>
      </c>
      <c r="G19">
        <v>5.92</v>
      </c>
      <c r="H19">
        <v>6.08</v>
      </c>
      <c r="I19">
        <v>92</v>
      </c>
      <c r="J19">
        <v>8.0399999999999991</v>
      </c>
      <c r="K19">
        <v>1.88</v>
      </c>
      <c r="L19">
        <v>88</v>
      </c>
      <c r="M19">
        <v>33.28</v>
      </c>
      <c r="N19">
        <f t="shared" si="0"/>
        <v>13.959999999999999</v>
      </c>
      <c r="O19">
        <f t="shared" si="1"/>
        <v>169</v>
      </c>
      <c r="P19" s="1">
        <f t="shared" si="2"/>
        <v>0.5759312320916905</v>
      </c>
      <c r="Q19" s="1">
        <f t="shared" si="3"/>
        <v>0.54437869822485208</v>
      </c>
    </row>
    <row r="20" spans="1:17" x14ac:dyDescent="0.25">
      <c r="A20" t="s">
        <v>56</v>
      </c>
      <c r="B20" t="s">
        <v>17</v>
      </c>
      <c r="C20" t="s">
        <v>178</v>
      </c>
      <c r="D20">
        <v>1508.62</v>
      </c>
      <c r="E20">
        <v>8.6942400000000006</v>
      </c>
      <c r="F20">
        <v>37</v>
      </c>
      <c r="G20">
        <v>2.8</v>
      </c>
      <c r="H20">
        <v>3.24</v>
      </c>
      <c r="I20">
        <v>31</v>
      </c>
      <c r="J20">
        <v>2.84</v>
      </c>
      <c r="K20">
        <v>23.76</v>
      </c>
      <c r="L20">
        <v>198</v>
      </c>
      <c r="M20">
        <v>53.72</v>
      </c>
      <c r="N20">
        <f t="shared" si="0"/>
        <v>5.64</v>
      </c>
      <c r="O20">
        <f t="shared" si="1"/>
        <v>68</v>
      </c>
      <c r="P20" s="1">
        <f t="shared" si="2"/>
        <v>0.50354609929078009</v>
      </c>
      <c r="Q20" s="1">
        <f t="shared" si="3"/>
        <v>0.45588235294117646</v>
      </c>
    </row>
    <row r="21" spans="1:17" x14ac:dyDescent="0.25">
      <c r="A21" t="s">
        <v>64</v>
      </c>
      <c r="B21" t="s">
        <v>17</v>
      </c>
      <c r="C21" t="s">
        <v>178</v>
      </c>
      <c r="D21">
        <v>1271.54</v>
      </c>
      <c r="E21">
        <v>8.0334800000000008</v>
      </c>
      <c r="F21">
        <v>85</v>
      </c>
      <c r="G21">
        <v>6.8</v>
      </c>
      <c r="H21">
        <v>7.24</v>
      </c>
      <c r="I21">
        <v>72</v>
      </c>
      <c r="J21">
        <v>5.16</v>
      </c>
      <c r="K21">
        <v>3.72</v>
      </c>
      <c r="L21">
        <v>136</v>
      </c>
      <c r="M21">
        <v>42.24</v>
      </c>
      <c r="N21">
        <f t="shared" si="0"/>
        <v>11.96</v>
      </c>
      <c r="O21">
        <f t="shared" si="1"/>
        <v>157</v>
      </c>
      <c r="P21" s="1">
        <f t="shared" si="2"/>
        <v>0.43143812709030099</v>
      </c>
      <c r="Q21" s="1">
        <f t="shared" si="3"/>
        <v>0.45859872611464969</v>
      </c>
    </row>
    <row r="22" spans="1:17" x14ac:dyDescent="0.25">
      <c r="A22" t="s">
        <v>74</v>
      </c>
      <c r="B22" t="s">
        <v>17</v>
      </c>
      <c r="C22" t="s">
        <v>178</v>
      </c>
      <c r="D22">
        <v>950.05100000000004</v>
      </c>
      <c r="E22">
        <v>8.0186600000000006</v>
      </c>
      <c r="F22">
        <v>57</v>
      </c>
      <c r="G22">
        <v>3.48</v>
      </c>
      <c r="H22">
        <v>4.72</v>
      </c>
      <c r="I22">
        <v>49</v>
      </c>
      <c r="J22">
        <v>4.2</v>
      </c>
      <c r="K22">
        <v>13.88</v>
      </c>
      <c r="L22">
        <v>134</v>
      </c>
      <c r="M22">
        <v>34.799999999999997</v>
      </c>
      <c r="N22">
        <f t="shared" si="0"/>
        <v>7.68</v>
      </c>
      <c r="O22">
        <f t="shared" si="1"/>
        <v>106</v>
      </c>
      <c r="P22" s="1">
        <f t="shared" si="2"/>
        <v>0.546875</v>
      </c>
      <c r="Q22" s="1">
        <f t="shared" si="3"/>
        <v>0.46226415094339623</v>
      </c>
    </row>
    <row r="23" spans="1:17" x14ac:dyDescent="0.25">
      <c r="A23" t="s">
        <v>102</v>
      </c>
      <c r="B23" t="s">
        <v>17</v>
      </c>
      <c r="C23" t="s">
        <v>178</v>
      </c>
      <c r="D23">
        <v>673.59</v>
      </c>
      <c r="E23">
        <v>7.3536000000000001</v>
      </c>
      <c r="F23">
        <v>28</v>
      </c>
      <c r="G23">
        <v>2.52</v>
      </c>
      <c r="H23">
        <v>3.08</v>
      </c>
      <c r="I23">
        <v>30</v>
      </c>
      <c r="J23">
        <v>3.16</v>
      </c>
      <c r="K23">
        <v>11.92</v>
      </c>
      <c r="L23">
        <v>271</v>
      </c>
      <c r="M23">
        <v>39.200000000000003</v>
      </c>
      <c r="N23">
        <f t="shared" si="0"/>
        <v>5.68</v>
      </c>
      <c r="O23">
        <f t="shared" si="1"/>
        <v>58</v>
      </c>
      <c r="P23" s="1">
        <f t="shared" si="2"/>
        <v>0.55633802816901412</v>
      </c>
      <c r="Q23" s="1">
        <f t="shared" si="3"/>
        <v>0.51724137931034486</v>
      </c>
    </row>
    <row r="24" spans="1:17" x14ac:dyDescent="0.25">
      <c r="A24" t="s">
        <v>110</v>
      </c>
      <c r="B24" t="s">
        <v>17</v>
      </c>
      <c r="C24" t="s">
        <v>178</v>
      </c>
      <c r="D24">
        <v>1415.98</v>
      </c>
      <c r="E24">
        <v>8.0143900000000006</v>
      </c>
      <c r="F24">
        <v>111</v>
      </c>
      <c r="G24">
        <v>9.9600000000000009</v>
      </c>
      <c r="H24">
        <v>3.04</v>
      </c>
      <c r="I24">
        <v>86</v>
      </c>
      <c r="J24">
        <v>6.92</v>
      </c>
      <c r="K24">
        <v>16.88</v>
      </c>
      <c r="L24">
        <v>75</v>
      </c>
      <c r="M24">
        <v>24.08</v>
      </c>
      <c r="N24">
        <f t="shared" si="0"/>
        <v>16.880000000000003</v>
      </c>
      <c r="O24">
        <f t="shared" si="1"/>
        <v>197</v>
      </c>
      <c r="P24" s="1">
        <f t="shared" si="2"/>
        <v>0.40995260663507105</v>
      </c>
      <c r="Q24" s="1">
        <f t="shared" si="3"/>
        <v>0.43654822335025378</v>
      </c>
    </row>
    <row r="25" spans="1:17" x14ac:dyDescent="0.25">
      <c r="A25" t="s">
        <v>118</v>
      </c>
      <c r="B25" t="s">
        <v>17</v>
      </c>
      <c r="C25" t="s">
        <v>178</v>
      </c>
      <c r="D25">
        <v>1048.4000000000001</v>
      </c>
      <c r="E25">
        <v>7.7682500000000001</v>
      </c>
      <c r="F25">
        <v>20</v>
      </c>
      <c r="G25">
        <v>1.64</v>
      </c>
      <c r="H25">
        <v>3.24</v>
      </c>
      <c r="I25">
        <v>63</v>
      </c>
      <c r="J25">
        <v>4.32</v>
      </c>
      <c r="K25">
        <v>5.36</v>
      </c>
      <c r="L25">
        <v>221</v>
      </c>
      <c r="M25">
        <v>51.4</v>
      </c>
      <c r="N25">
        <f t="shared" si="0"/>
        <v>5.96</v>
      </c>
      <c r="O25">
        <f t="shared" si="1"/>
        <v>83</v>
      </c>
      <c r="P25" s="1">
        <f t="shared" si="2"/>
        <v>0.72483221476510074</v>
      </c>
      <c r="Q25" s="1">
        <f t="shared" si="3"/>
        <v>0.75903614457831325</v>
      </c>
    </row>
    <row r="26" spans="1:17" x14ac:dyDescent="0.25">
      <c r="A26" t="s">
        <v>148</v>
      </c>
      <c r="B26" t="s">
        <v>17</v>
      </c>
      <c r="C26" t="s">
        <v>178</v>
      </c>
      <c r="D26">
        <v>1592.72</v>
      </c>
      <c r="E26">
        <v>9.2772299999999994</v>
      </c>
      <c r="F26">
        <v>59</v>
      </c>
      <c r="G26">
        <v>4.92</v>
      </c>
      <c r="H26">
        <v>36.76</v>
      </c>
      <c r="I26">
        <v>47</v>
      </c>
      <c r="J26">
        <v>3.48</v>
      </c>
      <c r="K26">
        <v>1.2</v>
      </c>
      <c r="L26">
        <v>63</v>
      </c>
      <c r="M26">
        <v>24.48</v>
      </c>
      <c r="N26">
        <f t="shared" si="0"/>
        <v>8.4</v>
      </c>
      <c r="O26">
        <f t="shared" si="1"/>
        <v>106</v>
      </c>
      <c r="P26" s="1">
        <f t="shared" si="2"/>
        <v>0.41428571428571426</v>
      </c>
      <c r="Q26" s="1">
        <f t="shared" si="3"/>
        <v>0.44339622641509435</v>
      </c>
    </row>
    <row r="27" spans="1:17" x14ac:dyDescent="0.25">
      <c r="A27" t="s">
        <v>156</v>
      </c>
      <c r="B27" t="s">
        <v>17</v>
      </c>
      <c r="C27" t="s">
        <v>178</v>
      </c>
      <c r="D27">
        <v>1132.53</v>
      </c>
      <c r="E27">
        <v>8.2305799999999998</v>
      </c>
      <c r="F27">
        <v>46</v>
      </c>
      <c r="G27">
        <v>3.12</v>
      </c>
      <c r="H27">
        <v>1.4</v>
      </c>
      <c r="I27">
        <v>33</v>
      </c>
      <c r="J27">
        <v>2.48</v>
      </c>
      <c r="K27">
        <v>42.08</v>
      </c>
      <c r="L27">
        <v>281</v>
      </c>
      <c r="M27">
        <v>61.88</v>
      </c>
      <c r="N27">
        <f t="shared" si="0"/>
        <v>5.6</v>
      </c>
      <c r="O27">
        <f t="shared" si="1"/>
        <v>79</v>
      </c>
      <c r="P27" s="1">
        <f t="shared" si="2"/>
        <v>0.44285714285714289</v>
      </c>
      <c r="Q27" s="1">
        <f t="shared" si="3"/>
        <v>0.41772151898734178</v>
      </c>
    </row>
    <row r="28" spans="1:17" x14ac:dyDescent="0.25">
      <c r="A28" t="s">
        <v>164</v>
      </c>
      <c r="B28" t="s">
        <v>17</v>
      </c>
      <c r="C28" t="s">
        <v>178</v>
      </c>
      <c r="D28">
        <v>1142.83</v>
      </c>
      <c r="E28">
        <v>7.7934599999999996</v>
      </c>
      <c r="F28">
        <v>39</v>
      </c>
      <c r="G28">
        <v>2.6</v>
      </c>
      <c r="H28">
        <v>6.32</v>
      </c>
      <c r="I28">
        <v>43</v>
      </c>
      <c r="J28">
        <v>3.2</v>
      </c>
      <c r="K28">
        <v>1.64</v>
      </c>
      <c r="L28">
        <v>127</v>
      </c>
      <c r="M28">
        <v>42</v>
      </c>
      <c r="N28">
        <f t="shared" si="0"/>
        <v>5.8000000000000007</v>
      </c>
      <c r="O28">
        <f t="shared" si="1"/>
        <v>82</v>
      </c>
      <c r="P28" s="1">
        <f t="shared" si="2"/>
        <v>0.55172413793103448</v>
      </c>
      <c r="Q28" s="1">
        <f t="shared" si="3"/>
        <v>0.52439024390243905</v>
      </c>
    </row>
    <row r="29" spans="1:17" x14ac:dyDescent="0.25">
      <c r="A29" s="2">
        <v>100</v>
      </c>
      <c r="B29" t="s">
        <v>24</v>
      </c>
      <c r="C29" t="s">
        <v>178</v>
      </c>
      <c r="D29">
        <v>1541.8</v>
      </c>
      <c r="E29">
        <v>8.7274799999999999</v>
      </c>
      <c r="F29">
        <v>81</v>
      </c>
      <c r="G29" s="1">
        <v>7.9227100000000004</v>
      </c>
      <c r="H29" s="1">
        <v>0.32010899999999998</v>
      </c>
      <c r="I29" s="3">
        <v>77</v>
      </c>
      <c r="J29" s="1">
        <v>6.5222300000000004</v>
      </c>
      <c r="K29" s="1">
        <v>4.3614899999999999</v>
      </c>
      <c r="L29" s="3">
        <v>104</v>
      </c>
      <c r="M29" s="1">
        <v>38.893300000000004</v>
      </c>
      <c r="N29" s="1">
        <f t="shared" si="0"/>
        <v>14.444940000000001</v>
      </c>
      <c r="O29">
        <f t="shared" si="1"/>
        <v>158</v>
      </c>
      <c r="P29" s="1">
        <f t="shared" si="2"/>
        <v>0.45152350927037427</v>
      </c>
      <c r="Q29" s="1">
        <f t="shared" si="3"/>
        <v>0.48734177215189872</v>
      </c>
    </row>
    <row r="30" spans="1:17" x14ac:dyDescent="0.25">
      <c r="A30" t="s">
        <v>60</v>
      </c>
      <c r="B30" t="s">
        <v>24</v>
      </c>
      <c r="C30" t="s">
        <v>178</v>
      </c>
      <c r="D30">
        <v>1518.34</v>
      </c>
      <c r="E30">
        <v>8.7846399999999996</v>
      </c>
      <c r="F30">
        <v>54</v>
      </c>
      <c r="G30">
        <v>3.92</v>
      </c>
      <c r="H30">
        <v>2.6</v>
      </c>
      <c r="I30">
        <v>29</v>
      </c>
      <c r="J30">
        <v>1.84</v>
      </c>
      <c r="K30">
        <v>15.4</v>
      </c>
      <c r="L30">
        <v>172</v>
      </c>
      <c r="M30">
        <v>49.36</v>
      </c>
      <c r="N30">
        <f t="shared" si="0"/>
        <v>5.76</v>
      </c>
      <c r="O30">
        <f t="shared" si="1"/>
        <v>83</v>
      </c>
      <c r="P30" s="1">
        <f t="shared" si="2"/>
        <v>0.31944444444444448</v>
      </c>
      <c r="Q30" s="1">
        <f t="shared" si="3"/>
        <v>0.3493975903614458</v>
      </c>
    </row>
    <row r="31" spans="1:17" x14ac:dyDescent="0.25">
      <c r="A31" t="s">
        <v>68</v>
      </c>
      <c r="B31" t="s">
        <v>24</v>
      </c>
      <c r="C31" t="s">
        <v>178</v>
      </c>
      <c r="D31">
        <v>962.89300000000003</v>
      </c>
      <c r="E31">
        <v>7.1579899999999999</v>
      </c>
      <c r="F31">
        <v>59</v>
      </c>
      <c r="G31">
        <v>5.08</v>
      </c>
      <c r="H31">
        <v>7.64</v>
      </c>
      <c r="I31">
        <v>111</v>
      </c>
      <c r="J31">
        <v>10.64</v>
      </c>
      <c r="K31">
        <v>1.84</v>
      </c>
      <c r="L31">
        <v>181</v>
      </c>
      <c r="M31">
        <v>32.200000000000003</v>
      </c>
      <c r="N31">
        <f t="shared" si="0"/>
        <v>15.72</v>
      </c>
      <c r="O31">
        <f t="shared" si="1"/>
        <v>170</v>
      </c>
      <c r="P31" s="1">
        <f t="shared" si="2"/>
        <v>0.67684478371501278</v>
      </c>
      <c r="Q31" s="1">
        <f t="shared" si="3"/>
        <v>0.65294117647058825</v>
      </c>
    </row>
    <row r="32" spans="1:17" x14ac:dyDescent="0.25">
      <c r="A32" t="s">
        <v>104</v>
      </c>
      <c r="B32" t="s">
        <v>24</v>
      </c>
      <c r="C32" t="s">
        <v>178</v>
      </c>
      <c r="D32">
        <v>1177.6600000000001</v>
      </c>
      <c r="E32">
        <v>7.2125199999999996</v>
      </c>
      <c r="F32">
        <v>125</v>
      </c>
      <c r="G32">
        <v>10.039999999999999</v>
      </c>
      <c r="H32">
        <v>4.72</v>
      </c>
      <c r="I32">
        <v>32</v>
      </c>
      <c r="J32">
        <v>3.04</v>
      </c>
      <c r="K32">
        <v>23.24</v>
      </c>
      <c r="L32">
        <v>104</v>
      </c>
      <c r="M32">
        <v>30.4</v>
      </c>
      <c r="N32">
        <f t="shared" si="0"/>
        <v>13.079999999999998</v>
      </c>
      <c r="O32">
        <f t="shared" si="1"/>
        <v>157</v>
      </c>
      <c r="P32" s="1">
        <f t="shared" si="2"/>
        <v>0.23241590214067281</v>
      </c>
      <c r="Q32" s="1">
        <f t="shared" si="3"/>
        <v>0.20382165605095542</v>
      </c>
    </row>
    <row r="33" spans="1:17" x14ac:dyDescent="0.25">
      <c r="A33" t="s">
        <v>112</v>
      </c>
      <c r="B33" t="s">
        <v>24</v>
      </c>
      <c r="C33" t="s">
        <v>178</v>
      </c>
      <c r="D33">
        <v>832.50699999999995</v>
      </c>
      <c r="E33">
        <v>8.1682400000000008</v>
      </c>
      <c r="F33">
        <v>19</v>
      </c>
      <c r="G33">
        <v>1.96</v>
      </c>
      <c r="H33">
        <v>8.9600000000000009</v>
      </c>
      <c r="I33">
        <v>51</v>
      </c>
      <c r="J33">
        <v>4.08</v>
      </c>
      <c r="K33">
        <v>11.72</v>
      </c>
      <c r="L33">
        <v>63</v>
      </c>
      <c r="M33">
        <v>24.2</v>
      </c>
      <c r="N33">
        <f t="shared" si="0"/>
        <v>6.04</v>
      </c>
      <c r="O33">
        <f t="shared" si="1"/>
        <v>70</v>
      </c>
      <c r="P33" s="1">
        <f t="shared" si="2"/>
        <v>0.67549668874172186</v>
      </c>
      <c r="Q33" s="1">
        <f t="shared" si="3"/>
        <v>0.72857142857142854</v>
      </c>
    </row>
    <row r="34" spans="1:17" x14ac:dyDescent="0.25">
      <c r="A34" t="s">
        <v>120</v>
      </c>
      <c r="B34" t="s">
        <v>24</v>
      </c>
      <c r="C34" t="s">
        <v>178</v>
      </c>
      <c r="D34">
        <v>1941.76</v>
      </c>
      <c r="E34">
        <v>10.1599</v>
      </c>
      <c r="F34">
        <v>139</v>
      </c>
      <c r="G34">
        <v>12.08</v>
      </c>
      <c r="H34">
        <v>2.96</v>
      </c>
      <c r="I34">
        <v>57</v>
      </c>
      <c r="J34">
        <v>3.96</v>
      </c>
      <c r="K34">
        <v>41.08</v>
      </c>
      <c r="L34">
        <v>99</v>
      </c>
      <c r="M34">
        <v>39.68</v>
      </c>
      <c r="N34">
        <f t="shared" si="0"/>
        <v>16.04</v>
      </c>
      <c r="O34">
        <f t="shared" si="1"/>
        <v>196</v>
      </c>
      <c r="P34" s="1">
        <f t="shared" si="2"/>
        <v>0.24688279301745636</v>
      </c>
      <c r="Q34" s="1">
        <f t="shared" si="3"/>
        <v>0.29081632653061223</v>
      </c>
    </row>
    <row r="35" spans="1:17" x14ac:dyDescent="0.25">
      <c r="A35" t="s">
        <v>124</v>
      </c>
      <c r="B35" t="s">
        <v>24</v>
      </c>
      <c r="C35" t="s">
        <v>178</v>
      </c>
      <c r="D35">
        <v>948.17399999999998</v>
      </c>
      <c r="E35">
        <v>7.80776</v>
      </c>
      <c r="F35">
        <v>51</v>
      </c>
      <c r="G35">
        <v>3.76</v>
      </c>
      <c r="H35">
        <v>25.64</v>
      </c>
      <c r="I35">
        <v>34</v>
      </c>
      <c r="J35">
        <v>2.64</v>
      </c>
      <c r="K35">
        <v>5.48</v>
      </c>
      <c r="L35">
        <v>156</v>
      </c>
      <c r="M35">
        <v>32.36</v>
      </c>
      <c r="N35">
        <f t="shared" si="0"/>
        <v>6.4</v>
      </c>
      <c r="O35">
        <f t="shared" si="1"/>
        <v>85</v>
      </c>
      <c r="P35" s="1">
        <f t="shared" si="2"/>
        <v>0.41249999999999998</v>
      </c>
      <c r="Q35" s="1">
        <f t="shared" si="3"/>
        <v>0.4</v>
      </c>
    </row>
    <row r="36" spans="1:17" x14ac:dyDescent="0.25">
      <c r="A36" t="s">
        <v>150</v>
      </c>
      <c r="B36" t="s">
        <v>24</v>
      </c>
      <c r="C36" t="s">
        <v>178</v>
      </c>
      <c r="D36">
        <v>1344.35</v>
      </c>
      <c r="E36">
        <v>8.0771099999999993</v>
      </c>
      <c r="F36">
        <v>52</v>
      </c>
      <c r="G36">
        <v>4.5199999999999996</v>
      </c>
      <c r="H36">
        <v>9.8000000000000007</v>
      </c>
      <c r="I36">
        <v>66</v>
      </c>
      <c r="J36">
        <v>5.68</v>
      </c>
      <c r="K36">
        <v>4.92</v>
      </c>
      <c r="L36">
        <v>151</v>
      </c>
      <c r="M36">
        <v>45.08</v>
      </c>
      <c r="N36">
        <f t="shared" si="0"/>
        <v>10.199999999999999</v>
      </c>
      <c r="O36">
        <f t="shared" si="1"/>
        <v>118</v>
      </c>
      <c r="P36" s="1">
        <f t="shared" si="2"/>
        <v>0.55686274509803924</v>
      </c>
      <c r="Q36" s="1">
        <f t="shared" si="3"/>
        <v>0.55932203389830504</v>
      </c>
    </row>
    <row r="37" spans="1:17" x14ac:dyDescent="0.25">
      <c r="A37" t="s">
        <v>158</v>
      </c>
      <c r="B37" t="s">
        <v>24</v>
      </c>
      <c r="C37" t="s">
        <v>178</v>
      </c>
      <c r="D37">
        <v>1080.0899999999999</v>
      </c>
      <c r="E37">
        <v>6.9325200000000002</v>
      </c>
      <c r="F37">
        <v>54</v>
      </c>
      <c r="G37">
        <v>4.08</v>
      </c>
      <c r="H37">
        <v>35.04</v>
      </c>
      <c r="I37">
        <v>79</v>
      </c>
      <c r="J37">
        <v>6.4</v>
      </c>
      <c r="K37">
        <v>42.88</v>
      </c>
      <c r="L37">
        <v>232</v>
      </c>
      <c r="M37">
        <v>56.6</v>
      </c>
      <c r="N37">
        <f t="shared" si="0"/>
        <v>10.48</v>
      </c>
      <c r="O37">
        <f t="shared" si="1"/>
        <v>133</v>
      </c>
      <c r="P37" s="1">
        <f t="shared" si="2"/>
        <v>0.61068702290076338</v>
      </c>
      <c r="Q37" s="1">
        <f t="shared" si="3"/>
        <v>0.59398496240601506</v>
      </c>
    </row>
    <row r="38" spans="1:17" x14ac:dyDescent="0.25">
      <c r="A38" t="s">
        <v>20</v>
      </c>
      <c r="B38" t="s">
        <v>21</v>
      </c>
      <c r="C38" t="s">
        <v>177</v>
      </c>
      <c r="D38">
        <v>1508.91</v>
      </c>
      <c r="E38">
        <v>8.0552499999999991</v>
      </c>
      <c r="F38">
        <v>44</v>
      </c>
      <c r="G38">
        <v>3.36</v>
      </c>
      <c r="H38">
        <v>2.2799999999999998</v>
      </c>
      <c r="I38">
        <v>17</v>
      </c>
      <c r="J38">
        <v>1.1200000000000001</v>
      </c>
      <c r="K38">
        <v>5.24</v>
      </c>
      <c r="L38">
        <v>301</v>
      </c>
      <c r="M38">
        <v>68.239999999999995</v>
      </c>
      <c r="N38">
        <f t="shared" si="0"/>
        <v>4.4800000000000004</v>
      </c>
      <c r="O38">
        <f t="shared" si="1"/>
        <v>61</v>
      </c>
      <c r="P38" s="1">
        <f t="shared" si="2"/>
        <v>0.25</v>
      </c>
      <c r="Q38" s="1">
        <f t="shared" si="3"/>
        <v>0.27868852459016391</v>
      </c>
    </row>
    <row r="39" spans="1:17" x14ac:dyDescent="0.25">
      <c r="A39" t="s">
        <v>32</v>
      </c>
      <c r="B39" t="s">
        <v>21</v>
      </c>
      <c r="C39" t="s">
        <v>177</v>
      </c>
      <c r="D39">
        <v>1612.46</v>
      </c>
      <c r="E39">
        <v>8.4280600000000003</v>
      </c>
      <c r="F39">
        <v>87</v>
      </c>
      <c r="G39">
        <v>8.1199999999999992</v>
      </c>
      <c r="H39">
        <v>5.44</v>
      </c>
      <c r="I39">
        <v>139</v>
      </c>
      <c r="J39">
        <v>12.72</v>
      </c>
      <c r="K39">
        <v>1.6</v>
      </c>
      <c r="L39">
        <v>197</v>
      </c>
      <c r="M39">
        <v>55.12</v>
      </c>
      <c r="N39">
        <f t="shared" si="0"/>
        <v>20.84</v>
      </c>
      <c r="O39">
        <f t="shared" si="1"/>
        <v>226</v>
      </c>
      <c r="P39" s="1">
        <f t="shared" si="2"/>
        <v>0.61036468330134364</v>
      </c>
      <c r="Q39" s="1">
        <f t="shared" si="3"/>
        <v>0.61504424778761058</v>
      </c>
    </row>
    <row r="40" spans="1:17" x14ac:dyDescent="0.25">
      <c r="A40" t="s">
        <v>40</v>
      </c>
      <c r="B40" t="s">
        <v>21</v>
      </c>
      <c r="C40" t="s">
        <v>177</v>
      </c>
      <c r="D40">
        <v>1195.25</v>
      </c>
      <c r="E40">
        <v>8.2659000000000002</v>
      </c>
      <c r="F40">
        <v>47</v>
      </c>
      <c r="G40">
        <v>3.12</v>
      </c>
      <c r="H40">
        <v>8.48</v>
      </c>
      <c r="I40">
        <v>27</v>
      </c>
      <c r="J40">
        <v>1.88</v>
      </c>
      <c r="K40">
        <v>1.8</v>
      </c>
      <c r="L40">
        <v>377</v>
      </c>
      <c r="M40">
        <v>70.16</v>
      </c>
      <c r="N40">
        <f t="shared" si="0"/>
        <v>5</v>
      </c>
      <c r="O40">
        <f t="shared" si="1"/>
        <v>74</v>
      </c>
      <c r="P40" s="1">
        <f t="shared" si="2"/>
        <v>0.376</v>
      </c>
      <c r="Q40" s="1">
        <f t="shared" si="3"/>
        <v>0.36486486486486486</v>
      </c>
    </row>
    <row r="41" spans="1:17" x14ac:dyDescent="0.25">
      <c r="A41" t="s">
        <v>46</v>
      </c>
      <c r="B41" t="s">
        <v>21</v>
      </c>
      <c r="C41" t="s">
        <v>177</v>
      </c>
      <c r="D41">
        <v>793.471</v>
      </c>
      <c r="E41">
        <v>7.3198499999999997</v>
      </c>
      <c r="F41">
        <v>47</v>
      </c>
      <c r="G41">
        <v>3.6</v>
      </c>
      <c r="H41">
        <v>8.08</v>
      </c>
      <c r="I41">
        <v>8</v>
      </c>
      <c r="J41">
        <v>0.4</v>
      </c>
      <c r="K41">
        <v>23.8</v>
      </c>
      <c r="L41">
        <v>324</v>
      </c>
      <c r="M41">
        <v>61.2</v>
      </c>
      <c r="N41" s="6">
        <f t="shared" si="0"/>
        <v>4</v>
      </c>
      <c r="O41" s="6">
        <f t="shared" si="1"/>
        <v>55</v>
      </c>
      <c r="P41" s="7">
        <f t="shared" si="2"/>
        <v>0.1</v>
      </c>
      <c r="Q41" s="7">
        <f t="shared" si="3"/>
        <v>0.14545454545454545</v>
      </c>
    </row>
    <row r="42" spans="1:17" x14ac:dyDescent="0.25">
      <c r="A42" t="s">
        <v>80</v>
      </c>
      <c r="B42" t="s">
        <v>21</v>
      </c>
      <c r="C42" t="s">
        <v>177</v>
      </c>
      <c r="D42">
        <v>1575.17</v>
      </c>
      <c r="E42">
        <v>9.1409500000000001</v>
      </c>
      <c r="F42">
        <v>66</v>
      </c>
      <c r="G42">
        <v>5.84</v>
      </c>
      <c r="H42">
        <v>4.68</v>
      </c>
      <c r="I42">
        <v>31</v>
      </c>
      <c r="J42">
        <v>2.44</v>
      </c>
      <c r="K42">
        <v>2.2000000000000002</v>
      </c>
      <c r="L42">
        <v>127</v>
      </c>
      <c r="M42">
        <v>34.880000000000003</v>
      </c>
      <c r="N42" s="6">
        <f t="shared" si="0"/>
        <v>8.2799999999999994</v>
      </c>
      <c r="O42" s="6">
        <f t="shared" si="1"/>
        <v>97</v>
      </c>
      <c r="P42" s="7">
        <f t="shared" si="2"/>
        <v>0.29468599033816428</v>
      </c>
      <c r="Q42" s="7">
        <f t="shared" si="3"/>
        <v>0.31958762886597936</v>
      </c>
    </row>
    <row r="43" spans="1:17" x14ac:dyDescent="0.25">
      <c r="A43" t="s">
        <v>88</v>
      </c>
      <c r="B43" t="s">
        <v>21</v>
      </c>
      <c r="C43" t="s">
        <v>177</v>
      </c>
      <c r="D43">
        <v>438.11500000000001</v>
      </c>
      <c r="E43">
        <v>6.6060800000000004</v>
      </c>
      <c r="F43">
        <v>20</v>
      </c>
      <c r="G43">
        <v>1.84</v>
      </c>
      <c r="H43">
        <v>15.2</v>
      </c>
      <c r="I43">
        <v>23</v>
      </c>
      <c r="J43">
        <v>1.6</v>
      </c>
      <c r="K43">
        <v>3.12</v>
      </c>
      <c r="L43">
        <v>23</v>
      </c>
      <c r="M43">
        <v>6.76</v>
      </c>
      <c r="N43" s="6">
        <f t="shared" si="0"/>
        <v>3.4400000000000004</v>
      </c>
      <c r="O43" s="6">
        <f t="shared" si="1"/>
        <v>43</v>
      </c>
      <c r="P43" s="7">
        <f t="shared" si="2"/>
        <v>0.46511627906976744</v>
      </c>
      <c r="Q43" s="7">
        <f t="shared" si="3"/>
        <v>0.53488372093023251</v>
      </c>
    </row>
    <row r="44" spans="1:17" x14ac:dyDescent="0.25">
      <c r="A44" t="s">
        <v>96</v>
      </c>
      <c r="B44" t="s">
        <v>21</v>
      </c>
      <c r="C44" t="s">
        <v>177</v>
      </c>
      <c r="D44">
        <v>725.755</v>
      </c>
      <c r="E44">
        <v>7.7803899999999997</v>
      </c>
      <c r="F44">
        <v>41</v>
      </c>
      <c r="G44">
        <v>3.2</v>
      </c>
      <c r="H44">
        <v>112.72</v>
      </c>
      <c r="I44">
        <v>29</v>
      </c>
      <c r="J44">
        <v>2.6</v>
      </c>
      <c r="K44">
        <v>1.44</v>
      </c>
      <c r="L44">
        <v>140</v>
      </c>
      <c r="M44">
        <v>28.32</v>
      </c>
      <c r="N44" s="6">
        <f t="shared" si="0"/>
        <v>5.8000000000000007</v>
      </c>
      <c r="O44" s="6">
        <f t="shared" si="1"/>
        <v>70</v>
      </c>
      <c r="P44" s="7">
        <f t="shared" si="2"/>
        <v>0.44827586206896547</v>
      </c>
      <c r="Q44" s="7">
        <f t="shared" si="3"/>
        <v>0.41428571428571431</v>
      </c>
    </row>
    <row r="45" spans="1:17" x14ac:dyDescent="0.25">
      <c r="A45" t="s">
        <v>130</v>
      </c>
      <c r="B45" t="s">
        <v>21</v>
      </c>
      <c r="C45" t="s">
        <v>177</v>
      </c>
      <c r="D45">
        <v>1371.54</v>
      </c>
      <c r="E45">
        <v>8.5316200000000002</v>
      </c>
      <c r="F45">
        <v>45</v>
      </c>
      <c r="G45">
        <v>4.5599999999999996</v>
      </c>
      <c r="H45">
        <v>7.96</v>
      </c>
      <c r="I45">
        <v>64</v>
      </c>
      <c r="J45">
        <v>4.04</v>
      </c>
      <c r="K45">
        <v>5.44</v>
      </c>
      <c r="L45">
        <v>147</v>
      </c>
      <c r="M45">
        <v>33.08</v>
      </c>
      <c r="N45" s="6">
        <f t="shared" si="0"/>
        <v>8.6</v>
      </c>
      <c r="O45" s="6">
        <f t="shared" si="1"/>
        <v>109</v>
      </c>
      <c r="P45" s="7">
        <f t="shared" si="2"/>
        <v>0.46976744186046515</v>
      </c>
      <c r="Q45" s="7">
        <f t="shared" si="3"/>
        <v>0.58715596330275233</v>
      </c>
    </row>
    <row r="46" spans="1:17" x14ac:dyDescent="0.25">
      <c r="A46" t="s">
        <v>138</v>
      </c>
      <c r="B46" t="s">
        <v>21</v>
      </c>
      <c r="C46" t="s">
        <v>177</v>
      </c>
      <c r="D46">
        <v>1082.8599999999999</v>
      </c>
      <c r="E46">
        <v>7.6908000000000003</v>
      </c>
      <c r="F46">
        <v>63</v>
      </c>
      <c r="G46">
        <v>5.32</v>
      </c>
      <c r="H46">
        <v>1.88</v>
      </c>
      <c r="I46">
        <v>37</v>
      </c>
      <c r="J46">
        <v>3.28</v>
      </c>
      <c r="K46">
        <v>17.2</v>
      </c>
      <c r="L46">
        <v>357</v>
      </c>
      <c r="M46">
        <v>57.08</v>
      </c>
      <c r="N46" s="6">
        <f t="shared" si="0"/>
        <v>8.6</v>
      </c>
      <c r="O46" s="6">
        <f t="shared" si="1"/>
        <v>100</v>
      </c>
      <c r="P46" s="7">
        <f t="shared" si="2"/>
        <v>0.38139534883720927</v>
      </c>
      <c r="Q46" s="7">
        <f t="shared" si="3"/>
        <v>0.37</v>
      </c>
    </row>
    <row r="47" spans="1:17" x14ac:dyDescent="0.25">
      <c r="A47" t="s">
        <v>146</v>
      </c>
      <c r="B47" t="s">
        <v>21</v>
      </c>
      <c r="C47" t="s">
        <v>177</v>
      </c>
      <c r="D47">
        <v>1592.8</v>
      </c>
      <c r="E47">
        <v>8.7305299999999999</v>
      </c>
      <c r="F47">
        <v>68</v>
      </c>
      <c r="G47">
        <v>4.88</v>
      </c>
      <c r="H47">
        <v>2.16</v>
      </c>
      <c r="I47">
        <v>54</v>
      </c>
      <c r="J47">
        <v>3.92</v>
      </c>
      <c r="K47">
        <v>8.16</v>
      </c>
      <c r="L47">
        <v>157</v>
      </c>
      <c r="M47">
        <v>42.92</v>
      </c>
      <c r="N47" s="6">
        <f t="shared" si="0"/>
        <v>8.8000000000000007</v>
      </c>
      <c r="O47" s="6">
        <f t="shared" si="1"/>
        <v>122</v>
      </c>
      <c r="P47" s="7">
        <f t="shared" si="2"/>
        <v>0.44545454545454544</v>
      </c>
      <c r="Q47" s="7">
        <f t="shared" si="3"/>
        <v>0.44262295081967212</v>
      </c>
    </row>
    <row r="48" spans="1:17" x14ac:dyDescent="0.25">
      <c r="A48" t="s">
        <v>26</v>
      </c>
      <c r="B48" t="s">
        <v>27</v>
      </c>
      <c r="C48" t="s">
        <v>177</v>
      </c>
      <c r="D48">
        <v>246.30600000000001</v>
      </c>
      <c r="E48">
        <v>5.8311000000000002</v>
      </c>
      <c r="F48">
        <v>0</v>
      </c>
      <c r="G48">
        <v>0</v>
      </c>
      <c r="H48" t="s">
        <v>28</v>
      </c>
      <c r="I48">
        <v>5</v>
      </c>
      <c r="J48">
        <v>0.24</v>
      </c>
      <c r="K48">
        <v>3.8</v>
      </c>
      <c r="L48">
        <v>219</v>
      </c>
      <c r="M48">
        <v>31.24</v>
      </c>
      <c r="N48" s="6">
        <f t="shared" si="0"/>
        <v>0.24</v>
      </c>
      <c r="O48" s="6">
        <f t="shared" si="1"/>
        <v>5</v>
      </c>
      <c r="P48" s="7">
        <f t="shared" si="2"/>
        <v>1</v>
      </c>
      <c r="Q48" s="7">
        <f t="shared" si="3"/>
        <v>1</v>
      </c>
    </row>
    <row r="49" spans="1:17" x14ac:dyDescent="0.25">
      <c r="A49" t="s">
        <v>36</v>
      </c>
      <c r="B49" t="s">
        <v>27</v>
      </c>
      <c r="C49" t="s">
        <v>177</v>
      </c>
      <c r="D49">
        <v>1097.68</v>
      </c>
      <c r="E49">
        <v>6.8331900000000001</v>
      </c>
      <c r="F49">
        <v>15</v>
      </c>
      <c r="G49">
        <v>0.92</v>
      </c>
      <c r="H49">
        <v>19.920000000000002</v>
      </c>
      <c r="I49">
        <v>72</v>
      </c>
      <c r="J49">
        <v>6.08</v>
      </c>
      <c r="K49">
        <v>54.44</v>
      </c>
      <c r="L49">
        <v>226</v>
      </c>
      <c r="M49">
        <v>57.88</v>
      </c>
      <c r="N49" s="6">
        <f t="shared" si="0"/>
        <v>7</v>
      </c>
      <c r="O49" s="6">
        <f t="shared" si="1"/>
        <v>87</v>
      </c>
      <c r="P49" s="7">
        <f t="shared" si="2"/>
        <v>0.86857142857142855</v>
      </c>
      <c r="Q49" s="7">
        <f t="shared" si="3"/>
        <v>0.82758620689655171</v>
      </c>
    </row>
    <row r="50" spans="1:17" x14ac:dyDescent="0.25">
      <c r="A50" t="s">
        <v>44</v>
      </c>
      <c r="B50" t="s">
        <v>27</v>
      </c>
      <c r="C50" t="s">
        <v>177</v>
      </c>
      <c r="D50">
        <v>783.04300000000001</v>
      </c>
      <c r="E50">
        <v>7.2183200000000003</v>
      </c>
      <c r="F50">
        <v>87</v>
      </c>
      <c r="G50">
        <v>7.36</v>
      </c>
      <c r="H50">
        <v>197.84</v>
      </c>
      <c r="I50">
        <v>57</v>
      </c>
      <c r="J50">
        <v>4.32</v>
      </c>
      <c r="K50">
        <v>154.96</v>
      </c>
      <c r="L50">
        <v>144</v>
      </c>
      <c r="M50">
        <v>24.76</v>
      </c>
      <c r="N50" s="6">
        <f t="shared" si="0"/>
        <v>11.68</v>
      </c>
      <c r="O50" s="6">
        <f t="shared" si="1"/>
        <v>144</v>
      </c>
      <c r="P50" s="7">
        <f t="shared" si="2"/>
        <v>0.36986301369863017</v>
      </c>
      <c r="Q50" s="7">
        <f t="shared" si="3"/>
        <v>0.39583333333333331</v>
      </c>
    </row>
    <row r="51" spans="1:17" x14ac:dyDescent="0.25">
      <c r="A51" t="s">
        <v>82</v>
      </c>
      <c r="B51" t="s">
        <v>27</v>
      </c>
      <c r="C51" t="s">
        <v>177</v>
      </c>
      <c r="D51">
        <v>1313.85</v>
      </c>
      <c r="E51">
        <v>8.0367499999999996</v>
      </c>
      <c r="F51">
        <v>47</v>
      </c>
      <c r="G51">
        <v>4.2</v>
      </c>
      <c r="H51">
        <v>38.520000000000003</v>
      </c>
      <c r="I51">
        <v>58</v>
      </c>
      <c r="J51">
        <v>3.56</v>
      </c>
      <c r="K51">
        <v>3.68</v>
      </c>
      <c r="L51">
        <v>146</v>
      </c>
      <c r="M51">
        <v>30.44</v>
      </c>
      <c r="N51" s="6">
        <f t="shared" si="0"/>
        <v>7.76</v>
      </c>
      <c r="O51" s="6">
        <f t="shared" si="1"/>
        <v>105</v>
      </c>
      <c r="P51" s="7">
        <f t="shared" si="2"/>
        <v>0.45876288659793818</v>
      </c>
      <c r="Q51" s="7">
        <f t="shared" si="3"/>
        <v>0.55238095238095242</v>
      </c>
    </row>
    <row r="52" spans="1:17" x14ac:dyDescent="0.25">
      <c r="A52" t="s">
        <v>90</v>
      </c>
      <c r="B52" t="s">
        <v>27</v>
      </c>
      <c r="C52" t="s">
        <v>177</v>
      </c>
      <c r="D52">
        <v>1322.23</v>
      </c>
      <c r="E52">
        <v>7.5366400000000002</v>
      </c>
      <c r="F52">
        <v>128</v>
      </c>
      <c r="G52">
        <v>10.32</v>
      </c>
      <c r="H52">
        <v>12.6</v>
      </c>
      <c r="I52">
        <v>55</v>
      </c>
      <c r="J52">
        <v>3.6</v>
      </c>
      <c r="K52">
        <v>4.28</v>
      </c>
      <c r="L52">
        <v>90</v>
      </c>
      <c r="M52">
        <v>24</v>
      </c>
      <c r="N52" s="6">
        <f t="shared" si="0"/>
        <v>13.92</v>
      </c>
      <c r="O52" s="6">
        <f t="shared" si="1"/>
        <v>183</v>
      </c>
      <c r="P52" s="7">
        <f t="shared" si="2"/>
        <v>0.25862068965517243</v>
      </c>
      <c r="Q52" s="7">
        <f t="shared" si="3"/>
        <v>0.30054644808743169</v>
      </c>
    </row>
    <row r="53" spans="1:17" x14ac:dyDescent="0.25">
      <c r="A53" t="s">
        <v>100</v>
      </c>
      <c r="B53" t="s">
        <v>27</v>
      </c>
      <c r="C53" t="s">
        <v>177</v>
      </c>
      <c r="D53">
        <v>850.65700000000004</v>
      </c>
      <c r="E53">
        <v>7.2285599999999999</v>
      </c>
      <c r="F53">
        <v>34</v>
      </c>
      <c r="G53">
        <v>2.64</v>
      </c>
      <c r="H53">
        <v>60.64</v>
      </c>
      <c r="I53">
        <v>36</v>
      </c>
      <c r="J53">
        <v>2.2400000000000002</v>
      </c>
      <c r="K53">
        <v>47.96</v>
      </c>
      <c r="L53">
        <v>228</v>
      </c>
      <c r="M53">
        <v>50.24</v>
      </c>
      <c r="N53" s="6">
        <f t="shared" si="0"/>
        <v>4.8800000000000008</v>
      </c>
      <c r="O53" s="6">
        <f t="shared" si="1"/>
        <v>70</v>
      </c>
      <c r="P53" s="7">
        <f t="shared" si="2"/>
        <v>0.45901639344262291</v>
      </c>
      <c r="Q53" s="7">
        <f t="shared" si="3"/>
        <v>0.51428571428571423</v>
      </c>
    </row>
    <row r="54" spans="1:17" x14ac:dyDescent="0.25">
      <c r="A54" t="s">
        <v>132</v>
      </c>
      <c r="B54" t="s">
        <v>27</v>
      </c>
      <c r="C54" t="s">
        <v>177</v>
      </c>
      <c r="D54">
        <v>2169.61</v>
      </c>
      <c r="E54">
        <v>10.6312</v>
      </c>
      <c r="F54">
        <v>35</v>
      </c>
      <c r="G54">
        <v>2.3199999999999998</v>
      </c>
      <c r="H54">
        <v>3.72</v>
      </c>
      <c r="I54">
        <v>44</v>
      </c>
      <c r="J54">
        <v>3</v>
      </c>
      <c r="K54">
        <v>1.68</v>
      </c>
      <c r="L54">
        <v>168</v>
      </c>
      <c r="M54">
        <v>53.52</v>
      </c>
      <c r="N54">
        <f t="shared" si="0"/>
        <v>5.32</v>
      </c>
      <c r="O54">
        <f t="shared" si="1"/>
        <v>79</v>
      </c>
      <c r="P54" s="1">
        <f t="shared" si="2"/>
        <v>0.56390977443609025</v>
      </c>
      <c r="Q54" s="1">
        <f t="shared" si="3"/>
        <v>0.55696202531645567</v>
      </c>
    </row>
    <row r="55" spans="1:17" x14ac:dyDescent="0.25">
      <c r="A55" t="s">
        <v>140</v>
      </c>
      <c r="B55" t="s">
        <v>27</v>
      </c>
      <c r="C55" t="s">
        <v>177</v>
      </c>
      <c r="D55">
        <v>1131.4000000000001</v>
      </c>
      <c r="E55">
        <v>6.9547299999999996</v>
      </c>
      <c r="F55">
        <v>76</v>
      </c>
      <c r="G55">
        <v>7.24</v>
      </c>
      <c r="H55">
        <v>75.56</v>
      </c>
      <c r="I55">
        <v>127</v>
      </c>
      <c r="J55">
        <v>10.64</v>
      </c>
      <c r="K55">
        <v>1.48</v>
      </c>
      <c r="L55">
        <v>61</v>
      </c>
      <c r="M55">
        <v>18.36</v>
      </c>
      <c r="N55">
        <f t="shared" si="0"/>
        <v>17.880000000000003</v>
      </c>
      <c r="O55">
        <f t="shared" si="1"/>
        <v>203</v>
      </c>
      <c r="P55" s="1">
        <f t="shared" si="2"/>
        <v>0.59507829977628635</v>
      </c>
      <c r="Q55" s="1">
        <f t="shared" si="3"/>
        <v>0.62561576354679804</v>
      </c>
    </row>
    <row r="56" spans="1:17" x14ac:dyDescent="0.25">
      <c r="A56" t="s">
        <v>144</v>
      </c>
      <c r="B56" t="s">
        <v>27</v>
      </c>
      <c r="C56" t="s">
        <v>177</v>
      </c>
      <c r="D56">
        <v>1521.07</v>
      </c>
      <c r="E56">
        <v>9.0260499999999997</v>
      </c>
      <c r="F56">
        <v>50</v>
      </c>
      <c r="G56">
        <v>3.2</v>
      </c>
      <c r="H56">
        <v>2.3199999999999998</v>
      </c>
      <c r="I56">
        <v>44</v>
      </c>
      <c r="J56">
        <v>3.28</v>
      </c>
      <c r="K56">
        <v>11.76</v>
      </c>
      <c r="L56">
        <v>170</v>
      </c>
      <c r="M56">
        <v>47.36</v>
      </c>
      <c r="N56">
        <f t="shared" si="0"/>
        <v>6.48</v>
      </c>
      <c r="O56">
        <f t="shared" si="1"/>
        <v>94</v>
      </c>
      <c r="P56" s="1">
        <f t="shared" si="2"/>
        <v>0.50617283950617276</v>
      </c>
      <c r="Q56" s="1">
        <f t="shared" si="3"/>
        <v>0.46808510638297873</v>
      </c>
    </row>
    <row r="57" spans="1:17" x14ac:dyDescent="0.25">
      <c r="A57" t="s">
        <v>16</v>
      </c>
      <c r="B57" t="s">
        <v>17</v>
      </c>
      <c r="C57" t="s">
        <v>177</v>
      </c>
      <c r="D57">
        <v>1840.56</v>
      </c>
      <c r="E57">
        <v>9.0846900000000002</v>
      </c>
      <c r="F57">
        <v>111</v>
      </c>
      <c r="G57">
        <v>8.9600000000000009</v>
      </c>
      <c r="H57">
        <v>2.68</v>
      </c>
      <c r="I57">
        <v>152</v>
      </c>
      <c r="J57">
        <v>14.44</v>
      </c>
      <c r="K57">
        <v>8.84</v>
      </c>
      <c r="L57">
        <v>183</v>
      </c>
      <c r="M57">
        <v>45.04</v>
      </c>
      <c r="N57">
        <f t="shared" si="0"/>
        <v>23.4</v>
      </c>
      <c r="O57">
        <f t="shared" si="1"/>
        <v>263</v>
      </c>
      <c r="P57" s="1">
        <f t="shared" si="2"/>
        <v>0.61709401709401712</v>
      </c>
      <c r="Q57" s="1">
        <f t="shared" si="3"/>
        <v>0.57794676806083645</v>
      </c>
    </row>
    <row r="58" spans="1:17" x14ac:dyDescent="0.25">
      <c r="A58" t="s">
        <v>30</v>
      </c>
      <c r="B58" t="s">
        <v>17</v>
      </c>
      <c r="C58" t="s">
        <v>177</v>
      </c>
      <c r="D58">
        <v>1134.81</v>
      </c>
      <c r="E58">
        <v>7.7114000000000003</v>
      </c>
      <c r="F58">
        <v>36</v>
      </c>
      <c r="G58">
        <v>2.76</v>
      </c>
      <c r="H58">
        <v>3.96</v>
      </c>
      <c r="I58">
        <v>32</v>
      </c>
      <c r="J58">
        <v>2.84</v>
      </c>
      <c r="K58">
        <v>11.84</v>
      </c>
      <c r="L58">
        <v>223</v>
      </c>
      <c r="M58">
        <v>48</v>
      </c>
      <c r="N58">
        <f t="shared" si="0"/>
        <v>5.6</v>
      </c>
      <c r="O58">
        <f t="shared" si="1"/>
        <v>68</v>
      </c>
      <c r="P58" s="1">
        <f t="shared" si="2"/>
        <v>0.50714285714285712</v>
      </c>
      <c r="Q58" s="1">
        <f t="shared" si="3"/>
        <v>0.47058823529411764</v>
      </c>
    </row>
    <row r="59" spans="1:17" x14ac:dyDescent="0.25">
      <c r="A59" t="s">
        <v>38</v>
      </c>
      <c r="B59" t="s">
        <v>17</v>
      </c>
      <c r="C59" t="s">
        <v>177</v>
      </c>
      <c r="D59">
        <v>463.05</v>
      </c>
      <c r="E59">
        <v>5.4915799999999999</v>
      </c>
      <c r="F59">
        <v>13</v>
      </c>
      <c r="G59">
        <v>0.96</v>
      </c>
      <c r="H59">
        <v>38.799999999999997</v>
      </c>
      <c r="I59">
        <v>132</v>
      </c>
      <c r="J59">
        <v>11.16</v>
      </c>
      <c r="K59">
        <v>31.28</v>
      </c>
      <c r="L59">
        <v>78</v>
      </c>
      <c r="M59">
        <v>12.24</v>
      </c>
      <c r="N59">
        <f t="shared" si="0"/>
        <v>12.120000000000001</v>
      </c>
      <c r="O59">
        <f t="shared" si="1"/>
        <v>145</v>
      </c>
      <c r="P59" s="1">
        <f t="shared" si="2"/>
        <v>0.92079207920792072</v>
      </c>
      <c r="Q59" s="1">
        <f t="shared" si="3"/>
        <v>0.91034482758620694</v>
      </c>
    </row>
    <row r="60" spans="1:17" x14ac:dyDescent="0.25">
      <c r="A60" t="s">
        <v>76</v>
      </c>
      <c r="B60" t="s">
        <v>17</v>
      </c>
      <c r="C60" t="s">
        <v>177</v>
      </c>
      <c r="D60">
        <v>870.476</v>
      </c>
      <c r="E60">
        <v>6.4232300000000002</v>
      </c>
      <c r="F60">
        <v>20</v>
      </c>
      <c r="G60">
        <v>1.64</v>
      </c>
      <c r="H60">
        <v>2.4</v>
      </c>
      <c r="I60">
        <v>71</v>
      </c>
      <c r="J60">
        <v>5.16</v>
      </c>
      <c r="K60">
        <v>11.8</v>
      </c>
      <c r="L60">
        <v>111</v>
      </c>
      <c r="M60">
        <v>26.32</v>
      </c>
      <c r="N60">
        <f t="shared" si="0"/>
        <v>6.8</v>
      </c>
      <c r="O60">
        <f t="shared" si="1"/>
        <v>91</v>
      </c>
      <c r="P60" s="1">
        <f t="shared" si="2"/>
        <v>0.75882352941176479</v>
      </c>
      <c r="Q60" s="1">
        <f t="shared" si="3"/>
        <v>0.78021978021978022</v>
      </c>
    </row>
    <row r="61" spans="1:17" x14ac:dyDescent="0.25">
      <c r="A61" t="s">
        <v>84</v>
      </c>
      <c r="B61" t="s">
        <v>17</v>
      </c>
      <c r="C61" t="s">
        <v>177</v>
      </c>
      <c r="D61">
        <v>1237.42</v>
      </c>
      <c r="E61">
        <v>7.8796600000000003</v>
      </c>
      <c r="F61">
        <v>68</v>
      </c>
      <c r="G61">
        <v>5.6</v>
      </c>
      <c r="H61">
        <v>5.92</v>
      </c>
      <c r="I61">
        <v>63</v>
      </c>
      <c r="J61">
        <v>4.28</v>
      </c>
      <c r="K61">
        <v>51.92</v>
      </c>
      <c r="L61">
        <v>291</v>
      </c>
      <c r="M61">
        <v>55.76</v>
      </c>
      <c r="N61">
        <f t="shared" si="0"/>
        <v>9.879999999999999</v>
      </c>
      <c r="O61">
        <f t="shared" si="1"/>
        <v>131</v>
      </c>
      <c r="P61" s="1">
        <f t="shared" si="2"/>
        <v>0.43319838056680171</v>
      </c>
      <c r="Q61" s="1">
        <f t="shared" si="3"/>
        <v>0.48091603053435117</v>
      </c>
    </row>
    <row r="62" spans="1:17" x14ac:dyDescent="0.25">
      <c r="A62" t="s">
        <v>92</v>
      </c>
      <c r="B62" t="s">
        <v>17</v>
      </c>
      <c r="C62" t="s">
        <v>177</v>
      </c>
      <c r="D62">
        <v>1673.97</v>
      </c>
      <c r="E62">
        <v>8.9154800000000005</v>
      </c>
      <c r="F62">
        <v>87</v>
      </c>
      <c r="G62">
        <v>7.12</v>
      </c>
      <c r="H62">
        <v>1.92</v>
      </c>
      <c r="I62">
        <v>40</v>
      </c>
      <c r="J62">
        <v>3</v>
      </c>
      <c r="K62">
        <v>6.44</v>
      </c>
      <c r="L62">
        <v>195</v>
      </c>
      <c r="M62">
        <v>52.28</v>
      </c>
      <c r="N62">
        <f t="shared" si="0"/>
        <v>10.120000000000001</v>
      </c>
      <c r="O62">
        <f t="shared" si="1"/>
        <v>127</v>
      </c>
      <c r="P62" s="1">
        <f t="shared" si="2"/>
        <v>0.29644268774703553</v>
      </c>
      <c r="Q62" s="1">
        <f t="shared" si="3"/>
        <v>0.31496062992125984</v>
      </c>
    </row>
    <row r="63" spans="1:17" x14ac:dyDescent="0.25">
      <c r="A63" t="s">
        <v>98</v>
      </c>
      <c r="B63" t="s">
        <v>17</v>
      </c>
      <c r="C63" t="s">
        <v>177</v>
      </c>
      <c r="D63">
        <v>1654.33</v>
      </c>
      <c r="E63">
        <v>8.6414899999999992</v>
      </c>
      <c r="F63">
        <v>114</v>
      </c>
      <c r="G63">
        <v>10.199999999999999</v>
      </c>
      <c r="H63">
        <v>23.4</v>
      </c>
      <c r="I63">
        <v>76</v>
      </c>
      <c r="J63">
        <v>4.84</v>
      </c>
      <c r="K63">
        <v>6.64</v>
      </c>
      <c r="L63">
        <v>236</v>
      </c>
      <c r="M63">
        <v>65.36</v>
      </c>
      <c r="N63">
        <f t="shared" si="0"/>
        <v>15.04</v>
      </c>
      <c r="O63">
        <f t="shared" si="1"/>
        <v>190</v>
      </c>
      <c r="P63" s="1">
        <f t="shared" si="2"/>
        <v>0.32180851063829791</v>
      </c>
      <c r="Q63" s="1">
        <f t="shared" si="3"/>
        <v>0.4</v>
      </c>
    </row>
    <row r="64" spans="1:17" x14ac:dyDescent="0.25">
      <c r="A64" t="s">
        <v>126</v>
      </c>
      <c r="B64" t="s">
        <v>17</v>
      </c>
      <c r="C64" t="s">
        <v>177</v>
      </c>
      <c r="D64">
        <v>1189.53</v>
      </c>
      <c r="E64">
        <v>8.1698199999999996</v>
      </c>
      <c r="F64">
        <v>36</v>
      </c>
      <c r="G64">
        <v>2.6</v>
      </c>
      <c r="H64">
        <v>26.6</v>
      </c>
      <c r="I64">
        <v>42</v>
      </c>
      <c r="J64">
        <v>2.92</v>
      </c>
      <c r="K64">
        <v>5.2</v>
      </c>
      <c r="L64">
        <v>163</v>
      </c>
      <c r="M64">
        <v>42.68</v>
      </c>
      <c r="N64">
        <f t="shared" si="0"/>
        <v>5.52</v>
      </c>
      <c r="O64">
        <f t="shared" si="1"/>
        <v>78</v>
      </c>
      <c r="P64" s="1">
        <f t="shared" si="2"/>
        <v>0.52898550724637683</v>
      </c>
      <c r="Q64" s="1">
        <f t="shared" si="3"/>
        <v>0.53846153846153844</v>
      </c>
    </row>
    <row r="65" spans="1:17" x14ac:dyDescent="0.25">
      <c r="A65" t="s">
        <v>134</v>
      </c>
      <c r="B65" t="s">
        <v>17</v>
      </c>
      <c r="C65" t="s">
        <v>177</v>
      </c>
      <c r="D65">
        <v>1499.93</v>
      </c>
      <c r="E65">
        <v>7.94285</v>
      </c>
      <c r="F65">
        <v>84</v>
      </c>
      <c r="G65">
        <v>6.64</v>
      </c>
      <c r="H65">
        <v>5.36</v>
      </c>
      <c r="I65">
        <v>46</v>
      </c>
      <c r="J65">
        <v>3.76</v>
      </c>
      <c r="K65">
        <v>2.88</v>
      </c>
      <c r="L65">
        <v>146</v>
      </c>
      <c r="M65">
        <v>36.4</v>
      </c>
      <c r="N65">
        <f t="shared" si="0"/>
        <v>10.399999999999999</v>
      </c>
      <c r="O65">
        <f t="shared" si="1"/>
        <v>130</v>
      </c>
      <c r="P65" s="1">
        <f t="shared" si="2"/>
        <v>0.36153846153846159</v>
      </c>
      <c r="Q65" s="1">
        <f t="shared" si="3"/>
        <v>0.35384615384615387</v>
      </c>
    </row>
    <row r="66" spans="1:17" x14ac:dyDescent="0.25">
      <c r="A66" t="s">
        <v>142</v>
      </c>
      <c r="B66" t="s">
        <v>17</v>
      </c>
      <c r="C66" t="s">
        <v>177</v>
      </c>
      <c r="D66">
        <v>1446.67</v>
      </c>
      <c r="E66">
        <v>8.6502700000000008</v>
      </c>
      <c r="F66">
        <v>90</v>
      </c>
      <c r="G66">
        <v>8.0399999999999991</v>
      </c>
      <c r="H66">
        <v>16.32</v>
      </c>
      <c r="I66">
        <v>80</v>
      </c>
      <c r="J66">
        <v>6.28</v>
      </c>
      <c r="K66">
        <v>6.24</v>
      </c>
      <c r="L66">
        <v>84</v>
      </c>
      <c r="M66">
        <v>23.44</v>
      </c>
      <c r="N66">
        <f t="shared" si="0"/>
        <v>14.32</v>
      </c>
      <c r="O66">
        <f t="shared" si="1"/>
        <v>170</v>
      </c>
      <c r="P66" s="1">
        <f t="shared" si="2"/>
        <v>0.43854748603351956</v>
      </c>
      <c r="Q66" s="1">
        <f t="shared" si="3"/>
        <v>0.47058823529411764</v>
      </c>
    </row>
    <row r="67" spans="1:17" x14ac:dyDescent="0.25">
      <c r="A67" t="s">
        <v>23</v>
      </c>
      <c r="B67" t="s">
        <v>24</v>
      </c>
      <c r="C67" t="s">
        <v>177</v>
      </c>
      <c r="D67">
        <v>1527.88</v>
      </c>
      <c r="E67">
        <v>8.3728700000000007</v>
      </c>
      <c r="F67">
        <v>92</v>
      </c>
      <c r="G67">
        <v>9.08</v>
      </c>
      <c r="H67">
        <v>1.64</v>
      </c>
      <c r="I67">
        <v>125</v>
      </c>
      <c r="J67">
        <v>10.92</v>
      </c>
      <c r="K67">
        <v>15.12</v>
      </c>
      <c r="L67">
        <v>116</v>
      </c>
      <c r="M67">
        <v>32.56</v>
      </c>
      <c r="N67">
        <f t="shared" ref="N67:N75" si="4">G67+J67</f>
        <v>20</v>
      </c>
      <c r="O67">
        <f t="shared" ref="O67:O75" si="5">F67+I67</f>
        <v>217</v>
      </c>
      <c r="P67" s="1">
        <f t="shared" ref="P67:P75" si="6">J67/N67</f>
        <v>0.54600000000000004</v>
      </c>
      <c r="Q67" s="1">
        <f t="shared" ref="Q67:Q68" si="7">I67/O67</f>
        <v>0.57603686635944695</v>
      </c>
    </row>
    <row r="68" spans="1:17" x14ac:dyDescent="0.25">
      <c r="A68" t="s">
        <v>34</v>
      </c>
      <c r="B68" t="s">
        <v>24</v>
      </c>
      <c r="C68" t="s">
        <v>177</v>
      </c>
      <c r="D68">
        <v>1603.6</v>
      </c>
      <c r="E68">
        <v>8.54068</v>
      </c>
      <c r="F68">
        <v>66</v>
      </c>
      <c r="G68">
        <v>4.4800000000000004</v>
      </c>
      <c r="H68">
        <v>5.56</v>
      </c>
      <c r="I68">
        <v>42</v>
      </c>
      <c r="J68">
        <v>3.4</v>
      </c>
      <c r="K68">
        <v>18.88</v>
      </c>
      <c r="L68">
        <v>199</v>
      </c>
      <c r="M68">
        <v>58.68</v>
      </c>
      <c r="N68">
        <f t="shared" si="4"/>
        <v>7.8800000000000008</v>
      </c>
      <c r="O68">
        <f t="shared" si="5"/>
        <v>108</v>
      </c>
      <c r="P68" s="1">
        <f t="shared" si="6"/>
        <v>0.43147208121827407</v>
      </c>
      <c r="Q68" s="1">
        <f t="shared" si="7"/>
        <v>0.3888888888888889</v>
      </c>
    </row>
    <row r="69" spans="1:17" x14ac:dyDescent="0.25">
      <c r="A69" t="s">
        <v>42</v>
      </c>
      <c r="B69" t="s">
        <v>24</v>
      </c>
      <c r="C69" t="s">
        <v>177</v>
      </c>
    </row>
    <row r="70" spans="1:17" x14ac:dyDescent="0.25">
      <c r="A70" t="s">
        <v>48</v>
      </c>
      <c r="B70" t="s">
        <v>24</v>
      </c>
      <c r="C70" t="s">
        <v>177</v>
      </c>
      <c r="D70">
        <v>899.16700000000003</v>
      </c>
      <c r="E70">
        <v>6.7871899999999998</v>
      </c>
      <c r="F70">
        <v>24</v>
      </c>
      <c r="G70">
        <v>1.72</v>
      </c>
      <c r="H70">
        <v>11.36</v>
      </c>
      <c r="I70">
        <v>70</v>
      </c>
      <c r="J70">
        <v>5.76</v>
      </c>
      <c r="K70">
        <v>3.52</v>
      </c>
      <c r="L70">
        <v>85</v>
      </c>
      <c r="M70">
        <v>24.84</v>
      </c>
      <c r="N70">
        <f t="shared" si="4"/>
        <v>7.4799999999999995</v>
      </c>
      <c r="O70">
        <f t="shared" si="5"/>
        <v>94</v>
      </c>
      <c r="P70" s="1">
        <f t="shared" si="6"/>
        <v>0.77005347593582885</v>
      </c>
      <c r="Q70" s="1">
        <f t="shared" ref="Q70:Q75" si="8">I70/O70</f>
        <v>0.74468085106382975</v>
      </c>
    </row>
    <row r="71" spans="1:17" x14ac:dyDescent="0.25">
      <c r="A71" t="s">
        <v>78</v>
      </c>
      <c r="B71" t="s">
        <v>24</v>
      </c>
      <c r="C71" t="s">
        <v>177</v>
      </c>
      <c r="D71">
        <v>1754.63</v>
      </c>
      <c r="E71">
        <v>8.7260299999999997</v>
      </c>
      <c r="F71">
        <v>63</v>
      </c>
      <c r="G71">
        <v>4.5999999999999996</v>
      </c>
      <c r="H71">
        <v>6.96</v>
      </c>
      <c r="I71">
        <v>128</v>
      </c>
      <c r="J71">
        <v>9.8000000000000007</v>
      </c>
      <c r="K71">
        <v>2.3199999999999998</v>
      </c>
      <c r="L71">
        <v>113</v>
      </c>
      <c r="M71">
        <v>42.12</v>
      </c>
      <c r="N71">
        <f t="shared" si="4"/>
        <v>14.4</v>
      </c>
      <c r="O71">
        <f t="shared" si="5"/>
        <v>191</v>
      </c>
      <c r="P71" s="1">
        <f t="shared" si="6"/>
        <v>0.68055555555555558</v>
      </c>
      <c r="Q71" s="1">
        <f t="shared" si="8"/>
        <v>0.67015706806282727</v>
      </c>
    </row>
    <row r="72" spans="1:17" x14ac:dyDescent="0.25">
      <c r="A72" t="s">
        <v>86</v>
      </c>
      <c r="B72" t="s">
        <v>24</v>
      </c>
      <c r="C72" t="s">
        <v>177</v>
      </c>
      <c r="D72">
        <v>1107.67</v>
      </c>
      <c r="E72">
        <v>7.2170300000000003</v>
      </c>
      <c r="F72">
        <v>49</v>
      </c>
      <c r="G72">
        <v>3.92</v>
      </c>
      <c r="H72">
        <v>7.76</v>
      </c>
      <c r="I72">
        <v>49</v>
      </c>
      <c r="J72">
        <v>3.72</v>
      </c>
      <c r="K72">
        <v>1.92</v>
      </c>
      <c r="L72">
        <v>68</v>
      </c>
      <c r="M72">
        <v>24.04</v>
      </c>
      <c r="N72">
        <f t="shared" si="4"/>
        <v>7.6400000000000006</v>
      </c>
      <c r="O72">
        <f t="shared" si="5"/>
        <v>98</v>
      </c>
      <c r="P72" s="1">
        <f t="shared" si="6"/>
        <v>0.48691099476439792</v>
      </c>
      <c r="Q72" s="1">
        <f t="shared" si="8"/>
        <v>0.5</v>
      </c>
    </row>
    <row r="73" spans="1:17" x14ac:dyDescent="0.25">
      <c r="A73" t="s">
        <v>94</v>
      </c>
      <c r="B73" t="s">
        <v>24</v>
      </c>
      <c r="C73" t="s">
        <v>177</v>
      </c>
      <c r="D73">
        <v>1392.82</v>
      </c>
      <c r="E73">
        <v>7.8055399999999997</v>
      </c>
      <c r="F73">
        <v>125</v>
      </c>
      <c r="G73">
        <v>10.24</v>
      </c>
      <c r="H73">
        <v>7.84</v>
      </c>
      <c r="I73">
        <v>40</v>
      </c>
      <c r="J73">
        <v>3.36</v>
      </c>
      <c r="K73">
        <v>21.32</v>
      </c>
      <c r="L73">
        <v>137</v>
      </c>
      <c r="M73">
        <v>46.6</v>
      </c>
      <c r="N73">
        <f t="shared" si="4"/>
        <v>13.6</v>
      </c>
      <c r="O73">
        <f t="shared" si="5"/>
        <v>165</v>
      </c>
      <c r="P73" s="1">
        <f t="shared" si="6"/>
        <v>0.24705882352941178</v>
      </c>
      <c r="Q73" s="1">
        <f t="shared" si="8"/>
        <v>0.24242424242424243</v>
      </c>
    </row>
    <row r="74" spans="1:17" x14ac:dyDescent="0.25">
      <c r="A74" t="s">
        <v>128</v>
      </c>
      <c r="B74" t="s">
        <v>24</v>
      </c>
      <c r="C74" t="s">
        <v>177</v>
      </c>
      <c r="D74">
        <v>1390.34</v>
      </c>
      <c r="E74">
        <v>8.4529200000000007</v>
      </c>
      <c r="F74">
        <v>31</v>
      </c>
      <c r="G74">
        <v>1.76</v>
      </c>
      <c r="H74">
        <v>7</v>
      </c>
      <c r="I74">
        <v>40</v>
      </c>
      <c r="J74">
        <v>2.72</v>
      </c>
      <c r="K74">
        <v>30.24</v>
      </c>
      <c r="L74">
        <v>252</v>
      </c>
      <c r="M74">
        <v>62.32</v>
      </c>
      <c r="N74" s="6">
        <f t="shared" si="4"/>
        <v>4.4800000000000004</v>
      </c>
      <c r="O74" s="6">
        <f t="shared" si="5"/>
        <v>71</v>
      </c>
      <c r="P74" s="7">
        <f t="shared" si="6"/>
        <v>0.6071428571428571</v>
      </c>
      <c r="Q74" s="7">
        <f t="shared" si="8"/>
        <v>0.56338028169014087</v>
      </c>
    </row>
    <row r="75" spans="1:17" x14ac:dyDescent="0.25">
      <c r="A75" t="s">
        <v>136</v>
      </c>
      <c r="B75" t="s">
        <v>24</v>
      </c>
      <c r="C75" t="s">
        <v>177</v>
      </c>
      <c r="D75">
        <v>798.21500000000003</v>
      </c>
      <c r="E75">
        <v>7.2328299999999999</v>
      </c>
      <c r="F75">
        <v>38</v>
      </c>
      <c r="G75">
        <v>2.96</v>
      </c>
      <c r="H75">
        <v>12</v>
      </c>
      <c r="I75">
        <v>9</v>
      </c>
      <c r="J75">
        <v>0.68</v>
      </c>
      <c r="K75">
        <v>21.72</v>
      </c>
      <c r="L75">
        <v>274</v>
      </c>
      <c r="M75">
        <v>55.04</v>
      </c>
      <c r="N75" s="6">
        <f t="shared" si="4"/>
        <v>3.64</v>
      </c>
      <c r="O75" s="6">
        <f t="shared" si="5"/>
        <v>47</v>
      </c>
      <c r="P75" s="7">
        <f t="shared" si="6"/>
        <v>0.18681318681318682</v>
      </c>
      <c r="Q75" s="7">
        <f t="shared" si="8"/>
        <v>0.19148936170212766</v>
      </c>
    </row>
  </sheetData>
  <sortState xmlns:xlrd2="http://schemas.microsoft.com/office/spreadsheetml/2017/richdata2" ref="A2:M75">
    <sortCondition ref="C2:C75"/>
    <sortCondition ref="B2:B7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0140-DEB4-46FB-9847-FD9E347761B6}">
  <sheetPr>
    <pageSetUpPr fitToPage="1"/>
  </sheetPr>
  <dimension ref="A1:Q91"/>
  <sheetViews>
    <sheetView tabSelected="1" zoomScaleNormal="100" workbookViewId="0">
      <selection activeCell="A62" sqref="A62:Q62"/>
    </sheetView>
  </sheetViews>
  <sheetFormatPr defaultRowHeight="15" x14ac:dyDescent="0.25"/>
  <cols>
    <col min="5" max="5" width="9.28515625" bestFit="1" customWidth="1"/>
    <col min="6" max="6" width="11.7109375" customWidth="1"/>
    <col min="7" max="7" width="9.28515625" customWidth="1"/>
    <col min="8" max="8" width="11.28515625" customWidth="1"/>
    <col min="9" max="11" width="9.28515625" bestFit="1" customWidth="1"/>
    <col min="12" max="12" width="9.5703125" bestFit="1" customWidth="1"/>
    <col min="13" max="13" width="9.28515625" bestFit="1" customWidth="1"/>
    <col min="14" max="14" width="9.85546875" customWidth="1"/>
    <col min="15" max="15" width="10.140625" customWidth="1"/>
    <col min="16" max="16" width="11.7109375" customWidth="1"/>
    <col min="17" max="17" width="12" customWidth="1"/>
  </cols>
  <sheetData>
    <row r="1" spans="1:17" x14ac:dyDescent="0.25">
      <c r="A1" t="s">
        <v>1</v>
      </c>
      <c r="B1" t="s">
        <v>2</v>
      </c>
      <c r="C1" t="s">
        <v>176</v>
      </c>
      <c r="D1" t="s">
        <v>4</v>
      </c>
      <c r="E1" t="s">
        <v>5</v>
      </c>
      <c r="F1" t="s">
        <v>168</v>
      </c>
      <c r="G1" t="s">
        <v>169</v>
      </c>
      <c r="H1" t="s">
        <v>170</v>
      </c>
      <c r="I1" t="s">
        <v>171</v>
      </c>
      <c r="J1" t="s">
        <v>172</v>
      </c>
      <c r="K1" t="s">
        <v>173</v>
      </c>
      <c r="L1" t="s">
        <v>174</v>
      </c>
      <c r="M1" t="s">
        <v>175</v>
      </c>
      <c r="N1" t="s">
        <v>179</v>
      </c>
      <c r="O1" t="s">
        <v>180</v>
      </c>
      <c r="P1" t="s">
        <v>181</v>
      </c>
      <c r="Q1" t="s">
        <v>182</v>
      </c>
    </row>
    <row r="2" spans="1:17" x14ac:dyDescent="0.25">
      <c r="A2" t="s">
        <v>50</v>
      </c>
      <c r="B2">
        <v>0</v>
      </c>
      <c r="C2" t="s">
        <v>178</v>
      </c>
      <c r="D2">
        <v>1562.59</v>
      </c>
      <c r="E2">
        <v>8.8202400000000001</v>
      </c>
      <c r="F2">
        <v>77</v>
      </c>
      <c r="G2">
        <v>5.92</v>
      </c>
      <c r="H2">
        <v>6.08</v>
      </c>
      <c r="I2">
        <v>92</v>
      </c>
      <c r="J2">
        <v>8.0399999999999991</v>
      </c>
      <c r="K2">
        <v>1.88</v>
      </c>
      <c r="L2">
        <v>88</v>
      </c>
      <c r="M2">
        <v>33.28</v>
      </c>
      <c r="N2">
        <f t="shared" ref="N2:N11" si="0">G2+J2</f>
        <v>13.959999999999999</v>
      </c>
      <c r="O2">
        <f t="shared" ref="O2:O11" si="1">F2+I2</f>
        <v>169</v>
      </c>
      <c r="P2" s="1">
        <f t="shared" ref="P2:P11" si="2">J2/N2</f>
        <v>0.5759312320916905</v>
      </c>
      <c r="Q2" s="1">
        <f t="shared" ref="Q2:Q11" si="3">I2/O2</f>
        <v>0.54437869822485208</v>
      </c>
    </row>
    <row r="3" spans="1:17" x14ac:dyDescent="0.25">
      <c r="A3" t="s">
        <v>56</v>
      </c>
      <c r="B3">
        <v>0</v>
      </c>
      <c r="C3" t="s">
        <v>178</v>
      </c>
      <c r="D3">
        <v>1508.62</v>
      </c>
      <c r="E3">
        <v>8.6942400000000006</v>
      </c>
      <c r="F3">
        <v>37</v>
      </c>
      <c r="G3">
        <v>2.8</v>
      </c>
      <c r="H3">
        <v>3.24</v>
      </c>
      <c r="I3">
        <v>31</v>
      </c>
      <c r="J3">
        <v>2.84</v>
      </c>
      <c r="K3">
        <v>23.76</v>
      </c>
      <c r="L3">
        <v>198</v>
      </c>
      <c r="M3">
        <v>53.72</v>
      </c>
      <c r="N3">
        <f t="shared" si="0"/>
        <v>5.64</v>
      </c>
      <c r="O3">
        <f t="shared" si="1"/>
        <v>68</v>
      </c>
      <c r="P3" s="1">
        <f t="shared" si="2"/>
        <v>0.50354609929078009</v>
      </c>
      <c r="Q3" s="1">
        <f t="shared" si="3"/>
        <v>0.45588235294117646</v>
      </c>
    </row>
    <row r="4" spans="1:17" x14ac:dyDescent="0.25">
      <c r="A4" t="s">
        <v>64</v>
      </c>
      <c r="B4">
        <v>0</v>
      </c>
      <c r="C4" t="s">
        <v>178</v>
      </c>
      <c r="D4">
        <v>1271.54</v>
      </c>
      <c r="E4">
        <v>8.0334800000000008</v>
      </c>
      <c r="F4">
        <v>85</v>
      </c>
      <c r="G4">
        <v>6.8</v>
      </c>
      <c r="H4">
        <v>7.24</v>
      </c>
      <c r="I4">
        <v>72</v>
      </c>
      <c r="J4">
        <v>5.16</v>
      </c>
      <c r="K4">
        <v>3.72</v>
      </c>
      <c r="L4">
        <v>136</v>
      </c>
      <c r="M4">
        <v>42.24</v>
      </c>
      <c r="N4">
        <f t="shared" si="0"/>
        <v>11.96</v>
      </c>
      <c r="O4">
        <f t="shared" si="1"/>
        <v>157</v>
      </c>
      <c r="P4" s="1">
        <f t="shared" si="2"/>
        <v>0.43143812709030099</v>
      </c>
      <c r="Q4" s="1">
        <f t="shared" si="3"/>
        <v>0.45859872611464969</v>
      </c>
    </row>
    <row r="5" spans="1:17" x14ac:dyDescent="0.25">
      <c r="A5" t="s">
        <v>74</v>
      </c>
      <c r="B5">
        <v>0</v>
      </c>
      <c r="C5" t="s">
        <v>178</v>
      </c>
      <c r="D5">
        <v>950.05100000000004</v>
      </c>
      <c r="E5">
        <v>8.0186600000000006</v>
      </c>
      <c r="F5">
        <v>57</v>
      </c>
      <c r="G5">
        <v>3.48</v>
      </c>
      <c r="H5">
        <v>4.72</v>
      </c>
      <c r="I5">
        <v>49</v>
      </c>
      <c r="J5">
        <v>4.2</v>
      </c>
      <c r="K5">
        <v>13.88</v>
      </c>
      <c r="L5">
        <v>134</v>
      </c>
      <c r="M5">
        <v>34.799999999999997</v>
      </c>
      <c r="N5">
        <f t="shared" si="0"/>
        <v>7.68</v>
      </c>
      <c r="O5">
        <f t="shared" si="1"/>
        <v>106</v>
      </c>
      <c r="P5" s="1">
        <f t="shared" si="2"/>
        <v>0.546875</v>
      </c>
      <c r="Q5" s="1">
        <f t="shared" si="3"/>
        <v>0.46226415094339623</v>
      </c>
    </row>
    <row r="6" spans="1:17" x14ac:dyDescent="0.25">
      <c r="A6" t="s">
        <v>102</v>
      </c>
      <c r="B6">
        <v>0</v>
      </c>
      <c r="C6" t="s">
        <v>178</v>
      </c>
      <c r="D6">
        <v>673.59</v>
      </c>
      <c r="E6">
        <v>7.3536000000000001</v>
      </c>
      <c r="F6">
        <v>28</v>
      </c>
      <c r="G6">
        <v>2.52</v>
      </c>
      <c r="H6">
        <v>3.08</v>
      </c>
      <c r="I6">
        <v>30</v>
      </c>
      <c r="J6">
        <v>3.16</v>
      </c>
      <c r="K6">
        <v>11.92</v>
      </c>
      <c r="L6">
        <v>271</v>
      </c>
      <c r="M6">
        <v>39.200000000000003</v>
      </c>
      <c r="N6">
        <f t="shared" si="0"/>
        <v>5.68</v>
      </c>
      <c r="O6">
        <f t="shared" si="1"/>
        <v>58</v>
      </c>
      <c r="P6" s="1">
        <f t="shared" si="2"/>
        <v>0.55633802816901412</v>
      </c>
      <c r="Q6" s="1">
        <f t="shared" si="3"/>
        <v>0.51724137931034486</v>
      </c>
    </row>
    <row r="7" spans="1:17" x14ac:dyDescent="0.25">
      <c r="A7" t="s">
        <v>110</v>
      </c>
      <c r="B7">
        <v>0</v>
      </c>
      <c r="C7" t="s">
        <v>178</v>
      </c>
      <c r="D7">
        <v>1415.98</v>
      </c>
      <c r="E7">
        <v>8.0143900000000006</v>
      </c>
      <c r="F7">
        <v>111</v>
      </c>
      <c r="G7">
        <v>9.9600000000000009</v>
      </c>
      <c r="H7">
        <v>3.04</v>
      </c>
      <c r="I7">
        <v>86</v>
      </c>
      <c r="J7">
        <v>6.92</v>
      </c>
      <c r="K7">
        <v>16.88</v>
      </c>
      <c r="L7">
        <v>75</v>
      </c>
      <c r="M7">
        <v>24.08</v>
      </c>
      <c r="N7">
        <f t="shared" si="0"/>
        <v>16.880000000000003</v>
      </c>
      <c r="O7">
        <f t="shared" si="1"/>
        <v>197</v>
      </c>
      <c r="P7" s="1">
        <f t="shared" si="2"/>
        <v>0.40995260663507105</v>
      </c>
      <c r="Q7" s="1">
        <f t="shared" si="3"/>
        <v>0.43654822335025378</v>
      </c>
    </row>
    <row r="8" spans="1:17" x14ac:dyDescent="0.25">
      <c r="A8" t="s">
        <v>118</v>
      </c>
      <c r="B8">
        <v>0</v>
      </c>
      <c r="C8" t="s">
        <v>178</v>
      </c>
      <c r="D8">
        <v>1048.4000000000001</v>
      </c>
      <c r="E8">
        <v>7.7682500000000001</v>
      </c>
      <c r="F8">
        <v>20</v>
      </c>
      <c r="G8">
        <v>1.64</v>
      </c>
      <c r="H8">
        <v>3.24</v>
      </c>
      <c r="I8">
        <v>63</v>
      </c>
      <c r="J8">
        <v>4.32</v>
      </c>
      <c r="K8">
        <v>5.36</v>
      </c>
      <c r="L8">
        <v>221</v>
      </c>
      <c r="M8">
        <v>51.4</v>
      </c>
      <c r="N8">
        <f t="shared" si="0"/>
        <v>5.96</v>
      </c>
      <c r="O8">
        <f t="shared" si="1"/>
        <v>83</v>
      </c>
      <c r="P8" s="1">
        <f t="shared" si="2"/>
        <v>0.72483221476510074</v>
      </c>
      <c r="Q8" s="1">
        <f t="shared" si="3"/>
        <v>0.75903614457831325</v>
      </c>
    </row>
    <row r="9" spans="1:17" x14ac:dyDescent="0.25">
      <c r="A9" t="s">
        <v>148</v>
      </c>
      <c r="B9">
        <v>0</v>
      </c>
      <c r="C9" t="s">
        <v>178</v>
      </c>
      <c r="D9">
        <v>1592.72</v>
      </c>
      <c r="E9">
        <v>9.2772299999999994</v>
      </c>
      <c r="F9">
        <v>59</v>
      </c>
      <c r="G9">
        <v>4.92</v>
      </c>
      <c r="H9">
        <v>36.76</v>
      </c>
      <c r="I9">
        <v>47</v>
      </c>
      <c r="J9">
        <v>3.48</v>
      </c>
      <c r="K9">
        <v>1.2</v>
      </c>
      <c r="L9">
        <v>63</v>
      </c>
      <c r="M9">
        <v>24.48</v>
      </c>
      <c r="N9">
        <f t="shared" si="0"/>
        <v>8.4</v>
      </c>
      <c r="O9">
        <f t="shared" si="1"/>
        <v>106</v>
      </c>
      <c r="P9" s="1">
        <f t="shared" si="2"/>
        <v>0.41428571428571426</v>
      </c>
      <c r="Q9" s="1">
        <f t="shared" si="3"/>
        <v>0.44339622641509435</v>
      </c>
    </row>
    <row r="10" spans="1:17" x14ac:dyDescent="0.25">
      <c r="A10" t="s">
        <v>156</v>
      </c>
      <c r="B10">
        <v>0</v>
      </c>
      <c r="C10" t="s">
        <v>178</v>
      </c>
      <c r="D10">
        <v>1132.53</v>
      </c>
      <c r="E10">
        <v>8.2305799999999998</v>
      </c>
      <c r="F10">
        <v>46</v>
      </c>
      <c r="G10">
        <v>3.12</v>
      </c>
      <c r="H10">
        <v>1.4</v>
      </c>
      <c r="I10">
        <v>33</v>
      </c>
      <c r="J10">
        <v>2.48</v>
      </c>
      <c r="K10">
        <v>42.08</v>
      </c>
      <c r="L10">
        <v>281</v>
      </c>
      <c r="M10">
        <v>61.88</v>
      </c>
      <c r="N10">
        <f t="shared" si="0"/>
        <v>5.6</v>
      </c>
      <c r="O10">
        <f t="shared" si="1"/>
        <v>79</v>
      </c>
      <c r="P10" s="1">
        <f t="shared" si="2"/>
        <v>0.44285714285714289</v>
      </c>
      <c r="Q10" s="1">
        <f t="shared" si="3"/>
        <v>0.41772151898734178</v>
      </c>
    </row>
    <row r="11" spans="1:17" x14ac:dyDescent="0.25">
      <c r="A11" t="s">
        <v>164</v>
      </c>
      <c r="B11">
        <v>0</v>
      </c>
      <c r="C11" t="s">
        <v>178</v>
      </c>
      <c r="D11">
        <v>1142.83</v>
      </c>
      <c r="E11">
        <v>7.7934599999999996</v>
      </c>
      <c r="F11">
        <v>39</v>
      </c>
      <c r="G11">
        <v>2.6</v>
      </c>
      <c r="H11">
        <v>6.32</v>
      </c>
      <c r="I11">
        <v>43</v>
      </c>
      <c r="J11">
        <v>3.2</v>
      </c>
      <c r="K11">
        <v>1.64</v>
      </c>
      <c r="L11">
        <v>127</v>
      </c>
      <c r="M11">
        <v>42</v>
      </c>
      <c r="N11">
        <f t="shared" si="0"/>
        <v>5.8000000000000007</v>
      </c>
      <c r="O11">
        <f t="shared" si="1"/>
        <v>82</v>
      </c>
      <c r="P11" s="1">
        <f t="shared" si="2"/>
        <v>0.55172413793103448</v>
      </c>
      <c r="Q11" s="1">
        <f t="shared" si="3"/>
        <v>0.52439024390243905</v>
      </c>
    </row>
    <row r="12" spans="1:17" x14ac:dyDescent="0.25">
      <c r="A12" s="4" t="s">
        <v>183</v>
      </c>
      <c r="D12" s="5">
        <f>AVERAGE(D2:D11)</f>
        <v>1229.8851</v>
      </c>
      <c r="E12" s="5">
        <f t="shared" ref="E12:Q12" si="4">AVERAGE(E2:E11)</f>
        <v>8.2004130000000011</v>
      </c>
      <c r="F12" s="5">
        <f t="shared" si="4"/>
        <v>55.9</v>
      </c>
      <c r="G12" s="5">
        <f t="shared" si="4"/>
        <v>4.3759999999999994</v>
      </c>
      <c r="H12" s="5">
        <f t="shared" si="4"/>
        <v>7.5120000000000005</v>
      </c>
      <c r="I12" s="5">
        <f t="shared" si="4"/>
        <v>54.6</v>
      </c>
      <c r="J12" s="5">
        <f t="shared" si="4"/>
        <v>4.38</v>
      </c>
      <c r="K12" s="5">
        <f t="shared" si="4"/>
        <v>12.232000000000001</v>
      </c>
      <c r="L12" s="5">
        <f t="shared" si="4"/>
        <v>159.4</v>
      </c>
      <c r="M12" s="5">
        <f t="shared" si="4"/>
        <v>40.707999999999998</v>
      </c>
      <c r="N12" s="5">
        <f t="shared" si="4"/>
        <v>8.7559999999999985</v>
      </c>
      <c r="O12" s="5">
        <f t="shared" si="4"/>
        <v>110.5</v>
      </c>
      <c r="P12" s="5">
        <f t="shared" si="4"/>
        <v>0.51577803031158498</v>
      </c>
      <c r="Q12" s="5">
        <f t="shared" si="4"/>
        <v>0.50194576647678624</v>
      </c>
    </row>
    <row r="13" spans="1:17" x14ac:dyDescent="0.25">
      <c r="A13" s="4" t="s">
        <v>184</v>
      </c>
      <c r="D13" s="5">
        <f>STDEV(D2:D11)/SQRT(10)</f>
        <v>93.936509964082731</v>
      </c>
      <c r="E13" s="5">
        <f t="shared" ref="E13:Q13" si="5">STDEV(E2:E11)/SQRT(10)</f>
        <v>0.18115275049311894</v>
      </c>
      <c r="F13" s="5">
        <f t="shared" si="5"/>
        <v>8.9112288714856831</v>
      </c>
      <c r="G13" s="5">
        <f t="shared" si="5"/>
        <v>0.80750259717504602</v>
      </c>
      <c r="H13" s="5">
        <f t="shared" si="5"/>
        <v>3.300310019107632</v>
      </c>
      <c r="I13" s="5">
        <f t="shared" si="5"/>
        <v>7.1572806754148379</v>
      </c>
      <c r="J13" s="5">
        <f t="shared" si="5"/>
        <v>0.57892620907638603</v>
      </c>
      <c r="K13" s="5">
        <f t="shared" si="5"/>
        <v>4.0946482144379628</v>
      </c>
      <c r="L13" s="5">
        <f t="shared" si="5"/>
        <v>25.007198963498489</v>
      </c>
      <c r="M13" s="5">
        <f t="shared" si="5"/>
        <v>3.8988502008783188</v>
      </c>
      <c r="N13" s="5">
        <f t="shared" si="5"/>
        <v>1.2923632100406868</v>
      </c>
      <c r="O13" s="5">
        <f t="shared" si="5"/>
        <v>14.992776038257002</v>
      </c>
      <c r="P13" s="5">
        <f t="shared" si="5"/>
        <v>3.0787140726921333E-2</v>
      </c>
      <c r="Q13" s="5">
        <f t="shared" si="5"/>
        <v>3.1447976844945505E-2</v>
      </c>
    </row>
    <row r="14" spans="1:17" x14ac:dyDescent="0.25">
      <c r="P14" s="1"/>
      <c r="Q14" s="1"/>
    </row>
    <row r="15" spans="1:17" x14ac:dyDescent="0.25">
      <c r="A15" t="s">
        <v>52</v>
      </c>
      <c r="B15">
        <v>2</v>
      </c>
      <c r="C15" t="s">
        <v>178</v>
      </c>
      <c r="D15">
        <v>1595.31</v>
      </c>
      <c r="E15">
        <v>9.0931700000000006</v>
      </c>
      <c r="F15">
        <v>34</v>
      </c>
      <c r="G15">
        <v>2.4</v>
      </c>
      <c r="H15">
        <v>5.08</v>
      </c>
      <c r="I15">
        <v>53</v>
      </c>
      <c r="J15">
        <v>4.12</v>
      </c>
      <c r="K15">
        <v>9.44</v>
      </c>
      <c r="L15">
        <v>128</v>
      </c>
      <c r="M15">
        <v>46.84</v>
      </c>
      <c r="N15">
        <f t="shared" ref="N15:N24" si="6">G15+J15</f>
        <v>6.52</v>
      </c>
      <c r="O15">
        <f t="shared" ref="O15:O24" si="7">F15+I15</f>
        <v>87</v>
      </c>
      <c r="P15" s="1">
        <f t="shared" ref="P15:P24" si="8">J15/N15</f>
        <v>0.63190184049079756</v>
      </c>
      <c r="Q15" s="1">
        <f t="shared" ref="Q15:Q24" si="9">I15/O15</f>
        <v>0.60919540229885061</v>
      </c>
    </row>
    <row r="16" spans="1:17" x14ac:dyDescent="0.25">
      <c r="A16" t="s">
        <v>58</v>
      </c>
      <c r="B16">
        <v>2</v>
      </c>
      <c r="C16" t="s">
        <v>178</v>
      </c>
      <c r="D16">
        <v>1391.01</v>
      </c>
      <c r="E16">
        <v>7.9070600000000004</v>
      </c>
      <c r="F16">
        <v>131</v>
      </c>
      <c r="G16">
        <v>10.56</v>
      </c>
      <c r="H16">
        <v>1</v>
      </c>
      <c r="I16">
        <v>151</v>
      </c>
      <c r="J16">
        <v>14.08</v>
      </c>
      <c r="K16">
        <v>49.88</v>
      </c>
      <c r="L16">
        <v>60</v>
      </c>
      <c r="M16">
        <v>16.440000000000001</v>
      </c>
      <c r="N16">
        <f t="shared" si="6"/>
        <v>24.64</v>
      </c>
      <c r="O16">
        <f t="shared" si="7"/>
        <v>282</v>
      </c>
      <c r="P16" s="1">
        <f t="shared" si="8"/>
        <v>0.5714285714285714</v>
      </c>
      <c r="Q16" s="1">
        <f t="shared" si="9"/>
        <v>0.53546099290780147</v>
      </c>
    </row>
    <row r="17" spans="1:17" x14ac:dyDescent="0.25">
      <c r="A17" t="s">
        <v>66</v>
      </c>
      <c r="B17">
        <v>2</v>
      </c>
      <c r="C17" t="s">
        <v>178</v>
      </c>
      <c r="D17">
        <v>1220.58</v>
      </c>
      <c r="E17">
        <v>7.7388899999999996</v>
      </c>
      <c r="F17">
        <v>69</v>
      </c>
      <c r="G17">
        <v>4.84</v>
      </c>
      <c r="H17">
        <v>0.6</v>
      </c>
      <c r="I17">
        <v>47</v>
      </c>
      <c r="J17">
        <v>3.48</v>
      </c>
      <c r="K17">
        <v>9.68</v>
      </c>
      <c r="L17">
        <v>65</v>
      </c>
      <c r="M17">
        <v>23</v>
      </c>
      <c r="N17">
        <f t="shared" si="6"/>
        <v>8.32</v>
      </c>
      <c r="O17">
        <f t="shared" si="7"/>
        <v>116</v>
      </c>
      <c r="P17" s="1">
        <f t="shared" si="8"/>
        <v>0.41826923076923073</v>
      </c>
      <c r="Q17" s="1">
        <f t="shared" si="9"/>
        <v>0.40517241379310343</v>
      </c>
    </row>
    <row r="18" spans="1:17" x14ac:dyDescent="0.25">
      <c r="A18" t="s">
        <v>72</v>
      </c>
      <c r="B18">
        <v>2</v>
      </c>
      <c r="C18" t="s">
        <v>178</v>
      </c>
      <c r="D18">
        <v>1584.47</v>
      </c>
      <c r="E18">
        <v>9.0977700000000006</v>
      </c>
      <c r="F18">
        <v>76</v>
      </c>
      <c r="G18">
        <v>7.12</v>
      </c>
      <c r="H18">
        <v>16.920000000000002</v>
      </c>
      <c r="I18">
        <v>106</v>
      </c>
      <c r="J18">
        <v>9.64</v>
      </c>
      <c r="K18">
        <v>3.2</v>
      </c>
      <c r="L18">
        <v>74</v>
      </c>
      <c r="M18">
        <v>18.239999999999998</v>
      </c>
      <c r="N18">
        <f t="shared" si="6"/>
        <v>16.760000000000002</v>
      </c>
      <c r="O18">
        <f t="shared" si="7"/>
        <v>182</v>
      </c>
      <c r="P18" s="1">
        <f t="shared" si="8"/>
        <v>0.57517899761336511</v>
      </c>
      <c r="Q18" s="1">
        <f t="shared" si="9"/>
        <v>0.58241758241758246</v>
      </c>
    </row>
    <row r="19" spans="1:17" x14ac:dyDescent="0.25">
      <c r="A19" t="s">
        <v>106</v>
      </c>
      <c r="B19">
        <v>2</v>
      </c>
      <c r="C19" t="s">
        <v>178</v>
      </c>
      <c r="D19">
        <v>1270.43</v>
      </c>
      <c r="E19">
        <v>8.5631799999999991</v>
      </c>
      <c r="F19">
        <v>28</v>
      </c>
      <c r="G19">
        <v>2.2000000000000002</v>
      </c>
      <c r="H19">
        <v>17.72</v>
      </c>
      <c r="I19">
        <v>62</v>
      </c>
      <c r="J19">
        <v>4.16</v>
      </c>
      <c r="K19">
        <v>2.16</v>
      </c>
      <c r="L19">
        <v>112</v>
      </c>
      <c r="M19">
        <v>25.76</v>
      </c>
      <c r="N19">
        <f t="shared" si="6"/>
        <v>6.36</v>
      </c>
      <c r="O19">
        <f t="shared" si="7"/>
        <v>90</v>
      </c>
      <c r="P19" s="1">
        <f t="shared" si="8"/>
        <v>0.65408805031446537</v>
      </c>
      <c r="Q19" s="1">
        <f t="shared" si="9"/>
        <v>0.68888888888888888</v>
      </c>
    </row>
    <row r="20" spans="1:17" x14ac:dyDescent="0.25">
      <c r="A20" t="s">
        <v>114</v>
      </c>
      <c r="B20">
        <v>2</v>
      </c>
      <c r="C20" t="s">
        <v>178</v>
      </c>
      <c r="D20">
        <v>1300.95</v>
      </c>
      <c r="E20">
        <v>7.55138</v>
      </c>
      <c r="F20">
        <v>82</v>
      </c>
      <c r="G20">
        <v>7.28</v>
      </c>
      <c r="H20">
        <v>1.52</v>
      </c>
      <c r="I20">
        <v>102</v>
      </c>
      <c r="J20">
        <v>7.36</v>
      </c>
      <c r="K20">
        <v>7.64</v>
      </c>
      <c r="L20">
        <v>61</v>
      </c>
      <c r="M20">
        <v>21.16</v>
      </c>
      <c r="N20">
        <f t="shared" si="6"/>
        <v>14.64</v>
      </c>
      <c r="O20">
        <f t="shared" si="7"/>
        <v>184</v>
      </c>
      <c r="P20" s="1">
        <f t="shared" si="8"/>
        <v>0.50273224043715847</v>
      </c>
      <c r="Q20" s="1">
        <f t="shared" si="9"/>
        <v>0.55434782608695654</v>
      </c>
    </row>
    <row r="21" spans="1:17" x14ac:dyDescent="0.25">
      <c r="A21" t="s">
        <v>122</v>
      </c>
      <c r="B21">
        <v>2</v>
      </c>
      <c r="C21" t="s">
        <v>178</v>
      </c>
      <c r="D21">
        <v>1265.06</v>
      </c>
      <c r="E21">
        <v>8.6293299999999995</v>
      </c>
      <c r="F21">
        <v>42</v>
      </c>
      <c r="G21">
        <v>2.64</v>
      </c>
      <c r="H21">
        <v>2.12</v>
      </c>
      <c r="I21">
        <v>52</v>
      </c>
      <c r="J21">
        <v>4.32</v>
      </c>
      <c r="K21">
        <v>6.6</v>
      </c>
      <c r="L21">
        <v>99</v>
      </c>
      <c r="M21">
        <v>34.520000000000003</v>
      </c>
      <c r="N21">
        <f t="shared" si="6"/>
        <v>6.9600000000000009</v>
      </c>
      <c r="O21">
        <f t="shared" si="7"/>
        <v>94</v>
      </c>
      <c r="P21" s="1">
        <f t="shared" si="8"/>
        <v>0.62068965517241381</v>
      </c>
      <c r="Q21" s="1">
        <f t="shared" si="9"/>
        <v>0.55319148936170215</v>
      </c>
    </row>
    <row r="22" spans="1:17" x14ac:dyDescent="0.25">
      <c r="A22" t="s">
        <v>152</v>
      </c>
      <c r="B22">
        <v>2</v>
      </c>
      <c r="C22" t="s">
        <v>178</v>
      </c>
      <c r="D22">
        <v>1524.97</v>
      </c>
      <c r="E22">
        <v>8.5384499999999992</v>
      </c>
      <c r="F22">
        <v>92</v>
      </c>
      <c r="G22">
        <v>7.4</v>
      </c>
      <c r="H22">
        <v>16.52</v>
      </c>
      <c r="I22">
        <v>47</v>
      </c>
      <c r="J22">
        <v>4</v>
      </c>
      <c r="K22">
        <v>4.8</v>
      </c>
      <c r="L22">
        <v>55</v>
      </c>
      <c r="M22">
        <v>22.4</v>
      </c>
      <c r="N22">
        <f t="shared" si="6"/>
        <v>11.4</v>
      </c>
      <c r="O22">
        <f t="shared" si="7"/>
        <v>139</v>
      </c>
      <c r="P22" s="1">
        <f t="shared" si="8"/>
        <v>0.35087719298245612</v>
      </c>
      <c r="Q22" s="1">
        <f t="shared" si="9"/>
        <v>0.33812949640287771</v>
      </c>
    </row>
    <row r="23" spans="1:17" x14ac:dyDescent="0.25">
      <c r="A23" t="s">
        <v>160</v>
      </c>
      <c r="B23">
        <v>2</v>
      </c>
      <c r="C23" t="s">
        <v>178</v>
      </c>
      <c r="D23">
        <v>1464.8</v>
      </c>
      <c r="E23">
        <v>8.1759500000000003</v>
      </c>
      <c r="F23">
        <v>48</v>
      </c>
      <c r="G23">
        <v>3.84</v>
      </c>
      <c r="H23">
        <v>10.08</v>
      </c>
      <c r="I23">
        <v>107</v>
      </c>
      <c r="J23">
        <v>9.36</v>
      </c>
      <c r="K23">
        <v>1.64</v>
      </c>
      <c r="L23">
        <v>63</v>
      </c>
      <c r="M23">
        <v>26.24</v>
      </c>
      <c r="N23">
        <f t="shared" si="6"/>
        <v>13.2</v>
      </c>
      <c r="O23">
        <f t="shared" si="7"/>
        <v>155</v>
      </c>
      <c r="P23" s="1">
        <f t="shared" si="8"/>
        <v>0.70909090909090911</v>
      </c>
      <c r="Q23" s="1">
        <f t="shared" si="9"/>
        <v>0.69032258064516128</v>
      </c>
    </row>
    <row r="24" spans="1:17" x14ac:dyDescent="0.25">
      <c r="A24" t="s">
        <v>166</v>
      </c>
      <c r="B24">
        <v>2</v>
      </c>
      <c r="C24" t="s">
        <v>178</v>
      </c>
      <c r="D24">
        <v>1329.71</v>
      </c>
      <c r="E24">
        <v>8.4116499999999998</v>
      </c>
      <c r="F24">
        <v>38</v>
      </c>
      <c r="G24">
        <v>2.92</v>
      </c>
      <c r="H24">
        <v>4.04</v>
      </c>
      <c r="I24">
        <v>158</v>
      </c>
      <c r="J24">
        <v>14.28</v>
      </c>
      <c r="K24">
        <v>2.2400000000000002</v>
      </c>
      <c r="L24">
        <v>54</v>
      </c>
      <c r="M24">
        <v>17.600000000000001</v>
      </c>
      <c r="N24">
        <f t="shared" si="6"/>
        <v>17.2</v>
      </c>
      <c r="O24">
        <f t="shared" si="7"/>
        <v>196</v>
      </c>
      <c r="P24" s="1">
        <f t="shared" si="8"/>
        <v>0.83023255813953489</v>
      </c>
      <c r="Q24" s="1">
        <f t="shared" si="9"/>
        <v>0.80612244897959184</v>
      </c>
    </row>
    <row r="25" spans="1:17" x14ac:dyDescent="0.25">
      <c r="A25" s="4" t="s">
        <v>183</v>
      </c>
      <c r="D25" s="5">
        <f>AVERAGE(D15:D24)</f>
        <v>1394.7289999999998</v>
      </c>
      <c r="E25" s="5">
        <f t="shared" ref="E25:Q25" si="10">AVERAGE(E15:E24)</f>
        <v>8.3706829999999997</v>
      </c>
      <c r="F25" s="5">
        <f t="shared" si="10"/>
        <v>64</v>
      </c>
      <c r="G25" s="5">
        <f t="shared" si="10"/>
        <v>5.12</v>
      </c>
      <c r="H25" s="5">
        <f t="shared" si="10"/>
        <v>7.5600000000000005</v>
      </c>
      <c r="I25" s="5">
        <f t="shared" si="10"/>
        <v>88.5</v>
      </c>
      <c r="J25" s="5">
        <f t="shared" si="10"/>
        <v>7.4799999999999995</v>
      </c>
      <c r="K25" s="5">
        <f t="shared" si="10"/>
        <v>9.727999999999998</v>
      </c>
      <c r="L25" s="5">
        <f t="shared" si="10"/>
        <v>77.099999999999994</v>
      </c>
      <c r="M25" s="5">
        <f t="shared" si="10"/>
        <v>25.220000000000002</v>
      </c>
      <c r="N25" s="5">
        <f t="shared" si="10"/>
        <v>12.600000000000003</v>
      </c>
      <c r="O25" s="5">
        <f t="shared" si="10"/>
        <v>152.5</v>
      </c>
      <c r="P25" s="5">
        <f t="shared" si="10"/>
        <v>0.58644892464389031</v>
      </c>
      <c r="Q25" s="5">
        <f t="shared" si="10"/>
        <v>0.57632491217825166</v>
      </c>
    </row>
    <row r="26" spans="1:17" x14ac:dyDescent="0.25">
      <c r="A26" s="4" t="s">
        <v>184</v>
      </c>
      <c r="D26" s="5">
        <f>STDEV(D15:D24)/SQRT(10)</f>
        <v>43.936193013910021</v>
      </c>
      <c r="E26" s="5">
        <f t="shared" ref="E26:Q26" si="11">STDEV(E15:E24)/SQRT(10)</f>
        <v>0.1669233831502745</v>
      </c>
      <c r="F26" s="5">
        <f t="shared" si="11"/>
        <v>10.207840124139876</v>
      </c>
      <c r="G26" s="5">
        <f t="shared" si="11"/>
        <v>0.8949835504385294</v>
      </c>
      <c r="H26" s="5">
        <f t="shared" si="11"/>
        <v>2.2448914846330044</v>
      </c>
      <c r="I26" s="5">
        <f t="shared" si="11"/>
        <v>13.460435852279574</v>
      </c>
      <c r="J26" s="5">
        <f t="shared" si="11"/>
        <v>1.3267437163555322</v>
      </c>
      <c r="K26" s="5">
        <f t="shared" si="11"/>
        <v>4.5607905747432289</v>
      </c>
      <c r="L26" s="5">
        <f t="shared" si="11"/>
        <v>8.3112373727782973</v>
      </c>
      <c r="M26" s="5">
        <f t="shared" si="11"/>
        <v>2.9221073065702265</v>
      </c>
      <c r="N26" s="5">
        <f t="shared" si="11"/>
        <v>1.8720778711249022</v>
      </c>
      <c r="O26" s="5">
        <f t="shared" si="11"/>
        <v>19.340372281835734</v>
      </c>
      <c r="P26" s="5">
        <f t="shared" si="11"/>
        <v>4.3896914405270937E-2</v>
      </c>
      <c r="Q26" s="5">
        <f t="shared" si="11"/>
        <v>4.3244634375258162E-2</v>
      </c>
    </row>
    <row r="27" spans="1:17" x14ac:dyDescent="0.25">
      <c r="A27" t="s">
        <v>1</v>
      </c>
      <c r="B27" t="s">
        <v>2</v>
      </c>
      <c r="C27" t="s">
        <v>176</v>
      </c>
      <c r="D27" t="s">
        <v>4</v>
      </c>
      <c r="E27" t="s">
        <v>5</v>
      </c>
      <c r="F27" t="s">
        <v>168</v>
      </c>
      <c r="G27" t="s">
        <v>169</v>
      </c>
      <c r="H27" t="s">
        <v>170</v>
      </c>
      <c r="I27" t="s">
        <v>171</v>
      </c>
      <c r="J27" t="s">
        <v>172</v>
      </c>
      <c r="K27" t="s">
        <v>173</v>
      </c>
      <c r="L27" t="s">
        <v>174</v>
      </c>
      <c r="M27" t="s">
        <v>175</v>
      </c>
      <c r="N27" t="s">
        <v>179</v>
      </c>
      <c r="O27" t="s">
        <v>180</v>
      </c>
      <c r="P27" t="s">
        <v>181</v>
      </c>
      <c r="Q27" t="s">
        <v>182</v>
      </c>
    </row>
    <row r="28" spans="1:17" x14ac:dyDescent="0.25">
      <c r="A28" s="2">
        <v>100</v>
      </c>
      <c r="B28">
        <v>4</v>
      </c>
      <c r="C28" t="s">
        <v>178</v>
      </c>
      <c r="D28">
        <v>1541.8</v>
      </c>
      <c r="E28">
        <v>8.7274799999999999</v>
      </c>
      <c r="F28">
        <v>81</v>
      </c>
      <c r="G28" s="1">
        <v>7.9227100000000004</v>
      </c>
      <c r="H28" s="1">
        <v>0.32010899999999998</v>
      </c>
      <c r="I28" s="3">
        <v>77</v>
      </c>
      <c r="J28" s="1">
        <v>6.5222300000000004</v>
      </c>
      <c r="K28" s="1">
        <v>4.3614899999999999</v>
      </c>
      <c r="L28" s="3">
        <v>104</v>
      </c>
      <c r="M28" s="1">
        <v>38.893300000000004</v>
      </c>
      <c r="N28" s="1">
        <f t="shared" ref="N28:N36" si="12">G28+J28</f>
        <v>14.444940000000001</v>
      </c>
      <c r="O28">
        <f t="shared" ref="O28:O36" si="13">F28+I28</f>
        <v>158</v>
      </c>
      <c r="P28" s="1">
        <f t="shared" ref="P28:P36" si="14">J28/N28</f>
        <v>0.45152350927037427</v>
      </c>
      <c r="Q28" s="1">
        <f t="shared" ref="Q28:Q36" si="15">I28/O28</f>
        <v>0.48734177215189872</v>
      </c>
    </row>
    <row r="29" spans="1:17" x14ac:dyDescent="0.25">
      <c r="A29" t="s">
        <v>60</v>
      </c>
      <c r="B29">
        <v>4</v>
      </c>
      <c r="C29" t="s">
        <v>178</v>
      </c>
      <c r="D29">
        <v>1518.34</v>
      </c>
      <c r="E29">
        <v>8.7846399999999996</v>
      </c>
      <c r="F29">
        <v>54</v>
      </c>
      <c r="G29">
        <v>3.92</v>
      </c>
      <c r="H29">
        <v>2.6</v>
      </c>
      <c r="I29">
        <v>29</v>
      </c>
      <c r="J29">
        <v>1.84</v>
      </c>
      <c r="K29">
        <v>15.4</v>
      </c>
      <c r="L29">
        <v>172</v>
      </c>
      <c r="M29">
        <v>49.36</v>
      </c>
      <c r="N29">
        <f t="shared" si="12"/>
        <v>5.76</v>
      </c>
      <c r="O29">
        <f t="shared" si="13"/>
        <v>83</v>
      </c>
      <c r="P29" s="1">
        <f t="shared" si="14"/>
        <v>0.31944444444444448</v>
      </c>
      <c r="Q29" s="1">
        <f t="shared" si="15"/>
        <v>0.3493975903614458</v>
      </c>
    </row>
    <row r="30" spans="1:17" x14ac:dyDescent="0.25">
      <c r="A30" t="s">
        <v>68</v>
      </c>
      <c r="B30">
        <v>4</v>
      </c>
      <c r="C30" t="s">
        <v>178</v>
      </c>
      <c r="D30">
        <v>962.89300000000003</v>
      </c>
      <c r="E30">
        <v>7.1579899999999999</v>
      </c>
      <c r="F30">
        <v>59</v>
      </c>
      <c r="G30">
        <v>5.08</v>
      </c>
      <c r="H30">
        <v>7.64</v>
      </c>
      <c r="I30">
        <v>111</v>
      </c>
      <c r="J30">
        <v>10.64</v>
      </c>
      <c r="K30">
        <v>1.84</v>
      </c>
      <c r="L30">
        <v>181</v>
      </c>
      <c r="M30">
        <v>32.200000000000003</v>
      </c>
      <c r="N30">
        <f t="shared" si="12"/>
        <v>15.72</v>
      </c>
      <c r="O30">
        <f t="shared" si="13"/>
        <v>170</v>
      </c>
      <c r="P30" s="1">
        <f t="shared" si="14"/>
        <v>0.67684478371501278</v>
      </c>
      <c r="Q30" s="1">
        <f t="shared" si="15"/>
        <v>0.65294117647058825</v>
      </c>
    </row>
    <row r="31" spans="1:17" x14ac:dyDescent="0.25">
      <c r="A31" t="s">
        <v>104</v>
      </c>
      <c r="B31">
        <v>4</v>
      </c>
      <c r="C31" t="s">
        <v>178</v>
      </c>
      <c r="D31">
        <v>1177.6600000000001</v>
      </c>
      <c r="E31">
        <v>7.2125199999999996</v>
      </c>
      <c r="F31">
        <v>125</v>
      </c>
      <c r="G31">
        <v>10.039999999999999</v>
      </c>
      <c r="H31">
        <v>4.72</v>
      </c>
      <c r="I31">
        <v>32</v>
      </c>
      <c r="J31">
        <v>3.04</v>
      </c>
      <c r="K31">
        <v>23.24</v>
      </c>
      <c r="L31">
        <v>104</v>
      </c>
      <c r="M31">
        <v>30.4</v>
      </c>
      <c r="N31">
        <f t="shared" si="12"/>
        <v>13.079999999999998</v>
      </c>
      <c r="O31">
        <f t="shared" si="13"/>
        <v>157</v>
      </c>
      <c r="P31" s="1">
        <f t="shared" si="14"/>
        <v>0.23241590214067281</v>
      </c>
      <c r="Q31" s="1">
        <f t="shared" si="15"/>
        <v>0.20382165605095542</v>
      </c>
    </row>
    <row r="32" spans="1:17" x14ac:dyDescent="0.25">
      <c r="A32" t="s">
        <v>112</v>
      </c>
      <c r="B32">
        <v>4</v>
      </c>
      <c r="C32" t="s">
        <v>178</v>
      </c>
      <c r="D32">
        <v>832.50699999999995</v>
      </c>
      <c r="E32">
        <v>8.1682400000000008</v>
      </c>
      <c r="F32">
        <v>19</v>
      </c>
      <c r="G32">
        <v>1.96</v>
      </c>
      <c r="H32">
        <v>8.9600000000000009</v>
      </c>
      <c r="I32">
        <v>51</v>
      </c>
      <c r="J32">
        <v>4.08</v>
      </c>
      <c r="K32">
        <v>11.72</v>
      </c>
      <c r="L32">
        <v>63</v>
      </c>
      <c r="M32">
        <v>24.2</v>
      </c>
      <c r="N32">
        <f t="shared" si="12"/>
        <v>6.04</v>
      </c>
      <c r="O32">
        <f t="shared" si="13"/>
        <v>70</v>
      </c>
      <c r="P32" s="1">
        <f t="shared" si="14"/>
        <v>0.67549668874172186</v>
      </c>
      <c r="Q32" s="1">
        <f t="shared" si="15"/>
        <v>0.72857142857142854</v>
      </c>
    </row>
    <row r="33" spans="1:17" x14ac:dyDescent="0.25">
      <c r="A33" t="s">
        <v>120</v>
      </c>
      <c r="B33">
        <v>4</v>
      </c>
      <c r="C33" t="s">
        <v>178</v>
      </c>
      <c r="D33">
        <v>1941.76</v>
      </c>
      <c r="E33">
        <v>10.1599</v>
      </c>
      <c r="F33">
        <v>139</v>
      </c>
      <c r="G33">
        <v>12.08</v>
      </c>
      <c r="H33">
        <v>2.96</v>
      </c>
      <c r="I33">
        <v>57</v>
      </c>
      <c r="J33">
        <v>3.96</v>
      </c>
      <c r="K33">
        <v>41.08</v>
      </c>
      <c r="L33">
        <v>99</v>
      </c>
      <c r="M33">
        <v>39.68</v>
      </c>
      <c r="N33">
        <f t="shared" si="12"/>
        <v>16.04</v>
      </c>
      <c r="O33">
        <f t="shared" si="13"/>
        <v>196</v>
      </c>
      <c r="P33" s="1">
        <f t="shared" si="14"/>
        <v>0.24688279301745636</v>
      </c>
      <c r="Q33" s="1">
        <f t="shared" si="15"/>
        <v>0.29081632653061223</v>
      </c>
    </row>
    <row r="34" spans="1:17" x14ac:dyDescent="0.25">
      <c r="A34" t="s">
        <v>124</v>
      </c>
      <c r="B34">
        <v>4</v>
      </c>
      <c r="C34" t="s">
        <v>178</v>
      </c>
      <c r="D34">
        <v>948.17399999999998</v>
      </c>
      <c r="E34">
        <v>7.80776</v>
      </c>
      <c r="F34">
        <v>51</v>
      </c>
      <c r="G34">
        <v>3.76</v>
      </c>
      <c r="H34">
        <v>25.64</v>
      </c>
      <c r="I34">
        <v>34</v>
      </c>
      <c r="J34">
        <v>2.64</v>
      </c>
      <c r="K34">
        <v>5.48</v>
      </c>
      <c r="L34">
        <v>156</v>
      </c>
      <c r="M34">
        <v>32.36</v>
      </c>
      <c r="N34">
        <f t="shared" si="12"/>
        <v>6.4</v>
      </c>
      <c r="O34">
        <f t="shared" si="13"/>
        <v>85</v>
      </c>
      <c r="P34" s="1">
        <f t="shared" si="14"/>
        <v>0.41249999999999998</v>
      </c>
      <c r="Q34" s="1">
        <f t="shared" si="15"/>
        <v>0.4</v>
      </c>
    </row>
    <row r="35" spans="1:17" x14ac:dyDescent="0.25">
      <c r="A35" t="s">
        <v>150</v>
      </c>
      <c r="B35">
        <v>4</v>
      </c>
      <c r="C35" t="s">
        <v>178</v>
      </c>
      <c r="D35">
        <v>1344.35</v>
      </c>
      <c r="E35">
        <v>8.0771099999999993</v>
      </c>
      <c r="F35">
        <v>52</v>
      </c>
      <c r="G35">
        <v>4.5199999999999996</v>
      </c>
      <c r="H35">
        <v>9.8000000000000007</v>
      </c>
      <c r="I35">
        <v>66</v>
      </c>
      <c r="J35">
        <v>5.68</v>
      </c>
      <c r="K35">
        <v>4.92</v>
      </c>
      <c r="L35">
        <v>151</v>
      </c>
      <c r="M35">
        <v>45.08</v>
      </c>
      <c r="N35">
        <f t="shared" si="12"/>
        <v>10.199999999999999</v>
      </c>
      <c r="O35">
        <f t="shared" si="13"/>
        <v>118</v>
      </c>
      <c r="P35" s="1">
        <f t="shared" si="14"/>
        <v>0.55686274509803924</v>
      </c>
      <c r="Q35" s="1">
        <f t="shared" si="15"/>
        <v>0.55932203389830504</v>
      </c>
    </row>
    <row r="36" spans="1:17" x14ac:dyDescent="0.25">
      <c r="A36" t="s">
        <v>158</v>
      </c>
      <c r="B36">
        <v>4</v>
      </c>
      <c r="C36" t="s">
        <v>178</v>
      </c>
      <c r="D36">
        <v>1080.0899999999999</v>
      </c>
      <c r="E36">
        <v>6.9325200000000002</v>
      </c>
      <c r="F36">
        <v>54</v>
      </c>
      <c r="G36">
        <v>4.08</v>
      </c>
      <c r="H36">
        <v>35.04</v>
      </c>
      <c r="I36">
        <v>79</v>
      </c>
      <c r="J36">
        <v>6.4</v>
      </c>
      <c r="K36">
        <v>42.88</v>
      </c>
      <c r="L36">
        <v>232</v>
      </c>
      <c r="M36">
        <v>56.6</v>
      </c>
      <c r="N36">
        <f t="shared" si="12"/>
        <v>10.48</v>
      </c>
      <c r="O36">
        <f t="shared" si="13"/>
        <v>133</v>
      </c>
      <c r="P36" s="1">
        <f t="shared" si="14"/>
        <v>0.61068702290076338</v>
      </c>
      <c r="Q36" s="1">
        <f t="shared" si="15"/>
        <v>0.59398496240601506</v>
      </c>
    </row>
    <row r="37" spans="1:17" x14ac:dyDescent="0.25">
      <c r="A37" s="4" t="s">
        <v>183</v>
      </c>
      <c r="D37" s="5">
        <f>AVERAGE(D28:D36)</f>
        <v>1260.8415555555557</v>
      </c>
      <c r="E37" s="5">
        <f t="shared" ref="E37:Q37" si="16">AVERAGE(E28:E36)</f>
        <v>8.1142400000000006</v>
      </c>
      <c r="F37" s="5">
        <f t="shared" si="16"/>
        <v>70.444444444444443</v>
      </c>
      <c r="G37" s="5">
        <f t="shared" si="16"/>
        <v>5.9291899999999993</v>
      </c>
      <c r="H37" s="5">
        <f t="shared" si="16"/>
        <v>10.853345444444443</v>
      </c>
      <c r="I37" s="5">
        <f t="shared" si="16"/>
        <v>59.555555555555557</v>
      </c>
      <c r="J37" s="5">
        <f t="shared" si="16"/>
        <v>4.9780255555555559</v>
      </c>
      <c r="K37" s="5">
        <f t="shared" si="16"/>
        <v>16.769054444444446</v>
      </c>
      <c r="L37" s="5">
        <f t="shared" si="16"/>
        <v>140.22222222222223</v>
      </c>
      <c r="M37" s="5">
        <f t="shared" si="16"/>
        <v>38.752588888888887</v>
      </c>
      <c r="N37" s="5">
        <f t="shared" si="16"/>
        <v>10.907215555555556</v>
      </c>
      <c r="O37" s="5">
        <f t="shared" si="16"/>
        <v>130</v>
      </c>
      <c r="P37" s="5">
        <f t="shared" si="16"/>
        <v>0.46473976548094281</v>
      </c>
      <c r="Q37" s="5">
        <f t="shared" si="16"/>
        <v>0.47402188293791653</v>
      </c>
    </row>
    <row r="38" spans="1:17" x14ac:dyDescent="0.25">
      <c r="A38" s="4" t="s">
        <v>184</v>
      </c>
      <c r="D38" s="5">
        <f>STDEV(D28:D36)/SQRT(9)</f>
        <v>119.34205125465932</v>
      </c>
      <c r="E38" s="5">
        <f t="shared" ref="E38:Q38" si="17">STDEV(E28:E36)/SQRT(9)</f>
        <v>0.33814083398538569</v>
      </c>
      <c r="F38" s="5">
        <f t="shared" si="17"/>
        <v>12.815042280147781</v>
      </c>
      <c r="G38" s="5">
        <f t="shared" si="17"/>
        <v>1.1138552122595555</v>
      </c>
      <c r="H38" s="5">
        <f t="shared" si="17"/>
        <v>3.9045004370738199</v>
      </c>
      <c r="I38" s="5">
        <f t="shared" si="17"/>
        <v>8.9723512202628957</v>
      </c>
      <c r="J38" s="5">
        <f t="shared" si="17"/>
        <v>0.89651825202203295</v>
      </c>
      <c r="K38" s="5">
        <f t="shared" si="17"/>
        <v>5.2529239375870764</v>
      </c>
      <c r="L38" s="5">
        <f t="shared" si="17"/>
        <v>17.379567966898644</v>
      </c>
      <c r="M38" s="5">
        <f t="shared" si="17"/>
        <v>3.4101736567237069</v>
      </c>
      <c r="N38" s="5">
        <f t="shared" si="17"/>
        <v>1.3840667284081425</v>
      </c>
      <c r="O38" s="5">
        <f t="shared" si="17"/>
        <v>14.65150731722394</v>
      </c>
      <c r="P38" s="5">
        <f t="shared" si="17"/>
        <v>5.8291019838376347E-2</v>
      </c>
      <c r="Q38" s="5">
        <f t="shared" si="17"/>
        <v>5.848019042336295E-2</v>
      </c>
    </row>
    <row r="39" spans="1:17" x14ac:dyDescent="0.25">
      <c r="P39" s="1"/>
      <c r="Q39" s="1"/>
    </row>
    <row r="40" spans="1:17" x14ac:dyDescent="0.25">
      <c r="A40" t="s">
        <v>54</v>
      </c>
      <c r="B40">
        <v>6</v>
      </c>
      <c r="C40" t="s">
        <v>178</v>
      </c>
      <c r="D40">
        <v>1965.04</v>
      </c>
      <c r="E40">
        <v>10.0916</v>
      </c>
      <c r="F40">
        <v>44</v>
      </c>
      <c r="G40">
        <v>3.6</v>
      </c>
      <c r="H40">
        <v>8.52</v>
      </c>
      <c r="I40">
        <v>41</v>
      </c>
      <c r="J40">
        <v>3.56</v>
      </c>
      <c r="K40">
        <v>2.36</v>
      </c>
      <c r="L40">
        <v>221</v>
      </c>
      <c r="M40">
        <v>75.84</v>
      </c>
      <c r="N40">
        <f t="shared" ref="N40:N46" si="18">G40+J40</f>
        <v>7.16</v>
      </c>
      <c r="O40">
        <f t="shared" ref="O40:O46" si="19">F40+I40</f>
        <v>85</v>
      </c>
      <c r="P40" s="1">
        <f t="shared" ref="P40:P46" si="20">J40/N40</f>
        <v>0.4972067039106145</v>
      </c>
      <c r="Q40" s="1">
        <f t="shared" ref="Q40:Q46" si="21">I40/O40</f>
        <v>0.4823529411764706</v>
      </c>
    </row>
    <row r="41" spans="1:17" x14ac:dyDescent="0.25">
      <c r="A41" t="s">
        <v>62</v>
      </c>
      <c r="B41">
        <v>6</v>
      </c>
      <c r="C41" t="s">
        <v>178</v>
      </c>
      <c r="D41">
        <v>1502.59</v>
      </c>
      <c r="E41">
        <v>8.9824800000000007</v>
      </c>
      <c r="F41">
        <v>84</v>
      </c>
      <c r="G41">
        <v>6.44</v>
      </c>
      <c r="H41">
        <v>1.6</v>
      </c>
      <c r="I41">
        <v>52</v>
      </c>
      <c r="J41">
        <v>4.5999999999999996</v>
      </c>
      <c r="K41">
        <v>0.2</v>
      </c>
      <c r="L41">
        <v>57</v>
      </c>
      <c r="M41">
        <v>26.32</v>
      </c>
      <c r="N41">
        <f t="shared" si="18"/>
        <v>11.04</v>
      </c>
      <c r="O41">
        <f t="shared" si="19"/>
        <v>136</v>
      </c>
      <c r="P41" s="1">
        <f t="shared" si="20"/>
        <v>0.41666666666666669</v>
      </c>
      <c r="Q41" s="1">
        <f t="shared" si="21"/>
        <v>0.38235294117647056</v>
      </c>
    </row>
    <row r="42" spans="1:17" x14ac:dyDescent="0.25">
      <c r="A42" t="s">
        <v>70</v>
      </c>
      <c r="B42">
        <v>6</v>
      </c>
      <c r="C42" t="s">
        <v>178</v>
      </c>
      <c r="D42">
        <v>1284.3399999999999</v>
      </c>
      <c r="E42">
        <v>7.79711</v>
      </c>
      <c r="F42">
        <v>65</v>
      </c>
      <c r="G42">
        <v>5.32</v>
      </c>
      <c r="H42">
        <v>3.44</v>
      </c>
      <c r="I42">
        <v>46</v>
      </c>
      <c r="J42">
        <v>3.36</v>
      </c>
      <c r="K42">
        <v>9.84</v>
      </c>
      <c r="L42">
        <v>145</v>
      </c>
      <c r="M42">
        <v>48.48</v>
      </c>
      <c r="N42">
        <f t="shared" si="18"/>
        <v>8.68</v>
      </c>
      <c r="O42">
        <f t="shared" si="19"/>
        <v>111</v>
      </c>
      <c r="P42" s="1">
        <f t="shared" si="20"/>
        <v>0.38709677419354838</v>
      </c>
      <c r="Q42" s="1">
        <f t="shared" si="21"/>
        <v>0.4144144144144144</v>
      </c>
    </row>
    <row r="43" spans="1:17" x14ac:dyDescent="0.25">
      <c r="A43" t="s">
        <v>108</v>
      </c>
      <c r="B43">
        <v>6</v>
      </c>
      <c r="C43" t="s">
        <v>178</v>
      </c>
      <c r="D43">
        <v>1400.21</v>
      </c>
      <c r="E43">
        <v>8.2950900000000001</v>
      </c>
      <c r="F43">
        <v>41</v>
      </c>
      <c r="G43">
        <v>3.84</v>
      </c>
      <c r="H43">
        <v>25.6</v>
      </c>
      <c r="I43">
        <v>47</v>
      </c>
      <c r="J43">
        <v>3.84</v>
      </c>
      <c r="K43">
        <v>30.36</v>
      </c>
      <c r="L43">
        <v>211</v>
      </c>
      <c r="M43">
        <v>58.84</v>
      </c>
      <c r="N43">
        <f t="shared" si="18"/>
        <v>7.68</v>
      </c>
      <c r="O43">
        <f t="shared" si="19"/>
        <v>88</v>
      </c>
      <c r="P43" s="1">
        <f t="shared" si="20"/>
        <v>0.5</v>
      </c>
      <c r="Q43" s="1">
        <f t="shared" si="21"/>
        <v>0.53409090909090906</v>
      </c>
    </row>
    <row r="44" spans="1:17" x14ac:dyDescent="0.25">
      <c r="A44" t="s">
        <v>116</v>
      </c>
      <c r="B44">
        <v>6</v>
      </c>
      <c r="C44" t="s">
        <v>178</v>
      </c>
      <c r="D44">
        <v>1192.32</v>
      </c>
      <c r="E44">
        <v>7.42415</v>
      </c>
      <c r="F44">
        <v>70</v>
      </c>
      <c r="G44">
        <v>5.88</v>
      </c>
      <c r="H44">
        <v>38.28</v>
      </c>
      <c r="I44">
        <v>150</v>
      </c>
      <c r="J44">
        <v>11.16</v>
      </c>
      <c r="K44">
        <v>2.76</v>
      </c>
      <c r="L44">
        <v>62</v>
      </c>
      <c r="M44">
        <v>23.04</v>
      </c>
      <c r="N44">
        <f t="shared" si="18"/>
        <v>17.04</v>
      </c>
      <c r="O44">
        <f t="shared" si="19"/>
        <v>220</v>
      </c>
      <c r="P44" s="1">
        <f t="shared" si="20"/>
        <v>0.65492957746478875</v>
      </c>
      <c r="Q44" s="1">
        <f t="shared" si="21"/>
        <v>0.68181818181818177</v>
      </c>
    </row>
    <row r="45" spans="1:17" x14ac:dyDescent="0.25">
      <c r="A45" t="s">
        <v>154</v>
      </c>
      <c r="B45">
        <v>6</v>
      </c>
      <c r="C45" t="s">
        <v>178</v>
      </c>
      <c r="D45">
        <v>1612.83</v>
      </c>
      <c r="E45">
        <v>9.3529699999999991</v>
      </c>
      <c r="F45">
        <v>52</v>
      </c>
      <c r="G45">
        <v>3.4</v>
      </c>
      <c r="H45">
        <v>7.68</v>
      </c>
      <c r="I45">
        <v>68</v>
      </c>
      <c r="J45">
        <v>6.12</v>
      </c>
      <c r="K45">
        <v>2.4</v>
      </c>
      <c r="L45">
        <v>88</v>
      </c>
      <c r="M45">
        <v>32.24</v>
      </c>
      <c r="N45">
        <f t="shared" si="18"/>
        <v>9.52</v>
      </c>
      <c r="O45">
        <f t="shared" si="19"/>
        <v>120</v>
      </c>
      <c r="P45" s="1">
        <f t="shared" si="20"/>
        <v>0.6428571428571429</v>
      </c>
      <c r="Q45" s="1">
        <f t="shared" si="21"/>
        <v>0.56666666666666665</v>
      </c>
    </row>
    <row r="46" spans="1:17" x14ac:dyDescent="0.25">
      <c r="A46" t="s">
        <v>162</v>
      </c>
      <c r="B46">
        <v>6</v>
      </c>
      <c r="C46" t="s">
        <v>178</v>
      </c>
      <c r="D46">
        <v>1562.38</v>
      </c>
      <c r="E46">
        <v>8.5357299999999992</v>
      </c>
      <c r="F46">
        <v>136</v>
      </c>
      <c r="G46">
        <v>11.76</v>
      </c>
      <c r="H46">
        <v>2.36</v>
      </c>
      <c r="I46">
        <v>115</v>
      </c>
      <c r="J46">
        <v>9.68</v>
      </c>
      <c r="K46">
        <v>14.52</v>
      </c>
      <c r="L46">
        <v>67</v>
      </c>
      <c r="M46">
        <v>23.32</v>
      </c>
      <c r="N46">
        <f t="shared" si="18"/>
        <v>21.439999999999998</v>
      </c>
      <c r="O46">
        <f t="shared" si="19"/>
        <v>251</v>
      </c>
      <c r="P46" s="1">
        <f t="shared" si="20"/>
        <v>0.45149253731343286</v>
      </c>
      <c r="Q46" s="1">
        <f t="shared" si="21"/>
        <v>0.45816733067729082</v>
      </c>
    </row>
    <row r="47" spans="1:17" x14ac:dyDescent="0.25">
      <c r="A47" s="4" t="s">
        <v>183</v>
      </c>
      <c r="D47" s="5">
        <f>AVERAGE(D40:D46)</f>
        <v>1502.8157142857142</v>
      </c>
      <c r="E47" s="5">
        <f t="shared" ref="E47:Q47" si="22">AVERAGE(E40:E46)</f>
        <v>8.6398757142857132</v>
      </c>
      <c r="F47" s="5">
        <f t="shared" si="22"/>
        <v>70.285714285714292</v>
      </c>
      <c r="G47" s="5">
        <f t="shared" si="22"/>
        <v>5.7485714285714291</v>
      </c>
      <c r="H47" s="5">
        <f t="shared" si="22"/>
        <v>12.497142857142858</v>
      </c>
      <c r="I47" s="5">
        <f t="shared" si="22"/>
        <v>74.142857142857139</v>
      </c>
      <c r="J47" s="5">
        <f t="shared" si="22"/>
        <v>6.0457142857142854</v>
      </c>
      <c r="K47" s="5">
        <f t="shared" si="22"/>
        <v>8.92</v>
      </c>
      <c r="L47" s="5">
        <f t="shared" si="22"/>
        <v>121.57142857142857</v>
      </c>
      <c r="M47" s="5">
        <f t="shared" si="22"/>
        <v>41.154285714285713</v>
      </c>
      <c r="N47" s="5">
        <f t="shared" si="22"/>
        <v>11.794285714285715</v>
      </c>
      <c r="O47" s="5">
        <f t="shared" si="22"/>
        <v>144.42857142857142</v>
      </c>
      <c r="P47" s="5">
        <f t="shared" si="22"/>
        <v>0.50717848605802773</v>
      </c>
      <c r="Q47" s="5">
        <f t="shared" si="22"/>
        <v>0.50283762643148622</v>
      </c>
    </row>
    <row r="48" spans="1:17" x14ac:dyDescent="0.25">
      <c r="A48" s="4" t="s">
        <v>184</v>
      </c>
      <c r="D48" s="5">
        <f>STDEV(D40:D46)/SQRT(7)</f>
        <v>95.614497228569405</v>
      </c>
      <c r="E48" s="5">
        <f t="shared" ref="E48:Q48" si="23">STDEV(E40:E46)/SQRT(7)</f>
        <v>0.34680003634492818</v>
      </c>
      <c r="F48" s="5">
        <f t="shared" si="23"/>
        <v>12.361064613023707</v>
      </c>
      <c r="G48" s="5">
        <f t="shared" si="23"/>
        <v>1.0975197765252087</v>
      </c>
      <c r="H48" s="5">
        <f t="shared" si="23"/>
        <v>5.2982574468205215</v>
      </c>
      <c r="I48" s="5">
        <f t="shared" si="23"/>
        <v>15.870650617426124</v>
      </c>
      <c r="J48" s="5">
        <f t="shared" si="23"/>
        <v>1.1924022514452495</v>
      </c>
      <c r="K48" s="5">
        <f t="shared" si="23"/>
        <v>4.0573507659672758</v>
      </c>
      <c r="L48" s="5">
        <f t="shared" si="23"/>
        <v>26.839786691772794</v>
      </c>
      <c r="M48" s="5">
        <f t="shared" si="23"/>
        <v>7.7386767840081658</v>
      </c>
      <c r="N48" s="5">
        <f t="shared" si="23"/>
        <v>2.03774718879506</v>
      </c>
      <c r="O48" s="5">
        <f t="shared" si="23"/>
        <v>24.673927962293227</v>
      </c>
      <c r="P48" s="5">
        <f t="shared" si="23"/>
        <v>3.9672163050192812E-2</v>
      </c>
      <c r="Q48" s="5">
        <f t="shared" si="23"/>
        <v>3.8370138041018138E-2</v>
      </c>
    </row>
    <row r="49" spans="1:17" x14ac:dyDescent="0.25">
      <c r="P49" s="1"/>
      <c r="Q49" s="1"/>
    </row>
    <row r="50" spans="1:17" x14ac:dyDescent="0.25">
      <c r="A50" t="s">
        <v>16</v>
      </c>
      <c r="B50">
        <v>0</v>
      </c>
      <c r="C50" t="s">
        <v>177</v>
      </c>
      <c r="D50">
        <v>1840.56</v>
      </c>
      <c r="E50">
        <v>9.0846900000000002</v>
      </c>
      <c r="F50">
        <v>111</v>
      </c>
      <c r="G50">
        <v>8.9600000000000009</v>
      </c>
      <c r="H50">
        <v>2.68</v>
      </c>
      <c r="I50">
        <v>152</v>
      </c>
      <c r="J50">
        <v>14.44</v>
      </c>
      <c r="K50">
        <v>8.84</v>
      </c>
      <c r="L50">
        <v>183</v>
      </c>
      <c r="M50">
        <v>45.04</v>
      </c>
      <c r="N50">
        <f t="shared" ref="N50:N59" si="24">G50+J50</f>
        <v>23.4</v>
      </c>
      <c r="O50">
        <f t="shared" ref="O50:O59" si="25">F50+I50</f>
        <v>263</v>
      </c>
      <c r="P50" s="1">
        <f t="shared" ref="P50:P59" si="26">J50/N50</f>
        <v>0.61709401709401712</v>
      </c>
      <c r="Q50" s="1">
        <f t="shared" ref="Q50:Q59" si="27">I50/O50</f>
        <v>0.57794676806083645</v>
      </c>
    </row>
    <row r="51" spans="1:17" x14ac:dyDescent="0.25">
      <c r="A51" t="s">
        <v>30</v>
      </c>
      <c r="B51">
        <v>0</v>
      </c>
      <c r="C51" t="s">
        <v>177</v>
      </c>
      <c r="D51">
        <v>1134.81</v>
      </c>
      <c r="E51">
        <v>7.7114000000000003</v>
      </c>
      <c r="F51">
        <v>36</v>
      </c>
      <c r="G51">
        <v>2.76</v>
      </c>
      <c r="H51">
        <v>3.96</v>
      </c>
      <c r="I51">
        <v>32</v>
      </c>
      <c r="J51">
        <v>2.84</v>
      </c>
      <c r="K51">
        <v>11.84</v>
      </c>
      <c r="L51">
        <v>223</v>
      </c>
      <c r="M51">
        <v>48</v>
      </c>
      <c r="N51">
        <f t="shared" si="24"/>
        <v>5.6</v>
      </c>
      <c r="O51">
        <f t="shared" si="25"/>
        <v>68</v>
      </c>
      <c r="P51" s="1">
        <f t="shared" si="26"/>
        <v>0.50714285714285712</v>
      </c>
      <c r="Q51" s="1">
        <f t="shared" si="27"/>
        <v>0.47058823529411764</v>
      </c>
    </row>
    <row r="52" spans="1:17" x14ac:dyDescent="0.25">
      <c r="A52" t="s">
        <v>38</v>
      </c>
      <c r="B52">
        <v>0</v>
      </c>
      <c r="C52" t="s">
        <v>177</v>
      </c>
      <c r="D52">
        <v>463.05</v>
      </c>
      <c r="E52">
        <v>5.4915799999999999</v>
      </c>
      <c r="F52">
        <v>13</v>
      </c>
      <c r="G52">
        <v>0.96</v>
      </c>
      <c r="H52">
        <v>38.799999999999997</v>
      </c>
      <c r="I52">
        <v>132</v>
      </c>
      <c r="J52">
        <v>11.16</v>
      </c>
      <c r="K52">
        <v>31.28</v>
      </c>
      <c r="L52">
        <v>78</v>
      </c>
      <c r="M52">
        <v>12.24</v>
      </c>
      <c r="N52">
        <f t="shared" si="24"/>
        <v>12.120000000000001</v>
      </c>
      <c r="O52">
        <f t="shared" si="25"/>
        <v>145</v>
      </c>
      <c r="P52" s="1">
        <f t="shared" si="26"/>
        <v>0.92079207920792072</v>
      </c>
      <c r="Q52" s="1">
        <f t="shared" si="27"/>
        <v>0.91034482758620694</v>
      </c>
    </row>
    <row r="53" spans="1:17" x14ac:dyDescent="0.25">
      <c r="A53" t="s">
        <v>76</v>
      </c>
      <c r="B53">
        <v>0</v>
      </c>
      <c r="C53" t="s">
        <v>177</v>
      </c>
      <c r="D53">
        <v>870.476</v>
      </c>
      <c r="E53">
        <v>6.4232300000000002</v>
      </c>
      <c r="F53">
        <v>20</v>
      </c>
      <c r="G53">
        <v>1.64</v>
      </c>
      <c r="H53">
        <v>2.4</v>
      </c>
      <c r="I53">
        <v>71</v>
      </c>
      <c r="J53">
        <v>5.16</v>
      </c>
      <c r="K53">
        <v>11.8</v>
      </c>
      <c r="L53">
        <v>111</v>
      </c>
      <c r="M53">
        <v>26.32</v>
      </c>
      <c r="N53">
        <f t="shared" si="24"/>
        <v>6.8</v>
      </c>
      <c r="O53">
        <f t="shared" si="25"/>
        <v>91</v>
      </c>
      <c r="P53" s="1">
        <f t="shared" si="26"/>
        <v>0.75882352941176479</v>
      </c>
      <c r="Q53" s="1">
        <f t="shared" si="27"/>
        <v>0.78021978021978022</v>
      </c>
    </row>
    <row r="54" spans="1:17" x14ac:dyDescent="0.25">
      <c r="A54" t="s">
        <v>84</v>
      </c>
      <c r="B54">
        <v>0</v>
      </c>
      <c r="C54" t="s">
        <v>177</v>
      </c>
      <c r="D54">
        <v>1237.42</v>
      </c>
      <c r="E54">
        <v>7.8796600000000003</v>
      </c>
      <c r="F54">
        <v>68</v>
      </c>
      <c r="G54">
        <v>5.6</v>
      </c>
      <c r="H54">
        <v>5.92</v>
      </c>
      <c r="I54">
        <v>63</v>
      </c>
      <c r="J54">
        <v>4.28</v>
      </c>
      <c r="K54">
        <v>51.92</v>
      </c>
      <c r="L54">
        <v>291</v>
      </c>
      <c r="M54">
        <v>55.76</v>
      </c>
      <c r="N54">
        <f t="shared" si="24"/>
        <v>9.879999999999999</v>
      </c>
      <c r="O54">
        <f t="shared" si="25"/>
        <v>131</v>
      </c>
      <c r="P54" s="1">
        <f t="shared" si="26"/>
        <v>0.43319838056680171</v>
      </c>
      <c r="Q54" s="1">
        <f t="shared" si="27"/>
        <v>0.48091603053435117</v>
      </c>
    </row>
    <row r="55" spans="1:17" x14ac:dyDescent="0.25">
      <c r="A55" t="s">
        <v>92</v>
      </c>
      <c r="B55">
        <v>0</v>
      </c>
      <c r="C55" t="s">
        <v>177</v>
      </c>
      <c r="D55">
        <v>1673.97</v>
      </c>
      <c r="E55">
        <v>8.9154800000000005</v>
      </c>
      <c r="F55">
        <v>87</v>
      </c>
      <c r="G55">
        <v>7.12</v>
      </c>
      <c r="H55">
        <v>1.92</v>
      </c>
      <c r="I55">
        <v>40</v>
      </c>
      <c r="J55">
        <v>3</v>
      </c>
      <c r="K55">
        <v>6.44</v>
      </c>
      <c r="L55">
        <v>195</v>
      </c>
      <c r="M55">
        <v>52.28</v>
      </c>
      <c r="N55">
        <f t="shared" si="24"/>
        <v>10.120000000000001</v>
      </c>
      <c r="O55">
        <f t="shared" si="25"/>
        <v>127</v>
      </c>
      <c r="P55" s="1">
        <f t="shared" si="26"/>
        <v>0.29644268774703553</v>
      </c>
      <c r="Q55" s="1">
        <f t="shared" si="27"/>
        <v>0.31496062992125984</v>
      </c>
    </row>
    <row r="56" spans="1:17" x14ac:dyDescent="0.25">
      <c r="A56" t="s">
        <v>98</v>
      </c>
      <c r="B56">
        <v>0</v>
      </c>
      <c r="C56" t="s">
        <v>177</v>
      </c>
      <c r="D56">
        <v>1654.33</v>
      </c>
      <c r="E56">
        <v>8.6414899999999992</v>
      </c>
      <c r="F56">
        <v>114</v>
      </c>
      <c r="G56">
        <v>10.199999999999999</v>
      </c>
      <c r="H56">
        <v>23.4</v>
      </c>
      <c r="I56">
        <v>76</v>
      </c>
      <c r="J56">
        <v>4.84</v>
      </c>
      <c r="K56">
        <v>6.64</v>
      </c>
      <c r="L56">
        <v>236</v>
      </c>
      <c r="M56">
        <v>65.36</v>
      </c>
      <c r="N56">
        <f t="shared" si="24"/>
        <v>15.04</v>
      </c>
      <c r="O56">
        <f t="shared" si="25"/>
        <v>190</v>
      </c>
      <c r="P56" s="1">
        <f t="shared" si="26"/>
        <v>0.32180851063829791</v>
      </c>
      <c r="Q56" s="1">
        <f t="shared" si="27"/>
        <v>0.4</v>
      </c>
    </row>
    <row r="57" spans="1:17" x14ac:dyDescent="0.25">
      <c r="A57" t="s">
        <v>126</v>
      </c>
      <c r="B57">
        <v>0</v>
      </c>
      <c r="C57" t="s">
        <v>177</v>
      </c>
      <c r="D57">
        <v>1189.53</v>
      </c>
      <c r="E57">
        <v>8.1698199999999996</v>
      </c>
      <c r="F57">
        <v>36</v>
      </c>
      <c r="G57">
        <v>2.6</v>
      </c>
      <c r="H57">
        <v>26.6</v>
      </c>
      <c r="I57">
        <v>42</v>
      </c>
      <c r="J57">
        <v>2.92</v>
      </c>
      <c r="K57">
        <v>5.2</v>
      </c>
      <c r="L57">
        <v>163</v>
      </c>
      <c r="M57">
        <v>42.68</v>
      </c>
      <c r="N57">
        <f t="shared" si="24"/>
        <v>5.52</v>
      </c>
      <c r="O57">
        <f t="shared" si="25"/>
        <v>78</v>
      </c>
      <c r="P57" s="1">
        <f t="shared" si="26"/>
        <v>0.52898550724637683</v>
      </c>
      <c r="Q57" s="1">
        <f t="shared" si="27"/>
        <v>0.53846153846153844</v>
      </c>
    </row>
    <row r="58" spans="1:17" x14ac:dyDescent="0.25">
      <c r="A58" t="s">
        <v>134</v>
      </c>
      <c r="B58">
        <v>0</v>
      </c>
      <c r="C58" t="s">
        <v>177</v>
      </c>
      <c r="D58">
        <v>1499.93</v>
      </c>
      <c r="E58">
        <v>7.94285</v>
      </c>
      <c r="F58">
        <v>84</v>
      </c>
      <c r="G58">
        <v>6.64</v>
      </c>
      <c r="H58">
        <v>5.36</v>
      </c>
      <c r="I58">
        <v>46</v>
      </c>
      <c r="J58">
        <v>3.76</v>
      </c>
      <c r="K58">
        <v>2.88</v>
      </c>
      <c r="L58">
        <v>146</v>
      </c>
      <c r="M58">
        <v>36.4</v>
      </c>
      <c r="N58">
        <f t="shared" si="24"/>
        <v>10.399999999999999</v>
      </c>
      <c r="O58">
        <f t="shared" si="25"/>
        <v>130</v>
      </c>
      <c r="P58" s="1">
        <f t="shared" si="26"/>
        <v>0.36153846153846159</v>
      </c>
      <c r="Q58" s="1">
        <f t="shared" si="27"/>
        <v>0.35384615384615387</v>
      </c>
    </row>
    <row r="59" spans="1:17" x14ac:dyDescent="0.25">
      <c r="A59" t="s">
        <v>142</v>
      </c>
      <c r="B59">
        <v>0</v>
      </c>
      <c r="C59" t="s">
        <v>177</v>
      </c>
      <c r="D59">
        <v>1446.67</v>
      </c>
      <c r="E59">
        <v>8.6502700000000008</v>
      </c>
      <c r="F59">
        <v>90</v>
      </c>
      <c r="G59">
        <v>8.0399999999999991</v>
      </c>
      <c r="H59">
        <v>16.32</v>
      </c>
      <c r="I59">
        <v>80</v>
      </c>
      <c r="J59">
        <v>6.28</v>
      </c>
      <c r="K59">
        <v>6.24</v>
      </c>
      <c r="L59">
        <v>84</v>
      </c>
      <c r="M59">
        <v>23.44</v>
      </c>
      <c r="N59">
        <f t="shared" si="24"/>
        <v>14.32</v>
      </c>
      <c r="O59">
        <f t="shared" si="25"/>
        <v>170</v>
      </c>
      <c r="P59" s="1">
        <f t="shared" si="26"/>
        <v>0.43854748603351956</v>
      </c>
      <c r="Q59" s="1">
        <f t="shared" si="27"/>
        <v>0.47058823529411764</v>
      </c>
    </row>
    <row r="60" spans="1:17" x14ac:dyDescent="0.25">
      <c r="A60" s="4" t="s">
        <v>183</v>
      </c>
      <c r="D60" s="5">
        <f>AVERAGE(D50:D59)</f>
        <v>1301.0746000000001</v>
      </c>
      <c r="E60" s="5">
        <f t="shared" ref="E60:Q60" si="28">AVERAGE(E50:E59)</f>
        <v>7.8910470000000004</v>
      </c>
      <c r="F60" s="5">
        <f t="shared" si="28"/>
        <v>65.900000000000006</v>
      </c>
      <c r="G60" s="5">
        <f t="shared" si="28"/>
        <v>5.452</v>
      </c>
      <c r="H60" s="5">
        <f t="shared" si="28"/>
        <v>12.736000000000001</v>
      </c>
      <c r="I60" s="5">
        <f t="shared" si="28"/>
        <v>73.400000000000006</v>
      </c>
      <c r="J60" s="5">
        <f t="shared" si="28"/>
        <v>5.8680000000000003</v>
      </c>
      <c r="K60" s="5">
        <f t="shared" si="28"/>
        <v>14.307999999999998</v>
      </c>
      <c r="L60" s="5">
        <f t="shared" si="28"/>
        <v>171</v>
      </c>
      <c r="M60" s="5">
        <f t="shared" si="28"/>
        <v>40.751999999999995</v>
      </c>
      <c r="N60" s="5">
        <f t="shared" si="28"/>
        <v>11.319999999999999</v>
      </c>
      <c r="O60" s="5">
        <f t="shared" si="28"/>
        <v>139.30000000000001</v>
      </c>
      <c r="P60" s="5">
        <f t="shared" si="28"/>
        <v>0.51843735166270521</v>
      </c>
      <c r="Q60" s="5">
        <f t="shared" si="28"/>
        <v>0.52978721992183619</v>
      </c>
    </row>
    <row r="61" spans="1:17" x14ac:dyDescent="0.25">
      <c r="A61" s="4" t="s">
        <v>184</v>
      </c>
      <c r="D61" s="5">
        <f>STDEV(D50:D59)/SQRT(10)</f>
        <v>131.12609503935911</v>
      </c>
      <c r="E61" s="5">
        <f t="shared" ref="E61:Q61" si="29">STDEV(E50:E59)/SQRT(10)</f>
        <v>0.35960719491643434</v>
      </c>
      <c r="F61" s="5">
        <f t="shared" si="29"/>
        <v>11.737357264544501</v>
      </c>
      <c r="G61" s="5">
        <f t="shared" si="29"/>
        <v>1.0320043066232274</v>
      </c>
      <c r="H61" s="5">
        <f t="shared" si="29"/>
        <v>4.0837507813827765</v>
      </c>
      <c r="I61" s="5">
        <f t="shared" si="29"/>
        <v>12.6237870704476</v>
      </c>
      <c r="J61" s="5">
        <f t="shared" si="29"/>
        <v>1.2304586317485218</v>
      </c>
      <c r="K61" s="5">
        <f t="shared" si="29"/>
        <v>4.8811912935721384</v>
      </c>
      <c r="L61" s="5">
        <f t="shared" si="29"/>
        <v>21.744986650822401</v>
      </c>
      <c r="M61" s="5">
        <f t="shared" si="29"/>
        <v>5.1404584317829967</v>
      </c>
      <c r="N61" s="5">
        <f t="shared" si="29"/>
        <v>1.7014817072187411</v>
      </c>
      <c r="O61" s="5">
        <f t="shared" si="29"/>
        <v>18.356984743930276</v>
      </c>
      <c r="P61" s="5">
        <f t="shared" si="29"/>
        <v>6.2880545881596417E-2</v>
      </c>
      <c r="Q61" s="5">
        <f t="shared" si="29"/>
        <v>5.8999343081080041E-2</v>
      </c>
    </row>
    <row r="62" spans="1:17" x14ac:dyDescent="0.25">
      <c r="A62" t="s">
        <v>1</v>
      </c>
      <c r="B62" t="s">
        <v>2</v>
      </c>
      <c r="C62" t="s">
        <v>176</v>
      </c>
      <c r="D62" t="s">
        <v>4</v>
      </c>
      <c r="E62" t="s">
        <v>5</v>
      </c>
      <c r="F62" t="s">
        <v>168</v>
      </c>
      <c r="G62" t="s">
        <v>169</v>
      </c>
      <c r="H62" t="s">
        <v>170</v>
      </c>
      <c r="I62" t="s">
        <v>171</v>
      </c>
      <c r="J62" t="s">
        <v>172</v>
      </c>
      <c r="K62" t="s">
        <v>173</v>
      </c>
      <c r="L62" t="s">
        <v>174</v>
      </c>
      <c r="M62" t="s">
        <v>175</v>
      </c>
      <c r="N62" t="s">
        <v>179</v>
      </c>
      <c r="O62" t="s">
        <v>180</v>
      </c>
      <c r="P62" t="s">
        <v>181</v>
      </c>
      <c r="Q62" t="s">
        <v>182</v>
      </c>
    </row>
    <row r="63" spans="1:17" x14ac:dyDescent="0.25">
      <c r="A63" t="s">
        <v>20</v>
      </c>
      <c r="B63">
        <v>2</v>
      </c>
      <c r="C63" t="s">
        <v>177</v>
      </c>
      <c r="D63">
        <v>1508.91</v>
      </c>
      <c r="E63">
        <v>8.0552499999999991</v>
      </c>
      <c r="F63">
        <v>44</v>
      </c>
      <c r="G63">
        <v>3.36</v>
      </c>
      <c r="H63">
        <v>2.2799999999999998</v>
      </c>
      <c r="I63">
        <v>17</v>
      </c>
      <c r="J63">
        <v>1.1200000000000001</v>
      </c>
      <c r="K63">
        <v>5.24</v>
      </c>
      <c r="L63">
        <v>301</v>
      </c>
      <c r="M63">
        <v>68.239999999999995</v>
      </c>
      <c r="N63">
        <f t="shared" ref="N63:N70" si="30">G63+J63</f>
        <v>4.4800000000000004</v>
      </c>
      <c r="O63">
        <f t="shared" ref="O63:O70" si="31">F63+I63</f>
        <v>61</v>
      </c>
      <c r="P63" s="1">
        <f t="shared" ref="P63:P70" si="32">J63/N63</f>
        <v>0.25</v>
      </c>
      <c r="Q63" s="1">
        <f t="shared" ref="Q63:Q70" si="33">I63/O63</f>
        <v>0.27868852459016391</v>
      </c>
    </row>
    <row r="64" spans="1:17" x14ac:dyDescent="0.25">
      <c r="A64" t="s">
        <v>32</v>
      </c>
      <c r="B64">
        <v>2</v>
      </c>
      <c r="C64" t="s">
        <v>177</v>
      </c>
      <c r="D64">
        <v>1612.46</v>
      </c>
      <c r="E64">
        <v>8.4280600000000003</v>
      </c>
      <c r="F64">
        <v>87</v>
      </c>
      <c r="G64">
        <v>8.1199999999999992</v>
      </c>
      <c r="H64">
        <v>5.44</v>
      </c>
      <c r="I64">
        <v>139</v>
      </c>
      <c r="J64">
        <v>12.72</v>
      </c>
      <c r="K64">
        <v>1.6</v>
      </c>
      <c r="L64">
        <v>197</v>
      </c>
      <c r="M64">
        <v>55.12</v>
      </c>
      <c r="N64">
        <f t="shared" si="30"/>
        <v>20.84</v>
      </c>
      <c r="O64">
        <f t="shared" si="31"/>
        <v>226</v>
      </c>
      <c r="P64" s="1">
        <f t="shared" si="32"/>
        <v>0.61036468330134364</v>
      </c>
      <c r="Q64" s="1">
        <f t="shared" si="33"/>
        <v>0.61504424778761058</v>
      </c>
    </row>
    <row r="65" spans="1:17" x14ac:dyDescent="0.25">
      <c r="A65" t="s">
        <v>40</v>
      </c>
      <c r="B65">
        <v>2</v>
      </c>
      <c r="C65" t="s">
        <v>177</v>
      </c>
      <c r="D65">
        <v>1195.25</v>
      </c>
      <c r="E65">
        <v>8.2659000000000002</v>
      </c>
      <c r="F65">
        <v>47</v>
      </c>
      <c r="G65">
        <v>3.12</v>
      </c>
      <c r="H65">
        <v>8.48</v>
      </c>
      <c r="I65">
        <v>27</v>
      </c>
      <c r="J65">
        <v>1.88</v>
      </c>
      <c r="K65">
        <v>1.8</v>
      </c>
      <c r="L65">
        <v>377</v>
      </c>
      <c r="M65">
        <v>70.16</v>
      </c>
      <c r="N65">
        <f t="shared" si="30"/>
        <v>5</v>
      </c>
      <c r="O65">
        <f t="shared" si="31"/>
        <v>74</v>
      </c>
      <c r="P65" s="1">
        <f t="shared" si="32"/>
        <v>0.376</v>
      </c>
      <c r="Q65" s="1">
        <f t="shared" si="33"/>
        <v>0.36486486486486486</v>
      </c>
    </row>
    <row r="66" spans="1:17" x14ac:dyDescent="0.25">
      <c r="A66" t="s">
        <v>80</v>
      </c>
      <c r="B66">
        <v>2</v>
      </c>
      <c r="C66" t="s">
        <v>177</v>
      </c>
      <c r="D66">
        <v>1575.17</v>
      </c>
      <c r="E66">
        <v>9.1409500000000001</v>
      </c>
      <c r="F66">
        <v>66</v>
      </c>
      <c r="G66">
        <v>5.84</v>
      </c>
      <c r="H66">
        <v>4.68</v>
      </c>
      <c r="I66">
        <v>31</v>
      </c>
      <c r="J66">
        <v>2.44</v>
      </c>
      <c r="K66">
        <v>2.2000000000000002</v>
      </c>
      <c r="L66">
        <v>127</v>
      </c>
      <c r="M66">
        <v>34.880000000000003</v>
      </c>
      <c r="N66">
        <f t="shared" si="30"/>
        <v>8.2799999999999994</v>
      </c>
      <c r="O66">
        <f t="shared" si="31"/>
        <v>97</v>
      </c>
      <c r="P66" s="1">
        <f t="shared" si="32"/>
        <v>0.29468599033816428</v>
      </c>
      <c r="Q66" s="1">
        <f t="shared" si="33"/>
        <v>0.31958762886597936</v>
      </c>
    </row>
    <row r="67" spans="1:17" x14ac:dyDescent="0.25">
      <c r="A67" t="s">
        <v>96</v>
      </c>
      <c r="B67">
        <v>2</v>
      </c>
      <c r="C67" t="s">
        <v>177</v>
      </c>
      <c r="D67">
        <v>725.755</v>
      </c>
      <c r="E67">
        <v>7.7803899999999997</v>
      </c>
      <c r="F67">
        <v>41</v>
      </c>
      <c r="G67">
        <v>3.2</v>
      </c>
      <c r="H67">
        <v>112.72</v>
      </c>
      <c r="I67">
        <v>29</v>
      </c>
      <c r="J67">
        <v>2.6</v>
      </c>
      <c r="K67">
        <v>1.44</v>
      </c>
      <c r="L67">
        <v>140</v>
      </c>
      <c r="M67">
        <v>28.32</v>
      </c>
      <c r="N67">
        <f t="shared" si="30"/>
        <v>5.8000000000000007</v>
      </c>
      <c r="O67">
        <f t="shared" si="31"/>
        <v>70</v>
      </c>
      <c r="P67" s="1">
        <f t="shared" si="32"/>
        <v>0.44827586206896547</v>
      </c>
      <c r="Q67" s="1">
        <f t="shared" si="33"/>
        <v>0.41428571428571431</v>
      </c>
    </row>
    <row r="68" spans="1:17" x14ac:dyDescent="0.25">
      <c r="A68" t="s">
        <v>130</v>
      </c>
      <c r="B68">
        <v>2</v>
      </c>
      <c r="C68" t="s">
        <v>177</v>
      </c>
      <c r="D68">
        <v>1371.54</v>
      </c>
      <c r="E68">
        <v>8.5316200000000002</v>
      </c>
      <c r="F68">
        <v>45</v>
      </c>
      <c r="G68">
        <v>4.5599999999999996</v>
      </c>
      <c r="H68">
        <v>7.96</v>
      </c>
      <c r="I68">
        <v>64</v>
      </c>
      <c r="J68">
        <v>4.04</v>
      </c>
      <c r="K68">
        <v>5.44</v>
      </c>
      <c r="L68">
        <v>147</v>
      </c>
      <c r="M68">
        <v>33.08</v>
      </c>
      <c r="N68">
        <f t="shared" si="30"/>
        <v>8.6</v>
      </c>
      <c r="O68">
        <f t="shared" si="31"/>
        <v>109</v>
      </c>
      <c r="P68" s="1">
        <f t="shared" si="32"/>
        <v>0.46976744186046515</v>
      </c>
      <c r="Q68" s="1">
        <f t="shared" si="33"/>
        <v>0.58715596330275233</v>
      </c>
    </row>
    <row r="69" spans="1:17" x14ac:dyDescent="0.25">
      <c r="A69" t="s">
        <v>138</v>
      </c>
      <c r="B69">
        <v>2</v>
      </c>
      <c r="C69" t="s">
        <v>177</v>
      </c>
      <c r="D69">
        <v>1082.8599999999999</v>
      </c>
      <c r="E69">
        <v>7.6908000000000003</v>
      </c>
      <c r="F69">
        <v>63</v>
      </c>
      <c r="G69">
        <v>5.32</v>
      </c>
      <c r="H69">
        <v>1.88</v>
      </c>
      <c r="I69">
        <v>37</v>
      </c>
      <c r="J69">
        <v>3.28</v>
      </c>
      <c r="K69">
        <v>17.2</v>
      </c>
      <c r="L69">
        <v>357</v>
      </c>
      <c r="M69">
        <v>57.08</v>
      </c>
      <c r="N69">
        <f t="shared" si="30"/>
        <v>8.6</v>
      </c>
      <c r="O69">
        <f t="shared" si="31"/>
        <v>100</v>
      </c>
      <c r="P69" s="1">
        <f t="shared" si="32"/>
        <v>0.38139534883720927</v>
      </c>
      <c r="Q69" s="1">
        <f t="shared" si="33"/>
        <v>0.37</v>
      </c>
    </row>
    <row r="70" spans="1:17" x14ac:dyDescent="0.25">
      <c r="A70" t="s">
        <v>146</v>
      </c>
      <c r="B70">
        <v>2</v>
      </c>
      <c r="C70" t="s">
        <v>177</v>
      </c>
      <c r="D70">
        <v>1592.8</v>
      </c>
      <c r="E70">
        <v>8.7305299999999999</v>
      </c>
      <c r="F70">
        <v>68</v>
      </c>
      <c r="G70">
        <v>4.88</v>
      </c>
      <c r="H70">
        <v>2.16</v>
      </c>
      <c r="I70">
        <v>54</v>
      </c>
      <c r="J70">
        <v>3.92</v>
      </c>
      <c r="K70">
        <v>8.16</v>
      </c>
      <c r="L70">
        <v>157</v>
      </c>
      <c r="M70">
        <v>42.92</v>
      </c>
      <c r="N70">
        <f t="shared" si="30"/>
        <v>8.8000000000000007</v>
      </c>
      <c r="O70">
        <f t="shared" si="31"/>
        <v>122</v>
      </c>
      <c r="P70" s="1">
        <f t="shared" si="32"/>
        <v>0.44545454545454544</v>
      </c>
      <c r="Q70" s="1">
        <f t="shared" si="33"/>
        <v>0.44262295081967212</v>
      </c>
    </row>
    <row r="71" spans="1:17" x14ac:dyDescent="0.25">
      <c r="A71" s="4" t="s">
        <v>183</v>
      </c>
      <c r="D71" s="5">
        <f>AVERAGE(D63:D70)</f>
        <v>1333.0931249999999</v>
      </c>
      <c r="E71" s="5">
        <f t="shared" ref="E71:Q71" si="34">AVERAGE(E63:E70)</f>
        <v>8.3279374999999991</v>
      </c>
      <c r="F71" s="5">
        <f t="shared" si="34"/>
        <v>57.625</v>
      </c>
      <c r="G71" s="5">
        <f t="shared" si="34"/>
        <v>4.8</v>
      </c>
      <c r="H71" s="5">
        <f t="shared" si="34"/>
        <v>18.2</v>
      </c>
      <c r="I71" s="5">
        <f t="shared" si="34"/>
        <v>49.75</v>
      </c>
      <c r="J71" s="5">
        <f t="shared" si="34"/>
        <v>4</v>
      </c>
      <c r="K71" s="5">
        <f t="shared" si="34"/>
        <v>5.3849999999999998</v>
      </c>
      <c r="L71" s="5">
        <f t="shared" si="34"/>
        <v>225.375</v>
      </c>
      <c r="M71" s="5">
        <f t="shared" si="34"/>
        <v>48.724999999999994</v>
      </c>
      <c r="N71" s="5">
        <f t="shared" si="34"/>
        <v>8.8000000000000007</v>
      </c>
      <c r="O71" s="5">
        <f t="shared" si="34"/>
        <v>107.375</v>
      </c>
      <c r="P71" s="5">
        <f t="shared" si="34"/>
        <v>0.4094929839825866</v>
      </c>
      <c r="Q71" s="5">
        <f t="shared" si="34"/>
        <v>0.42403123681459465</v>
      </c>
    </row>
    <row r="72" spans="1:17" x14ac:dyDescent="0.25">
      <c r="A72" s="4" t="s">
        <v>184</v>
      </c>
      <c r="D72" s="5">
        <f>STDEV(D63:D70)/SQRT(8)</f>
        <v>110.75724766246984</v>
      </c>
      <c r="E72" s="5">
        <f t="shared" ref="E72:Q72" si="35">STDEV(E63:E70)/SQRT(8)</f>
        <v>0.172095317481642</v>
      </c>
      <c r="F72" s="5">
        <f t="shared" si="35"/>
        <v>5.6755663656967803</v>
      </c>
      <c r="G72" s="5">
        <f t="shared" si="35"/>
        <v>0.59603451482036052</v>
      </c>
      <c r="H72" s="5">
        <f t="shared" si="35"/>
        <v>13.533057937615471</v>
      </c>
      <c r="I72" s="5">
        <f t="shared" si="35"/>
        <v>13.836739397085466</v>
      </c>
      <c r="J72" s="5">
        <f t="shared" si="35"/>
        <v>1.2938536017869806</v>
      </c>
      <c r="K72" s="5">
        <f t="shared" si="35"/>
        <v>1.89078876209299</v>
      </c>
      <c r="L72" s="5">
        <f t="shared" si="35"/>
        <v>36.504372291940193</v>
      </c>
      <c r="M72" s="5">
        <f t="shared" si="35"/>
        <v>5.7282330234923791</v>
      </c>
      <c r="N72" s="5">
        <f t="shared" si="35"/>
        <v>1.8293949038645849</v>
      </c>
      <c r="O72" s="5">
        <f t="shared" si="35"/>
        <v>18.473859427387044</v>
      </c>
      <c r="P72" s="5">
        <f t="shared" si="35"/>
        <v>3.9485465273856199E-2</v>
      </c>
      <c r="Q72" s="5">
        <f t="shared" si="35"/>
        <v>4.2675954912596008E-2</v>
      </c>
    </row>
    <row r="73" spans="1:17" x14ac:dyDescent="0.25">
      <c r="P73" s="1"/>
      <c r="Q73" s="1"/>
    </row>
    <row r="74" spans="1:17" x14ac:dyDescent="0.25">
      <c r="A74" t="s">
        <v>23</v>
      </c>
      <c r="B74">
        <v>4</v>
      </c>
      <c r="C74" t="s">
        <v>177</v>
      </c>
      <c r="D74">
        <v>1527.88</v>
      </c>
      <c r="E74">
        <v>8.3728700000000007</v>
      </c>
      <c r="F74">
        <v>92</v>
      </c>
      <c r="G74">
        <v>9.08</v>
      </c>
      <c r="H74">
        <v>1.64</v>
      </c>
      <c r="I74">
        <v>125</v>
      </c>
      <c r="J74">
        <v>10.92</v>
      </c>
      <c r="K74">
        <v>15.12</v>
      </c>
      <c r="L74">
        <v>116</v>
      </c>
      <c r="M74">
        <v>32.56</v>
      </c>
      <c r="N74">
        <f t="shared" ref="N74:N79" si="36">G74+J74</f>
        <v>20</v>
      </c>
      <c r="O74">
        <f t="shared" ref="O74:O79" si="37">F74+I74</f>
        <v>217</v>
      </c>
      <c r="P74" s="1">
        <f t="shared" ref="P74:P79" si="38">J74/N74</f>
        <v>0.54600000000000004</v>
      </c>
      <c r="Q74" s="1">
        <f t="shared" ref="Q74:Q79" si="39">I74/O74</f>
        <v>0.57603686635944695</v>
      </c>
    </row>
    <row r="75" spans="1:17" x14ac:dyDescent="0.25">
      <c r="A75" t="s">
        <v>34</v>
      </c>
      <c r="B75">
        <v>4</v>
      </c>
      <c r="C75" t="s">
        <v>177</v>
      </c>
      <c r="D75">
        <v>1603.6</v>
      </c>
      <c r="E75">
        <v>8.54068</v>
      </c>
      <c r="F75">
        <v>66</v>
      </c>
      <c r="G75">
        <v>4.4800000000000004</v>
      </c>
      <c r="H75">
        <v>5.56</v>
      </c>
      <c r="I75">
        <v>42</v>
      </c>
      <c r="J75">
        <v>3.4</v>
      </c>
      <c r="K75">
        <v>18.88</v>
      </c>
      <c r="L75">
        <v>199</v>
      </c>
      <c r="M75">
        <v>58.68</v>
      </c>
      <c r="N75">
        <f t="shared" si="36"/>
        <v>7.8800000000000008</v>
      </c>
      <c r="O75">
        <f t="shared" si="37"/>
        <v>108</v>
      </c>
      <c r="P75" s="1">
        <f t="shared" si="38"/>
        <v>0.43147208121827407</v>
      </c>
      <c r="Q75" s="1">
        <f t="shared" si="39"/>
        <v>0.3888888888888889</v>
      </c>
    </row>
    <row r="76" spans="1:17" x14ac:dyDescent="0.25">
      <c r="A76" t="s">
        <v>48</v>
      </c>
      <c r="B76">
        <v>4</v>
      </c>
      <c r="C76" t="s">
        <v>177</v>
      </c>
      <c r="D76">
        <v>899.16700000000003</v>
      </c>
      <c r="E76">
        <v>6.7871899999999998</v>
      </c>
      <c r="F76">
        <v>24</v>
      </c>
      <c r="G76">
        <v>1.72</v>
      </c>
      <c r="H76">
        <v>11.36</v>
      </c>
      <c r="I76">
        <v>70</v>
      </c>
      <c r="J76">
        <v>5.76</v>
      </c>
      <c r="K76">
        <v>3.52</v>
      </c>
      <c r="L76">
        <v>85</v>
      </c>
      <c r="M76">
        <v>24.84</v>
      </c>
      <c r="N76">
        <f t="shared" si="36"/>
        <v>7.4799999999999995</v>
      </c>
      <c r="O76">
        <f t="shared" si="37"/>
        <v>94</v>
      </c>
      <c r="P76" s="1">
        <f t="shared" si="38"/>
        <v>0.77005347593582885</v>
      </c>
      <c r="Q76" s="1">
        <f t="shared" si="39"/>
        <v>0.74468085106382975</v>
      </c>
    </row>
    <row r="77" spans="1:17" x14ac:dyDescent="0.25">
      <c r="A77" t="s">
        <v>78</v>
      </c>
      <c r="B77">
        <v>4</v>
      </c>
      <c r="C77" t="s">
        <v>177</v>
      </c>
      <c r="D77">
        <v>1754.63</v>
      </c>
      <c r="E77">
        <v>8.7260299999999997</v>
      </c>
      <c r="F77">
        <v>63</v>
      </c>
      <c r="G77">
        <v>4.5999999999999996</v>
      </c>
      <c r="H77">
        <v>6.96</v>
      </c>
      <c r="I77">
        <v>128</v>
      </c>
      <c r="J77">
        <v>9.8000000000000007</v>
      </c>
      <c r="K77">
        <v>2.3199999999999998</v>
      </c>
      <c r="L77">
        <v>113</v>
      </c>
      <c r="M77">
        <v>42.12</v>
      </c>
      <c r="N77">
        <f t="shared" si="36"/>
        <v>14.4</v>
      </c>
      <c r="O77">
        <f t="shared" si="37"/>
        <v>191</v>
      </c>
      <c r="P77" s="1">
        <f t="shared" si="38"/>
        <v>0.68055555555555558</v>
      </c>
      <c r="Q77" s="1">
        <f t="shared" si="39"/>
        <v>0.67015706806282727</v>
      </c>
    </row>
    <row r="78" spans="1:17" x14ac:dyDescent="0.25">
      <c r="A78" t="s">
        <v>86</v>
      </c>
      <c r="B78">
        <v>4</v>
      </c>
      <c r="C78" t="s">
        <v>177</v>
      </c>
      <c r="D78">
        <v>1107.67</v>
      </c>
      <c r="E78">
        <v>7.2170300000000003</v>
      </c>
      <c r="F78">
        <v>49</v>
      </c>
      <c r="G78">
        <v>3.92</v>
      </c>
      <c r="H78">
        <v>7.76</v>
      </c>
      <c r="I78">
        <v>49</v>
      </c>
      <c r="J78">
        <v>3.72</v>
      </c>
      <c r="K78">
        <v>1.92</v>
      </c>
      <c r="L78">
        <v>68</v>
      </c>
      <c r="M78">
        <v>24.04</v>
      </c>
      <c r="N78">
        <f t="shared" si="36"/>
        <v>7.6400000000000006</v>
      </c>
      <c r="O78">
        <f t="shared" si="37"/>
        <v>98</v>
      </c>
      <c r="P78" s="1">
        <f t="shared" si="38"/>
        <v>0.48691099476439792</v>
      </c>
      <c r="Q78" s="1">
        <f t="shared" si="39"/>
        <v>0.5</v>
      </c>
    </row>
    <row r="79" spans="1:17" x14ac:dyDescent="0.25">
      <c r="A79" t="s">
        <v>94</v>
      </c>
      <c r="B79">
        <v>4</v>
      </c>
      <c r="C79" t="s">
        <v>177</v>
      </c>
      <c r="D79">
        <v>1392.82</v>
      </c>
      <c r="E79">
        <v>7.8055399999999997</v>
      </c>
      <c r="F79">
        <v>125</v>
      </c>
      <c r="G79">
        <v>10.24</v>
      </c>
      <c r="H79">
        <v>7.84</v>
      </c>
      <c r="I79">
        <v>40</v>
      </c>
      <c r="J79">
        <v>3.36</v>
      </c>
      <c r="K79">
        <v>21.32</v>
      </c>
      <c r="L79">
        <v>137</v>
      </c>
      <c r="M79">
        <v>46.6</v>
      </c>
      <c r="N79">
        <f t="shared" si="36"/>
        <v>13.6</v>
      </c>
      <c r="O79">
        <f t="shared" si="37"/>
        <v>165</v>
      </c>
      <c r="P79" s="1">
        <f t="shared" si="38"/>
        <v>0.24705882352941178</v>
      </c>
      <c r="Q79" s="1">
        <f t="shared" si="39"/>
        <v>0.24242424242424243</v>
      </c>
    </row>
    <row r="80" spans="1:17" x14ac:dyDescent="0.25">
      <c r="A80" s="4" t="s">
        <v>183</v>
      </c>
      <c r="D80" s="5">
        <f>AVERAGE(D74:D79)</f>
        <v>1380.9611666666667</v>
      </c>
      <c r="E80" s="5">
        <f t="shared" ref="E80:Q80" si="40">AVERAGE(E74:E79)</f>
        <v>7.9082233333333329</v>
      </c>
      <c r="F80" s="5">
        <f t="shared" si="40"/>
        <v>69.833333333333329</v>
      </c>
      <c r="G80" s="5">
        <f t="shared" si="40"/>
        <v>5.6733333333333347</v>
      </c>
      <c r="H80" s="5">
        <f t="shared" si="40"/>
        <v>6.8533333333333344</v>
      </c>
      <c r="I80" s="5">
        <f t="shared" si="40"/>
        <v>75.666666666666671</v>
      </c>
      <c r="J80" s="5">
        <f t="shared" si="40"/>
        <v>6.16</v>
      </c>
      <c r="K80" s="5">
        <f t="shared" si="40"/>
        <v>10.513333333333334</v>
      </c>
      <c r="L80" s="5">
        <f t="shared" si="40"/>
        <v>119.66666666666667</v>
      </c>
      <c r="M80" s="5">
        <f t="shared" si="40"/>
        <v>38.14</v>
      </c>
      <c r="N80" s="5">
        <f t="shared" si="40"/>
        <v>11.833333333333334</v>
      </c>
      <c r="O80" s="5">
        <f t="shared" si="40"/>
        <v>145.5</v>
      </c>
      <c r="P80" s="5">
        <f t="shared" si="40"/>
        <v>0.52700848850057802</v>
      </c>
      <c r="Q80" s="5">
        <f t="shared" si="40"/>
        <v>0.52036465279987254</v>
      </c>
    </row>
    <row r="81" spans="1:17" x14ac:dyDescent="0.25">
      <c r="A81" s="4" t="s">
        <v>184</v>
      </c>
      <c r="D81" s="5">
        <f>STDEV(D74:D79)/SQRT(6)</f>
        <v>131.36918758989049</v>
      </c>
      <c r="E81" s="5">
        <f t="shared" ref="E81:Q81" si="41">STDEV(E74:E79)/SQRT(6)</f>
        <v>0.31778994789710463</v>
      </c>
      <c r="F81" s="5">
        <f t="shared" si="41"/>
        <v>14.295492685147691</v>
      </c>
      <c r="G81" s="5">
        <f t="shared" si="41"/>
        <v>1.3383937304761162</v>
      </c>
      <c r="H81" s="5">
        <f t="shared" si="41"/>
        <v>1.3034381884504944</v>
      </c>
      <c r="I81" s="5">
        <f t="shared" si="41"/>
        <v>16.654662343553468</v>
      </c>
      <c r="J81" s="5">
        <f t="shared" si="41"/>
        <v>1.3841772526185607</v>
      </c>
      <c r="K81" s="5">
        <f t="shared" si="41"/>
        <v>3.6418371432256249</v>
      </c>
      <c r="L81" s="5">
        <f t="shared" si="41"/>
        <v>18.729062383840194</v>
      </c>
      <c r="M81" s="5">
        <f t="shared" si="41"/>
        <v>5.5261197960232442</v>
      </c>
      <c r="N81" s="5">
        <f t="shared" si="41"/>
        <v>2.0701669283203019</v>
      </c>
      <c r="O81" s="5">
        <f t="shared" si="41"/>
        <v>21.507750540987157</v>
      </c>
      <c r="P81" s="5">
        <f t="shared" si="41"/>
        <v>7.5744103019183703E-2</v>
      </c>
      <c r="Q81" s="5">
        <f t="shared" si="41"/>
        <v>7.5455591163707481E-2</v>
      </c>
    </row>
    <row r="82" spans="1:17" x14ac:dyDescent="0.25">
      <c r="P82" s="1"/>
      <c r="Q82" s="1"/>
    </row>
    <row r="83" spans="1:17" x14ac:dyDescent="0.25">
      <c r="A83" t="s">
        <v>36</v>
      </c>
      <c r="B83">
        <v>6</v>
      </c>
      <c r="C83" t="s">
        <v>177</v>
      </c>
      <c r="D83">
        <v>1097.68</v>
      </c>
      <c r="E83">
        <v>6.8331900000000001</v>
      </c>
      <c r="F83">
        <v>15</v>
      </c>
      <c r="G83">
        <v>0.92</v>
      </c>
      <c r="H83">
        <v>19.920000000000002</v>
      </c>
      <c r="I83">
        <v>72</v>
      </c>
      <c r="J83">
        <v>6.08</v>
      </c>
      <c r="K83">
        <v>54.44</v>
      </c>
      <c r="L83">
        <v>226</v>
      </c>
      <c r="M83">
        <v>57.88</v>
      </c>
      <c r="N83">
        <f t="shared" ref="N83:N89" si="42">G83+J83</f>
        <v>7</v>
      </c>
      <c r="O83">
        <f t="shared" ref="O83:O89" si="43">F83+I83</f>
        <v>87</v>
      </c>
      <c r="P83" s="1">
        <f t="shared" ref="P83:P89" si="44">J83/N83</f>
        <v>0.86857142857142855</v>
      </c>
      <c r="Q83" s="1">
        <f t="shared" ref="Q83:Q89" si="45">I83/O83</f>
        <v>0.82758620689655171</v>
      </c>
    </row>
    <row r="84" spans="1:17" x14ac:dyDescent="0.25">
      <c r="A84" t="s">
        <v>44</v>
      </c>
      <c r="B84">
        <v>6</v>
      </c>
      <c r="C84" t="s">
        <v>177</v>
      </c>
      <c r="D84">
        <v>783.04300000000001</v>
      </c>
      <c r="E84">
        <v>7.2183200000000003</v>
      </c>
      <c r="F84">
        <v>87</v>
      </c>
      <c r="G84">
        <v>7.36</v>
      </c>
      <c r="H84">
        <v>197.84</v>
      </c>
      <c r="I84">
        <v>57</v>
      </c>
      <c r="J84">
        <v>4.32</v>
      </c>
      <c r="K84">
        <v>154.96</v>
      </c>
      <c r="L84">
        <v>144</v>
      </c>
      <c r="M84">
        <v>24.76</v>
      </c>
      <c r="N84">
        <f t="shared" si="42"/>
        <v>11.68</v>
      </c>
      <c r="O84">
        <f t="shared" si="43"/>
        <v>144</v>
      </c>
      <c r="P84" s="1">
        <f t="shared" si="44"/>
        <v>0.36986301369863017</v>
      </c>
      <c r="Q84" s="1">
        <f t="shared" si="45"/>
        <v>0.39583333333333331</v>
      </c>
    </row>
    <row r="85" spans="1:17" x14ac:dyDescent="0.25">
      <c r="A85" t="s">
        <v>82</v>
      </c>
      <c r="B85">
        <v>6</v>
      </c>
      <c r="C85" t="s">
        <v>177</v>
      </c>
      <c r="D85">
        <v>1313.85</v>
      </c>
      <c r="E85">
        <v>8.0367499999999996</v>
      </c>
      <c r="F85">
        <v>47</v>
      </c>
      <c r="G85">
        <v>4.2</v>
      </c>
      <c r="H85">
        <v>38.520000000000003</v>
      </c>
      <c r="I85">
        <v>58</v>
      </c>
      <c r="J85">
        <v>3.56</v>
      </c>
      <c r="K85">
        <v>3.68</v>
      </c>
      <c r="L85">
        <v>146</v>
      </c>
      <c r="M85">
        <v>30.44</v>
      </c>
      <c r="N85">
        <f t="shared" si="42"/>
        <v>7.76</v>
      </c>
      <c r="O85">
        <f t="shared" si="43"/>
        <v>105</v>
      </c>
      <c r="P85" s="1">
        <f t="shared" si="44"/>
        <v>0.45876288659793818</v>
      </c>
      <c r="Q85" s="1">
        <f t="shared" si="45"/>
        <v>0.55238095238095242</v>
      </c>
    </row>
    <row r="86" spans="1:17" x14ac:dyDescent="0.25">
      <c r="A86" t="s">
        <v>90</v>
      </c>
      <c r="B86">
        <v>6</v>
      </c>
      <c r="C86" t="s">
        <v>177</v>
      </c>
      <c r="D86">
        <v>1322.23</v>
      </c>
      <c r="E86">
        <v>7.5366400000000002</v>
      </c>
      <c r="F86">
        <v>128</v>
      </c>
      <c r="G86">
        <v>10.32</v>
      </c>
      <c r="H86">
        <v>12.6</v>
      </c>
      <c r="I86">
        <v>55</v>
      </c>
      <c r="J86">
        <v>3.6</v>
      </c>
      <c r="K86">
        <v>4.28</v>
      </c>
      <c r="L86">
        <v>90</v>
      </c>
      <c r="M86">
        <v>24</v>
      </c>
      <c r="N86">
        <f t="shared" si="42"/>
        <v>13.92</v>
      </c>
      <c r="O86">
        <f t="shared" si="43"/>
        <v>183</v>
      </c>
      <c r="P86" s="1">
        <f t="shared" si="44"/>
        <v>0.25862068965517243</v>
      </c>
      <c r="Q86" s="1">
        <f t="shared" si="45"/>
        <v>0.30054644808743169</v>
      </c>
    </row>
    <row r="87" spans="1:17" x14ac:dyDescent="0.25">
      <c r="A87" t="s">
        <v>132</v>
      </c>
      <c r="B87">
        <v>6</v>
      </c>
      <c r="C87" t="s">
        <v>177</v>
      </c>
      <c r="D87">
        <v>2169.61</v>
      </c>
      <c r="E87">
        <v>10.6312</v>
      </c>
      <c r="F87">
        <v>35</v>
      </c>
      <c r="G87">
        <v>2.3199999999999998</v>
      </c>
      <c r="H87">
        <v>3.72</v>
      </c>
      <c r="I87">
        <v>44</v>
      </c>
      <c r="J87">
        <v>3</v>
      </c>
      <c r="K87">
        <v>1.68</v>
      </c>
      <c r="L87">
        <v>168</v>
      </c>
      <c r="M87">
        <v>53.52</v>
      </c>
      <c r="N87">
        <f t="shared" si="42"/>
        <v>5.32</v>
      </c>
      <c r="O87">
        <f t="shared" si="43"/>
        <v>79</v>
      </c>
      <c r="P87" s="1">
        <f t="shared" si="44"/>
        <v>0.56390977443609025</v>
      </c>
      <c r="Q87" s="1">
        <f t="shared" si="45"/>
        <v>0.55696202531645567</v>
      </c>
    </row>
    <row r="88" spans="1:17" x14ac:dyDescent="0.25">
      <c r="A88" t="s">
        <v>140</v>
      </c>
      <c r="B88">
        <v>6</v>
      </c>
      <c r="C88" t="s">
        <v>177</v>
      </c>
      <c r="D88">
        <v>1131.4000000000001</v>
      </c>
      <c r="E88">
        <v>6.9547299999999996</v>
      </c>
      <c r="F88">
        <v>76</v>
      </c>
      <c r="G88">
        <v>7.24</v>
      </c>
      <c r="H88">
        <v>75.56</v>
      </c>
      <c r="I88">
        <v>127</v>
      </c>
      <c r="J88">
        <v>10.64</v>
      </c>
      <c r="K88">
        <v>1.48</v>
      </c>
      <c r="L88">
        <v>61</v>
      </c>
      <c r="M88">
        <v>18.36</v>
      </c>
      <c r="N88">
        <f t="shared" si="42"/>
        <v>17.880000000000003</v>
      </c>
      <c r="O88">
        <f t="shared" si="43"/>
        <v>203</v>
      </c>
      <c r="P88" s="1">
        <f t="shared" si="44"/>
        <v>0.59507829977628635</v>
      </c>
      <c r="Q88" s="1">
        <f t="shared" si="45"/>
        <v>0.62561576354679804</v>
      </c>
    </row>
    <row r="89" spans="1:17" x14ac:dyDescent="0.25">
      <c r="A89" t="s">
        <v>144</v>
      </c>
      <c r="B89">
        <v>6</v>
      </c>
      <c r="C89" t="s">
        <v>177</v>
      </c>
      <c r="D89">
        <v>1521.07</v>
      </c>
      <c r="E89">
        <v>9.0260499999999997</v>
      </c>
      <c r="F89">
        <v>50</v>
      </c>
      <c r="G89">
        <v>3.2</v>
      </c>
      <c r="H89">
        <v>2.3199999999999998</v>
      </c>
      <c r="I89">
        <v>44</v>
      </c>
      <c r="J89">
        <v>3.28</v>
      </c>
      <c r="K89">
        <v>11.76</v>
      </c>
      <c r="L89">
        <v>170</v>
      </c>
      <c r="M89">
        <v>47.36</v>
      </c>
      <c r="N89">
        <f t="shared" si="42"/>
        <v>6.48</v>
      </c>
      <c r="O89">
        <f t="shared" si="43"/>
        <v>94</v>
      </c>
      <c r="P89" s="1">
        <f t="shared" si="44"/>
        <v>0.50617283950617276</v>
      </c>
      <c r="Q89" s="1">
        <f t="shared" si="45"/>
        <v>0.46808510638297873</v>
      </c>
    </row>
    <row r="90" spans="1:17" x14ac:dyDescent="0.25">
      <c r="A90" s="4" t="s">
        <v>183</v>
      </c>
      <c r="D90" s="5">
        <f>AVERAGE(D83:D89)</f>
        <v>1334.1261428571429</v>
      </c>
      <c r="E90" s="5">
        <f t="shared" ref="E90:Q90" si="46">AVERAGE(E83:E89)</f>
        <v>8.0338399999999996</v>
      </c>
      <c r="F90" s="5">
        <f t="shared" si="46"/>
        <v>62.571428571428569</v>
      </c>
      <c r="G90" s="5">
        <f t="shared" si="46"/>
        <v>5.08</v>
      </c>
      <c r="H90" s="5">
        <f t="shared" si="46"/>
        <v>50.068571428571431</v>
      </c>
      <c r="I90" s="5">
        <f t="shared" si="46"/>
        <v>65.285714285714292</v>
      </c>
      <c r="J90" s="5">
        <f t="shared" si="46"/>
        <v>4.9257142857142862</v>
      </c>
      <c r="K90" s="5">
        <f t="shared" si="46"/>
        <v>33.182857142857145</v>
      </c>
      <c r="L90" s="5">
        <f t="shared" si="46"/>
        <v>143.57142857142858</v>
      </c>
      <c r="M90" s="5">
        <f t="shared" si="46"/>
        <v>36.617142857142859</v>
      </c>
      <c r="N90" s="5">
        <f t="shared" si="46"/>
        <v>10.005714285714287</v>
      </c>
      <c r="O90" s="5">
        <f t="shared" si="46"/>
        <v>127.85714285714286</v>
      </c>
      <c r="P90" s="5">
        <f t="shared" si="46"/>
        <v>0.51728270460595982</v>
      </c>
      <c r="Q90" s="5">
        <f t="shared" si="46"/>
        <v>0.53242997656350022</v>
      </c>
    </row>
    <row r="91" spans="1:17" x14ac:dyDescent="0.25">
      <c r="A91" s="4" t="s">
        <v>184</v>
      </c>
      <c r="D91" s="5">
        <f>STDEV(D83:D89)/SQRT(7)</f>
        <v>164.33351825051372</v>
      </c>
      <c r="E91" s="5">
        <f t="shared" ref="E91:Q91" si="47">STDEV(E83:E89)/SQRT(7)</f>
        <v>0.51752818296389125</v>
      </c>
      <c r="F91" s="5">
        <f t="shared" si="47"/>
        <v>14.210755723440343</v>
      </c>
      <c r="G91" s="5">
        <f t="shared" si="47"/>
        <v>1.2588127437428982</v>
      </c>
      <c r="H91" s="5">
        <f t="shared" si="47"/>
        <v>26.43974456224959</v>
      </c>
      <c r="I91" s="5">
        <f t="shared" si="47"/>
        <v>10.897169326009754</v>
      </c>
      <c r="J91" s="5">
        <f t="shared" si="47"/>
        <v>1.0280792473226517</v>
      </c>
      <c r="K91" s="5">
        <f t="shared" si="47"/>
        <v>21.516202279775531</v>
      </c>
      <c r="L91" s="5">
        <f t="shared" si="47"/>
        <v>20.577214794706379</v>
      </c>
      <c r="M91" s="5">
        <f t="shared" si="47"/>
        <v>6.0247290847155677</v>
      </c>
      <c r="N91" s="5">
        <f t="shared" si="47"/>
        <v>1.7497848264216684</v>
      </c>
      <c r="O91" s="5">
        <f t="shared" si="47"/>
        <v>18.691006968502222</v>
      </c>
      <c r="P91" s="5">
        <f t="shared" si="47"/>
        <v>7.2999772879943067E-2</v>
      </c>
      <c r="Q91" s="5">
        <f t="shared" si="47"/>
        <v>6.4248314799283543E-2</v>
      </c>
    </row>
  </sheetData>
  <sortState xmlns:xlrd2="http://schemas.microsoft.com/office/spreadsheetml/2017/richdata2" ref="A2:Q89">
    <sortCondition ref="C2:C89"/>
    <sortCondition ref="B2:B89"/>
  </sortState>
  <printOptions gridLines="1"/>
  <pageMargins left="0.7" right="0.7" top="0.75" bottom="0.75" header="0.3" footer="0.3"/>
  <pageSetup scale="72" fitToHeight="0" orientation="landscape" r:id="rId1"/>
  <rowBreaks count="2" manualBreakCount="2">
    <brk id="26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SOP</vt:lpstr>
      <vt:lpstr>Raw Data</vt:lpstr>
      <vt:lpstr>Sorted</vt:lpstr>
      <vt:lpstr>Criteria Met</vt:lpstr>
    </vt:vector>
  </TitlesOfParts>
  <Company>Noldus I.T.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Hill, Donna</cp:lastModifiedBy>
  <cp:lastPrinted>2024-08-07T17:15:13Z</cp:lastPrinted>
  <dcterms:created xsi:type="dcterms:W3CDTF">2024-07-24T05:14:05Z</dcterms:created>
  <dcterms:modified xsi:type="dcterms:W3CDTF">2026-05-08T19:40:09Z</dcterms:modified>
</cp:coreProperties>
</file>