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hill_donna_epa_gov/Documents/Documents/Anatoxin-a Study/ATX Dataset Publishing/"/>
    </mc:Choice>
  </mc:AlternateContent>
  <xr:revisionPtr revIDLastSave="1" documentId="13_ncr:1_{07502D6F-B19B-4DD8-8895-36CBD82AB837}" xr6:coauthVersionLast="47" xr6:coauthVersionMax="47" xr10:uidLastSave="{68CEFE7F-CBC7-489E-8956-6DB48D389C80}"/>
  <bookViews>
    <workbookView xWindow="1515" yWindow="1515" windowWidth="21600" windowHeight="11175" xr2:uid="{00000000-000D-0000-FFFF-FFFF00000000}"/>
  </bookViews>
  <sheets>
    <sheet name="SOP" sheetId="4" r:id="rId1"/>
    <sheet name="Raw Data" sheetId="1" r:id="rId2"/>
    <sheet name="Sorted" sheetId="2" r:id="rId3"/>
    <sheet name="Criteria Me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3" l="1"/>
  <c r="P91" i="3"/>
  <c r="O91" i="3"/>
  <c r="N91" i="3"/>
  <c r="M91" i="3"/>
  <c r="L91" i="3"/>
  <c r="K91" i="3"/>
  <c r="J91" i="3"/>
  <c r="I91" i="3"/>
  <c r="H91" i="3"/>
  <c r="G91" i="3"/>
  <c r="F91" i="3"/>
  <c r="E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Q70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P70" i="3"/>
  <c r="O70" i="3"/>
  <c r="N70" i="3"/>
  <c r="M70" i="3"/>
  <c r="L70" i="3"/>
  <c r="K70" i="3"/>
  <c r="J70" i="3"/>
  <c r="I70" i="3"/>
  <c r="H70" i="3"/>
  <c r="G70" i="3"/>
  <c r="F70" i="3"/>
  <c r="E70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Q24" i="3"/>
  <c r="N24" i="3"/>
  <c r="P24" i="3" s="1"/>
  <c r="M24" i="3"/>
  <c r="O24" i="3" s="1"/>
  <c r="Q11" i="3"/>
  <c r="N11" i="3"/>
  <c r="P11" i="3" s="1"/>
  <c r="M11" i="3"/>
  <c r="O11" i="3" s="1"/>
  <c r="N10" i="3"/>
  <c r="P10" i="3" s="1"/>
  <c r="M10" i="3"/>
  <c r="O10" i="3" s="1"/>
  <c r="Q23" i="3"/>
  <c r="N23" i="3"/>
  <c r="P23" i="3" s="1"/>
  <c r="M23" i="3"/>
  <c r="O23" i="3" s="1"/>
  <c r="Q36" i="3"/>
  <c r="N36" i="3"/>
  <c r="P36" i="3" s="1"/>
  <c r="M36" i="3"/>
  <c r="O36" i="3" s="1"/>
  <c r="Q69" i="3"/>
  <c r="N69" i="3"/>
  <c r="P69" i="3" s="1"/>
  <c r="M69" i="3"/>
  <c r="O69" i="3" s="1"/>
  <c r="Q59" i="3"/>
  <c r="N59" i="3"/>
  <c r="P59" i="3" s="1"/>
  <c r="M59" i="3"/>
  <c r="O59" i="3" s="1"/>
  <c r="Q58" i="3"/>
  <c r="N58" i="3"/>
  <c r="P58" i="3" s="1"/>
  <c r="M58" i="3"/>
  <c r="O58" i="3" s="1"/>
  <c r="Q68" i="3"/>
  <c r="N68" i="3"/>
  <c r="P68" i="3" s="1"/>
  <c r="M68" i="3"/>
  <c r="O68" i="3" s="1"/>
  <c r="Q22" i="3"/>
  <c r="N22" i="3"/>
  <c r="P22" i="3" s="1"/>
  <c r="M22" i="3"/>
  <c r="O22" i="3" s="1"/>
  <c r="Q35" i="3"/>
  <c r="N35" i="3"/>
  <c r="P35" i="3" s="1"/>
  <c r="M35" i="3"/>
  <c r="O35" i="3" s="1"/>
  <c r="Q46" i="3"/>
  <c r="N46" i="3"/>
  <c r="P46" i="3" s="1"/>
  <c r="M46" i="3"/>
  <c r="O46" i="3" s="1"/>
  <c r="Q45" i="3"/>
  <c r="N45" i="3"/>
  <c r="P45" i="3" s="1"/>
  <c r="M45" i="3"/>
  <c r="O45" i="3" s="1"/>
  <c r="Q34" i="3"/>
  <c r="N34" i="3"/>
  <c r="P34" i="3" s="1"/>
  <c r="M34" i="3"/>
  <c r="O34" i="3" s="1"/>
  <c r="Q9" i="3"/>
  <c r="N9" i="3"/>
  <c r="P9" i="3" s="1"/>
  <c r="M9" i="3"/>
  <c r="O9" i="3" s="1"/>
  <c r="Q57" i="3"/>
  <c r="N57" i="3"/>
  <c r="P57" i="3" s="1"/>
  <c r="M57" i="3"/>
  <c r="O57" i="3" s="1"/>
  <c r="Q67" i="3"/>
  <c r="N67" i="3"/>
  <c r="P67" i="3" s="1"/>
  <c r="M67" i="3"/>
  <c r="O67" i="3" s="1"/>
  <c r="Q79" i="3"/>
  <c r="N79" i="3"/>
  <c r="P79" i="3" s="1"/>
  <c r="M79" i="3"/>
  <c r="O79" i="3" s="1"/>
  <c r="Q89" i="3"/>
  <c r="N89" i="3"/>
  <c r="P89" i="3" s="1"/>
  <c r="M89" i="3"/>
  <c r="O89" i="3" s="1"/>
  <c r="Q88" i="3"/>
  <c r="N88" i="3"/>
  <c r="P88" i="3" s="1"/>
  <c r="M88" i="3"/>
  <c r="O88" i="3" s="1"/>
  <c r="Q78" i="3"/>
  <c r="N78" i="3"/>
  <c r="P78" i="3" s="1"/>
  <c r="M78" i="3"/>
  <c r="O78" i="3" s="1"/>
  <c r="Q56" i="3"/>
  <c r="N56" i="3"/>
  <c r="P56" i="3" s="1"/>
  <c r="M56" i="3"/>
  <c r="O56" i="3" s="1"/>
  <c r="Q21" i="3"/>
  <c r="N21" i="3"/>
  <c r="P21" i="3" s="1"/>
  <c r="M21" i="3"/>
  <c r="O21" i="3" s="1"/>
  <c r="Q33" i="3"/>
  <c r="N33" i="3"/>
  <c r="P33" i="3" s="1"/>
  <c r="M33" i="3"/>
  <c r="O33" i="3" s="1"/>
  <c r="Q8" i="3"/>
  <c r="N8" i="3"/>
  <c r="P8" i="3" s="1"/>
  <c r="M8" i="3"/>
  <c r="O8" i="3" s="1"/>
  <c r="Q32" i="3"/>
  <c r="N32" i="3"/>
  <c r="P32" i="3" s="1"/>
  <c r="M32" i="3"/>
  <c r="O32" i="3" s="1"/>
  <c r="Q20" i="3"/>
  <c r="N20" i="3"/>
  <c r="P20" i="3" s="1"/>
  <c r="M20" i="3"/>
  <c r="O20" i="3" s="1"/>
  <c r="Q7" i="3"/>
  <c r="N7" i="3"/>
  <c r="P7" i="3" s="1"/>
  <c r="M7" i="3"/>
  <c r="O7" i="3" s="1"/>
  <c r="Q44" i="3"/>
  <c r="N44" i="3"/>
  <c r="P44" i="3" s="1"/>
  <c r="M44" i="3"/>
  <c r="O44" i="3" s="1"/>
  <c r="Q77" i="3"/>
  <c r="N77" i="3"/>
  <c r="P77" i="3" s="1"/>
  <c r="M77" i="3"/>
  <c r="O77" i="3" s="1"/>
  <c r="Q66" i="3"/>
  <c r="N66" i="3"/>
  <c r="P66" i="3" s="1"/>
  <c r="M66" i="3"/>
  <c r="O66" i="3" s="1"/>
  <c r="N55" i="3"/>
  <c r="P55" i="3" s="1"/>
  <c r="M55" i="3"/>
  <c r="O55" i="3" s="1"/>
  <c r="Q54" i="3"/>
  <c r="N54" i="3"/>
  <c r="P54" i="3" s="1"/>
  <c r="M54" i="3"/>
  <c r="O54" i="3" s="1"/>
  <c r="Q76" i="3"/>
  <c r="N76" i="3"/>
  <c r="P76" i="3" s="1"/>
  <c r="M76" i="3"/>
  <c r="O76" i="3" s="1"/>
  <c r="Q43" i="3"/>
  <c r="N43" i="3"/>
  <c r="P43" i="3" s="1"/>
  <c r="M43" i="3"/>
  <c r="O43" i="3" s="1"/>
  <c r="Q19" i="3"/>
  <c r="N19" i="3"/>
  <c r="P19" i="3" s="1"/>
  <c r="M19" i="3"/>
  <c r="O19" i="3" s="1"/>
  <c r="N31" i="3"/>
  <c r="P31" i="3" s="1"/>
  <c r="M31" i="3"/>
  <c r="O31" i="3" s="1"/>
  <c r="Q42" i="3"/>
  <c r="N42" i="3"/>
  <c r="P42" i="3" s="1"/>
  <c r="M42" i="3"/>
  <c r="O42" i="3" s="1"/>
  <c r="Q6" i="3"/>
  <c r="N6" i="3"/>
  <c r="P6" i="3" s="1"/>
  <c r="M6" i="3"/>
  <c r="O6" i="3" s="1"/>
  <c r="Q87" i="3"/>
  <c r="N87" i="3"/>
  <c r="P87" i="3" s="1"/>
  <c r="M87" i="3"/>
  <c r="O87" i="3" s="1"/>
  <c r="Q86" i="3"/>
  <c r="N86" i="3"/>
  <c r="P86" i="3" s="1"/>
  <c r="M86" i="3"/>
  <c r="O86" i="3" s="1"/>
  <c r="Q65" i="3"/>
  <c r="N65" i="3"/>
  <c r="P65" i="3" s="1"/>
  <c r="M65" i="3"/>
  <c r="O65" i="3" s="1"/>
  <c r="Q85" i="3"/>
  <c r="N85" i="3"/>
  <c r="P85" i="3" s="1"/>
  <c r="M85" i="3"/>
  <c r="O85" i="3" s="1"/>
  <c r="Q53" i="3"/>
  <c r="N53" i="3"/>
  <c r="P53" i="3" s="1"/>
  <c r="M53" i="3"/>
  <c r="O53" i="3" s="1"/>
  <c r="Q30" i="3"/>
  <c r="N30" i="3"/>
  <c r="P30" i="3" s="1"/>
  <c r="M30" i="3"/>
  <c r="O30" i="3" s="1"/>
  <c r="Q5" i="3"/>
  <c r="N5" i="3"/>
  <c r="P5" i="3" s="1"/>
  <c r="M5" i="3"/>
  <c r="O5" i="3" s="1"/>
  <c r="Q18" i="3"/>
  <c r="N18" i="3"/>
  <c r="P18" i="3" s="1"/>
  <c r="M18" i="3"/>
  <c r="O18" i="3" s="1"/>
  <c r="N29" i="3"/>
  <c r="P29" i="3" s="1"/>
  <c r="M29" i="3"/>
  <c r="O29" i="3" s="1"/>
  <c r="Q4" i="3"/>
  <c r="N4" i="3"/>
  <c r="P4" i="3" s="1"/>
  <c r="M4" i="3"/>
  <c r="O4" i="3" s="1"/>
  <c r="Q17" i="3"/>
  <c r="N17" i="3"/>
  <c r="P17" i="3" s="1"/>
  <c r="M17" i="3"/>
  <c r="O17" i="3" s="1"/>
  <c r="Q52" i="3"/>
  <c r="N52" i="3"/>
  <c r="P52" i="3" s="1"/>
  <c r="M52" i="3"/>
  <c r="O52" i="3" s="1"/>
  <c r="Q75" i="3"/>
  <c r="N75" i="3"/>
  <c r="P75" i="3" s="1"/>
  <c r="M75" i="3"/>
  <c r="O75" i="3" s="1"/>
  <c r="Q51" i="3"/>
  <c r="N51" i="3"/>
  <c r="P51" i="3" s="1"/>
  <c r="M51" i="3"/>
  <c r="O51" i="3" s="1"/>
  <c r="Q64" i="3"/>
  <c r="N64" i="3"/>
  <c r="P64" i="3" s="1"/>
  <c r="M64" i="3"/>
  <c r="O64" i="3" s="1"/>
  <c r="Q3" i="3"/>
  <c r="N3" i="3"/>
  <c r="P3" i="3" s="1"/>
  <c r="M3" i="3"/>
  <c r="O3" i="3" s="1"/>
  <c r="Q41" i="3"/>
  <c r="N41" i="3"/>
  <c r="P41" i="3" s="1"/>
  <c r="M41" i="3"/>
  <c r="O41" i="3" s="1"/>
  <c r="Q16" i="3"/>
  <c r="N16" i="3"/>
  <c r="P16" i="3" s="1"/>
  <c r="M16" i="3"/>
  <c r="O16" i="3" s="1"/>
  <c r="Q40" i="3"/>
  <c r="N40" i="3"/>
  <c r="P40" i="3" s="1"/>
  <c r="M40" i="3"/>
  <c r="O40" i="3" s="1"/>
  <c r="Q28" i="3"/>
  <c r="N28" i="3"/>
  <c r="P28" i="3" s="1"/>
  <c r="M28" i="3"/>
  <c r="O28" i="3" s="1"/>
  <c r="Q15" i="3"/>
  <c r="N15" i="3"/>
  <c r="P15" i="3" s="1"/>
  <c r="M15" i="3"/>
  <c r="O15" i="3" s="1"/>
  <c r="Q2" i="3"/>
  <c r="N2" i="3"/>
  <c r="P2" i="3" s="1"/>
  <c r="M2" i="3"/>
  <c r="O2" i="3" s="1"/>
  <c r="Q74" i="3"/>
  <c r="N74" i="3"/>
  <c r="P74" i="3" s="1"/>
  <c r="M74" i="3"/>
  <c r="O74" i="3" s="1"/>
  <c r="N84" i="3"/>
  <c r="P84" i="3" s="1"/>
  <c r="M84" i="3"/>
  <c r="O84" i="3" s="1"/>
  <c r="Q83" i="3"/>
  <c r="N83" i="3"/>
  <c r="P83" i="3" s="1"/>
  <c r="M83" i="3"/>
  <c r="O83" i="3" s="1"/>
  <c r="Q73" i="3"/>
  <c r="N73" i="3"/>
  <c r="P73" i="3" s="1"/>
  <c r="M73" i="3"/>
  <c r="O73" i="3" s="1"/>
  <c r="Q63" i="3"/>
  <c r="N63" i="3"/>
  <c r="P63" i="3" s="1"/>
  <c r="M63" i="3"/>
  <c r="O63" i="3" s="1"/>
  <c r="Q50" i="3"/>
  <c r="N50" i="3"/>
  <c r="P50" i="3" s="1"/>
  <c r="M50" i="3"/>
  <c r="O50" i="3" s="1"/>
  <c r="R75" i="2"/>
  <c r="R74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0" i="2"/>
  <c r="R38" i="2"/>
  <c r="R37" i="2"/>
  <c r="R36" i="2"/>
  <c r="R34" i="2"/>
  <c r="R33" i="2"/>
  <c r="R32" i="2"/>
  <c r="R31" i="2"/>
  <c r="R30" i="2"/>
  <c r="R29" i="2"/>
  <c r="R28" i="2"/>
  <c r="R27" i="2"/>
  <c r="R26" i="2"/>
  <c r="R25" i="2"/>
  <c r="R24" i="2"/>
  <c r="R22" i="2"/>
  <c r="R21" i="2"/>
  <c r="R20" i="2"/>
  <c r="R18" i="2"/>
  <c r="R17" i="2"/>
  <c r="R16" i="2"/>
  <c r="R15" i="2"/>
  <c r="R14" i="2"/>
  <c r="R13" i="2"/>
  <c r="R12" i="2"/>
  <c r="R11" i="2"/>
  <c r="R10" i="2"/>
  <c r="R9" i="2"/>
  <c r="R8" i="2"/>
  <c r="R6" i="2"/>
  <c r="R5" i="2"/>
  <c r="R4" i="2"/>
  <c r="R2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2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2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<sst xmlns="http://schemas.openxmlformats.org/spreadsheetml/2006/main" count="1016" uniqueCount="223">
  <si>
    <t>Trial</t>
  </si>
  <si>
    <t>Animal #</t>
  </si>
  <si>
    <t>Dose Code</t>
  </si>
  <si>
    <t>Novel</t>
  </si>
  <si>
    <t>Distance moved Center-point Total cm</t>
  </si>
  <si>
    <t>Velocity Center-point Mean cm/s</t>
  </si>
  <si>
    <t>In zone Left + 0.2 / Nose-point Frequency</t>
  </si>
  <si>
    <t>In zone Left + 0.2 / Nose-point Cumulative Duration s</t>
  </si>
  <si>
    <t>In zone Left + 0.2 / Nose-point Latency to First s</t>
  </si>
  <si>
    <t>In zone 2 Right + 0.2 / Nose-point Frequency</t>
  </si>
  <si>
    <t>In zone 2 Right + 0.2 / Nose-point Cumulative Duration s</t>
  </si>
  <si>
    <t>In zone 2 Right + 0.2 / Nose-point Latency to First s</t>
  </si>
  <si>
    <t>In zone 3 Start / Center-point Frequency</t>
  </si>
  <si>
    <t>In zone 3 Start / Center-point Cumulative Duration s</t>
  </si>
  <si>
    <t>In zone 3 Start / Center-point Latency to First s</t>
  </si>
  <si>
    <t>Trial    35</t>
  </si>
  <si>
    <t>86</t>
  </si>
  <si>
    <t>C</t>
  </si>
  <si>
    <t>Left</t>
  </si>
  <si>
    <t>Trial    36</t>
  </si>
  <si>
    <t>82</t>
  </si>
  <si>
    <t>A</t>
  </si>
  <si>
    <t>-</t>
  </si>
  <si>
    <t>Trial    37</t>
  </si>
  <si>
    <t>85</t>
  </si>
  <si>
    <t>D</t>
  </si>
  <si>
    <t>Right</t>
  </si>
  <si>
    <t>Trial    38</t>
  </si>
  <si>
    <t>83</t>
  </si>
  <si>
    <t>B</t>
  </si>
  <si>
    <t>Trial    39</t>
  </si>
  <si>
    <t>92</t>
  </si>
  <si>
    <t>Trial    40</t>
  </si>
  <si>
    <t>84</t>
  </si>
  <si>
    <t>Trial    47</t>
  </si>
  <si>
    <t>87</t>
  </si>
  <si>
    <t>Trial    48</t>
  </si>
  <si>
    <t>88</t>
  </si>
  <si>
    <t>Trial    49</t>
  </si>
  <si>
    <t>95</t>
  </si>
  <si>
    <t>Trial    50</t>
  </si>
  <si>
    <t>90</t>
  </si>
  <si>
    <t>Trial    51</t>
  </si>
  <si>
    <t>89</t>
  </si>
  <si>
    <t>Trial    52</t>
  </si>
  <si>
    <t>91</t>
  </si>
  <si>
    <t>Trial    55</t>
  </si>
  <si>
    <t>93</t>
  </si>
  <si>
    <t>Trial    56</t>
  </si>
  <si>
    <t>94</t>
  </si>
  <si>
    <t>Trial    63</t>
  </si>
  <si>
    <t>103</t>
  </si>
  <si>
    <t>Trial    64</t>
  </si>
  <si>
    <t>97</t>
  </si>
  <si>
    <t>Trial    65</t>
  </si>
  <si>
    <t>100</t>
  </si>
  <si>
    <t>Trial    66</t>
  </si>
  <si>
    <t>106</t>
  </si>
  <si>
    <t>Trial    67</t>
  </si>
  <si>
    <t>104</t>
  </si>
  <si>
    <t>Trial    68</t>
  </si>
  <si>
    <t>98</t>
  </si>
  <si>
    <t>Trial    75</t>
  </si>
  <si>
    <t>101</t>
  </si>
  <si>
    <t>Trial    76</t>
  </si>
  <si>
    <t>107</t>
  </si>
  <si>
    <t>Trial    77</t>
  </si>
  <si>
    <t>105</t>
  </si>
  <si>
    <t>Trial    78</t>
  </si>
  <si>
    <t>99</t>
  </si>
  <si>
    <t>Trial    79</t>
  </si>
  <si>
    <t>102</t>
  </si>
  <si>
    <t>Trial    80</t>
  </si>
  <si>
    <t>108</t>
  </si>
  <si>
    <t>Trial    83</t>
  </si>
  <si>
    <t>110</t>
  </si>
  <si>
    <t>Trial    84</t>
  </si>
  <si>
    <t>109</t>
  </si>
  <si>
    <t>Trial   120</t>
  </si>
  <si>
    <t>114</t>
  </si>
  <si>
    <t>Trial   121</t>
  </si>
  <si>
    <t>113</t>
  </si>
  <si>
    <t>Trial   122</t>
  </si>
  <si>
    <t>119</t>
  </si>
  <si>
    <t>Trial   123</t>
  </si>
  <si>
    <t>115</t>
  </si>
  <si>
    <t>Trial   124</t>
  </si>
  <si>
    <t>117</t>
  </si>
  <si>
    <t>Trial   131</t>
  </si>
  <si>
    <t>123</t>
  </si>
  <si>
    <t>Trial   132</t>
  </si>
  <si>
    <t>121</t>
  </si>
  <si>
    <t>Trial   133</t>
  </si>
  <si>
    <t>122</t>
  </si>
  <si>
    <t>Trial   134</t>
  </si>
  <si>
    <t>118</t>
  </si>
  <si>
    <t>Trial   135</t>
  </si>
  <si>
    <t>126</t>
  </si>
  <si>
    <t>Trial   136</t>
  </si>
  <si>
    <t>125</t>
  </si>
  <si>
    <t>Trial   139</t>
  </si>
  <si>
    <t>120</t>
  </si>
  <si>
    <t>Trial   140</t>
  </si>
  <si>
    <t>124</t>
  </si>
  <si>
    <t>Trial   149</t>
  </si>
  <si>
    <t>139</t>
  </si>
  <si>
    <t>Trial   150</t>
  </si>
  <si>
    <t>133</t>
  </si>
  <si>
    <t>Trial   151</t>
  </si>
  <si>
    <t>130</t>
  </si>
  <si>
    <t>Trial   152</t>
  </si>
  <si>
    <t>136</t>
  </si>
  <si>
    <t>Trial   153</t>
  </si>
  <si>
    <t>140</t>
  </si>
  <si>
    <t>Trial   154</t>
  </si>
  <si>
    <t>129</t>
  </si>
  <si>
    <t>Trial   161</t>
  </si>
  <si>
    <t>131</t>
  </si>
  <si>
    <t>Trial   162</t>
  </si>
  <si>
    <t>137</t>
  </si>
  <si>
    <t>Trial   163</t>
  </si>
  <si>
    <t>141</t>
  </si>
  <si>
    <t>Trial   164</t>
  </si>
  <si>
    <t>134</t>
  </si>
  <si>
    <t>Trial   165</t>
  </si>
  <si>
    <t>132</t>
  </si>
  <si>
    <t>Trial   167</t>
  </si>
  <si>
    <t>135</t>
  </si>
  <si>
    <t>Trial   195</t>
  </si>
  <si>
    <t>142</t>
  </si>
  <si>
    <t>Trial   196</t>
  </si>
  <si>
    <t>148</t>
  </si>
  <si>
    <t>Trial   197</t>
  </si>
  <si>
    <t>143</t>
  </si>
  <si>
    <t>Trial   198</t>
  </si>
  <si>
    <t>146</t>
  </si>
  <si>
    <t>Trial   199</t>
  </si>
  <si>
    <t>150</t>
  </si>
  <si>
    <t>Trial   200</t>
  </si>
  <si>
    <t>149</t>
  </si>
  <si>
    <t>Trial   206</t>
  </si>
  <si>
    <t>144</t>
  </si>
  <si>
    <t>Trial   207</t>
  </si>
  <si>
    <t>147</t>
  </si>
  <si>
    <t>Trial   208</t>
  </si>
  <si>
    <t>153</t>
  </si>
  <si>
    <t>Trial   209</t>
  </si>
  <si>
    <t>152</t>
  </si>
  <si>
    <t>Trial   210</t>
  </si>
  <si>
    <t>154</t>
  </si>
  <si>
    <t>Trial   217</t>
  </si>
  <si>
    <t>155</t>
  </si>
  <si>
    <t>Trial   218</t>
  </si>
  <si>
    <t>159</t>
  </si>
  <si>
    <t>Trial   219</t>
  </si>
  <si>
    <t>161</t>
  </si>
  <si>
    <t>Trial   220</t>
  </si>
  <si>
    <t>164</t>
  </si>
  <si>
    <t>Trial   221</t>
  </si>
  <si>
    <t>156</t>
  </si>
  <si>
    <t>Trial   222</t>
  </si>
  <si>
    <t>160</t>
  </si>
  <si>
    <t>Trial   227</t>
  </si>
  <si>
    <t>162</t>
  </si>
  <si>
    <t>Trial   228</t>
  </si>
  <si>
    <t>166</t>
  </si>
  <si>
    <t>Trial   229</t>
  </si>
  <si>
    <t>157</t>
  </si>
  <si>
    <t>Trial   230</t>
  </si>
  <si>
    <t>163</t>
  </si>
  <si>
    <t>Sex</t>
  </si>
  <si>
    <t>M</t>
  </si>
  <si>
    <t>F</t>
  </si>
  <si>
    <t>Left Freq</t>
  </si>
  <si>
    <t>Left s</t>
  </si>
  <si>
    <t>Right Freq</t>
  </si>
  <si>
    <t>Right s</t>
  </si>
  <si>
    <t>Start Freq</t>
  </si>
  <si>
    <t>Start s</t>
  </si>
  <si>
    <t>Pref Time</t>
  </si>
  <si>
    <t>Pref Visits</t>
  </si>
  <si>
    <t>TPV</t>
  </si>
  <si>
    <t>Total Time</t>
  </si>
  <si>
    <t>Total Visits</t>
  </si>
  <si>
    <t>Mean</t>
  </si>
  <si>
    <t>SEM</t>
  </si>
  <si>
    <t>Novel Object Recognition (NOR) Task</t>
  </si>
  <si>
    <t xml:space="preserve">Procedure/method: All done using the Noldus system  </t>
  </si>
  <si>
    <t>These procedures done days 4 and 5 after dosing</t>
  </si>
  <si>
    <t xml:space="preserve">Habituation – 10 minutes </t>
  </si>
  <si>
    <t xml:space="preserve">Bring animals to lab and allow them to sit quietly for at least 30 minutes before habituating. </t>
  </si>
  <si>
    <t xml:space="preserve">Place 1 animal at a time in the center of the box with no objects and start the tracking. </t>
  </si>
  <si>
    <t xml:space="preserve">After 10 minutes remove the animal and return to their home cage. </t>
  </si>
  <si>
    <t xml:space="preserve"> Remove any urine or feces and then wipe down the box with the diluted cleaner, dry the box with a highly absorbent paper towel.</t>
  </si>
  <si>
    <t xml:space="preserve"> Continue habituating animals one at a time.</t>
  </si>
  <si>
    <t xml:space="preserve">Training – 5 minutes </t>
  </si>
  <si>
    <t>Bring animals to lab and allow them to sit quietly for at least 30 minutes before training.</t>
  </si>
  <si>
    <t xml:space="preserve">Put two identical objects in box in adjacent corners (rotate through the 2 sets of objects). </t>
  </si>
  <si>
    <t xml:space="preserve">Place animal at opposite end of the box facing the wall. Start the tracking. After 5 minutes remove the animal and clean the box exactly as done during the habituation phase and wipe the objects as well. </t>
  </si>
  <si>
    <t>Since the testing phase begins 1 hour after training, there is a limit on the number of animals that can be done in that hour (usually 6 per hour to allow training and clean up).</t>
  </si>
  <si>
    <t xml:space="preserve">Testing – 2 minutes </t>
  </si>
  <si>
    <t>Place the objects in the box. The “familiar” object that was used for training. A second, “novel” object is also placed in the box in an adjacent corner.</t>
  </si>
  <si>
    <t>Place the animal in the box just like what was done for training. Start the tracking.</t>
  </si>
  <si>
    <t>After 2 minutes remove the animal and clean the box and objects exactly as done during the training phase.</t>
  </si>
  <si>
    <t xml:space="preserve">Calculations: </t>
  </si>
  <si>
    <t xml:space="preserve">For the habituation trial the distance traveled, velocity, and time in each zone (center or thigmotaxis) is calculated. </t>
  </si>
  <si>
    <t xml:space="preserve">For the training trial, distance traveled, velocity, time in start zone, total time visiting both objects (sides) and total number of visits are calculated. </t>
  </si>
  <si>
    <t xml:space="preserve">To check for side bias, the preference index can be calculated for one or the other side; for example, preference for the right side can be derived, which will be the inverse of the preference on the left side. </t>
  </si>
  <si>
    <t xml:space="preserve">Analysis of group data for total time and total visits reveals potential motor or sensory differences. </t>
  </si>
  <si>
    <t xml:space="preserve">Analysis of overall data for right-side preference tests for side bias. </t>
  </si>
  <si>
    <t>For the test trial, distance traveled, velocity, time in start zone, total time and total visits are calculated and analyzed.</t>
  </si>
  <si>
    <t xml:space="preserve">Other dependent variables are:   </t>
  </si>
  <si>
    <t>Preference time = time with novel object/total time</t>
  </si>
  <si>
    <t xml:space="preserve">Preference visit = visits with novel object/total number of object visits </t>
  </si>
  <si>
    <t>Time per visit (TPV) to novel object = time with novel object/number of visits to novel object</t>
  </si>
  <si>
    <t xml:space="preserve">Group values may be analyzed with ANOVA as needed to detect differences in non-specific activity (total time and total visits). </t>
  </si>
  <si>
    <t xml:space="preserve">Preference and TPV may also be analyzed with ANOVA to detect differences in preference. </t>
  </si>
  <si>
    <t>Discrimination learning may be analyzed by statistically comparing each group separately to 0.5 (chance).</t>
  </si>
  <si>
    <t xml:space="preserve">Evaluation Criteria:   </t>
  </si>
  <si>
    <t xml:space="preserve">All data are accepted unless the observer knows that there was a problem with the tracking even after rerunning a trial using the tracking video. </t>
  </si>
  <si>
    <t>When evaluating the training data, the animals must meet criteria of visiting both objects (sides) at least once plus spend at least 5 sec in total exploration.</t>
  </si>
  <si>
    <t>If these criteria are not met, the training data for that animal are excluded on the assumption that such low exploration does not allow sufficient familiarization with the objects.</t>
  </si>
  <si>
    <t>If, during the test session, the animal does not visit either object or does not move at all, those data will be excluded rather than use zero for all measures.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</si>
</sst>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314325</xdr:colOff>
      <xdr:row>1</xdr:row>
      <xdr:rowOff>95349</xdr:rowOff>
    </xdr:from>
    <xdr:to>
      <xdr:col>27</xdr:col>
      <xdr:colOff>581025</xdr:colOff>
      <xdr:row>19</xdr:row>
      <xdr:rowOff>172026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A72FCC-2693-4B7E-9A66-B20DE0240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6325" y="285849"/>
          <a:ext cx="4533900" cy="350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7B1B-F1A0-4AE5-9B1B-75FD952D7637}">
  <dimension ref="A3:A45"/>
  <sheetViews>
    <sheetView tabSelected="1" workbookViewId="0">
      <selection activeCell="A5" sqref="A5"/>
    </sheetView>
  </sheetViews>
  <sheetFormatPr defaultRowHeight="15" x14ac:dyDescent="0.25"/>
  <sheetData>
    <row r="3" spans="1:1" x14ac:dyDescent="0.25">
      <c r="A3" s="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7" spans="1:1" x14ac:dyDescent="0.25">
      <c r="A7" s="3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4" spans="1:1" x14ac:dyDescent="0.25">
      <c r="A14" s="3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20" spans="1:1" x14ac:dyDescent="0.25">
      <c r="A20" s="3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5" spans="1:1" x14ac:dyDescent="0.25">
      <c r="A25" s="3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41" spans="1:1" x14ac:dyDescent="0.25">
      <c r="A41" s="3" t="s">
        <v>218</v>
      </c>
    </row>
    <row r="42" spans="1:1" x14ac:dyDescent="0.25">
      <c r="A42" t="s">
        <v>219</v>
      </c>
    </row>
    <row r="43" spans="1:1" x14ac:dyDescent="0.25">
      <c r="A43" t="s">
        <v>220</v>
      </c>
    </row>
    <row r="44" spans="1:1" x14ac:dyDescent="0.25">
      <c r="A44" t="s">
        <v>221</v>
      </c>
    </row>
    <row r="45" spans="1:1" x14ac:dyDescent="0.25">
      <c r="A45" t="s">
        <v>222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opLeftCell="A25" workbookViewId="0">
      <selection activeCell="D17" sqref="D17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>
        <v>716.69399999999996</v>
      </c>
      <c r="F2">
        <v>8.6977499999999992</v>
      </c>
      <c r="G2">
        <v>19</v>
      </c>
      <c r="H2">
        <v>1.72</v>
      </c>
      <c r="I2">
        <v>1.76</v>
      </c>
      <c r="J2">
        <v>27</v>
      </c>
      <c r="K2">
        <v>3</v>
      </c>
      <c r="L2">
        <v>11.92</v>
      </c>
      <c r="M2">
        <v>129</v>
      </c>
      <c r="N2">
        <v>32.04</v>
      </c>
      <c r="O2">
        <v>0.04</v>
      </c>
    </row>
    <row r="3" spans="1:15" x14ac:dyDescent="0.25">
      <c r="A3" t="s">
        <v>19</v>
      </c>
      <c r="B3" t="s">
        <v>20</v>
      </c>
      <c r="C3" t="s">
        <v>21</v>
      </c>
      <c r="D3" t="s">
        <v>18</v>
      </c>
      <c r="E3">
        <v>275.952</v>
      </c>
      <c r="F3">
        <v>7.2012600000000004</v>
      </c>
      <c r="G3">
        <v>0</v>
      </c>
      <c r="H3">
        <v>0</v>
      </c>
      <c r="I3" t="s">
        <v>22</v>
      </c>
      <c r="J3">
        <v>0</v>
      </c>
      <c r="K3">
        <v>0</v>
      </c>
      <c r="L3" t="s">
        <v>22</v>
      </c>
      <c r="M3">
        <v>164</v>
      </c>
      <c r="N3">
        <v>31.36</v>
      </c>
      <c r="O3">
        <v>0.04</v>
      </c>
    </row>
    <row r="4" spans="1:15" x14ac:dyDescent="0.25">
      <c r="A4" t="s">
        <v>23</v>
      </c>
      <c r="B4" t="s">
        <v>24</v>
      </c>
      <c r="C4" t="s">
        <v>25</v>
      </c>
      <c r="D4" t="s">
        <v>26</v>
      </c>
      <c r="E4">
        <v>914.42399999999998</v>
      </c>
      <c r="F4">
        <v>11.639799999999999</v>
      </c>
      <c r="G4">
        <v>26</v>
      </c>
      <c r="H4">
        <v>1.84</v>
      </c>
      <c r="I4">
        <v>0.52</v>
      </c>
      <c r="J4">
        <v>22</v>
      </c>
      <c r="K4">
        <v>1.72</v>
      </c>
      <c r="L4">
        <v>10.08</v>
      </c>
      <c r="M4">
        <v>48</v>
      </c>
      <c r="N4">
        <v>19.399999999999999</v>
      </c>
      <c r="O4">
        <v>6</v>
      </c>
    </row>
    <row r="5" spans="1:15" x14ac:dyDescent="0.25">
      <c r="A5" t="s">
        <v>27</v>
      </c>
      <c r="B5" t="s">
        <v>28</v>
      </c>
      <c r="C5" t="s">
        <v>29</v>
      </c>
      <c r="D5" t="s">
        <v>26</v>
      </c>
      <c r="E5">
        <v>9.0827899999999993</v>
      </c>
      <c r="F5">
        <v>3.5479599999999998</v>
      </c>
      <c r="G5">
        <v>0</v>
      </c>
      <c r="H5">
        <v>0</v>
      </c>
      <c r="I5" t="s">
        <v>22</v>
      </c>
      <c r="J5">
        <v>0</v>
      </c>
      <c r="K5">
        <v>0</v>
      </c>
      <c r="L5" t="s">
        <v>22</v>
      </c>
      <c r="M5">
        <v>25</v>
      </c>
      <c r="N5">
        <v>2.56</v>
      </c>
      <c r="O5">
        <v>0.04</v>
      </c>
    </row>
    <row r="6" spans="1:15" x14ac:dyDescent="0.25">
      <c r="A6" t="s">
        <v>30</v>
      </c>
      <c r="B6" t="s">
        <v>31</v>
      </c>
      <c r="C6" t="s">
        <v>17</v>
      </c>
      <c r="D6" t="s">
        <v>26</v>
      </c>
      <c r="E6">
        <v>420.99200000000002</v>
      </c>
      <c r="F6">
        <v>8.4809099999999997</v>
      </c>
      <c r="G6">
        <v>4</v>
      </c>
      <c r="H6">
        <v>0.28000000000000003</v>
      </c>
      <c r="I6">
        <v>12.44</v>
      </c>
      <c r="J6">
        <v>16</v>
      </c>
      <c r="K6">
        <v>1.64</v>
      </c>
      <c r="L6">
        <v>8.08</v>
      </c>
      <c r="M6">
        <v>107</v>
      </c>
      <c r="N6">
        <v>20.32</v>
      </c>
      <c r="O6">
        <v>0.04</v>
      </c>
    </row>
    <row r="7" spans="1:15" x14ac:dyDescent="0.25">
      <c r="A7" t="s">
        <v>32</v>
      </c>
      <c r="B7" t="s">
        <v>33</v>
      </c>
      <c r="C7" t="s">
        <v>21</v>
      </c>
      <c r="D7" t="s">
        <v>18</v>
      </c>
      <c r="E7">
        <v>567.82299999999998</v>
      </c>
      <c r="F7">
        <v>7.6074900000000003</v>
      </c>
      <c r="G7">
        <v>35</v>
      </c>
      <c r="H7">
        <v>2.48</v>
      </c>
      <c r="I7">
        <v>7.68</v>
      </c>
      <c r="J7">
        <v>1</v>
      </c>
      <c r="K7">
        <v>0.08</v>
      </c>
      <c r="L7">
        <v>18.559999999999999</v>
      </c>
      <c r="M7">
        <v>129</v>
      </c>
      <c r="N7">
        <v>33.28</v>
      </c>
      <c r="O7">
        <v>0.2</v>
      </c>
    </row>
    <row r="8" spans="1:15" x14ac:dyDescent="0.25">
      <c r="A8" t="s">
        <v>34</v>
      </c>
      <c r="B8" t="s">
        <v>35</v>
      </c>
      <c r="C8" t="s">
        <v>25</v>
      </c>
      <c r="D8" t="s">
        <v>18</v>
      </c>
      <c r="E8">
        <v>603.94200000000001</v>
      </c>
      <c r="F8">
        <v>8.6524699999999992</v>
      </c>
      <c r="G8">
        <v>12</v>
      </c>
      <c r="H8">
        <v>0.76</v>
      </c>
      <c r="I8">
        <v>6.44</v>
      </c>
      <c r="J8">
        <v>17</v>
      </c>
      <c r="K8">
        <v>1.44</v>
      </c>
      <c r="L8">
        <v>2.92</v>
      </c>
      <c r="M8">
        <v>124</v>
      </c>
      <c r="N8">
        <v>31.2</v>
      </c>
      <c r="O8">
        <v>0.04</v>
      </c>
    </row>
    <row r="9" spans="1:15" x14ac:dyDescent="0.25">
      <c r="A9" t="s">
        <v>36</v>
      </c>
      <c r="B9" t="s">
        <v>37</v>
      </c>
      <c r="C9" t="s">
        <v>29</v>
      </c>
      <c r="D9" t="s">
        <v>18</v>
      </c>
      <c r="E9">
        <v>534.93100000000004</v>
      </c>
      <c r="F9">
        <v>7.7346899999999996</v>
      </c>
      <c r="G9">
        <v>28</v>
      </c>
      <c r="H9">
        <v>2.16</v>
      </c>
      <c r="I9">
        <v>3.48</v>
      </c>
      <c r="J9">
        <v>16</v>
      </c>
      <c r="K9">
        <v>0.8</v>
      </c>
      <c r="L9">
        <v>11.96</v>
      </c>
      <c r="M9">
        <v>59</v>
      </c>
      <c r="N9">
        <v>12.64</v>
      </c>
      <c r="O9">
        <v>0.04</v>
      </c>
    </row>
    <row r="10" spans="1:15" x14ac:dyDescent="0.25">
      <c r="A10" t="s">
        <v>38</v>
      </c>
      <c r="B10" t="s">
        <v>39</v>
      </c>
      <c r="C10" t="s">
        <v>17</v>
      </c>
      <c r="D10" t="s">
        <v>26</v>
      </c>
      <c r="E10">
        <v>112.60299999999999</v>
      </c>
      <c r="F10">
        <v>5.4555899999999999</v>
      </c>
      <c r="G10">
        <v>16</v>
      </c>
      <c r="H10">
        <v>1.44</v>
      </c>
      <c r="I10">
        <v>0.96</v>
      </c>
      <c r="J10">
        <v>0</v>
      </c>
      <c r="K10">
        <v>0</v>
      </c>
      <c r="L10" t="s">
        <v>22</v>
      </c>
      <c r="M10">
        <v>1</v>
      </c>
      <c r="N10">
        <v>0.32</v>
      </c>
      <c r="O10">
        <v>0.04</v>
      </c>
    </row>
    <row r="11" spans="1:15" x14ac:dyDescent="0.25">
      <c r="A11" t="s">
        <v>40</v>
      </c>
      <c r="B11" t="s">
        <v>41</v>
      </c>
      <c r="C11" t="s">
        <v>21</v>
      </c>
      <c r="D11" t="s">
        <v>26</v>
      </c>
      <c r="E11">
        <v>316.35700000000003</v>
      </c>
      <c r="F11">
        <v>9.2718799999999995</v>
      </c>
      <c r="G11">
        <v>14</v>
      </c>
      <c r="H11">
        <v>0.8</v>
      </c>
      <c r="I11">
        <v>6</v>
      </c>
      <c r="J11">
        <v>18</v>
      </c>
      <c r="K11">
        <v>1.32</v>
      </c>
      <c r="L11">
        <v>3.36</v>
      </c>
      <c r="M11">
        <v>63</v>
      </c>
      <c r="N11">
        <v>12.72</v>
      </c>
      <c r="O11">
        <v>0.08</v>
      </c>
    </row>
    <row r="12" spans="1:15" x14ac:dyDescent="0.25">
      <c r="A12" t="s">
        <v>42</v>
      </c>
      <c r="B12" t="s">
        <v>43</v>
      </c>
      <c r="C12" t="s">
        <v>25</v>
      </c>
      <c r="D12" t="s">
        <v>26</v>
      </c>
      <c r="E12">
        <v>339.72800000000001</v>
      </c>
      <c r="F12">
        <v>7.8062500000000004</v>
      </c>
      <c r="G12">
        <v>17</v>
      </c>
      <c r="H12">
        <v>1.28</v>
      </c>
      <c r="I12">
        <v>7.52</v>
      </c>
      <c r="J12">
        <v>9</v>
      </c>
      <c r="K12">
        <v>0.48</v>
      </c>
      <c r="L12">
        <v>5.12</v>
      </c>
      <c r="M12">
        <v>15</v>
      </c>
      <c r="N12">
        <v>5.16</v>
      </c>
      <c r="O12">
        <v>0.04</v>
      </c>
    </row>
    <row r="13" spans="1:15" x14ac:dyDescent="0.25">
      <c r="A13" t="s">
        <v>44</v>
      </c>
      <c r="B13" t="s">
        <v>45</v>
      </c>
      <c r="C13" t="s">
        <v>29</v>
      </c>
      <c r="D13" t="s">
        <v>18</v>
      </c>
      <c r="E13">
        <v>123.157</v>
      </c>
      <c r="F13">
        <v>5.3084699999999998</v>
      </c>
      <c r="G13">
        <v>0</v>
      </c>
      <c r="H13">
        <v>0</v>
      </c>
      <c r="I13" t="s">
        <v>22</v>
      </c>
      <c r="J13">
        <v>9</v>
      </c>
      <c r="K13">
        <v>0.68</v>
      </c>
      <c r="L13">
        <v>23.08</v>
      </c>
      <c r="M13">
        <v>90</v>
      </c>
      <c r="N13">
        <v>11.84</v>
      </c>
      <c r="O13">
        <v>0.64</v>
      </c>
    </row>
    <row r="14" spans="1:15" x14ac:dyDescent="0.25">
      <c r="A14" t="s">
        <v>46</v>
      </c>
      <c r="B14" t="s">
        <v>47</v>
      </c>
      <c r="C14" t="s">
        <v>21</v>
      </c>
      <c r="D14" t="s">
        <v>26</v>
      </c>
      <c r="E14">
        <v>217.589</v>
      </c>
      <c r="F14">
        <v>7.6940900000000001</v>
      </c>
      <c r="G14">
        <v>9</v>
      </c>
      <c r="H14">
        <v>0.92</v>
      </c>
      <c r="I14">
        <v>6.72</v>
      </c>
      <c r="J14">
        <v>4</v>
      </c>
      <c r="K14">
        <v>0.36</v>
      </c>
      <c r="L14">
        <v>41.04</v>
      </c>
      <c r="M14">
        <v>101</v>
      </c>
      <c r="N14">
        <v>14.16</v>
      </c>
      <c r="O14">
        <v>0.04</v>
      </c>
    </row>
    <row r="15" spans="1:15" x14ac:dyDescent="0.25">
      <c r="A15" t="s">
        <v>48</v>
      </c>
      <c r="B15" t="s">
        <v>49</v>
      </c>
      <c r="C15" t="s">
        <v>25</v>
      </c>
      <c r="D15" t="s">
        <v>18</v>
      </c>
      <c r="E15">
        <v>369.82600000000002</v>
      </c>
      <c r="F15">
        <v>7.4742600000000001</v>
      </c>
      <c r="G15">
        <v>11</v>
      </c>
      <c r="H15">
        <v>0.72</v>
      </c>
      <c r="I15">
        <v>11.4</v>
      </c>
      <c r="J15">
        <v>15</v>
      </c>
      <c r="K15">
        <v>1.24</v>
      </c>
      <c r="L15">
        <v>4.16</v>
      </c>
      <c r="M15">
        <v>19</v>
      </c>
      <c r="N15">
        <v>8.24</v>
      </c>
      <c r="O15">
        <v>0.04</v>
      </c>
    </row>
    <row r="16" spans="1:15" x14ac:dyDescent="0.25">
      <c r="A16" t="s">
        <v>50</v>
      </c>
      <c r="B16" t="s">
        <v>51</v>
      </c>
      <c r="C16" t="s">
        <v>17</v>
      </c>
      <c r="D16" t="s">
        <v>18</v>
      </c>
      <c r="E16">
        <v>451.77800000000002</v>
      </c>
      <c r="F16">
        <v>7.7625000000000002</v>
      </c>
      <c r="G16">
        <v>20</v>
      </c>
      <c r="H16">
        <v>1.36</v>
      </c>
      <c r="I16">
        <v>13.2</v>
      </c>
      <c r="J16">
        <v>52</v>
      </c>
      <c r="K16">
        <v>3.6</v>
      </c>
      <c r="L16">
        <v>0.84</v>
      </c>
      <c r="M16">
        <v>30</v>
      </c>
      <c r="N16">
        <v>8</v>
      </c>
      <c r="O16">
        <v>0.04</v>
      </c>
    </row>
    <row r="17" spans="1:15" x14ac:dyDescent="0.25">
      <c r="A17" t="s">
        <v>52</v>
      </c>
      <c r="B17" t="s">
        <v>53</v>
      </c>
      <c r="C17" t="s">
        <v>21</v>
      </c>
      <c r="D17" t="s">
        <v>18</v>
      </c>
      <c r="E17">
        <v>466.38299999999998</v>
      </c>
      <c r="F17">
        <v>8.9620099999999994</v>
      </c>
      <c r="G17">
        <v>11</v>
      </c>
      <c r="H17">
        <v>1.1599999999999999</v>
      </c>
      <c r="I17">
        <v>6.24</v>
      </c>
      <c r="J17">
        <v>18</v>
      </c>
      <c r="K17">
        <v>1.8</v>
      </c>
      <c r="L17">
        <v>2.36</v>
      </c>
      <c r="M17">
        <v>43</v>
      </c>
      <c r="N17">
        <v>12.96</v>
      </c>
      <c r="O17">
        <v>0.52</v>
      </c>
    </row>
    <row r="18" spans="1:15" x14ac:dyDescent="0.25">
      <c r="A18" t="s">
        <v>54</v>
      </c>
      <c r="B18" t="s">
        <v>55</v>
      </c>
      <c r="C18" t="s">
        <v>25</v>
      </c>
      <c r="D18" t="s">
        <v>18</v>
      </c>
      <c r="E18">
        <v>515.27300000000002</v>
      </c>
      <c r="F18">
        <v>8.1789400000000008</v>
      </c>
      <c r="G18">
        <v>18</v>
      </c>
      <c r="H18">
        <v>1.32</v>
      </c>
      <c r="I18">
        <v>0.08</v>
      </c>
      <c r="J18">
        <v>13</v>
      </c>
      <c r="K18">
        <v>0.88</v>
      </c>
      <c r="L18">
        <v>4.4400000000000004</v>
      </c>
      <c r="M18">
        <v>43</v>
      </c>
      <c r="N18">
        <v>16.36</v>
      </c>
      <c r="O18">
        <v>6.64</v>
      </c>
    </row>
    <row r="19" spans="1:15" x14ac:dyDescent="0.25">
      <c r="A19" t="s">
        <v>56</v>
      </c>
      <c r="B19" t="s">
        <v>57</v>
      </c>
      <c r="C19" t="s">
        <v>29</v>
      </c>
      <c r="D19" t="s">
        <v>26</v>
      </c>
      <c r="E19">
        <v>822.02200000000005</v>
      </c>
      <c r="F19">
        <v>9.9614899999999995</v>
      </c>
      <c r="G19">
        <v>3</v>
      </c>
      <c r="H19">
        <v>0.12</v>
      </c>
      <c r="I19">
        <v>42.08</v>
      </c>
      <c r="J19">
        <v>20</v>
      </c>
      <c r="K19">
        <v>2.04</v>
      </c>
      <c r="L19">
        <v>0.6</v>
      </c>
      <c r="M19">
        <v>115</v>
      </c>
      <c r="N19">
        <v>40.119999999999997</v>
      </c>
      <c r="O19">
        <v>0.04</v>
      </c>
    </row>
    <row r="20" spans="1:15" x14ac:dyDescent="0.25">
      <c r="A20" t="s">
        <v>58</v>
      </c>
      <c r="B20" t="s">
        <v>59</v>
      </c>
      <c r="C20" t="s">
        <v>17</v>
      </c>
      <c r="D20" t="s">
        <v>26</v>
      </c>
      <c r="E20">
        <v>361.17200000000003</v>
      </c>
      <c r="F20">
        <v>8.3219200000000004</v>
      </c>
      <c r="G20">
        <v>10</v>
      </c>
      <c r="H20">
        <v>0.56000000000000005</v>
      </c>
      <c r="I20">
        <v>1.04</v>
      </c>
      <c r="J20">
        <v>13</v>
      </c>
      <c r="K20">
        <v>1.2</v>
      </c>
      <c r="L20">
        <v>41.24</v>
      </c>
      <c r="M20">
        <v>44</v>
      </c>
      <c r="N20">
        <v>12.96</v>
      </c>
      <c r="O20">
        <v>0.04</v>
      </c>
    </row>
    <row r="21" spans="1:15" x14ac:dyDescent="0.25">
      <c r="A21" t="s">
        <v>60</v>
      </c>
      <c r="B21" t="s">
        <v>61</v>
      </c>
      <c r="C21" t="s">
        <v>21</v>
      </c>
      <c r="D21" t="s">
        <v>26</v>
      </c>
      <c r="E21">
        <v>683.81299999999999</v>
      </c>
      <c r="F21">
        <v>9.2158099999999994</v>
      </c>
      <c r="G21">
        <v>26</v>
      </c>
      <c r="H21">
        <v>1.84</v>
      </c>
      <c r="I21">
        <v>6.92</v>
      </c>
      <c r="J21">
        <v>14</v>
      </c>
      <c r="K21">
        <v>1.68</v>
      </c>
      <c r="L21">
        <v>1.1599999999999999</v>
      </c>
      <c r="M21">
        <v>44</v>
      </c>
      <c r="N21">
        <v>18.88</v>
      </c>
      <c r="O21">
        <v>0.04</v>
      </c>
    </row>
    <row r="22" spans="1:15" x14ac:dyDescent="0.25">
      <c r="A22" t="s">
        <v>62</v>
      </c>
      <c r="B22" t="s">
        <v>63</v>
      </c>
      <c r="C22" t="s">
        <v>25</v>
      </c>
      <c r="D22" t="s">
        <v>26</v>
      </c>
      <c r="E22">
        <v>570.77200000000005</v>
      </c>
      <c r="F22">
        <v>8.3009299999999993</v>
      </c>
      <c r="G22">
        <v>8</v>
      </c>
      <c r="H22">
        <v>0.4</v>
      </c>
      <c r="I22">
        <v>11.64</v>
      </c>
      <c r="J22">
        <v>35</v>
      </c>
      <c r="K22">
        <v>2.6</v>
      </c>
      <c r="L22">
        <v>1.44</v>
      </c>
      <c r="M22">
        <v>71</v>
      </c>
      <c r="N22">
        <v>20.36</v>
      </c>
      <c r="O22">
        <v>0.04</v>
      </c>
    </row>
    <row r="23" spans="1:15" x14ac:dyDescent="0.25">
      <c r="A23" t="s">
        <v>64</v>
      </c>
      <c r="B23" t="s">
        <v>65</v>
      </c>
      <c r="C23" t="s">
        <v>29</v>
      </c>
      <c r="D23" t="s">
        <v>18</v>
      </c>
      <c r="E23">
        <v>168.07599999999999</v>
      </c>
      <c r="F23">
        <v>6.7016099999999996</v>
      </c>
      <c r="G23">
        <v>2</v>
      </c>
      <c r="H23">
        <v>0.16</v>
      </c>
      <c r="I23">
        <v>4.4000000000000004</v>
      </c>
      <c r="J23">
        <v>34</v>
      </c>
      <c r="K23">
        <v>2.52</v>
      </c>
      <c r="L23">
        <v>0.56000000000000005</v>
      </c>
      <c r="M23">
        <v>0</v>
      </c>
      <c r="N23">
        <v>0</v>
      </c>
      <c r="O23" t="s">
        <v>22</v>
      </c>
    </row>
    <row r="24" spans="1:15" x14ac:dyDescent="0.25">
      <c r="A24" t="s">
        <v>66</v>
      </c>
      <c r="B24" t="s">
        <v>67</v>
      </c>
      <c r="C24" t="s">
        <v>17</v>
      </c>
      <c r="D24" t="s">
        <v>26</v>
      </c>
      <c r="E24">
        <v>227.732</v>
      </c>
      <c r="F24">
        <v>7.00284</v>
      </c>
      <c r="G24">
        <v>25</v>
      </c>
      <c r="H24">
        <v>1.44</v>
      </c>
      <c r="I24">
        <v>25.68</v>
      </c>
      <c r="J24">
        <v>5</v>
      </c>
      <c r="K24">
        <v>0.4</v>
      </c>
      <c r="L24">
        <v>34.76</v>
      </c>
      <c r="M24">
        <v>30</v>
      </c>
      <c r="N24">
        <v>6.68</v>
      </c>
      <c r="O24">
        <v>0.04</v>
      </c>
    </row>
    <row r="25" spans="1:15" x14ac:dyDescent="0.25">
      <c r="A25" t="s">
        <v>68</v>
      </c>
      <c r="B25" t="s">
        <v>69</v>
      </c>
      <c r="C25" t="s">
        <v>21</v>
      </c>
      <c r="D25" t="s">
        <v>18</v>
      </c>
      <c r="E25">
        <v>475.85399999999998</v>
      </c>
      <c r="F25">
        <v>8.0982599999999998</v>
      </c>
      <c r="G25">
        <v>38</v>
      </c>
      <c r="H25">
        <v>3.12</v>
      </c>
      <c r="I25">
        <v>1.32</v>
      </c>
      <c r="J25">
        <v>16</v>
      </c>
      <c r="K25">
        <v>1.52</v>
      </c>
      <c r="L25">
        <v>5.96</v>
      </c>
      <c r="M25">
        <v>17</v>
      </c>
      <c r="N25">
        <v>7.4</v>
      </c>
      <c r="O25">
        <v>0.04</v>
      </c>
    </row>
    <row r="26" spans="1:15" x14ac:dyDescent="0.25">
      <c r="A26" t="s">
        <v>70</v>
      </c>
      <c r="B26" t="s">
        <v>71</v>
      </c>
      <c r="C26" t="s">
        <v>25</v>
      </c>
      <c r="D26" t="s">
        <v>26</v>
      </c>
      <c r="E26">
        <v>467.37299999999999</v>
      </c>
      <c r="F26">
        <v>8.3578899999999994</v>
      </c>
      <c r="G26">
        <v>25</v>
      </c>
      <c r="H26">
        <v>1.96</v>
      </c>
      <c r="I26">
        <v>1.56</v>
      </c>
      <c r="J26">
        <v>11</v>
      </c>
      <c r="K26">
        <v>1.24</v>
      </c>
      <c r="L26">
        <v>4.72</v>
      </c>
      <c r="M26">
        <v>76</v>
      </c>
      <c r="N26">
        <v>17.32</v>
      </c>
      <c r="O26">
        <v>0.04</v>
      </c>
    </row>
    <row r="27" spans="1:15" x14ac:dyDescent="0.25">
      <c r="A27" t="s">
        <v>72</v>
      </c>
      <c r="B27" t="s">
        <v>73</v>
      </c>
      <c r="C27" t="s">
        <v>29</v>
      </c>
      <c r="D27" t="s">
        <v>18</v>
      </c>
      <c r="E27">
        <v>285.05599999999998</v>
      </c>
      <c r="F27">
        <v>6.6789199999999997</v>
      </c>
      <c r="G27">
        <v>41</v>
      </c>
      <c r="H27">
        <v>2.72</v>
      </c>
      <c r="I27">
        <v>2.68</v>
      </c>
      <c r="J27">
        <v>10</v>
      </c>
      <c r="K27">
        <v>1</v>
      </c>
      <c r="L27">
        <v>26.88</v>
      </c>
      <c r="M27">
        <v>24</v>
      </c>
      <c r="N27">
        <v>8</v>
      </c>
      <c r="O27">
        <v>0.04</v>
      </c>
    </row>
    <row r="28" spans="1:15" x14ac:dyDescent="0.25">
      <c r="A28" t="s">
        <v>74</v>
      </c>
      <c r="B28" t="s">
        <v>75</v>
      </c>
      <c r="C28" t="s">
        <v>21</v>
      </c>
      <c r="D28" t="s">
        <v>26</v>
      </c>
      <c r="E28">
        <v>499.59699999999998</v>
      </c>
      <c r="F28">
        <v>9.1434200000000008</v>
      </c>
      <c r="G28">
        <v>50</v>
      </c>
      <c r="H28">
        <v>3.64</v>
      </c>
      <c r="I28">
        <v>4.68</v>
      </c>
      <c r="J28">
        <v>23</v>
      </c>
      <c r="K28">
        <v>1.68</v>
      </c>
      <c r="L28">
        <v>6.72</v>
      </c>
      <c r="M28">
        <v>30</v>
      </c>
      <c r="N28">
        <v>8.84</v>
      </c>
      <c r="O28">
        <v>0.04</v>
      </c>
    </row>
    <row r="29" spans="1:15" x14ac:dyDescent="0.25">
      <c r="A29" t="s">
        <v>76</v>
      </c>
      <c r="B29" t="s">
        <v>77</v>
      </c>
      <c r="C29" t="s">
        <v>17</v>
      </c>
      <c r="D29" t="s">
        <v>18</v>
      </c>
      <c r="E29">
        <v>314.45999999999998</v>
      </c>
      <c r="F29">
        <v>7.7149200000000002</v>
      </c>
      <c r="G29">
        <v>9</v>
      </c>
      <c r="H29">
        <v>1</v>
      </c>
      <c r="I29">
        <v>2.4</v>
      </c>
      <c r="J29">
        <v>4</v>
      </c>
      <c r="K29">
        <v>0.64</v>
      </c>
      <c r="L29">
        <v>0.24</v>
      </c>
      <c r="M29">
        <v>78</v>
      </c>
      <c r="N29">
        <v>21.52</v>
      </c>
      <c r="O29">
        <v>5.64</v>
      </c>
    </row>
    <row r="30" spans="1:15" x14ac:dyDescent="0.25">
      <c r="A30" t="s">
        <v>78</v>
      </c>
      <c r="B30" t="s">
        <v>79</v>
      </c>
      <c r="C30" t="s">
        <v>17</v>
      </c>
      <c r="D30" t="s">
        <v>26</v>
      </c>
      <c r="E30">
        <v>363.91</v>
      </c>
      <c r="F30">
        <v>6.8974500000000001</v>
      </c>
      <c r="G30">
        <v>17</v>
      </c>
      <c r="H30">
        <v>1.48</v>
      </c>
      <c r="I30">
        <v>15.4</v>
      </c>
      <c r="J30">
        <v>17</v>
      </c>
      <c r="K30">
        <v>1</v>
      </c>
      <c r="L30">
        <v>38.64</v>
      </c>
      <c r="M30">
        <v>62</v>
      </c>
      <c r="N30">
        <v>12.68</v>
      </c>
      <c r="O30">
        <v>0.12</v>
      </c>
    </row>
    <row r="31" spans="1:15" x14ac:dyDescent="0.25">
      <c r="A31" t="s">
        <v>80</v>
      </c>
      <c r="B31" t="s">
        <v>81</v>
      </c>
      <c r="C31" t="s">
        <v>25</v>
      </c>
      <c r="D31" t="s">
        <v>26</v>
      </c>
      <c r="E31">
        <v>317.54899999999998</v>
      </c>
      <c r="F31">
        <v>6.6711900000000002</v>
      </c>
      <c r="G31">
        <v>6</v>
      </c>
      <c r="H31">
        <v>0.52</v>
      </c>
      <c r="I31">
        <v>13</v>
      </c>
      <c r="J31">
        <v>29</v>
      </c>
      <c r="K31">
        <v>1.88</v>
      </c>
      <c r="L31">
        <v>6.72</v>
      </c>
      <c r="M31">
        <v>29</v>
      </c>
      <c r="N31">
        <v>9.64</v>
      </c>
      <c r="O31">
        <v>0.04</v>
      </c>
    </row>
    <row r="32" spans="1:15" x14ac:dyDescent="0.25">
      <c r="A32" t="s">
        <v>82</v>
      </c>
      <c r="B32" t="s">
        <v>83</v>
      </c>
      <c r="C32" t="s">
        <v>21</v>
      </c>
      <c r="D32" t="s">
        <v>18</v>
      </c>
      <c r="E32">
        <v>559.553</v>
      </c>
      <c r="F32">
        <v>8.7430099999999999</v>
      </c>
      <c r="G32">
        <v>39</v>
      </c>
      <c r="H32">
        <v>2.76</v>
      </c>
      <c r="I32">
        <v>8.1999999999999993</v>
      </c>
      <c r="J32">
        <v>22</v>
      </c>
      <c r="K32">
        <v>1.44</v>
      </c>
      <c r="L32">
        <v>6.76</v>
      </c>
      <c r="M32">
        <v>20</v>
      </c>
      <c r="N32">
        <v>7.24</v>
      </c>
      <c r="O32">
        <v>0.4</v>
      </c>
    </row>
    <row r="33" spans="1:15" x14ac:dyDescent="0.25">
      <c r="A33" t="s">
        <v>84</v>
      </c>
      <c r="B33" t="s">
        <v>85</v>
      </c>
      <c r="C33" t="s">
        <v>29</v>
      </c>
      <c r="D33" t="s">
        <v>26</v>
      </c>
      <c r="E33">
        <v>404.017</v>
      </c>
      <c r="F33">
        <v>6.6801700000000004</v>
      </c>
      <c r="G33">
        <v>7</v>
      </c>
      <c r="H33">
        <v>0.6</v>
      </c>
      <c r="I33">
        <v>20.48</v>
      </c>
      <c r="J33">
        <v>18</v>
      </c>
      <c r="K33">
        <v>1.44</v>
      </c>
      <c r="L33">
        <v>7.68</v>
      </c>
      <c r="M33">
        <v>83</v>
      </c>
      <c r="N33">
        <v>13.24</v>
      </c>
      <c r="O33">
        <v>0.04</v>
      </c>
    </row>
    <row r="34" spans="1:15" x14ac:dyDescent="0.25">
      <c r="A34" t="s">
        <v>86</v>
      </c>
      <c r="B34" t="s">
        <v>87</v>
      </c>
      <c r="C34" t="s">
        <v>17</v>
      </c>
      <c r="D34" t="s">
        <v>18</v>
      </c>
      <c r="E34">
        <v>528.63099999999997</v>
      </c>
      <c r="F34">
        <v>7.8900100000000002</v>
      </c>
      <c r="G34">
        <v>19</v>
      </c>
      <c r="H34">
        <v>1.4</v>
      </c>
      <c r="I34">
        <v>5.28</v>
      </c>
      <c r="J34">
        <v>36</v>
      </c>
      <c r="K34">
        <v>3.4</v>
      </c>
      <c r="L34">
        <v>25</v>
      </c>
      <c r="M34">
        <v>49</v>
      </c>
      <c r="N34">
        <v>16.68</v>
      </c>
      <c r="O34">
        <v>0.08</v>
      </c>
    </row>
    <row r="35" spans="1:15" x14ac:dyDescent="0.25">
      <c r="A35" t="s">
        <v>88</v>
      </c>
      <c r="B35" t="s">
        <v>89</v>
      </c>
      <c r="C35" t="s">
        <v>25</v>
      </c>
      <c r="D35" t="s">
        <v>18</v>
      </c>
      <c r="E35">
        <v>353.48700000000002</v>
      </c>
      <c r="F35">
        <v>7.8692700000000002</v>
      </c>
      <c r="G35">
        <v>17</v>
      </c>
      <c r="H35">
        <v>1.2</v>
      </c>
      <c r="I35">
        <v>5.28</v>
      </c>
      <c r="J35">
        <v>8</v>
      </c>
      <c r="K35">
        <v>0.48</v>
      </c>
      <c r="L35">
        <v>3</v>
      </c>
      <c r="M35">
        <v>23</v>
      </c>
      <c r="N35">
        <v>6.24</v>
      </c>
      <c r="O35">
        <v>0.04</v>
      </c>
    </row>
    <row r="36" spans="1:15" x14ac:dyDescent="0.25">
      <c r="A36" t="s">
        <v>90</v>
      </c>
      <c r="B36" t="s">
        <v>91</v>
      </c>
      <c r="C36" t="s">
        <v>21</v>
      </c>
      <c r="D36" t="s">
        <v>18</v>
      </c>
      <c r="E36">
        <v>52.716799999999999</v>
      </c>
      <c r="F36">
        <v>5.2091700000000003</v>
      </c>
      <c r="G36">
        <v>0</v>
      </c>
      <c r="H36">
        <v>0</v>
      </c>
      <c r="I36" t="s">
        <v>22</v>
      </c>
      <c r="J36">
        <v>6</v>
      </c>
      <c r="K36">
        <v>0.56000000000000005</v>
      </c>
      <c r="L36">
        <v>12.72</v>
      </c>
      <c r="M36">
        <v>16</v>
      </c>
      <c r="N36">
        <v>3.84</v>
      </c>
      <c r="O36">
        <v>0.04</v>
      </c>
    </row>
    <row r="37" spans="1:15" x14ac:dyDescent="0.25">
      <c r="A37" t="s">
        <v>92</v>
      </c>
      <c r="B37" t="s">
        <v>93</v>
      </c>
      <c r="C37" t="s">
        <v>29</v>
      </c>
      <c r="D37" t="s">
        <v>26</v>
      </c>
      <c r="E37">
        <v>739.91600000000005</v>
      </c>
      <c r="F37">
        <v>9.5497700000000005</v>
      </c>
      <c r="G37">
        <v>32</v>
      </c>
      <c r="H37">
        <v>2.88</v>
      </c>
      <c r="I37">
        <v>1.36</v>
      </c>
      <c r="J37">
        <v>25</v>
      </c>
      <c r="K37">
        <v>1.8</v>
      </c>
      <c r="L37">
        <v>11.8</v>
      </c>
      <c r="M37">
        <v>44</v>
      </c>
      <c r="N37">
        <v>14.52</v>
      </c>
      <c r="O37">
        <v>0.04</v>
      </c>
    </row>
    <row r="38" spans="1:15" x14ac:dyDescent="0.25">
      <c r="A38" t="s">
        <v>94</v>
      </c>
      <c r="B38" t="s">
        <v>95</v>
      </c>
      <c r="C38" t="s">
        <v>17</v>
      </c>
      <c r="D38" t="s">
        <v>18</v>
      </c>
      <c r="E38">
        <v>769.56200000000001</v>
      </c>
      <c r="F38">
        <v>9.7265099999999993</v>
      </c>
      <c r="G38">
        <v>28</v>
      </c>
      <c r="H38">
        <v>2.2400000000000002</v>
      </c>
      <c r="I38">
        <v>14.16</v>
      </c>
      <c r="J38">
        <v>23</v>
      </c>
      <c r="K38">
        <v>1.56</v>
      </c>
      <c r="L38">
        <v>7.44</v>
      </c>
      <c r="M38">
        <v>80</v>
      </c>
      <c r="N38">
        <v>21.92</v>
      </c>
      <c r="O38">
        <v>0.04</v>
      </c>
    </row>
    <row r="39" spans="1:15" x14ac:dyDescent="0.25">
      <c r="A39" t="s">
        <v>96</v>
      </c>
      <c r="B39" t="s">
        <v>97</v>
      </c>
      <c r="C39" t="s">
        <v>25</v>
      </c>
      <c r="D39" t="s">
        <v>26</v>
      </c>
      <c r="E39">
        <v>473.61700000000002</v>
      </c>
      <c r="F39">
        <v>8.3032400000000006</v>
      </c>
      <c r="G39">
        <v>33</v>
      </c>
      <c r="H39">
        <v>2.72</v>
      </c>
      <c r="I39">
        <v>9.6</v>
      </c>
      <c r="J39">
        <v>8</v>
      </c>
      <c r="K39">
        <v>0.4</v>
      </c>
      <c r="L39">
        <v>12.56</v>
      </c>
      <c r="M39">
        <v>68</v>
      </c>
      <c r="N39">
        <v>17.12</v>
      </c>
      <c r="O39">
        <v>0.04</v>
      </c>
    </row>
    <row r="40" spans="1:15" x14ac:dyDescent="0.25">
      <c r="A40" t="s">
        <v>98</v>
      </c>
      <c r="B40" t="s">
        <v>99</v>
      </c>
      <c r="C40" t="s">
        <v>21</v>
      </c>
      <c r="D40" t="s">
        <v>26</v>
      </c>
      <c r="E40">
        <v>298.15499999999997</v>
      </c>
      <c r="F40">
        <v>7.8297100000000004</v>
      </c>
      <c r="G40">
        <v>10</v>
      </c>
      <c r="H40">
        <v>0.76</v>
      </c>
      <c r="I40">
        <v>71.52</v>
      </c>
      <c r="J40">
        <v>1</v>
      </c>
      <c r="K40">
        <v>0.04</v>
      </c>
      <c r="L40">
        <v>85.48</v>
      </c>
      <c r="M40">
        <v>151</v>
      </c>
      <c r="N40">
        <v>23.44</v>
      </c>
      <c r="O40">
        <v>0.04</v>
      </c>
    </row>
    <row r="41" spans="1:15" x14ac:dyDescent="0.25">
      <c r="A41" t="s">
        <v>100</v>
      </c>
      <c r="B41" t="s">
        <v>101</v>
      </c>
      <c r="C41" t="s">
        <v>17</v>
      </c>
      <c r="D41" t="s">
        <v>26</v>
      </c>
      <c r="E41">
        <v>289.51600000000002</v>
      </c>
      <c r="F41">
        <v>8.9577799999999996</v>
      </c>
      <c r="G41">
        <v>9</v>
      </c>
      <c r="H41">
        <v>0.96</v>
      </c>
      <c r="I41">
        <v>6.36</v>
      </c>
      <c r="J41">
        <v>6</v>
      </c>
      <c r="K41">
        <v>0.36</v>
      </c>
      <c r="L41">
        <v>4.5599999999999996</v>
      </c>
      <c r="M41">
        <v>92</v>
      </c>
      <c r="N41">
        <v>15.6</v>
      </c>
      <c r="O41">
        <v>12.16</v>
      </c>
    </row>
    <row r="42" spans="1:15" x14ac:dyDescent="0.25">
      <c r="A42" t="s">
        <v>102</v>
      </c>
      <c r="B42" t="s">
        <v>103</v>
      </c>
      <c r="C42" t="s">
        <v>29</v>
      </c>
      <c r="D42" t="s">
        <v>26</v>
      </c>
      <c r="E42">
        <v>507.07</v>
      </c>
      <c r="F42">
        <v>9.0742700000000003</v>
      </c>
      <c r="G42">
        <v>12</v>
      </c>
      <c r="H42">
        <v>0.96</v>
      </c>
      <c r="I42">
        <v>2.96</v>
      </c>
      <c r="J42">
        <v>28</v>
      </c>
      <c r="K42">
        <v>1.84</v>
      </c>
      <c r="L42">
        <v>8.6</v>
      </c>
      <c r="M42">
        <v>80</v>
      </c>
      <c r="N42">
        <v>20.04</v>
      </c>
      <c r="O42">
        <v>0.04</v>
      </c>
    </row>
    <row r="43" spans="1:15" x14ac:dyDescent="0.25">
      <c r="A43" t="s">
        <v>104</v>
      </c>
      <c r="B43" t="s">
        <v>105</v>
      </c>
      <c r="C43" t="s">
        <v>17</v>
      </c>
      <c r="D43" t="s">
        <v>26</v>
      </c>
      <c r="E43">
        <v>394.38299999999998</v>
      </c>
      <c r="F43">
        <v>8.3414300000000008</v>
      </c>
      <c r="G43">
        <v>9</v>
      </c>
      <c r="H43">
        <v>0.56000000000000005</v>
      </c>
      <c r="I43">
        <v>6.04</v>
      </c>
      <c r="J43">
        <v>18</v>
      </c>
      <c r="K43">
        <v>1.68</v>
      </c>
      <c r="L43">
        <v>3.64</v>
      </c>
      <c r="M43">
        <v>50</v>
      </c>
      <c r="N43">
        <v>11.24</v>
      </c>
      <c r="O43">
        <v>0.04</v>
      </c>
    </row>
    <row r="44" spans="1:15" x14ac:dyDescent="0.25">
      <c r="A44" t="s">
        <v>106</v>
      </c>
      <c r="B44" t="s">
        <v>107</v>
      </c>
      <c r="C44" t="s">
        <v>25</v>
      </c>
      <c r="D44" t="s">
        <v>26</v>
      </c>
      <c r="E44">
        <v>368.42099999999999</v>
      </c>
      <c r="F44">
        <v>7.6057100000000002</v>
      </c>
      <c r="G44">
        <v>28</v>
      </c>
      <c r="H44">
        <v>2.88</v>
      </c>
      <c r="I44">
        <v>4.5199999999999996</v>
      </c>
      <c r="J44">
        <v>9</v>
      </c>
      <c r="K44">
        <v>0.4</v>
      </c>
      <c r="L44">
        <v>8.24</v>
      </c>
      <c r="M44">
        <v>17</v>
      </c>
      <c r="N44">
        <v>6.44</v>
      </c>
      <c r="O44">
        <v>0.04</v>
      </c>
    </row>
    <row r="45" spans="1:15" x14ac:dyDescent="0.25">
      <c r="A45" t="s">
        <v>108</v>
      </c>
      <c r="B45" t="s">
        <v>109</v>
      </c>
      <c r="C45" t="s">
        <v>21</v>
      </c>
      <c r="D45" t="s">
        <v>18</v>
      </c>
      <c r="E45">
        <v>375.69400000000002</v>
      </c>
      <c r="F45">
        <v>8.3118200000000009</v>
      </c>
      <c r="G45">
        <v>14</v>
      </c>
      <c r="H45">
        <v>1.04</v>
      </c>
      <c r="I45">
        <v>10.36</v>
      </c>
      <c r="J45">
        <v>14</v>
      </c>
      <c r="K45">
        <v>0.92</v>
      </c>
      <c r="L45">
        <v>6.96</v>
      </c>
      <c r="M45">
        <v>42</v>
      </c>
      <c r="N45">
        <v>7.16</v>
      </c>
      <c r="O45">
        <v>0.04</v>
      </c>
    </row>
    <row r="46" spans="1:15" x14ac:dyDescent="0.25">
      <c r="A46" t="s">
        <v>110</v>
      </c>
      <c r="B46" t="s">
        <v>111</v>
      </c>
      <c r="C46" t="s">
        <v>29</v>
      </c>
      <c r="D46" t="s">
        <v>26</v>
      </c>
      <c r="E46">
        <v>269.209</v>
      </c>
      <c r="F46">
        <v>7.41214</v>
      </c>
      <c r="G46">
        <v>6</v>
      </c>
      <c r="H46">
        <v>0.56000000000000005</v>
      </c>
      <c r="I46">
        <v>13.76</v>
      </c>
      <c r="J46">
        <v>22</v>
      </c>
      <c r="K46">
        <v>1.4</v>
      </c>
      <c r="L46">
        <v>17.28</v>
      </c>
      <c r="M46">
        <v>51</v>
      </c>
      <c r="N46">
        <v>12.88</v>
      </c>
      <c r="O46">
        <v>0.04</v>
      </c>
    </row>
    <row r="47" spans="1:15" x14ac:dyDescent="0.25">
      <c r="A47" t="s">
        <v>112</v>
      </c>
      <c r="B47" t="s">
        <v>113</v>
      </c>
      <c r="C47" t="s">
        <v>17</v>
      </c>
      <c r="D47" t="s">
        <v>18</v>
      </c>
      <c r="E47">
        <v>473.089</v>
      </c>
      <c r="F47">
        <v>7.7352600000000002</v>
      </c>
      <c r="G47">
        <v>18</v>
      </c>
      <c r="H47">
        <v>1.88</v>
      </c>
      <c r="I47">
        <v>8.56</v>
      </c>
      <c r="J47">
        <v>49</v>
      </c>
      <c r="K47">
        <v>3.44</v>
      </c>
      <c r="L47">
        <v>2.88</v>
      </c>
      <c r="M47">
        <v>83</v>
      </c>
      <c r="N47">
        <v>18.239999999999998</v>
      </c>
      <c r="O47">
        <v>0.04</v>
      </c>
    </row>
    <row r="48" spans="1:15" x14ac:dyDescent="0.25">
      <c r="A48" t="s">
        <v>114</v>
      </c>
      <c r="B48" t="s">
        <v>115</v>
      </c>
      <c r="C48" t="s">
        <v>25</v>
      </c>
      <c r="D48" t="s">
        <v>18</v>
      </c>
      <c r="E48">
        <v>92.594999999999999</v>
      </c>
      <c r="F48">
        <v>5.9052899999999999</v>
      </c>
      <c r="G48">
        <v>0</v>
      </c>
      <c r="H48">
        <v>0</v>
      </c>
      <c r="I48" t="s">
        <v>22</v>
      </c>
      <c r="J48">
        <v>13</v>
      </c>
      <c r="K48">
        <v>1</v>
      </c>
      <c r="L48">
        <v>5.48</v>
      </c>
      <c r="M48">
        <v>20</v>
      </c>
      <c r="N48">
        <v>4.08</v>
      </c>
      <c r="O48">
        <v>0.08</v>
      </c>
    </row>
    <row r="49" spans="1:15" x14ac:dyDescent="0.25">
      <c r="A49" t="s">
        <v>116</v>
      </c>
      <c r="B49" t="s">
        <v>117</v>
      </c>
      <c r="C49" t="s">
        <v>21</v>
      </c>
      <c r="D49" t="s">
        <v>18</v>
      </c>
      <c r="E49">
        <v>378.738</v>
      </c>
      <c r="F49">
        <v>7.3627200000000004</v>
      </c>
      <c r="G49">
        <v>19</v>
      </c>
      <c r="H49">
        <v>1.36</v>
      </c>
      <c r="I49">
        <v>2.88</v>
      </c>
      <c r="J49">
        <v>4</v>
      </c>
      <c r="K49">
        <v>0.32</v>
      </c>
      <c r="L49">
        <v>0.92</v>
      </c>
      <c r="M49">
        <v>51</v>
      </c>
      <c r="N49">
        <v>11.08</v>
      </c>
      <c r="O49">
        <v>22.08</v>
      </c>
    </row>
    <row r="50" spans="1:15" x14ac:dyDescent="0.25">
      <c r="A50" t="s">
        <v>118</v>
      </c>
      <c r="B50" t="s">
        <v>119</v>
      </c>
      <c r="C50" t="s">
        <v>29</v>
      </c>
      <c r="D50" t="s">
        <v>26</v>
      </c>
      <c r="E50">
        <v>273.99200000000002</v>
      </c>
      <c r="F50">
        <v>7.5025199999999996</v>
      </c>
      <c r="G50">
        <v>11</v>
      </c>
      <c r="H50">
        <v>1</v>
      </c>
      <c r="I50">
        <v>11.08</v>
      </c>
      <c r="J50">
        <v>12</v>
      </c>
      <c r="K50">
        <v>0.76</v>
      </c>
      <c r="L50">
        <v>2.04</v>
      </c>
      <c r="M50">
        <v>36</v>
      </c>
      <c r="N50">
        <v>11.4</v>
      </c>
      <c r="O50">
        <v>0.04</v>
      </c>
    </row>
    <row r="51" spans="1:15" x14ac:dyDescent="0.25">
      <c r="A51" t="s">
        <v>120</v>
      </c>
      <c r="B51" t="s">
        <v>121</v>
      </c>
      <c r="C51" t="s">
        <v>17</v>
      </c>
      <c r="D51" t="s">
        <v>18</v>
      </c>
      <c r="E51">
        <v>336.47800000000001</v>
      </c>
      <c r="F51">
        <v>7.6611700000000003</v>
      </c>
      <c r="G51">
        <v>9</v>
      </c>
      <c r="H51">
        <v>1.32</v>
      </c>
      <c r="I51">
        <v>21.56</v>
      </c>
      <c r="J51">
        <v>18</v>
      </c>
      <c r="K51">
        <v>1.44</v>
      </c>
      <c r="L51">
        <v>15.2</v>
      </c>
      <c r="M51">
        <v>19</v>
      </c>
      <c r="N51">
        <v>8.1199999999999992</v>
      </c>
      <c r="O51">
        <v>0.04</v>
      </c>
    </row>
    <row r="52" spans="1:15" x14ac:dyDescent="0.25">
      <c r="A52" t="s">
        <v>122</v>
      </c>
      <c r="B52" t="s">
        <v>123</v>
      </c>
      <c r="C52" t="s">
        <v>25</v>
      </c>
      <c r="D52" t="s">
        <v>26</v>
      </c>
      <c r="E52">
        <v>573.87099999999998</v>
      </c>
      <c r="F52">
        <v>10.103400000000001</v>
      </c>
      <c r="G52">
        <v>33</v>
      </c>
      <c r="H52">
        <v>3.04</v>
      </c>
      <c r="I52">
        <v>2.64</v>
      </c>
      <c r="J52">
        <v>18</v>
      </c>
      <c r="K52">
        <v>1.36</v>
      </c>
      <c r="L52">
        <v>7</v>
      </c>
      <c r="M52">
        <v>10</v>
      </c>
      <c r="N52">
        <v>4.4000000000000004</v>
      </c>
      <c r="O52">
        <v>25.4</v>
      </c>
    </row>
    <row r="53" spans="1:15" x14ac:dyDescent="0.25">
      <c r="A53" t="s">
        <v>124</v>
      </c>
      <c r="B53" t="s">
        <v>125</v>
      </c>
      <c r="C53" t="s">
        <v>21</v>
      </c>
      <c r="D53" t="s">
        <v>26</v>
      </c>
      <c r="E53">
        <v>326.03399999999999</v>
      </c>
      <c r="F53">
        <v>7.41662</v>
      </c>
      <c r="G53">
        <v>5</v>
      </c>
      <c r="H53">
        <v>0.4</v>
      </c>
      <c r="I53">
        <v>64.72</v>
      </c>
      <c r="J53">
        <v>7</v>
      </c>
      <c r="K53">
        <v>0.4</v>
      </c>
      <c r="L53">
        <v>21.12</v>
      </c>
      <c r="M53">
        <v>61</v>
      </c>
      <c r="N53">
        <v>16.12</v>
      </c>
      <c r="O53">
        <v>0.04</v>
      </c>
    </row>
    <row r="54" spans="1:15" x14ac:dyDescent="0.25">
      <c r="A54" t="s">
        <v>126</v>
      </c>
      <c r="B54" t="s">
        <v>127</v>
      </c>
      <c r="C54" t="s">
        <v>25</v>
      </c>
      <c r="D54" t="s">
        <v>18</v>
      </c>
      <c r="E54">
        <v>306.01</v>
      </c>
      <c r="F54">
        <v>7.7197300000000002</v>
      </c>
      <c r="G54">
        <v>18</v>
      </c>
      <c r="H54">
        <v>1.2</v>
      </c>
      <c r="I54">
        <v>5</v>
      </c>
      <c r="J54">
        <v>10</v>
      </c>
      <c r="K54">
        <v>0.64</v>
      </c>
      <c r="L54">
        <v>12.08</v>
      </c>
      <c r="M54">
        <v>42</v>
      </c>
      <c r="N54">
        <v>9.08</v>
      </c>
      <c r="O54">
        <v>0.16</v>
      </c>
    </row>
    <row r="55" spans="1:15" x14ac:dyDescent="0.25">
      <c r="A55" t="s">
        <v>128</v>
      </c>
      <c r="B55" t="s">
        <v>129</v>
      </c>
      <c r="C55" t="s">
        <v>17</v>
      </c>
      <c r="D55" t="s">
        <v>18</v>
      </c>
      <c r="E55">
        <v>421.88299999999998</v>
      </c>
      <c r="F55">
        <v>8.5194399999999995</v>
      </c>
      <c r="G55">
        <v>7</v>
      </c>
      <c r="H55">
        <v>0.44</v>
      </c>
      <c r="I55">
        <v>33.64</v>
      </c>
      <c r="J55">
        <v>16</v>
      </c>
      <c r="K55">
        <v>1.1200000000000001</v>
      </c>
      <c r="L55">
        <v>4</v>
      </c>
      <c r="M55">
        <v>48</v>
      </c>
      <c r="N55">
        <v>9.92</v>
      </c>
      <c r="O55">
        <v>0.04</v>
      </c>
    </row>
    <row r="56" spans="1:15" x14ac:dyDescent="0.25">
      <c r="A56" t="s">
        <v>130</v>
      </c>
      <c r="B56" t="s">
        <v>131</v>
      </c>
      <c r="C56" t="s">
        <v>25</v>
      </c>
      <c r="D56" t="s">
        <v>26</v>
      </c>
      <c r="E56">
        <v>482.75900000000001</v>
      </c>
      <c r="F56">
        <v>9.25535</v>
      </c>
      <c r="G56">
        <v>10</v>
      </c>
      <c r="H56">
        <v>0.56000000000000005</v>
      </c>
      <c r="I56">
        <v>5.16</v>
      </c>
      <c r="J56">
        <v>14</v>
      </c>
      <c r="K56">
        <v>1</v>
      </c>
      <c r="L56">
        <v>1.92</v>
      </c>
      <c r="M56">
        <v>102</v>
      </c>
      <c r="N56">
        <v>22.56</v>
      </c>
      <c r="O56">
        <v>0.04</v>
      </c>
    </row>
    <row r="57" spans="1:15" x14ac:dyDescent="0.25">
      <c r="A57" t="s">
        <v>132</v>
      </c>
      <c r="B57" t="s">
        <v>133</v>
      </c>
      <c r="C57" t="s">
        <v>21</v>
      </c>
      <c r="D57" t="s">
        <v>26</v>
      </c>
      <c r="E57">
        <v>378.7</v>
      </c>
      <c r="F57">
        <v>8.54467</v>
      </c>
      <c r="G57">
        <v>7</v>
      </c>
      <c r="H57">
        <v>1.1200000000000001</v>
      </c>
      <c r="I57">
        <v>5.08</v>
      </c>
      <c r="J57">
        <v>6</v>
      </c>
      <c r="K57">
        <v>0.56000000000000005</v>
      </c>
      <c r="L57">
        <v>13.72</v>
      </c>
      <c r="M57">
        <v>130</v>
      </c>
      <c r="N57">
        <v>23.6</v>
      </c>
      <c r="O57">
        <v>0.08</v>
      </c>
    </row>
    <row r="58" spans="1:15" x14ac:dyDescent="0.25">
      <c r="A58" t="s">
        <v>134</v>
      </c>
      <c r="B58" t="s">
        <v>135</v>
      </c>
      <c r="C58" t="s">
        <v>29</v>
      </c>
      <c r="D58" t="s">
        <v>18</v>
      </c>
      <c r="E58">
        <v>693.68600000000004</v>
      </c>
      <c r="F58">
        <v>9.7537400000000005</v>
      </c>
      <c r="G58">
        <v>13</v>
      </c>
      <c r="H58">
        <v>0.96</v>
      </c>
      <c r="I58">
        <v>3.72</v>
      </c>
      <c r="J58">
        <v>7</v>
      </c>
      <c r="K58">
        <v>0.48</v>
      </c>
      <c r="L58">
        <v>35.880000000000003</v>
      </c>
      <c r="M58">
        <v>127</v>
      </c>
      <c r="N58">
        <v>26.92</v>
      </c>
      <c r="O58">
        <v>0.04</v>
      </c>
    </row>
    <row r="59" spans="1:15" x14ac:dyDescent="0.25">
      <c r="A59" t="s">
        <v>136</v>
      </c>
      <c r="B59" t="s">
        <v>137</v>
      </c>
      <c r="C59" t="s">
        <v>17</v>
      </c>
      <c r="D59" t="s">
        <v>26</v>
      </c>
      <c r="E59">
        <v>586.96199999999999</v>
      </c>
      <c r="F59">
        <v>8.4771999999999998</v>
      </c>
      <c r="G59">
        <v>6</v>
      </c>
      <c r="H59">
        <v>0.4</v>
      </c>
      <c r="I59">
        <v>6.4</v>
      </c>
      <c r="J59">
        <v>27</v>
      </c>
      <c r="K59">
        <v>2.2400000000000002</v>
      </c>
      <c r="L59">
        <v>1.52</v>
      </c>
      <c r="M59">
        <v>60</v>
      </c>
      <c r="N59">
        <v>14.88</v>
      </c>
      <c r="O59">
        <v>0.08</v>
      </c>
    </row>
    <row r="60" spans="1:15" x14ac:dyDescent="0.25">
      <c r="A60" t="s">
        <v>138</v>
      </c>
      <c r="B60" t="s">
        <v>139</v>
      </c>
      <c r="C60" t="s">
        <v>25</v>
      </c>
      <c r="D60" t="s">
        <v>18</v>
      </c>
      <c r="E60">
        <v>289.77699999999999</v>
      </c>
      <c r="F60">
        <v>7.3323999999999998</v>
      </c>
      <c r="G60">
        <v>18</v>
      </c>
      <c r="H60">
        <v>1.4</v>
      </c>
      <c r="I60">
        <v>21.56</v>
      </c>
      <c r="J60">
        <v>29</v>
      </c>
      <c r="K60">
        <v>2.2799999999999998</v>
      </c>
      <c r="L60">
        <v>25.36</v>
      </c>
      <c r="M60">
        <v>58</v>
      </c>
      <c r="N60">
        <v>15.56</v>
      </c>
      <c r="O60">
        <v>0.08</v>
      </c>
    </row>
    <row r="61" spans="1:15" x14ac:dyDescent="0.25">
      <c r="A61" t="s">
        <v>140</v>
      </c>
      <c r="B61" t="s">
        <v>141</v>
      </c>
      <c r="C61" t="s">
        <v>21</v>
      </c>
      <c r="D61" t="s">
        <v>18</v>
      </c>
      <c r="E61">
        <v>229.148</v>
      </c>
      <c r="F61">
        <v>6.6690399999999999</v>
      </c>
      <c r="G61">
        <v>11</v>
      </c>
      <c r="H61">
        <v>0.88</v>
      </c>
      <c r="I61">
        <v>7.28</v>
      </c>
      <c r="J61">
        <v>15</v>
      </c>
      <c r="K61">
        <v>1.2</v>
      </c>
      <c r="L61">
        <v>88.72</v>
      </c>
      <c r="M61">
        <v>114</v>
      </c>
      <c r="N61">
        <v>13.2</v>
      </c>
      <c r="O61">
        <v>0.56000000000000005</v>
      </c>
    </row>
    <row r="62" spans="1:15" x14ac:dyDescent="0.25">
      <c r="A62" t="s">
        <v>142</v>
      </c>
      <c r="B62" t="s">
        <v>143</v>
      </c>
      <c r="C62" t="s">
        <v>29</v>
      </c>
      <c r="D62" t="s">
        <v>18</v>
      </c>
      <c r="E62">
        <v>452.00299999999999</v>
      </c>
      <c r="F62">
        <v>8.2362099999999998</v>
      </c>
      <c r="G62">
        <v>7</v>
      </c>
      <c r="H62">
        <v>0.48</v>
      </c>
      <c r="I62">
        <v>11.52</v>
      </c>
      <c r="J62">
        <v>8</v>
      </c>
      <c r="K62">
        <v>0.52</v>
      </c>
      <c r="L62">
        <v>5.56</v>
      </c>
      <c r="M62">
        <v>148</v>
      </c>
      <c r="N62">
        <v>33</v>
      </c>
      <c r="O62">
        <v>0.04</v>
      </c>
    </row>
    <row r="63" spans="1:15" x14ac:dyDescent="0.25">
      <c r="A63" t="s">
        <v>144</v>
      </c>
      <c r="B63" t="s">
        <v>145</v>
      </c>
      <c r="C63" t="s">
        <v>17</v>
      </c>
      <c r="D63" t="s">
        <v>26</v>
      </c>
      <c r="E63">
        <v>119.72199999999999</v>
      </c>
      <c r="F63">
        <v>7.7340099999999996</v>
      </c>
      <c r="G63">
        <v>0</v>
      </c>
      <c r="H63">
        <v>0</v>
      </c>
      <c r="I63" t="s">
        <v>22</v>
      </c>
      <c r="J63">
        <v>2</v>
      </c>
      <c r="K63">
        <v>0.08</v>
      </c>
      <c r="L63">
        <v>86.28</v>
      </c>
      <c r="M63">
        <v>43</v>
      </c>
      <c r="N63">
        <v>6.2</v>
      </c>
      <c r="O63">
        <v>0.4</v>
      </c>
    </row>
    <row r="64" spans="1:15" x14ac:dyDescent="0.25">
      <c r="A64" t="s">
        <v>146</v>
      </c>
      <c r="B64" t="s">
        <v>147</v>
      </c>
      <c r="C64" t="s">
        <v>29</v>
      </c>
      <c r="D64" t="s">
        <v>18</v>
      </c>
      <c r="E64">
        <v>515.24699999999996</v>
      </c>
      <c r="F64">
        <v>8.4300999999999995</v>
      </c>
      <c r="G64">
        <v>28</v>
      </c>
      <c r="H64">
        <v>2</v>
      </c>
      <c r="I64">
        <v>7.4</v>
      </c>
      <c r="J64">
        <v>39</v>
      </c>
      <c r="K64">
        <v>2.72</v>
      </c>
      <c r="L64">
        <v>3.72</v>
      </c>
      <c r="M64">
        <v>12</v>
      </c>
      <c r="N64">
        <v>2.92</v>
      </c>
      <c r="O64">
        <v>0.08</v>
      </c>
    </row>
    <row r="65" spans="1:15" x14ac:dyDescent="0.25">
      <c r="A65" t="s">
        <v>148</v>
      </c>
      <c r="B65" t="s">
        <v>149</v>
      </c>
      <c r="C65" t="s">
        <v>21</v>
      </c>
      <c r="D65" t="s">
        <v>26</v>
      </c>
      <c r="E65">
        <v>669.07299999999998</v>
      </c>
      <c r="F65">
        <v>9.1553599999999999</v>
      </c>
      <c r="G65">
        <v>22</v>
      </c>
      <c r="H65">
        <v>1.64</v>
      </c>
      <c r="I65">
        <v>0.28000000000000003</v>
      </c>
      <c r="J65">
        <v>17</v>
      </c>
      <c r="K65">
        <v>1.08</v>
      </c>
      <c r="L65">
        <v>7</v>
      </c>
      <c r="M65">
        <v>67</v>
      </c>
      <c r="N65">
        <v>20</v>
      </c>
      <c r="O65">
        <v>3.2</v>
      </c>
    </row>
    <row r="66" spans="1:15" x14ac:dyDescent="0.25">
      <c r="A66" t="s">
        <v>150</v>
      </c>
      <c r="B66" t="s">
        <v>151</v>
      </c>
      <c r="C66" t="s">
        <v>17</v>
      </c>
      <c r="D66" t="s">
        <v>18</v>
      </c>
      <c r="E66">
        <v>832.20500000000004</v>
      </c>
      <c r="F66">
        <v>10.887</v>
      </c>
      <c r="G66">
        <v>18</v>
      </c>
      <c r="H66">
        <v>1.1599999999999999</v>
      </c>
      <c r="I66">
        <v>12.32</v>
      </c>
      <c r="J66">
        <v>59</v>
      </c>
      <c r="K66">
        <v>6.88</v>
      </c>
      <c r="L66">
        <v>15.44</v>
      </c>
      <c r="M66">
        <v>28</v>
      </c>
      <c r="N66">
        <v>14.56</v>
      </c>
      <c r="O66">
        <v>0.04</v>
      </c>
    </row>
    <row r="67" spans="1:15" x14ac:dyDescent="0.25">
      <c r="A67" t="s">
        <v>152</v>
      </c>
      <c r="B67" t="s">
        <v>153</v>
      </c>
      <c r="C67" t="s">
        <v>25</v>
      </c>
      <c r="D67" t="s">
        <v>26</v>
      </c>
      <c r="E67">
        <v>317.52</v>
      </c>
      <c r="F67">
        <v>6.8906299999999998</v>
      </c>
      <c r="G67">
        <v>19</v>
      </c>
      <c r="H67">
        <v>1.56</v>
      </c>
      <c r="I67">
        <v>8.08</v>
      </c>
      <c r="J67">
        <v>24</v>
      </c>
      <c r="K67">
        <v>2.52</v>
      </c>
      <c r="L67">
        <v>2.72</v>
      </c>
      <c r="M67">
        <v>15</v>
      </c>
      <c r="N67">
        <v>7.48</v>
      </c>
      <c r="O67">
        <v>0.04</v>
      </c>
    </row>
    <row r="68" spans="1:15" x14ac:dyDescent="0.25">
      <c r="A68" t="s">
        <v>154</v>
      </c>
      <c r="B68" t="s">
        <v>155</v>
      </c>
      <c r="C68" t="s">
        <v>21</v>
      </c>
      <c r="D68" t="s">
        <v>26</v>
      </c>
      <c r="E68">
        <v>704.25400000000002</v>
      </c>
      <c r="F68">
        <v>9.3155300000000008</v>
      </c>
      <c r="G68">
        <v>29</v>
      </c>
      <c r="H68">
        <v>2.8</v>
      </c>
      <c r="I68">
        <v>0.28000000000000003</v>
      </c>
      <c r="J68">
        <v>30</v>
      </c>
      <c r="K68">
        <v>3</v>
      </c>
      <c r="L68">
        <v>2</v>
      </c>
      <c r="M68">
        <v>48</v>
      </c>
      <c r="N68">
        <v>14.12</v>
      </c>
      <c r="O68">
        <v>11.8</v>
      </c>
    </row>
    <row r="69" spans="1:15" x14ac:dyDescent="0.25">
      <c r="A69" t="s">
        <v>156</v>
      </c>
      <c r="B69" t="s">
        <v>157</v>
      </c>
      <c r="C69" t="s">
        <v>29</v>
      </c>
      <c r="D69" t="s">
        <v>18</v>
      </c>
      <c r="E69">
        <v>571.32500000000005</v>
      </c>
      <c r="F69">
        <v>9.2089700000000008</v>
      </c>
      <c r="G69">
        <v>51</v>
      </c>
      <c r="H69">
        <v>3.6</v>
      </c>
      <c r="I69">
        <v>4.88</v>
      </c>
      <c r="J69">
        <v>21</v>
      </c>
      <c r="K69">
        <v>2.16</v>
      </c>
      <c r="L69">
        <v>9.6</v>
      </c>
      <c r="M69">
        <v>15</v>
      </c>
      <c r="N69">
        <v>5.4</v>
      </c>
      <c r="O69">
        <v>0.04</v>
      </c>
    </row>
    <row r="70" spans="1:15" x14ac:dyDescent="0.25">
      <c r="A70" t="s">
        <v>158</v>
      </c>
      <c r="B70" t="s">
        <v>159</v>
      </c>
      <c r="C70" t="s">
        <v>17</v>
      </c>
      <c r="D70" t="s">
        <v>26</v>
      </c>
      <c r="E70">
        <v>70.467299999999994</v>
      </c>
      <c r="F70">
        <v>5.83338</v>
      </c>
      <c r="G70">
        <v>3</v>
      </c>
      <c r="H70">
        <v>0.4</v>
      </c>
      <c r="I70">
        <v>45.52</v>
      </c>
      <c r="J70">
        <v>0</v>
      </c>
      <c r="K70">
        <v>0</v>
      </c>
      <c r="L70" t="s">
        <v>22</v>
      </c>
      <c r="M70">
        <v>52</v>
      </c>
      <c r="N70">
        <v>7.36</v>
      </c>
      <c r="O70">
        <v>0.04</v>
      </c>
    </row>
    <row r="71" spans="1:15" x14ac:dyDescent="0.25">
      <c r="A71" t="s">
        <v>160</v>
      </c>
      <c r="B71" t="s">
        <v>161</v>
      </c>
      <c r="C71" t="s">
        <v>25</v>
      </c>
      <c r="D71" t="s">
        <v>18</v>
      </c>
      <c r="E71">
        <v>96.234399999999994</v>
      </c>
      <c r="F71">
        <v>5.8967099999999997</v>
      </c>
      <c r="G71">
        <v>0</v>
      </c>
      <c r="H71">
        <v>0</v>
      </c>
      <c r="I71" t="s">
        <v>22</v>
      </c>
      <c r="J71">
        <v>9</v>
      </c>
      <c r="K71">
        <v>0.96</v>
      </c>
      <c r="L71">
        <v>4.76</v>
      </c>
      <c r="M71">
        <v>27</v>
      </c>
      <c r="N71">
        <v>5.72</v>
      </c>
      <c r="O71">
        <v>0.04</v>
      </c>
    </row>
    <row r="72" spans="1:15" x14ac:dyDescent="0.25">
      <c r="A72" t="s">
        <v>162</v>
      </c>
      <c r="B72" t="s">
        <v>163</v>
      </c>
      <c r="C72" t="s">
        <v>21</v>
      </c>
      <c r="D72" t="s">
        <v>18</v>
      </c>
      <c r="E72">
        <v>329.65699999999998</v>
      </c>
      <c r="F72">
        <v>8.2662200000000006</v>
      </c>
      <c r="G72">
        <v>5</v>
      </c>
      <c r="H72">
        <v>0.4</v>
      </c>
      <c r="I72">
        <v>7.4</v>
      </c>
      <c r="J72">
        <v>29</v>
      </c>
      <c r="K72">
        <v>2.16</v>
      </c>
      <c r="L72">
        <v>1.1200000000000001</v>
      </c>
      <c r="M72">
        <v>12</v>
      </c>
      <c r="N72">
        <v>5.48</v>
      </c>
      <c r="O72">
        <v>0.04</v>
      </c>
    </row>
    <row r="73" spans="1:15" x14ac:dyDescent="0.25">
      <c r="A73" t="s">
        <v>164</v>
      </c>
      <c r="B73" t="s">
        <v>165</v>
      </c>
      <c r="C73" t="s">
        <v>29</v>
      </c>
      <c r="D73" t="s">
        <v>18</v>
      </c>
      <c r="E73">
        <v>669.65599999999995</v>
      </c>
      <c r="F73">
        <v>9.0739300000000007</v>
      </c>
      <c r="G73">
        <v>33</v>
      </c>
      <c r="H73">
        <v>2.12</v>
      </c>
      <c r="I73">
        <v>1.8</v>
      </c>
      <c r="J73">
        <v>43</v>
      </c>
      <c r="K73">
        <v>3.76</v>
      </c>
      <c r="L73">
        <v>5.84</v>
      </c>
      <c r="M73">
        <v>59</v>
      </c>
      <c r="N73">
        <v>13.92</v>
      </c>
      <c r="O73">
        <v>0.04</v>
      </c>
    </row>
    <row r="74" spans="1:15" x14ac:dyDescent="0.25">
      <c r="A74" t="s">
        <v>166</v>
      </c>
      <c r="B74" t="s">
        <v>167</v>
      </c>
      <c r="C74" t="s">
        <v>17</v>
      </c>
      <c r="D74" t="s">
        <v>26</v>
      </c>
      <c r="E74">
        <v>426.97699999999998</v>
      </c>
      <c r="F74">
        <v>8.1546400000000006</v>
      </c>
      <c r="G74">
        <v>15</v>
      </c>
      <c r="H74">
        <v>0.96</v>
      </c>
      <c r="I74">
        <v>0.36</v>
      </c>
      <c r="J74">
        <v>43</v>
      </c>
      <c r="K74">
        <v>3.76</v>
      </c>
      <c r="L74">
        <v>14.24</v>
      </c>
      <c r="M74">
        <v>28</v>
      </c>
      <c r="N74">
        <v>10.36</v>
      </c>
      <c r="O74">
        <v>4.76</v>
      </c>
    </row>
    <row r="75" spans="1:15" x14ac:dyDescent="0.25">
      <c r="A75" t="s">
        <v>168</v>
      </c>
      <c r="B75" t="s">
        <v>169</v>
      </c>
      <c r="C75" t="s">
        <v>21</v>
      </c>
      <c r="D75" t="s">
        <v>26</v>
      </c>
      <c r="E75">
        <v>241.35499999999999</v>
      </c>
      <c r="F75">
        <v>9.0057700000000001</v>
      </c>
      <c r="G75">
        <v>11</v>
      </c>
      <c r="H75">
        <v>0.76</v>
      </c>
      <c r="I75">
        <v>8.64</v>
      </c>
      <c r="J75">
        <v>8</v>
      </c>
      <c r="K75">
        <v>0.76</v>
      </c>
      <c r="L75">
        <v>1.68</v>
      </c>
      <c r="M75">
        <v>71</v>
      </c>
      <c r="N75">
        <v>11.24</v>
      </c>
      <c r="O75">
        <v>0.04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4337-FEDA-43E3-A777-E86F9BCF7C9A}">
  <dimension ref="A1:R75"/>
  <sheetViews>
    <sheetView topLeftCell="A64" workbookViewId="0">
      <selection activeCell="E17" sqref="E17"/>
    </sheetView>
  </sheetViews>
  <sheetFormatPr defaultRowHeight="15" x14ac:dyDescent="0.25"/>
  <cols>
    <col min="14" max="14" width="10" customWidth="1"/>
    <col min="15" max="15" width="10.5703125" customWidth="1"/>
    <col min="17" max="17" width="9.710937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170</v>
      </c>
      <c r="E1" t="s">
        <v>3</v>
      </c>
      <c r="F1" t="s">
        <v>4</v>
      </c>
      <c r="G1" t="s">
        <v>5</v>
      </c>
      <c r="H1" t="s">
        <v>173</v>
      </c>
      <c r="I1" t="s">
        <v>174</v>
      </c>
      <c r="J1" t="s">
        <v>175</v>
      </c>
      <c r="K1" t="s">
        <v>176</v>
      </c>
      <c r="L1" t="s">
        <v>177</v>
      </c>
      <c r="M1" t="s">
        <v>178</v>
      </c>
      <c r="N1" t="s">
        <v>182</v>
      </c>
      <c r="O1" t="s">
        <v>183</v>
      </c>
      <c r="P1" t="s">
        <v>179</v>
      </c>
      <c r="Q1" t="s">
        <v>180</v>
      </c>
      <c r="R1" t="s">
        <v>181</v>
      </c>
    </row>
    <row r="2" spans="1:18" x14ac:dyDescent="0.25">
      <c r="A2" t="s">
        <v>15</v>
      </c>
      <c r="B2" t="s">
        <v>16</v>
      </c>
      <c r="C2" t="s">
        <v>17</v>
      </c>
      <c r="D2" t="s">
        <v>171</v>
      </c>
      <c r="E2" t="s">
        <v>18</v>
      </c>
      <c r="F2">
        <v>716.69399999999996</v>
      </c>
      <c r="G2">
        <v>8.6977499999999992</v>
      </c>
      <c r="H2">
        <v>19</v>
      </c>
      <c r="I2">
        <v>1.72</v>
      </c>
      <c r="J2">
        <v>27</v>
      </c>
      <c r="K2">
        <v>3</v>
      </c>
      <c r="L2">
        <v>129</v>
      </c>
      <c r="M2">
        <v>32.04</v>
      </c>
      <c r="N2">
        <f>I2+K2</f>
        <v>4.72</v>
      </c>
      <c r="O2">
        <f>H2+J2</f>
        <v>46</v>
      </c>
      <c r="P2" s="2">
        <f>I2/N2</f>
        <v>0.36440677966101698</v>
      </c>
      <c r="Q2" s="2">
        <f>H2/O2</f>
        <v>0.41304347826086957</v>
      </c>
      <c r="R2" s="2">
        <f>I2/H2</f>
        <v>9.0526315789473677E-2</v>
      </c>
    </row>
    <row r="3" spans="1:18" x14ac:dyDescent="0.25">
      <c r="A3" t="s">
        <v>19</v>
      </c>
      <c r="B3" t="s">
        <v>20</v>
      </c>
      <c r="C3" t="s">
        <v>21</v>
      </c>
      <c r="D3" t="s">
        <v>171</v>
      </c>
      <c r="E3" t="s">
        <v>18</v>
      </c>
      <c r="F3">
        <v>275.952</v>
      </c>
      <c r="G3">
        <v>7.2012600000000004</v>
      </c>
      <c r="H3" s="1">
        <v>0</v>
      </c>
      <c r="I3" s="1">
        <v>0</v>
      </c>
      <c r="J3" s="1">
        <v>0</v>
      </c>
      <c r="K3" s="1">
        <v>0</v>
      </c>
      <c r="L3" s="1">
        <v>164</v>
      </c>
      <c r="M3" s="1">
        <v>31.36</v>
      </c>
      <c r="N3" s="1">
        <f t="shared" ref="N3:N66" si="0">I3+K3</f>
        <v>0</v>
      </c>
      <c r="O3" s="1">
        <f t="shared" ref="O3:O66" si="1">H3+J3</f>
        <v>0</v>
      </c>
      <c r="P3" s="2"/>
      <c r="Q3" s="2"/>
      <c r="R3" s="2"/>
    </row>
    <row r="4" spans="1:18" x14ac:dyDescent="0.25">
      <c r="A4" t="s">
        <v>32</v>
      </c>
      <c r="B4" t="s">
        <v>33</v>
      </c>
      <c r="C4" t="s">
        <v>21</v>
      </c>
      <c r="D4" t="s">
        <v>171</v>
      </c>
      <c r="E4" t="s">
        <v>18</v>
      </c>
      <c r="F4">
        <v>567.82299999999998</v>
      </c>
      <c r="G4">
        <v>7.6074900000000003</v>
      </c>
      <c r="H4">
        <v>35</v>
      </c>
      <c r="I4">
        <v>2.48</v>
      </c>
      <c r="J4">
        <v>1</v>
      </c>
      <c r="K4">
        <v>0.08</v>
      </c>
      <c r="L4">
        <v>129</v>
      </c>
      <c r="M4">
        <v>33.28</v>
      </c>
      <c r="N4">
        <f t="shared" si="0"/>
        <v>2.56</v>
      </c>
      <c r="O4">
        <f t="shared" si="1"/>
        <v>36</v>
      </c>
      <c r="P4" s="2">
        <f t="shared" ref="P4:P37" si="2">I4/N4</f>
        <v>0.96875</v>
      </c>
      <c r="Q4" s="2">
        <f t="shared" ref="Q4:Q37" si="3">H4/O4</f>
        <v>0.97222222222222221</v>
      </c>
      <c r="R4" s="2">
        <f t="shared" ref="R4:R37" si="4">I4/H4</f>
        <v>7.0857142857142855E-2</v>
      </c>
    </row>
    <row r="5" spans="1:18" x14ac:dyDescent="0.25">
      <c r="A5" t="s">
        <v>34</v>
      </c>
      <c r="B5" t="s">
        <v>35</v>
      </c>
      <c r="C5" t="s">
        <v>25</v>
      </c>
      <c r="D5" t="s">
        <v>171</v>
      </c>
      <c r="E5" t="s">
        <v>18</v>
      </c>
      <c r="F5">
        <v>603.94200000000001</v>
      </c>
      <c r="G5">
        <v>8.6524699999999992</v>
      </c>
      <c r="H5">
        <v>12</v>
      </c>
      <c r="I5">
        <v>0.76</v>
      </c>
      <c r="J5">
        <v>17</v>
      </c>
      <c r="K5">
        <v>1.44</v>
      </c>
      <c r="L5">
        <v>124</v>
      </c>
      <c r="M5">
        <v>31.2</v>
      </c>
      <c r="N5">
        <f t="shared" si="0"/>
        <v>2.2000000000000002</v>
      </c>
      <c r="O5">
        <f t="shared" si="1"/>
        <v>29</v>
      </c>
      <c r="P5" s="2">
        <f t="shared" si="2"/>
        <v>0.3454545454545454</v>
      </c>
      <c r="Q5" s="2">
        <f t="shared" si="3"/>
        <v>0.41379310344827586</v>
      </c>
      <c r="R5" s="2">
        <f t="shared" si="4"/>
        <v>6.3333333333333339E-2</v>
      </c>
    </row>
    <row r="6" spans="1:18" x14ac:dyDescent="0.25">
      <c r="A6" t="s">
        <v>36</v>
      </c>
      <c r="B6" t="s">
        <v>37</v>
      </c>
      <c r="C6" t="s">
        <v>29</v>
      </c>
      <c r="D6" t="s">
        <v>171</v>
      </c>
      <c r="E6" t="s">
        <v>18</v>
      </c>
      <c r="F6">
        <v>534.93100000000004</v>
      </c>
      <c r="G6">
        <v>7.7346899999999996</v>
      </c>
      <c r="H6">
        <v>28</v>
      </c>
      <c r="I6">
        <v>2.16</v>
      </c>
      <c r="J6">
        <v>16</v>
      </c>
      <c r="K6">
        <v>0.8</v>
      </c>
      <c r="L6">
        <v>59</v>
      </c>
      <c r="M6">
        <v>12.64</v>
      </c>
      <c r="N6">
        <f t="shared" si="0"/>
        <v>2.96</v>
      </c>
      <c r="O6">
        <f t="shared" si="1"/>
        <v>44</v>
      </c>
      <c r="P6" s="2">
        <f t="shared" si="2"/>
        <v>0.72972972972972983</v>
      </c>
      <c r="Q6" s="2">
        <f t="shared" si="3"/>
        <v>0.63636363636363635</v>
      </c>
      <c r="R6" s="2">
        <f t="shared" si="4"/>
        <v>7.7142857142857152E-2</v>
      </c>
    </row>
    <row r="7" spans="1:18" x14ac:dyDescent="0.25">
      <c r="A7" t="s">
        <v>44</v>
      </c>
      <c r="B7" t="s">
        <v>45</v>
      </c>
      <c r="C7" t="s">
        <v>29</v>
      </c>
      <c r="D7" t="s">
        <v>171</v>
      </c>
      <c r="E7" t="s">
        <v>18</v>
      </c>
      <c r="F7">
        <v>123.157</v>
      </c>
      <c r="G7">
        <v>5.3084699999999998</v>
      </c>
      <c r="H7">
        <v>0</v>
      </c>
      <c r="I7">
        <v>0</v>
      </c>
      <c r="J7">
        <v>9</v>
      </c>
      <c r="K7">
        <v>0.68</v>
      </c>
      <c r="L7">
        <v>90</v>
      </c>
      <c r="M7">
        <v>11.84</v>
      </c>
      <c r="N7">
        <f t="shared" si="0"/>
        <v>0.68</v>
      </c>
      <c r="O7">
        <f t="shared" si="1"/>
        <v>9</v>
      </c>
      <c r="P7" s="2">
        <f t="shared" si="2"/>
        <v>0</v>
      </c>
      <c r="Q7" s="2">
        <f t="shared" si="3"/>
        <v>0</v>
      </c>
      <c r="R7" s="2"/>
    </row>
    <row r="8" spans="1:18" x14ac:dyDescent="0.25">
      <c r="A8" t="s">
        <v>48</v>
      </c>
      <c r="B8" t="s">
        <v>49</v>
      </c>
      <c r="C8" t="s">
        <v>25</v>
      </c>
      <c r="D8" t="s">
        <v>171</v>
      </c>
      <c r="E8" t="s">
        <v>18</v>
      </c>
      <c r="F8">
        <v>369.82600000000002</v>
      </c>
      <c r="G8">
        <v>7.4742600000000001</v>
      </c>
      <c r="H8">
        <v>11</v>
      </c>
      <c r="I8">
        <v>0.72</v>
      </c>
      <c r="J8">
        <v>15</v>
      </c>
      <c r="K8">
        <v>1.24</v>
      </c>
      <c r="L8">
        <v>19</v>
      </c>
      <c r="M8">
        <v>8.24</v>
      </c>
      <c r="N8">
        <f t="shared" si="0"/>
        <v>1.96</v>
      </c>
      <c r="O8">
        <f t="shared" si="1"/>
        <v>26</v>
      </c>
      <c r="P8" s="2">
        <f t="shared" si="2"/>
        <v>0.36734693877551022</v>
      </c>
      <c r="Q8" s="2">
        <f t="shared" si="3"/>
        <v>0.42307692307692307</v>
      </c>
      <c r="R8" s="2">
        <f t="shared" si="4"/>
        <v>6.5454545454545446E-2</v>
      </c>
    </row>
    <row r="9" spans="1:18" x14ac:dyDescent="0.25">
      <c r="A9" t="s">
        <v>50</v>
      </c>
      <c r="B9" t="s">
        <v>51</v>
      </c>
      <c r="C9" t="s">
        <v>17</v>
      </c>
      <c r="D9" t="s">
        <v>172</v>
      </c>
      <c r="E9" t="s">
        <v>18</v>
      </c>
      <c r="F9">
        <v>451.77800000000002</v>
      </c>
      <c r="G9">
        <v>7.7625000000000002</v>
      </c>
      <c r="H9">
        <v>20</v>
      </c>
      <c r="I9">
        <v>1.36</v>
      </c>
      <c r="J9">
        <v>52</v>
      </c>
      <c r="K9">
        <v>3.6</v>
      </c>
      <c r="L9">
        <v>30</v>
      </c>
      <c r="M9">
        <v>8</v>
      </c>
      <c r="N9">
        <f t="shared" si="0"/>
        <v>4.96</v>
      </c>
      <c r="O9">
        <f t="shared" si="1"/>
        <v>72</v>
      </c>
      <c r="P9" s="2">
        <f t="shared" si="2"/>
        <v>0.27419354838709681</v>
      </c>
      <c r="Q9" s="2">
        <f t="shared" si="3"/>
        <v>0.27777777777777779</v>
      </c>
      <c r="R9" s="2">
        <f t="shared" si="4"/>
        <v>6.8000000000000005E-2</v>
      </c>
    </row>
    <row r="10" spans="1:18" x14ac:dyDescent="0.25">
      <c r="A10" t="s">
        <v>52</v>
      </c>
      <c r="B10" t="s">
        <v>53</v>
      </c>
      <c r="C10" t="s">
        <v>21</v>
      </c>
      <c r="D10" t="s">
        <v>172</v>
      </c>
      <c r="E10" t="s">
        <v>18</v>
      </c>
      <c r="F10">
        <v>466.38299999999998</v>
      </c>
      <c r="G10">
        <v>8.9620099999999994</v>
      </c>
      <c r="H10">
        <v>11</v>
      </c>
      <c r="I10">
        <v>1.1599999999999999</v>
      </c>
      <c r="J10">
        <v>18</v>
      </c>
      <c r="K10">
        <v>1.8</v>
      </c>
      <c r="L10">
        <v>43</v>
      </c>
      <c r="M10">
        <v>12.96</v>
      </c>
      <c r="N10">
        <f t="shared" si="0"/>
        <v>2.96</v>
      </c>
      <c r="O10">
        <f t="shared" si="1"/>
        <v>29</v>
      </c>
      <c r="P10" s="2">
        <f t="shared" si="2"/>
        <v>0.39189189189189189</v>
      </c>
      <c r="Q10" s="2">
        <f t="shared" si="3"/>
        <v>0.37931034482758619</v>
      </c>
      <c r="R10" s="2">
        <f t="shared" si="4"/>
        <v>0.10545454545454545</v>
      </c>
    </row>
    <row r="11" spans="1:18" x14ac:dyDescent="0.25">
      <c r="A11" t="s">
        <v>54</v>
      </c>
      <c r="B11" t="s">
        <v>55</v>
      </c>
      <c r="C11" t="s">
        <v>25</v>
      </c>
      <c r="D11" t="s">
        <v>172</v>
      </c>
      <c r="E11" t="s">
        <v>18</v>
      </c>
      <c r="F11">
        <v>515.27300000000002</v>
      </c>
      <c r="G11">
        <v>8.1789400000000008</v>
      </c>
      <c r="H11">
        <v>18</v>
      </c>
      <c r="I11">
        <v>1.32</v>
      </c>
      <c r="J11">
        <v>13</v>
      </c>
      <c r="K11">
        <v>0.88</v>
      </c>
      <c r="L11">
        <v>43</v>
      </c>
      <c r="M11">
        <v>16.36</v>
      </c>
      <c r="N11">
        <f t="shared" si="0"/>
        <v>2.2000000000000002</v>
      </c>
      <c r="O11">
        <f t="shared" si="1"/>
        <v>31</v>
      </c>
      <c r="P11" s="2">
        <f t="shared" si="2"/>
        <v>0.6</v>
      </c>
      <c r="Q11" s="2">
        <f t="shared" si="3"/>
        <v>0.58064516129032262</v>
      </c>
      <c r="R11" s="2">
        <f t="shared" si="4"/>
        <v>7.3333333333333334E-2</v>
      </c>
    </row>
    <row r="12" spans="1:18" x14ac:dyDescent="0.25">
      <c r="A12" t="s">
        <v>64</v>
      </c>
      <c r="B12" t="s">
        <v>65</v>
      </c>
      <c r="C12" t="s">
        <v>29</v>
      </c>
      <c r="D12" t="s">
        <v>172</v>
      </c>
      <c r="E12" t="s">
        <v>18</v>
      </c>
      <c r="F12">
        <v>168.07599999999999</v>
      </c>
      <c r="G12">
        <v>6.7016099999999996</v>
      </c>
      <c r="H12">
        <v>2</v>
      </c>
      <c r="I12">
        <v>0.16</v>
      </c>
      <c r="J12">
        <v>34</v>
      </c>
      <c r="K12">
        <v>2.52</v>
      </c>
      <c r="L12">
        <v>0</v>
      </c>
      <c r="M12">
        <v>0</v>
      </c>
      <c r="N12">
        <f t="shared" si="0"/>
        <v>2.68</v>
      </c>
      <c r="O12">
        <f t="shared" si="1"/>
        <v>36</v>
      </c>
      <c r="P12" s="2">
        <f t="shared" si="2"/>
        <v>5.9701492537313432E-2</v>
      </c>
      <c r="Q12" s="2">
        <f t="shared" si="3"/>
        <v>5.5555555555555552E-2</v>
      </c>
      <c r="R12" s="2">
        <f t="shared" si="4"/>
        <v>0.08</v>
      </c>
    </row>
    <row r="13" spans="1:18" x14ac:dyDescent="0.25">
      <c r="A13" t="s">
        <v>68</v>
      </c>
      <c r="B13" t="s">
        <v>69</v>
      </c>
      <c r="C13" t="s">
        <v>21</v>
      </c>
      <c r="D13" t="s">
        <v>172</v>
      </c>
      <c r="E13" t="s">
        <v>18</v>
      </c>
      <c r="F13">
        <v>475.85399999999998</v>
      </c>
      <c r="G13">
        <v>8.0982599999999998</v>
      </c>
      <c r="H13">
        <v>38</v>
      </c>
      <c r="I13">
        <v>3.12</v>
      </c>
      <c r="J13">
        <v>16</v>
      </c>
      <c r="K13">
        <v>1.52</v>
      </c>
      <c r="L13">
        <v>17</v>
      </c>
      <c r="M13">
        <v>7.4</v>
      </c>
      <c r="N13">
        <f t="shared" si="0"/>
        <v>4.6400000000000006</v>
      </c>
      <c r="O13">
        <f t="shared" si="1"/>
        <v>54</v>
      </c>
      <c r="P13" s="2">
        <f t="shared" si="2"/>
        <v>0.67241379310344818</v>
      </c>
      <c r="Q13" s="2">
        <f t="shared" si="3"/>
        <v>0.70370370370370372</v>
      </c>
      <c r="R13" s="2">
        <f t="shared" si="4"/>
        <v>8.2105263157894737E-2</v>
      </c>
    </row>
    <row r="14" spans="1:18" x14ac:dyDescent="0.25">
      <c r="A14" t="s">
        <v>72</v>
      </c>
      <c r="B14" t="s">
        <v>73</v>
      </c>
      <c r="C14" t="s">
        <v>29</v>
      </c>
      <c r="D14" t="s">
        <v>172</v>
      </c>
      <c r="E14" t="s">
        <v>18</v>
      </c>
      <c r="F14">
        <v>285.05599999999998</v>
      </c>
      <c r="G14">
        <v>6.6789199999999997</v>
      </c>
      <c r="H14">
        <v>41</v>
      </c>
      <c r="I14">
        <v>2.72</v>
      </c>
      <c r="J14">
        <v>10</v>
      </c>
      <c r="K14">
        <v>1</v>
      </c>
      <c r="L14">
        <v>24</v>
      </c>
      <c r="M14">
        <v>8</v>
      </c>
      <c r="N14">
        <f t="shared" si="0"/>
        <v>3.72</v>
      </c>
      <c r="O14">
        <f t="shared" si="1"/>
        <v>51</v>
      </c>
      <c r="P14" s="2">
        <f t="shared" si="2"/>
        <v>0.73118279569892475</v>
      </c>
      <c r="Q14" s="2">
        <f t="shared" si="3"/>
        <v>0.80392156862745101</v>
      </c>
      <c r="R14" s="2">
        <f t="shared" si="4"/>
        <v>6.634146341463415E-2</v>
      </c>
    </row>
    <row r="15" spans="1:18" x14ac:dyDescent="0.25">
      <c r="A15" t="s">
        <v>76</v>
      </c>
      <c r="B15" t="s">
        <v>77</v>
      </c>
      <c r="C15" t="s">
        <v>17</v>
      </c>
      <c r="D15" t="s">
        <v>172</v>
      </c>
      <c r="E15" t="s">
        <v>18</v>
      </c>
      <c r="F15">
        <v>314.45999999999998</v>
      </c>
      <c r="G15">
        <v>7.7149200000000002</v>
      </c>
      <c r="H15">
        <v>9</v>
      </c>
      <c r="I15">
        <v>1</v>
      </c>
      <c r="J15">
        <v>4</v>
      </c>
      <c r="K15">
        <v>0.64</v>
      </c>
      <c r="L15">
        <v>78</v>
      </c>
      <c r="M15">
        <v>21.52</v>
      </c>
      <c r="N15">
        <f t="shared" si="0"/>
        <v>1.6400000000000001</v>
      </c>
      <c r="O15">
        <f t="shared" si="1"/>
        <v>13</v>
      </c>
      <c r="P15" s="2">
        <f t="shared" si="2"/>
        <v>0.6097560975609756</v>
      </c>
      <c r="Q15" s="2">
        <f t="shared" si="3"/>
        <v>0.69230769230769229</v>
      </c>
      <c r="R15" s="2">
        <f t="shared" si="4"/>
        <v>0.1111111111111111</v>
      </c>
    </row>
    <row r="16" spans="1:18" x14ac:dyDescent="0.25">
      <c r="A16" t="s">
        <v>82</v>
      </c>
      <c r="B16" t="s">
        <v>83</v>
      </c>
      <c r="C16" t="s">
        <v>21</v>
      </c>
      <c r="D16" t="s">
        <v>171</v>
      </c>
      <c r="E16" t="s">
        <v>18</v>
      </c>
      <c r="F16">
        <v>559.553</v>
      </c>
      <c r="G16">
        <v>8.7430099999999999</v>
      </c>
      <c r="H16">
        <v>39</v>
      </c>
      <c r="I16">
        <v>2.76</v>
      </c>
      <c r="J16">
        <v>22</v>
      </c>
      <c r="K16">
        <v>1.44</v>
      </c>
      <c r="L16">
        <v>20</v>
      </c>
      <c r="M16">
        <v>7.24</v>
      </c>
      <c r="N16">
        <f t="shared" si="0"/>
        <v>4.1999999999999993</v>
      </c>
      <c r="O16">
        <f t="shared" si="1"/>
        <v>61</v>
      </c>
      <c r="P16" s="2">
        <f t="shared" si="2"/>
        <v>0.65714285714285725</v>
      </c>
      <c r="Q16" s="2">
        <f t="shared" si="3"/>
        <v>0.63934426229508201</v>
      </c>
      <c r="R16" s="2">
        <f t="shared" si="4"/>
        <v>7.0769230769230765E-2</v>
      </c>
    </row>
    <row r="17" spans="1:18" x14ac:dyDescent="0.25">
      <c r="A17" t="s">
        <v>86</v>
      </c>
      <c r="B17" t="s">
        <v>87</v>
      </c>
      <c r="C17" t="s">
        <v>17</v>
      </c>
      <c r="D17" t="s">
        <v>171</v>
      </c>
      <c r="E17" t="s">
        <v>18</v>
      </c>
      <c r="F17">
        <v>528.63099999999997</v>
      </c>
      <c r="G17">
        <v>7.8900100000000002</v>
      </c>
      <c r="H17">
        <v>19</v>
      </c>
      <c r="I17">
        <v>1.4</v>
      </c>
      <c r="J17">
        <v>36</v>
      </c>
      <c r="K17">
        <v>3.4</v>
      </c>
      <c r="L17">
        <v>49</v>
      </c>
      <c r="M17">
        <v>16.68</v>
      </c>
      <c r="N17">
        <f t="shared" si="0"/>
        <v>4.8</v>
      </c>
      <c r="O17">
        <f t="shared" si="1"/>
        <v>55</v>
      </c>
      <c r="P17" s="2">
        <f t="shared" si="2"/>
        <v>0.29166666666666669</v>
      </c>
      <c r="Q17" s="2">
        <f t="shared" si="3"/>
        <v>0.34545454545454546</v>
      </c>
      <c r="R17" s="2">
        <f t="shared" si="4"/>
        <v>7.3684210526315783E-2</v>
      </c>
    </row>
    <row r="18" spans="1:18" x14ac:dyDescent="0.25">
      <c r="A18" t="s">
        <v>88</v>
      </c>
      <c r="B18" t="s">
        <v>89</v>
      </c>
      <c r="C18" t="s">
        <v>25</v>
      </c>
      <c r="D18" t="s">
        <v>171</v>
      </c>
      <c r="E18" t="s">
        <v>18</v>
      </c>
      <c r="F18">
        <v>353.48700000000002</v>
      </c>
      <c r="G18">
        <v>7.8692700000000002</v>
      </c>
      <c r="H18">
        <v>17</v>
      </c>
      <c r="I18">
        <v>1.2</v>
      </c>
      <c r="J18">
        <v>8</v>
      </c>
      <c r="K18">
        <v>0.48</v>
      </c>
      <c r="L18">
        <v>23</v>
      </c>
      <c r="M18">
        <v>6.24</v>
      </c>
      <c r="N18">
        <f t="shared" si="0"/>
        <v>1.68</v>
      </c>
      <c r="O18">
        <f t="shared" si="1"/>
        <v>25</v>
      </c>
      <c r="P18" s="2">
        <f t="shared" si="2"/>
        <v>0.7142857142857143</v>
      </c>
      <c r="Q18" s="2">
        <f t="shared" si="3"/>
        <v>0.68</v>
      </c>
      <c r="R18" s="2">
        <f t="shared" si="4"/>
        <v>7.0588235294117646E-2</v>
      </c>
    </row>
    <row r="19" spans="1:18" x14ac:dyDescent="0.25">
      <c r="A19" t="s">
        <v>90</v>
      </c>
      <c r="B19" t="s">
        <v>91</v>
      </c>
      <c r="C19" t="s">
        <v>21</v>
      </c>
      <c r="D19" t="s">
        <v>171</v>
      </c>
      <c r="E19" t="s">
        <v>18</v>
      </c>
      <c r="F19">
        <v>52.716799999999999</v>
      </c>
      <c r="G19">
        <v>5.2091700000000003</v>
      </c>
      <c r="H19">
        <v>0</v>
      </c>
      <c r="I19">
        <v>0</v>
      </c>
      <c r="J19">
        <v>6</v>
      </c>
      <c r="K19">
        <v>0.56000000000000005</v>
      </c>
      <c r="L19">
        <v>16</v>
      </c>
      <c r="M19">
        <v>3.84</v>
      </c>
      <c r="N19">
        <f t="shared" si="0"/>
        <v>0.56000000000000005</v>
      </c>
      <c r="O19">
        <f t="shared" si="1"/>
        <v>6</v>
      </c>
      <c r="P19" s="2">
        <f t="shared" si="2"/>
        <v>0</v>
      </c>
      <c r="Q19" s="2">
        <f t="shared" si="3"/>
        <v>0</v>
      </c>
      <c r="R19" s="2"/>
    </row>
    <row r="20" spans="1:18" x14ac:dyDescent="0.25">
      <c r="A20" t="s">
        <v>94</v>
      </c>
      <c r="B20" t="s">
        <v>95</v>
      </c>
      <c r="C20" t="s">
        <v>17</v>
      </c>
      <c r="D20" t="s">
        <v>171</v>
      </c>
      <c r="E20" t="s">
        <v>18</v>
      </c>
      <c r="F20">
        <v>769.56200000000001</v>
      </c>
      <c r="G20">
        <v>9.7265099999999993</v>
      </c>
      <c r="H20">
        <v>28</v>
      </c>
      <c r="I20">
        <v>2.2400000000000002</v>
      </c>
      <c r="J20">
        <v>23</v>
      </c>
      <c r="K20">
        <v>1.56</v>
      </c>
      <c r="L20">
        <v>80</v>
      </c>
      <c r="M20">
        <v>21.92</v>
      </c>
      <c r="N20">
        <f t="shared" si="0"/>
        <v>3.8000000000000003</v>
      </c>
      <c r="O20">
        <f t="shared" si="1"/>
        <v>51</v>
      </c>
      <c r="P20" s="2">
        <f t="shared" si="2"/>
        <v>0.58947368421052637</v>
      </c>
      <c r="Q20" s="2">
        <f t="shared" si="3"/>
        <v>0.5490196078431373</v>
      </c>
      <c r="R20" s="2">
        <f t="shared" si="4"/>
        <v>0.08</v>
      </c>
    </row>
    <row r="21" spans="1:18" x14ac:dyDescent="0.25">
      <c r="A21" t="s">
        <v>108</v>
      </c>
      <c r="B21" t="s">
        <v>109</v>
      </c>
      <c r="C21" t="s">
        <v>21</v>
      </c>
      <c r="D21" t="s">
        <v>172</v>
      </c>
      <c r="E21" t="s">
        <v>18</v>
      </c>
      <c r="F21">
        <v>375.69400000000002</v>
      </c>
      <c r="G21">
        <v>8.3118200000000009</v>
      </c>
      <c r="H21">
        <v>14</v>
      </c>
      <c r="I21">
        <v>1.04</v>
      </c>
      <c r="J21">
        <v>14</v>
      </c>
      <c r="K21">
        <v>0.92</v>
      </c>
      <c r="L21">
        <v>42</v>
      </c>
      <c r="M21">
        <v>7.16</v>
      </c>
      <c r="N21">
        <f t="shared" si="0"/>
        <v>1.96</v>
      </c>
      <c r="O21">
        <f t="shared" si="1"/>
        <v>28</v>
      </c>
      <c r="P21" s="2">
        <f t="shared" si="2"/>
        <v>0.53061224489795922</v>
      </c>
      <c r="Q21" s="2">
        <f t="shared" si="3"/>
        <v>0.5</v>
      </c>
      <c r="R21" s="2">
        <f t="shared" si="4"/>
        <v>7.4285714285714288E-2</v>
      </c>
    </row>
    <row r="22" spans="1:18" x14ac:dyDescent="0.25">
      <c r="A22" t="s">
        <v>112</v>
      </c>
      <c r="B22" t="s">
        <v>113</v>
      </c>
      <c r="C22" t="s">
        <v>17</v>
      </c>
      <c r="D22" t="s">
        <v>172</v>
      </c>
      <c r="E22" t="s">
        <v>18</v>
      </c>
      <c r="F22">
        <v>473.089</v>
      </c>
      <c r="G22">
        <v>7.7352600000000002</v>
      </c>
      <c r="H22">
        <v>18</v>
      </c>
      <c r="I22">
        <v>1.88</v>
      </c>
      <c r="J22">
        <v>49</v>
      </c>
      <c r="K22">
        <v>3.44</v>
      </c>
      <c r="L22">
        <v>83</v>
      </c>
      <c r="M22">
        <v>18.239999999999998</v>
      </c>
      <c r="N22">
        <f t="shared" si="0"/>
        <v>5.32</v>
      </c>
      <c r="O22">
        <f t="shared" si="1"/>
        <v>67</v>
      </c>
      <c r="P22" s="2">
        <f t="shared" si="2"/>
        <v>0.35338345864661652</v>
      </c>
      <c r="Q22" s="2">
        <f t="shared" si="3"/>
        <v>0.26865671641791045</v>
      </c>
      <c r="R22" s="2">
        <f t="shared" si="4"/>
        <v>0.10444444444444444</v>
      </c>
    </row>
    <row r="23" spans="1:18" x14ac:dyDescent="0.25">
      <c r="A23" t="s">
        <v>114</v>
      </c>
      <c r="B23" t="s">
        <v>115</v>
      </c>
      <c r="C23" t="s">
        <v>25</v>
      </c>
      <c r="D23" t="s">
        <v>172</v>
      </c>
      <c r="E23" t="s">
        <v>18</v>
      </c>
      <c r="F23">
        <v>92.594999999999999</v>
      </c>
      <c r="G23">
        <v>5.9052899999999999</v>
      </c>
      <c r="H23">
        <v>0</v>
      </c>
      <c r="I23">
        <v>0</v>
      </c>
      <c r="J23">
        <v>13</v>
      </c>
      <c r="K23">
        <v>1</v>
      </c>
      <c r="L23">
        <v>20</v>
      </c>
      <c r="M23">
        <v>4.08</v>
      </c>
      <c r="N23">
        <f t="shared" si="0"/>
        <v>1</v>
      </c>
      <c r="O23">
        <f t="shared" si="1"/>
        <v>13</v>
      </c>
      <c r="P23" s="2">
        <f t="shared" si="2"/>
        <v>0</v>
      </c>
      <c r="Q23" s="2">
        <f t="shared" si="3"/>
        <v>0</v>
      </c>
      <c r="R23" s="2"/>
    </row>
    <row r="24" spans="1:18" x14ac:dyDescent="0.25">
      <c r="A24" t="s">
        <v>116</v>
      </c>
      <c r="B24" t="s">
        <v>117</v>
      </c>
      <c r="C24" t="s">
        <v>21</v>
      </c>
      <c r="D24" t="s">
        <v>172</v>
      </c>
      <c r="E24" t="s">
        <v>18</v>
      </c>
      <c r="F24">
        <v>378.738</v>
      </c>
      <c r="G24">
        <v>7.3627200000000004</v>
      </c>
      <c r="H24">
        <v>19</v>
      </c>
      <c r="I24">
        <v>1.36</v>
      </c>
      <c r="J24">
        <v>4</v>
      </c>
      <c r="K24">
        <v>0.32</v>
      </c>
      <c r="L24">
        <v>51</v>
      </c>
      <c r="M24">
        <v>11.08</v>
      </c>
      <c r="N24">
        <f t="shared" si="0"/>
        <v>1.6800000000000002</v>
      </c>
      <c r="O24">
        <f t="shared" si="1"/>
        <v>23</v>
      </c>
      <c r="P24" s="2">
        <f t="shared" si="2"/>
        <v>0.80952380952380953</v>
      </c>
      <c r="Q24" s="2">
        <f t="shared" si="3"/>
        <v>0.82608695652173914</v>
      </c>
      <c r="R24" s="2">
        <f t="shared" si="4"/>
        <v>7.1578947368421061E-2</v>
      </c>
    </row>
    <row r="25" spans="1:18" x14ac:dyDescent="0.25">
      <c r="A25" t="s">
        <v>120</v>
      </c>
      <c r="B25" t="s">
        <v>121</v>
      </c>
      <c r="C25" t="s">
        <v>17</v>
      </c>
      <c r="D25" t="s">
        <v>172</v>
      </c>
      <c r="E25" t="s">
        <v>18</v>
      </c>
      <c r="F25">
        <v>336.47800000000001</v>
      </c>
      <c r="G25">
        <v>7.6611700000000003</v>
      </c>
      <c r="H25">
        <v>9</v>
      </c>
      <c r="I25">
        <v>1.32</v>
      </c>
      <c r="J25">
        <v>18</v>
      </c>
      <c r="K25">
        <v>1.44</v>
      </c>
      <c r="L25">
        <v>19</v>
      </c>
      <c r="M25">
        <v>8.1199999999999992</v>
      </c>
      <c r="N25">
        <f t="shared" si="0"/>
        <v>2.76</v>
      </c>
      <c r="O25">
        <f t="shared" si="1"/>
        <v>27</v>
      </c>
      <c r="P25" s="2">
        <f t="shared" si="2"/>
        <v>0.47826086956521746</v>
      </c>
      <c r="Q25" s="2">
        <f t="shared" si="3"/>
        <v>0.33333333333333331</v>
      </c>
      <c r="R25" s="2">
        <f t="shared" si="4"/>
        <v>0.14666666666666667</v>
      </c>
    </row>
    <row r="26" spans="1:18" x14ac:dyDescent="0.25">
      <c r="A26" t="s">
        <v>126</v>
      </c>
      <c r="B26" t="s">
        <v>127</v>
      </c>
      <c r="C26" t="s">
        <v>25</v>
      </c>
      <c r="D26" t="s">
        <v>172</v>
      </c>
      <c r="E26" t="s">
        <v>18</v>
      </c>
      <c r="F26">
        <v>306.01</v>
      </c>
      <c r="G26">
        <v>7.7197300000000002</v>
      </c>
      <c r="H26">
        <v>18</v>
      </c>
      <c r="I26">
        <v>1.2</v>
      </c>
      <c r="J26">
        <v>10</v>
      </c>
      <c r="K26">
        <v>0.64</v>
      </c>
      <c r="L26">
        <v>42</v>
      </c>
      <c r="M26">
        <v>9.08</v>
      </c>
      <c r="N26">
        <f t="shared" si="0"/>
        <v>1.8399999999999999</v>
      </c>
      <c r="O26">
        <f t="shared" si="1"/>
        <v>28</v>
      </c>
      <c r="P26" s="2">
        <f t="shared" si="2"/>
        <v>0.65217391304347827</v>
      </c>
      <c r="Q26" s="2">
        <f t="shared" si="3"/>
        <v>0.6428571428571429</v>
      </c>
      <c r="R26" s="2">
        <f t="shared" si="4"/>
        <v>6.6666666666666666E-2</v>
      </c>
    </row>
    <row r="27" spans="1:18" x14ac:dyDescent="0.25">
      <c r="A27" t="s">
        <v>128</v>
      </c>
      <c r="B27" t="s">
        <v>129</v>
      </c>
      <c r="C27" t="s">
        <v>17</v>
      </c>
      <c r="D27" t="s">
        <v>171</v>
      </c>
      <c r="E27" t="s">
        <v>18</v>
      </c>
      <c r="F27">
        <v>421.88299999999998</v>
      </c>
      <c r="G27">
        <v>8.5194399999999995</v>
      </c>
      <c r="H27">
        <v>7</v>
      </c>
      <c r="I27">
        <v>0.44</v>
      </c>
      <c r="J27">
        <v>16</v>
      </c>
      <c r="K27">
        <v>1.1200000000000001</v>
      </c>
      <c r="L27">
        <v>48</v>
      </c>
      <c r="M27">
        <v>9.92</v>
      </c>
      <c r="N27">
        <f t="shared" si="0"/>
        <v>1.56</v>
      </c>
      <c r="O27">
        <f t="shared" si="1"/>
        <v>23</v>
      </c>
      <c r="P27" s="2">
        <f t="shared" si="2"/>
        <v>0.28205128205128205</v>
      </c>
      <c r="Q27" s="2">
        <f t="shared" si="3"/>
        <v>0.30434782608695654</v>
      </c>
      <c r="R27" s="2">
        <f t="shared" si="4"/>
        <v>6.2857142857142861E-2</v>
      </c>
    </row>
    <row r="28" spans="1:18" x14ac:dyDescent="0.25">
      <c r="A28" t="s">
        <v>134</v>
      </c>
      <c r="B28" t="s">
        <v>135</v>
      </c>
      <c r="C28" t="s">
        <v>29</v>
      </c>
      <c r="D28" t="s">
        <v>171</v>
      </c>
      <c r="E28" t="s">
        <v>18</v>
      </c>
      <c r="F28">
        <v>693.68600000000004</v>
      </c>
      <c r="G28">
        <v>9.7537400000000005</v>
      </c>
      <c r="H28">
        <v>13</v>
      </c>
      <c r="I28">
        <v>0.96</v>
      </c>
      <c r="J28">
        <v>7</v>
      </c>
      <c r="K28">
        <v>0.48</v>
      </c>
      <c r="L28">
        <v>127</v>
      </c>
      <c r="M28">
        <v>26.92</v>
      </c>
      <c r="N28">
        <f t="shared" si="0"/>
        <v>1.44</v>
      </c>
      <c r="O28">
        <f t="shared" si="1"/>
        <v>20</v>
      </c>
      <c r="P28" s="2">
        <f t="shared" si="2"/>
        <v>0.66666666666666663</v>
      </c>
      <c r="Q28" s="2">
        <f t="shared" si="3"/>
        <v>0.65</v>
      </c>
      <c r="R28" s="2">
        <f t="shared" si="4"/>
        <v>7.3846153846153839E-2</v>
      </c>
    </row>
    <row r="29" spans="1:18" x14ac:dyDescent="0.25">
      <c r="A29" t="s">
        <v>138</v>
      </c>
      <c r="B29" t="s">
        <v>139</v>
      </c>
      <c r="C29" t="s">
        <v>25</v>
      </c>
      <c r="D29" t="s">
        <v>171</v>
      </c>
      <c r="E29" t="s">
        <v>18</v>
      </c>
      <c r="F29">
        <v>289.77699999999999</v>
      </c>
      <c r="G29">
        <v>7.3323999999999998</v>
      </c>
      <c r="H29">
        <v>18</v>
      </c>
      <c r="I29">
        <v>1.4</v>
      </c>
      <c r="J29">
        <v>29</v>
      </c>
      <c r="K29">
        <v>2.2799999999999998</v>
      </c>
      <c r="L29">
        <v>58</v>
      </c>
      <c r="M29">
        <v>15.56</v>
      </c>
      <c r="N29">
        <f t="shared" si="0"/>
        <v>3.6799999999999997</v>
      </c>
      <c r="O29">
        <f t="shared" si="1"/>
        <v>47</v>
      </c>
      <c r="P29" s="2">
        <f t="shared" si="2"/>
        <v>0.38043478260869568</v>
      </c>
      <c r="Q29" s="2">
        <f t="shared" si="3"/>
        <v>0.38297872340425532</v>
      </c>
      <c r="R29" s="2">
        <f t="shared" si="4"/>
        <v>7.7777777777777779E-2</v>
      </c>
    </row>
    <row r="30" spans="1:18" x14ac:dyDescent="0.25">
      <c r="A30" t="s">
        <v>140</v>
      </c>
      <c r="B30" t="s">
        <v>141</v>
      </c>
      <c r="C30" t="s">
        <v>21</v>
      </c>
      <c r="D30" t="s">
        <v>171</v>
      </c>
      <c r="E30" t="s">
        <v>18</v>
      </c>
      <c r="F30">
        <v>229.148</v>
      </c>
      <c r="G30">
        <v>6.6690399999999999</v>
      </c>
      <c r="H30">
        <v>11</v>
      </c>
      <c r="I30">
        <v>0.88</v>
      </c>
      <c r="J30">
        <v>15</v>
      </c>
      <c r="K30">
        <v>1.2</v>
      </c>
      <c r="L30">
        <v>114</v>
      </c>
      <c r="M30">
        <v>13.2</v>
      </c>
      <c r="N30">
        <f t="shared" si="0"/>
        <v>2.08</v>
      </c>
      <c r="O30">
        <f t="shared" si="1"/>
        <v>26</v>
      </c>
      <c r="P30" s="2">
        <f t="shared" si="2"/>
        <v>0.42307692307692307</v>
      </c>
      <c r="Q30" s="2">
        <f t="shared" si="3"/>
        <v>0.42307692307692307</v>
      </c>
      <c r="R30" s="2">
        <f t="shared" si="4"/>
        <v>0.08</v>
      </c>
    </row>
    <row r="31" spans="1:18" x14ac:dyDescent="0.25">
      <c r="A31" t="s">
        <v>142</v>
      </c>
      <c r="B31" t="s">
        <v>143</v>
      </c>
      <c r="C31" t="s">
        <v>29</v>
      </c>
      <c r="D31" t="s">
        <v>171</v>
      </c>
      <c r="E31" t="s">
        <v>18</v>
      </c>
      <c r="F31">
        <v>452.00299999999999</v>
      </c>
      <c r="G31">
        <v>8.2362099999999998</v>
      </c>
      <c r="H31">
        <v>7</v>
      </c>
      <c r="I31">
        <v>0.48</v>
      </c>
      <c r="J31">
        <v>8</v>
      </c>
      <c r="K31">
        <v>0.52</v>
      </c>
      <c r="L31">
        <v>148</v>
      </c>
      <c r="M31">
        <v>33</v>
      </c>
      <c r="N31">
        <f t="shared" si="0"/>
        <v>1</v>
      </c>
      <c r="O31">
        <f t="shared" si="1"/>
        <v>15</v>
      </c>
      <c r="P31" s="2">
        <f t="shared" si="2"/>
        <v>0.48</v>
      </c>
      <c r="Q31" s="2">
        <f t="shared" si="3"/>
        <v>0.46666666666666667</v>
      </c>
      <c r="R31" s="2">
        <f t="shared" si="4"/>
        <v>6.8571428571428575E-2</v>
      </c>
    </row>
    <row r="32" spans="1:18" x14ac:dyDescent="0.25">
      <c r="A32" t="s">
        <v>146</v>
      </c>
      <c r="B32" t="s">
        <v>147</v>
      </c>
      <c r="C32" t="s">
        <v>29</v>
      </c>
      <c r="D32" t="s">
        <v>171</v>
      </c>
      <c r="E32" t="s">
        <v>18</v>
      </c>
      <c r="F32">
        <v>515.24699999999996</v>
      </c>
      <c r="G32">
        <v>8.4300999999999995</v>
      </c>
      <c r="H32">
        <v>28</v>
      </c>
      <c r="I32">
        <v>2</v>
      </c>
      <c r="J32">
        <v>39</v>
      </c>
      <c r="K32">
        <v>2.72</v>
      </c>
      <c r="L32">
        <v>12</v>
      </c>
      <c r="M32">
        <v>2.92</v>
      </c>
      <c r="N32">
        <f t="shared" si="0"/>
        <v>4.7200000000000006</v>
      </c>
      <c r="O32">
        <f t="shared" si="1"/>
        <v>67</v>
      </c>
      <c r="P32" s="2">
        <f t="shared" si="2"/>
        <v>0.42372881355932196</v>
      </c>
      <c r="Q32" s="2">
        <f t="shared" si="3"/>
        <v>0.41791044776119401</v>
      </c>
      <c r="R32" s="2">
        <f t="shared" si="4"/>
        <v>7.1428571428571425E-2</v>
      </c>
    </row>
    <row r="33" spans="1:18" x14ac:dyDescent="0.25">
      <c r="A33" t="s">
        <v>150</v>
      </c>
      <c r="B33" t="s">
        <v>151</v>
      </c>
      <c r="C33" t="s">
        <v>17</v>
      </c>
      <c r="D33" t="s">
        <v>172</v>
      </c>
      <c r="E33" t="s">
        <v>18</v>
      </c>
      <c r="F33">
        <v>832.20500000000004</v>
      </c>
      <c r="G33">
        <v>10.887</v>
      </c>
      <c r="H33">
        <v>18</v>
      </c>
      <c r="I33">
        <v>1.1599999999999999</v>
      </c>
      <c r="J33">
        <v>59</v>
      </c>
      <c r="K33">
        <v>6.88</v>
      </c>
      <c r="L33">
        <v>28</v>
      </c>
      <c r="M33">
        <v>14.56</v>
      </c>
      <c r="N33">
        <f t="shared" si="0"/>
        <v>8.0399999999999991</v>
      </c>
      <c r="O33">
        <f t="shared" si="1"/>
        <v>77</v>
      </c>
      <c r="P33" s="2">
        <f t="shared" si="2"/>
        <v>0.14427860696517414</v>
      </c>
      <c r="Q33" s="2">
        <f t="shared" si="3"/>
        <v>0.23376623376623376</v>
      </c>
      <c r="R33" s="2">
        <f t="shared" si="4"/>
        <v>6.4444444444444443E-2</v>
      </c>
    </row>
    <row r="34" spans="1:18" x14ac:dyDescent="0.25">
      <c r="A34" t="s">
        <v>156</v>
      </c>
      <c r="B34" t="s">
        <v>157</v>
      </c>
      <c r="C34" t="s">
        <v>29</v>
      </c>
      <c r="D34" t="s">
        <v>172</v>
      </c>
      <c r="E34" t="s">
        <v>18</v>
      </c>
      <c r="F34">
        <v>571.32500000000005</v>
      </c>
      <c r="G34">
        <v>9.2089700000000008</v>
      </c>
      <c r="H34">
        <v>51</v>
      </c>
      <c r="I34">
        <v>3.6</v>
      </c>
      <c r="J34">
        <v>21</v>
      </c>
      <c r="K34">
        <v>2.16</v>
      </c>
      <c r="L34">
        <v>15</v>
      </c>
      <c r="M34">
        <v>5.4</v>
      </c>
      <c r="N34">
        <f t="shared" si="0"/>
        <v>5.76</v>
      </c>
      <c r="O34">
        <f t="shared" si="1"/>
        <v>72</v>
      </c>
      <c r="P34" s="2">
        <f t="shared" si="2"/>
        <v>0.625</v>
      </c>
      <c r="Q34" s="2">
        <f t="shared" si="3"/>
        <v>0.70833333333333337</v>
      </c>
      <c r="R34" s="2">
        <f t="shared" si="4"/>
        <v>7.0588235294117646E-2</v>
      </c>
    </row>
    <row r="35" spans="1:18" x14ac:dyDescent="0.25">
      <c r="A35" t="s">
        <v>160</v>
      </c>
      <c r="B35" t="s">
        <v>161</v>
      </c>
      <c r="C35" t="s">
        <v>25</v>
      </c>
      <c r="D35" t="s">
        <v>172</v>
      </c>
      <c r="E35" t="s">
        <v>18</v>
      </c>
      <c r="F35">
        <v>96.234399999999994</v>
      </c>
      <c r="G35">
        <v>5.8967099999999997</v>
      </c>
      <c r="H35">
        <v>0</v>
      </c>
      <c r="I35">
        <v>0</v>
      </c>
      <c r="J35">
        <v>9</v>
      </c>
      <c r="K35">
        <v>0.96</v>
      </c>
      <c r="L35">
        <v>27</v>
      </c>
      <c r="M35">
        <v>5.72</v>
      </c>
      <c r="N35">
        <f t="shared" si="0"/>
        <v>0.96</v>
      </c>
      <c r="O35">
        <f t="shared" si="1"/>
        <v>9</v>
      </c>
      <c r="P35" s="2">
        <f t="shared" si="2"/>
        <v>0</v>
      </c>
      <c r="Q35" s="2">
        <f t="shared" si="3"/>
        <v>0</v>
      </c>
      <c r="R35" s="2"/>
    </row>
    <row r="36" spans="1:18" x14ac:dyDescent="0.25">
      <c r="A36" t="s">
        <v>162</v>
      </c>
      <c r="B36" t="s">
        <v>163</v>
      </c>
      <c r="C36" t="s">
        <v>21</v>
      </c>
      <c r="D36" t="s">
        <v>172</v>
      </c>
      <c r="E36" t="s">
        <v>18</v>
      </c>
      <c r="F36">
        <v>329.65699999999998</v>
      </c>
      <c r="G36">
        <v>8.2662200000000006</v>
      </c>
      <c r="H36">
        <v>5</v>
      </c>
      <c r="I36">
        <v>0.4</v>
      </c>
      <c r="J36">
        <v>29</v>
      </c>
      <c r="K36">
        <v>2.16</v>
      </c>
      <c r="L36">
        <v>12</v>
      </c>
      <c r="M36">
        <v>5.48</v>
      </c>
      <c r="N36">
        <f t="shared" si="0"/>
        <v>2.56</v>
      </c>
      <c r="O36">
        <f t="shared" si="1"/>
        <v>34</v>
      </c>
      <c r="P36" s="2">
        <f t="shared" si="2"/>
        <v>0.15625</v>
      </c>
      <c r="Q36" s="2">
        <f t="shared" si="3"/>
        <v>0.14705882352941177</v>
      </c>
      <c r="R36" s="2">
        <f t="shared" si="4"/>
        <v>0.08</v>
      </c>
    </row>
    <row r="37" spans="1:18" x14ac:dyDescent="0.25">
      <c r="A37" t="s">
        <v>164</v>
      </c>
      <c r="B37" t="s">
        <v>165</v>
      </c>
      <c r="C37" t="s">
        <v>29</v>
      </c>
      <c r="D37" t="s">
        <v>172</v>
      </c>
      <c r="E37" t="s">
        <v>18</v>
      </c>
      <c r="F37">
        <v>669.65599999999995</v>
      </c>
      <c r="G37">
        <v>9.0739300000000007</v>
      </c>
      <c r="H37">
        <v>33</v>
      </c>
      <c r="I37">
        <v>2.12</v>
      </c>
      <c r="J37">
        <v>43</v>
      </c>
      <c r="K37">
        <v>3.76</v>
      </c>
      <c r="L37">
        <v>59</v>
      </c>
      <c r="M37">
        <v>13.92</v>
      </c>
      <c r="N37">
        <f t="shared" si="0"/>
        <v>5.88</v>
      </c>
      <c r="O37">
        <f t="shared" si="1"/>
        <v>76</v>
      </c>
      <c r="P37" s="2">
        <f t="shared" si="2"/>
        <v>0.36054421768707484</v>
      </c>
      <c r="Q37" s="2">
        <f t="shared" si="3"/>
        <v>0.43421052631578949</v>
      </c>
      <c r="R37" s="2">
        <f t="shared" si="4"/>
        <v>6.424242424242424E-2</v>
      </c>
    </row>
    <row r="38" spans="1:18" x14ac:dyDescent="0.25">
      <c r="A38" t="s">
        <v>23</v>
      </c>
      <c r="B38" t="s">
        <v>24</v>
      </c>
      <c r="C38" t="s">
        <v>25</v>
      </c>
      <c r="D38" t="s">
        <v>171</v>
      </c>
      <c r="E38" t="s">
        <v>26</v>
      </c>
      <c r="F38">
        <v>914.42399999999998</v>
      </c>
      <c r="G38">
        <v>11.639799999999999</v>
      </c>
      <c r="H38">
        <v>26</v>
      </c>
      <c r="I38">
        <v>1.84</v>
      </c>
      <c r="J38">
        <v>22</v>
      </c>
      <c r="K38">
        <v>1.72</v>
      </c>
      <c r="L38">
        <v>48</v>
      </c>
      <c r="M38">
        <v>19.399999999999999</v>
      </c>
      <c r="N38">
        <f t="shared" si="0"/>
        <v>3.56</v>
      </c>
      <c r="O38">
        <f t="shared" si="1"/>
        <v>48</v>
      </c>
      <c r="P38" s="2">
        <f>K38/N38</f>
        <v>0.4831460674157303</v>
      </c>
      <c r="Q38" s="2">
        <f>J38/O38</f>
        <v>0.45833333333333331</v>
      </c>
      <c r="R38" s="2">
        <f>K38/J38</f>
        <v>7.8181818181818186E-2</v>
      </c>
    </row>
    <row r="39" spans="1:18" x14ac:dyDescent="0.25">
      <c r="A39" t="s">
        <v>27</v>
      </c>
      <c r="B39" t="s">
        <v>28</v>
      </c>
      <c r="C39" t="s">
        <v>29</v>
      </c>
      <c r="D39" t="s">
        <v>171</v>
      </c>
      <c r="E39" t="s">
        <v>26</v>
      </c>
      <c r="F39">
        <v>9.0827899999999993</v>
      </c>
      <c r="G39">
        <v>3.5479599999999998</v>
      </c>
      <c r="H39" s="1">
        <v>0</v>
      </c>
      <c r="I39" s="1">
        <v>0</v>
      </c>
      <c r="J39" s="1">
        <v>0</v>
      </c>
      <c r="K39" s="1">
        <v>0</v>
      </c>
      <c r="L39" s="1">
        <v>25</v>
      </c>
      <c r="M39" s="1">
        <v>2.56</v>
      </c>
      <c r="N39" s="1">
        <f t="shared" si="0"/>
        <v>0</v>
      </c>
      <c r="O39" s="1">
        <f t="shared" si="1"/>
        <v>0</v>
      </c>
      <c r="P39" s="2"/>
      <c r="Q39" s="2"/>
      <c r="R39" s="2"/>
    </row>
    <row r="40" spans="1:18" x14ac:dyDescent="0.25">
      <c r="A40" t="s">
        <v>30</v>
      </c>
      <c r="B40" t="s">
        <v>31</v>
      </c>
      <c r="C40" t="s">
        <v>17</v>
      </c>
      <c r="D40" t="s">
        <v>171</v>
      </c>
      <c r="E40" t="s">
        <v>26</v>
      </c>
      <c r="F40">
        <v>420.99200000000002</v>
      </c>
      <c r="G40">
        <v>8.4809099999999997</v>
      </c>
      <c r="H40">
        <v>4</v>
      </c>
      <c r="I40">
        <v>0.28000000000000003</v>
      </c>
      <c r="J40">
        <v>16</v>
      </c>
      <c r="K40">
        <v>1.64</v>
      </c>
      <c r="L40">
        <v>107</v>
      </c>
      <c r="M40">
        <v>20.32</v>
      </c>
      <c r="N40">
        <f t="shared" si="0"/>
        <v>1.92</v>
      </c>
      <c r="O40">
        <f t="shared" si="1"/>
        <v>20</v>
      </c>
      <c r="P40" s="2">
        <f t="shared" ref="P40:P75" si="5">K40/N40</f>
        <v>0.85416666666666663</v>
      </c>
      <c r="Q40" s="2">
        <f t="shared" ref="Q40:Q75" si="6">J40/O40</f>
        <v>0.8</v>
      </c>
      <c r="R40" s="2">
        <f t="shared" ref="R40:R75" si="7">K40/J40</f>
        <v>0.10249999999999999</v>
      </c>
    </row>
    <row r="41" spans="1:18" x14ac:dyDescent="0.25">
      <c r="A41" t="s">
        <v>38</v>
      </c>
      <c r="B41" t="s">
        <v>39</v>
      </c>
      <c r="C41" t="s">
        <v>17</v>
      </c>
      <c r="D41" t="s">
        <v>171</v>
      </c>
      <c r="E41" t="s">
        <v>26</v>
      </c>
      <c r="F41">
        <v>112.60299999999999</v>
      </c>
      <c r="G41">
        <v>5.4555899999999999</v>
      </c>
      <c r="H41">
        <v>16</v>
      </c>
      <c r="I41">
        <v>1.44</v>
      </c>
      <c r="J41">
        <v>0</v>
      </c>
      <c r="K41">
        <v>0</v>
      </c>
      <c r="L41">
        <v>1</v>
      </c>
      <c r="M41">
        <v>0.32</v>
      </c>
      <c r="N41">
        <f t="shared" si="0"/>
        <v>1.44</v>
      </c>
      <c r="O41">
        <f t="shared" si="1"/>
        <v>16</v>
      </c>
      <c r="P41" s="2">
        <f t="shared" si="5"/>
        <v>0</v>
      </c>
      <c r="Q41" s="2">
        <f t="shared" si="6"/>
        <v>0</v>
      </c>
      <c r="R41" s="2"/>
    </row>
    <row r="42" spans="1:18" x14ac:dyDescent="0.25">
      <c r="A42" t="s">
        <v>40</v>
      </c>
      <c r="B42" t="s">
        <v>41</v>
      </c>
      <c r="C42" t="s">
        <v>21</v>
      </c>
      <c r="D42" t="s">
        <v>171</v>
      </c>
      <c r="E42" t="s">
        <v>26</v>
      </c>
      <c r="F42">
        <v>316.35700000000003</v>
      </c>
      <c r="G42">
        <v>9.2718799999999995</v>
      </c>
      <c r="H42">
        <v>14</v>
      </c>
      <c r="I42">
        <v>0.8</v>
      </c>
      <c r="J42">
        <v>18</v>
      </c>
      <c r="K42">
        <v>1.32</v>
      </c>
      <c r="L42">
        <v>63</v>
      </c>
      <c r="M42">
        <v>12.72</v>
      </c>
      <c r="N42">
        <f t="shared" si="0"/>
        <v>2.12</v>
      </c>
      <c r="O42">
        <f t="shared" si="1"/>
        <v>32</v>
      </c>
      <c r="P42" s="2">
        <f t="shared" si="5"/>
        <v>0.62264150943396224</v>
      </c>
      <c r="Q42" s="2">
        <f t="shared" si="6"/>
        <v>0.5625</v>
      </c>
      <c r="R42" s="2">
        <f t="shared" si="7"/>
        <v>7.3333333333333334E-2</v>
      </c>
    </row>
    <row r="43" spans="1:18" x14ac:dyDescent="0.25">
      <c r="A43" t="s">
        <v>42</v>
      </c>
      <c r="B43" t="s">
        <v>43</v>
      </c>
      <c r="C43" t="s">
        <v>25</v>
      </c>
      <c r="D43" t="s">
        <v>171</v>
      </c>
      <c r="E43" t="s">
        <v>26</v>
      </c>
      <c r="F43">
        <v>339.72800000000001</v>
      </c>
      <c r="G43">
        <v>7.8062500000000004</v>
      </c>
      <c r="H43">
        <v>17</v>
      </c>
      <c r="I43">
        <v>1.28</v>
      </c>
      <c r="J43">
        <v>9</v>
      </c>
      <c r="K43">
        <v>0.48</v>
      </c>
      <c r="L43">
        <v>15</v>
      </c>
      <c r="M43">
        <v>5.16</v>
      </c>
      <c r="N43">
        <f t="shared" si="0"/>
        <v>1.76</v>
      </c>
      <c r="O43">
        <f t="shared" si="1"/>
        <v>26</v>
      </c>
      <c r="P43" s="2">
        <f t="shared" si="5"/>
        <v>0.27272727272727271</v>
      </c>
      <c r="Q43" s="2">
        <f t="shared" si="6"/>
        <v>0.34615384615384615</v>
      </c>
      <c r="R43" s="2">
        <f t="shared" si="7"/>
        <v>5.333333333333333E-2</v>
      </c>
    </row>
    <row r="44" spans="1:18" x14ac:dyDescent="0.25">
      <c r="A44" t="s">
        <v>46</v>
      </c>
      <c r="B44" t="s">
        <v>47</v>
      </c>
      <c r="C44" t="s">
        <v>21</v>
      </c>
      <c r="D44" t="s">
        <v>171</v>
      </c>
      <c r="E44" t="s">
        <v>26</v>
      </c>
      <c r="F44">
        <v>217.589</v>
      </c>
      <c r="G44">
        <v>7.6940900000000001</v>
      </c>
      <c r="H44">
        <v>9</v>
      </c>
      <c r="I44">
        <v>0.92</v>
      </c>
      <c r="J44">
        <v>4</v>
      </c>
      <c r="K44">
        <v>0.36</v>
      </c>
      <c r="L44">
        <v>101</v>
      </c>
      <c r="M44">
        <v>14.16</v>
      </c>
      <c r="N44">
        <f t="shared" si="0"/>
        <v>1.28</v>
      </c>
      <c r="O44">
        <f t="shared" si="1"/>
        <v>13</v>
      </c>
      <c r="P44" s="2">
        <f t="shared" si="5"/>
        <v>0.28125</v>
      </c>
      <c r="Q44" s="2">
        <f t="shared" si="6"/>
        <v>0.30769230769230771</v>
      </c>
      <c r="R44" s="2">
        <f t="shared" si="7"/>
        <v>0.09</v>
      </c>
    </row>
    <row r="45" spans="1:18" x14ac:dyDescent="0.25">
      <c r="A45" t="s">
        <v>56</v>
      </c>
      <c r="B45" t="s">
        <v>57</v>
      </c>
      <c r="C45" t="s">
        <v>29</v>
      </c>
      <c r="D45" t="s">
        <v>172</v>
      </c>
      <c r="E45" t="s">
        <v>26</v>
      </c>
      <c r="F45">
        <v>822.02200000000005</v>
      </c>
      <c r="G45">
        <v>9.9614899999999995</v>
      </c>
      <c r="H45">
        <v>3</v>
      </c>
      <c r="I45">
        <v>0.12</v>
      </c>
      <c r="J45">
        <v>20</v>
      </c>
      <c r="K45">
        <v>2.04</v>
      </c>
      <c r="L45">
        <v>115</v>
      </c>
      <c r="M45">
        <v>40.119999999999997</v>
      </c>
      <c r="N45">
        <f t="shared" si="0"/>
        <v>2.16</v>
      </c>
      <c r="O45">
        <f t="shared" si="1"/>
        <v>23</v>
      </c>
      <c r="P45" s="2">
        <f t="shared" si="5"/>
        <v>0.94444444444444442</v>
      </c>
      <c r="Q45" s="2">
        <f t="shared" si="6"/>
        <v>0.86956521739130432</v>
      </c>
      <c r="R45" s="2">
        <f t="shared" si="7"/>
        <v>0.10200000000000001</v>
      </c>
    </row>
    <row r="46" spans="1:18" x14ac:dyDescent="0.25">
      <c r="A46" t="s">
        <v>58</v>
      </c>
      <c r="B46" t="s">
        <v>59</v>
      </c>
      <c r="C46" t="s">
        <v>17</v>
      </c>
      <c r="D46" t="s">
        <v>172</v>
      </c>
      <c r="E46" t="s">
        <v>26</v>
      </c>
      <c r="F46">
        <v>361.17200000000003</v>
      </c>
      <c r="G46">
        <v>8.3219200000000004</v>
      </c>
      <c r="H46">
        <v>10</v>
      </c>
      <c r="I46">
        <v>0.56000000000000005</v>
      </c>
      <c r="J46">
        <v>13</v>
      </c>
      <c r="K46">
        <v>1.2</v>
      </c>
      <c r="L46">
        <v>44</v>
      </c>
      <c r="M46">
        <v>12.96</v>
      </c>
      <c r="N46">
        <f t="shared" si="0"/>
        <v>1.76</v>
      </c>
      <c r="O46">
        <f t="shared" si="1"/>
        <v>23</v>
      </c>
      <c r="P46" s="2">
        <f t="shared" si="5"/>
        <v>0.68181818181818177</v>
      </c>
      <c r="Q46" s="2">
        <f t="shared" si="6"/>
        <v>0.56521739130434778</v>
      </c>
      <c r="R46" s="2">
        <f t="shared" si="7"/>
        <v>9.2307692307692299E-2</v>
      </c>
    </row>
    <row r="47" spans="1:18" x14ac:dyDescent="0.25">
      <c r="A47" t="s">
        <v>60</v>
      </c>
      <c r="B47" t="s">
        <v>61</v>
      </c>
      <c r="C47" t="s">
        <v>21</v>
      </c>
      <c r="D47" t="s">
        <v>172</v>
      </c>
      <c r="E47" t="s">
        <v>26</v>
      </c>
      <c r="F47">
        <v>683.81299999999999</v>
      </c>
      <c r="G47">
        <v>9.2158099999999994</v>
      </c>
      <c r="H47">
        <v>26</v>
      </c>
      <c r="I47">
        <v>1.84</v>
      </c>
      <c r="J47">
        <v>14</v>
      </c>
      <c r="K47">
        <v>1.68</v>
      </c>
      <c r="L47">
        <v>44</v>
      </c>
      <c r="M47">
        <v>18.88</v>
      </c>
      <c r="N47">
        <f t="shared" si="0"/>
        <v>3.52</v>
      </c>
      <c r="O47">
        <f t="shared" si="1"/>
        <v>40</v>
      </c>
      <c r="P47" s="2">
        <f t="shared" si="5"/>
        <v>0.47727272727272724</v>
      </c>
      <c r="Q47" s="2">
        <f t="shared" si="6"/>
        <v>0.35</v>
      </c>
      <c r="R47" s="2">
        <f t="shared" si="7"/>
        <v>0.12</v>
      </c>
    </row>
    <row r="48" spans="1:18" x14ac:dyDescent="0.25">
      <c r="A48" t="s">
        <v>62</v>
      </c>
      <c r="B48" t="s">
        <v>63</v>
      </c>
      <c r="C48" t="s">
        <v>25</v>
      </c>
      <c r="D48" t="s">
        <v>172</v>
      </c>
      <c r="E48" t="s">
        <v>26</v>
      </c>
      <c r="F48">
        <v>570.77200000000005</v>
      </c>
      <c r="G48">
        <v>8.3009299999999993</v>
      </c>
      <c r="H48">
        <v>8</v>
      </c>
      <c r="I48">
        <v>0.4</v>
      </c>
      <c r="J48">
        <v>35</v>
      </c>
      <c r="K48">
        <v>2.6</v>
      </c>
      <c r="L48">
        <v>71</v>
      </c>
      <c r="M48">
        <v>20.36</v>
      </c>
      <c r="N48">
        <f t="shared" si="0"/>
        <v>3</v>
      </c>
      <c r="O48">
        <f t="shared" si="1"/>
        <v>43</v>
      </c>
      <c r="P48" s="2">
        <f t="shared" si="5"/>
        <v>0.8666666666666667</v>
      </c>
      <c r="Q48" s="2">
        <f t="shared" si="6"/>
        <v>0.81395348837209303</v>
      </c>
      <c r="R48" s="2">
        <f t="shared" si="7"/>
        <v>7.4285714285714288E-2</v>
      </c>
    </row>
    <row r="49" spans="1:18" x14ac:dyDescent="0.25">
      <c r="A49" t="s">
        <v>66</v>
      </c>
      <c r="B49" t="s">
        <v>67</v>
      </c>
      <c r="C49" t="s">
        <v>17</v>
      </c>
      <c r="D49" t="s">
        <v>172</v>
      </c>
      <c r="E49" t="s">
        <v>26</v>
      </c>
      <c r="F49">
        <v>227.732</v>
      </c>
      <c r="G49">
        <v>7.00284</v>
      </c>
      <c r="H49">
        <v>25</v>
      </c>
      <c r="I49">
        <v>1.44</v>
      </c>
      <c r="J49">
        <v>5</v>
      </c>
      <c r="K49">
        <v>0.4</v>
      </c>
      <c r="L49">
        <v>30</v>
      </c>
      <c r="M49">
        <v>6.68</v>
      </c>
      <c r="N49">
        <f t="shared" si="0"/>
        <v>1.8399999999999999</v>
      </c>
      <c r="O49">
        <f t="shared" si="1"/>
        <v>30</v>
      </c>
      <c r="P49" s="2">
        <f t="shared" si="5"/>
        <v>0.21739130434782611</v>
      </c>
      <c r="Q49" s="2">
        <f t="shared" si="6"/>
        <v>0.16666666666666666</v>
      </c>
      <c r="R49" s="2">
        <f t="shared" si="7"/>
        <v>0.08</v>
      </c>
    </row>
    <row r="50" spans="1:18" x14ac:dyDescent="0.25">
      <c r="A50" t="s">
        <v>70</v>
      </c>
      <c r="B50" t="s">
        <v>71</v>
      </c>
      <c r="C50" t="s">
        <v>25</v>
      </c>
      <c r="D50" t="s">
        <v>172</v>
      </c>
      <c r="E50" t="s">
        <v>26</v>
      </c>
      <c r="F50">
        <v>467.37299999999999</v>
      </c>
      <c r="G50">
        <v>8.3578899999999994</v>
      </c>
      <c r="H50">
        <v>25</v>
      </c>
      <c r="I50">
        <v>1.96</v>
      </c>
      <c r="J50">
        <v>11</v>
      </c>
      <c r="K50">
        <v>1.24</v>
      </c>
      <c r="L50">
        <v>76</v>
      </c>
      <c r="M50">
        <v>17.32</v>
      </c>
      <c r="N50">
        <f t="shared" si="0"/>
        <v>3.2</v>
      </c>
      <c r="O50">
        <f t="shared" si="1"/>
        <v>36</v>
      </c>
      <c r="P50" s="2">
        <f t="shared" si="5"/>
        <v>0.38749999999999996</v>
      </c>
      <c r="Q50" s="2">
        <f t="shared" si="6"/>
        <v>0.30555555555555558</v>
      </c>
      <c r="R50" s="2">
        <f t="shared" si="7"/>
        <v>0.11272727272727273</v>
      </c>
    </row>
    <row r="51" spans="1:18" x14ac:dyDescent="0.25">
      <c r="A51" t="s">
        <v>74</v>
      </c>
      <c r="B51" t="s">
        <v>75</v>
      </c>
      <c r="C51" t="s">
        <v>21</v>
      </c>
      <c r="D51" t="s">
        <v>172</v>
      </c>
      <c r="E51" t="s">
        <v>26</v>
      </c>
      <c r="F51">
        <v>499.59699999999998</v>
      </c>
      <c r="G51">
        <v>9.1434200000000008</v>
      </c>
      <c r="H51">
        <v>50</v>
      </c>
      <c r="I51">
        <v>3.64</v>
      </c>
      <c r="J51">
        <v>23</v>
      </c>
      <c r="K51">
        <v>1.68</v>
      </c>
      <c r="L51">
        <v>30</v>
      </c>
      <c r="M51">
        <v>8.84</v>
      </c>
      <c r="N51">
        <f t="shared" si="0"/>
        <v>5.32</v>
      </c>
      <c r="O51">
        <f t="shared" si="1"/>
        <v>73</v>
      </c>
      <c r="P51" s="2">
        <f t="shared" si="5"/>
        <v>0.31578947368421051</v>
      </c>
      <c r="Q51" s="2">
        <f t="shared" si="6"/>
        <v>0.31506849315068491</v>
      </c>
      <c r="R51" s="2">
        <f t="shared" si="7"/>
        <v>7.3043478260869557E-2</v>
      </c>
    </row>
    <row r="52" spans="1:18" x14ac:dyDescent="0.25">
      <c r="A52" t="s">
        <v>78</v>
      </c>
      <c r="B52" t="s">
        <v>79</v>
      </c>
      <c r="C52" t="s">
        <v>17</v>
      </c>
      <c r="D52" t="s">
        <v>171</v>
      </c>
      <c r="E52" t="s">
        <v>26</v>
      </c>
      <c r="F52">
        <v>363.91</v>
      </c>
      <c r="G52">
        <v>6.8974500000000001</v>
      </c>
      <c r="H52">
        <v>17</v>
      </c>
      <c r="I52">
        <v>1.48</v>
      </c>
      <c r="J52">
        <v>17</v>
      </c>
      <c r="K52">
        <v>1</v>
      </c>
      <c r="L52">
        <v>62</v>
      </c>
      <c r="M52">
        <v>12.68</v>
      </c>
      <c r="N52">
        <f t="shared" si="0"/>
        <v>2.48</v>
      </c>
      <c r="O52">
        <f t="shared" si="1"/>
        <v>34</v>
      </c>
      <c r="P52" s="2">
        <f t="shared" si="5"/>
        <v>0.40322580645161293</v>
      </c>
      <c r="Q52" s="2">
        <f t="shared" si="6"/>
        <v>0.5</v>
      </c>
      <c r="R52" s="2">
        <f t="shared" si="7"/>
        <v>5.8823529411764705E-2</v>
      </c>
    </row>
    <row r="53" spans="1:18" x14ac:dyDescent="0.25">
      <c r="A53" t="s">
        <v>80</v>
      </c>
      <c r="B53" t="s">
        <v>81</v>
      </c>
      <c r="C53" t="s">
        <v>25</v>
      </c>
      <c r="D53" t="s">
        <v>171</v>
      </c>
      <c r="E53" t="s">
        <v>26</v>
      </c>
      <c r="F53">
        <v>317.54899999999998</v>
      </c>
      <c r="G53">
        <v>6.6711900000000002</v>
      </c>
      <c r="H53">
        <v>6</v>
      </c>
      <c r="I53">
        <v>0.52</v>
      </c>
      <c r="J53">
        <v>29</v>
      </c>
      <c r="K53">
        <v>1.88</v>
      </c>
      <c r="L53">
        <v>29</v>
      </c>
      <c r="M53">
        <v>9.64</v>
      </c>
      <c r="N53">
        <f t="shared" si="0"/>
        <v>2.4</v>
      </c>
      <c r="O53">
        <f t="shared" si="1"/>
        <v>35</v>
      </c>
      <c r="P53" s="2">
        <f t="shared" si="5"/>
        <v>0.78333333333333333</v>
      </c>
      <c r="Q53" s="2">
        <f t="shared" si="6"/>
        <v>0.82857142857142863</v>
      </c>
      <c r="R53" s="2">
        <f t="shared" si="7"/>
        <v>6.4827586206896548E-2</v>
      </c>
    </row>
    <row r="54" spans="1:18" x14ac:dyDescent="0.25">
      <c r="A54" t="s">
        <v>84</v>
      </c>
      <c r="B54" t="s">
        <v>85</v>
      </c>
      <c r="C54" t="s">
        <v>29</v>
      </c>
      <c r="D54" t="s">
        <v>171</v>
      </c>
      <c r="E54" t="s">
        <v>26</v>
      </c>
      <c r="F54">
        <v>404.017</v>
      </c>
      <c r="G54">
        <v>6.6801700000000004</v>
      </c>
      <c r="H54">
        <v>7</v>
      </c>
      <c r="I54">
        <v>0.6</v>
      </c>
      <c r="J54">
        <v>18</v>
      </c>
      <c r="K54">
        <v>1.44</v>
      </c>
      <c r="L54">
        <v>83</v>
      </c>
      <c r="M54">
        <v>13.24</v>
      </c>
      <c r="N54">
        <f t="shared" si="0"/>
        <v>2.04</v>
      </c>
      <c r="O54">
        <f t="shared" si="1"/>
        <v>25</v>
      </c>
      <c r="P54" s="2">
        <f t="shared" si="5"/>
        <v>0.70588235294117641</v>
      </c>
      <c r="Q54" s="2">
        <f t="shared" si="6"/>
        <v>0.72</v>
      </c>
      <c r="R54" s="2">
        <f t="shared" si="7"/>
        <v>0.08</v>
      </c>
    </row>
    <row r="55" spans="1:18" x14ac:dyDescent="0.25">
      <c r="A55" t="s">
        <v>92</v>
      </c>
      <c r="B55" t="s">
        <v>93</v>
      </c>
      <c r="C55" t="s">
        <v>29</v>
      </c>
      <c r="D55" t="s">
        <v>171</v>
      </c>
      <c r="E55" t="s">
        <v>26</v>
      </c>
      <c r="F55">
        <v>739.91600000000005</v>
      </c>
      <c r="G55">
        <v>9.5497700000000005</v>
      </c>
      <c r="H55">
        <v>32</v>
      </c>
      <c r="I55">
        <v>2.88</v>
      </c>
      <c r="J55">
        <v>25</v>
      </c>
      <c r="K55">
        <v>1.8</v>
      </c>
      <c r="L55">
        <v>44</v>
      </c>
      <c r="M55">
        <v>14.52</v>
      </c>
      <c r="N55">
        <f t="shared" si="0"/>
        <v>4.68</v>
      </c>
      <c r="O55">
        <f t="shared" si="1"/>
        <v>57</v>
      </c>
      <c r="P55" s="2">
        <f t="shared" si="5"/>
        <v>0.38461538461538464</v>
      </c>
      <c r="Q55" s="2">
        <f t="shared" si="6"/>
        <v>0.43859649122807015</v>
      </c>
      <c r="R55" s="2">
        <f t="shared" si="7"/>
        <v>7.2000000000000008E-2</v>
      </c>
    </row>
    <row r="56" spans="1:18" x14ac:dyDescent="0.25">
      <c r="A56" t="s">
        <v>96</v>
      </c>
      <c r="B56" t="s">
        <v>97</v>
      </c>
      <c r="C56" t="s">
        <v>25</v>
      </c>
      <c r="D56" t="s">
        <v>171</v>
      </c>
      <c r="E56" t="s">
        <v>26</v>
      </c>
      <c r="F56">
        <v>473.61700000000002</v>
      </c>
      <c r="G56">
        <v>8.3032400000000006</v>
      </c>
      <c r="H56">
        <v>33</v>
      </c>
      <c r="I56">
        <v>2.72</v>
      </c>
      <c r="J56">
        <v>8</v>
      </c>
      <c r="K56">
        <v>0.4</v>
      </c>
      <c r="L56">
        <v>68</v>
      </c>
      <c r="M56">
        <v>17.12</v>
      </c>
      <c r="N56">
        <f t="shared" si="0"/>
        <v>3.12</v>
      </c>
      <c r="O56">
        <f t="shared" si="1"/>
        <v>41</v>
      </c>
      <c r="P56" s="2">
        <f t="shared" si="5"/>
        <v>0.12820512820512822</v>
      </c>
      <c r="Q56" s="2">
        <f t="shared" si="6"/>
        <v>0.1951219512195122</v>
      </c>
      <c r="R56" s="2">
        <f t="shared" si="7"/>
        <v>0.05</v>
      </c>
    </row>
    <row r="57" spans="1:18" x14ac:dyDescent="0.25">
      <c r="A57" t="s">
        <v>98</v>
      </c>
      <c r="B57" t="s">
        <v>99</v>
      </c>
      <c r="C57" t="s">
        <v>21</v>
      </c>
      <c r="D57" t="s">
        <v>171</v>
      </c>
      <c r="E57" t="s">
        <v>26</v>
      </c>
      <c r="F57">
        <v>298.15499999999997</v>
      </c>
      <c r="G57">
        <v>7.8297100000000004</v>
      </c>
      <c r="H57">
        <v>10</v>
      </c>
      <c r="I57">
        <v>0.76</v>
      </c>
      <c r="J57">
        <v>1</v>
      </c>
      <c r="K57">
        <v>0.04</v>
      </c>
      <c r="L57">
        <v>151</v>
      </c>
      <c r="M57">
        <v>23.44</v>
      </c>
      <c r="N57">
        <f t="shared" si="0"/>
        <v>0.8</v>
      </c>
      <c r="O57">
        <f t="shared" si="1"/>
        <v>11</v>
      </c>
      <c r="P57" s="2">
        <f t="shared" si="5"/>
        <v>4.9999999999999996E-2</v>
      </c>
      <c r="Q57" s="2">
        <f t="shared" si="6"/>
        <v>9.0909090909090912E-2</v>
      </c>
      <c r="R57" s="2">
        <f t="shared" si="7"/>
        <v>0.04</v>
      </c>
    </row>
    <row r="58" spans="1:18" x14ac:dyDescent="0.25">
      <c r="A58" t="s">
        <v>100</v>
      </c>
      <c r="B58" t="s">
        <v>101</v>
      </c>
      <c r="C58" t="s">
        <v>17</v>
      </c>
      <c r="D58" t="s">
        <v>171</v>
      </c>
      <c r="E58" t="s">
        <v>26</v>
      </c>
      <c r="F58">
        <v>289.51600000000002</v>
      </c>
      <c r="G58">
        <v>8.9577799999999996</v>
      </c>
      <c r="H58">
        <v>9</v>
      </c>
      <c r="I58">
        <v>0.96</v>
      </c>
      <c r="J58">
        <v>6</v>
      </c>
      <c r="K58">
        <v>0.36</v>
      </c>
      <c r="L58">
        <v>92</v>
      </c>
      <c r="M58">
        <v>15.6</v>
      </c>
      <c r="N58">
        <f t="shared" si="0"/>
        <v>1.3199999999999998</v>
      </c>
      <c r="O58">
        <f t="shared" si="1"/>
        <v>15</v>
      </c>
      <c r="P58" s="2">
        <f t="shared" si="5"/>
        <v>0.27272727272727276</v>
      </c>
      <c r="Q58" s="2">
        <f t="shared" si="6"/>
        <v>0.4</v>
      </c>
      <c r="R58" s="2">
        <f t="shared" si="7"/>
        <v>0.06</v>
      </c>
    </row>
    <row r="59" spans="1:18" x14ac:dyDescent="0.25">
      <c r="A59" t="s">
        <v>102</v>
      </c>
      <c r="B59" t="s">
        <v>103</v>
      </c>
      <c r="C59" t="s">
        <v>29</v>
      </c>
      <c r="D59" t="s">
        <v>171</v>
      </c>
      <c r="E59" t="s">
        <v>26</v>
      </c>
      <c r="F59">
        <v>507.07</v>
      </c>
      <c r="G59">
        <v>9.0742700000000003</v>
      </c>
      <c r="H59">
        <v>12</v>
      </c>
      <c r="I59">
        <v>0.96</v>
      </c>
      <c r="J59">
        <v>28</v>
      </c>
      <c r="K59">
        <v>1.84</v>
      </c>
      <c r="L59">
        <v>80</v>
      </c>
      <c r="M59">
        <v>20.04</v>
      </c>
      <c r="N59">
        <f t="shared" si="0"/>
        <v>2.8</v>
      </c>
      <c r="O59">
        <f t="shared" si="1"/>
        <v>40</v>
      </c>
      <c r="P59" s="2">
        <f t="shared" si="5"/>
        <v>0.65714285714285725</v>
      </c>
      <c r="Q59" s="2">
        <f t="shared" si="6"/>
        <v>0.7</v>
      </c>
      <c r="R59" s="2">
        <f t="shared" si="7"/>
        <v>6.5714285714285711E-2</v>
      </c>
    </row>
    <row r="60" spans="1:18" x14ac:dyDescent="0.25">
      <c r="A60" t="s">
        <v>104</v>
      </c>
      <c r="B60" t="s">
        <v>105</v>
      </c>
      <c r="C60" t="s">
        <v>17</v>
      </c>
      <c r="D60" t="s">
        <v>172</v>
      </c>
      <c r="E60" t="s">
        <v>26</v>
      </c>
      <c r="F60">
        <v>394.38299999999998</v>
      </c>
      <c r="G60">
        <v>8.3414300000000008</v>
      </c>
      <c r="H60">
        <v>9</v>
      </c>
      <c r="I60">
        <v>0.56000000000000005</v>
      </c>
      <c r="J60">
        <v>18</v>
      </c>
      <c r="K60">
        <v>1.68</v>
      </c>
      <c r="L60">
        <v>50</v>
      </c>
      <c r="M60">
        <v>11.24</v>
      </c>
      <c r="N60">
        <f t="shared" si="0"/>
        <v>2.2400000000000002</v>
      </c>
      <c r="O60">
        <f t="shared" si="1"/>
        <v>27</v>
      </c>
      <c r="P60" s="2">
        <f t="shared" si="5"/>
        <v>0.74999999999999989</v>
      </c>
      <c r="Q60" s="2">
        <f t="shared" si="6"/>
        <v>0.66666666666666663</v>
      </c>
      <c r="R60" s="2">
        <f t="shared" si="7"/>
        <v>9.3333333333333324E-2</v>
      </c>
    </row>
    <row r="61" spans="1:18" x14ac:dyDescent="0.25">
      <c r="A61" t="s">
        <v>106</v>
      </c>
      <c r="B61" t="s">
        <v>107</v>
      </c>
      <c r="C61" t="s">
        <v>25</v>
      </c>
      <c r="D61" t="s">
        <v>172</v>
      </c>
      <c r="E61" t="s">
        <v>26</v>
      </c>
      <c r="F61">
        <v>368.42099999999999</v>
      </c>
      <c r="G61">
        <v>7.6057100000000002</v>
      </c>
      <c r="H61">
        <v>28</v>
      </c>
      <c r="I61">
        <v>2.88</v>
      </c>
      <c r="J61">
        <v>9</v>
      </c>
      <c r="K61">
        <v>0.4</v>
      </c>
      <c r="L61">
        <v>17</v>
      </c>
      <c r="M61">
        <v>6.44</v>
      </c>
      <c r="N61">
        <f t="shared" si="0"/>
        <v>3.28</v>
      </c>
      <c r="O61">
        <f t="shared" si="1"/>
        <v>37</v>
      </c>
      <c r="P61" s="2">
        <f t="shared" si="5"/>
        <v>0.12195121951219513</v>
      </c>
      <c r="Q61" s="2">
        <f t="shared" si="6"/>
        <v>0.24324324324324326</v>
      </c>
      <c r="R61" s="2">
        <f t="shared" si="7"/>
        <v>4.4444444444444446E-2</v>
      </c>
    </row>
    <row r="62" spans="1:18" x14ac:dyDescent="0.25">
      <c r="A62" t="s">
        <v>110</v>
      </c>
      <c r="B62" t="s">
        <v>111</v>
      </c>
      <c r="C62" t="s">
        <v>29</v>
      </c>
      <c r="D62" t="s">
        <v>172</v>
      </c>
      <c r="E62" t="s">
        <v>26</v>
      </c>
      <c r="F62">
        <v>269.209</v>
      </c>
      <c r="G62">
        <v>7.41214</v>
      </c>
      <c r="H62">
        <v>6</v>
      </c>
      <c r="I62">
        <v>0.56000000000000005</v>
      </c>
      <c r="J62">
        <v>22</v>
      </c>
      <c r="K62">
        <v>1.4</v>
      </c>
      <c r="L62">
        <v>51</v>
      </c>
      <c r="M62">
        <v>12.88</v>
      </c>
      <c r="N62">
        <f t="shared" si="0"/>
        <v>1.96</v>
      </c>
      <c r="O62">
        <f t="shared" si="1"/>
        <v>28</v>
      </c>
      <c r="P62" s="2">
        <f t="shared" si="5"/>
        <v>0.7142857142857143</v>
      </c>
      <c r="Q62" s="2">
        <f t="shared" si="6"/>
        <v>0.7857142857142857</v>
      </c>
      <c r="R62" s="2">
        <f t="shared" si="7"/>
        <v>6.363636363636363E-2</v>
      </c>
    </row>
    <row r="63" spans="1:18" x14ac:dyDescent="0.25">
      <c r="A63" t="s">
        <v>118</v>
      </c>
      <c r="B63" t="s">
        <v>119</v>
      </c>
      <c r="C63" t="s">
        <v>29</v>
      </c>
      <c r="D63" t="s">
        <v>172</v>
      </c>
      <c r="E63" t="s">
        <v>26</v>
      </c>
      <c r="F63">
        <v>273.99200000000002</v>
      </c>
      <c r="G63">
        <v>7.5025199999999996</v>
      </c>
      <c r="H63">
        <v>11</v>
      </c>
      <c r="I63">
        <v>1</v>
      </c>
      <c r="J63">
        <v>12</v>
      </c>
      <c r="K63">
        <v>0.76</v>
      </c>
      <c r="L63">
        <v>36</v>
      </c>
      <c r="M63">
        <v>11.4</v>
      </c>
      <c r="N63">
        <f t="shared" si="0"/>
        <v>1.76</v>
      </c>
      <c r="O63">
        <f t="shared" si="1"/>
        <v>23</v>
      </c>
      <c r="P63" s="2">
        <f t="shared" si="5"/>
        <v>0.43181818181818182</v>
      </c>
      <c r="Q63" s="2">
        <f t="shared" si="6"/>
        <v>0.52173913043478259</v>
      </c>
      <c r="R63" s="2">
        <f t="shared" si="7"/>
        <v>6.3333333333333339E-2</v>
      </c>
    </row>
    <row r="64" spans="1:18" x14ac:dyDescent="0.25">
      <c r="A64" t="s">
        <v>122</v>
      </c>
      <c r="B64" t="s">
        <v>123</v>
      </c>
      <c r="C64" t="s">
        <v>25</v>
      </c>
      <c r="D64" t="s">
        <v>172</v>
      </c>
      <c r="E64" t="s">
        <v>26</v>
      </c>
      <c r="F64">
        <v>573.87099999999998</v>
      </c>
      <c r="G64">
        <v>10.103400000000001</v>
      </c>
      <c r="H64">
        <v>33</v>
      </c>
      <c r="I64">
        <v>3.04</v>
      </c>
      <c r="J64">
        <v>18</v>
      </c>
      <c r="K64">
        <v>1.36</v>
      </c>
      <c r="L64">
        <v>10</v>
      </c>
      <c r="M64">
        <v>4.4000000000000004</v>
      </c>
      <c r="N64">
        <f t="shared" si="0"/>
        <v>4.4000000000000004</v>
      </c>
      <c r="O64">
        <f t="shared" si="1"/>
        <v>51</v>
      </c>
      <c r="P64" s="2">
        <f t="shared" si="5"/>
        <v>0.30909090909090908</v>
      </c>
      <c r="Q64" s="2">
        <f t="shared" si="6"/>
        <v>0.35294117647058826</v>
      </c>
      <c r="R64" s="2">
        <f t="shared" si="7"/>
        <v>7.5555555555555556E-2</v>
      </c>
    </row>
    <row r="65" spans="1:18" x14ac:dyDescent="0.25">
      <c r="A65" t="s">
        <v>124</v>
      </c>
      <c r="B65" t="s">
        <v>125</v>
      </c>
      <c r="C65" t="s">
        <v>21</v>
      </c>
      <c r="D65" t="s">
        <v>172</v>
      </c>
      <c r="E65" t="s">
        <v>26</v>
      </c>
      <c r="F65">
        <v>326.03399999999999</v>
      </c>
      <c r="G65">
        <v>7.41662</v>
      </c>
      <c r="H65">
        <v>5</v>
      </c>
      <c r="I65">
        <v>0.4</v>
      </c>
      <c r="J65">
        <v>7</v>
      </c>
      <c r="K65">
        <v>0.4</v>
      </c>
      <c r="L65">
        <v>61</v>
      </c>
      <c r="M65">
        <v>16.12</v>
      </c>
      <c r="N65">
        <f t="shared" si="0"/>
        <v>0.8</v>
      </c>
      <c r="O65">
        <f t="shared" si="1"/>
        <v>12</v>
      </c>
      <c r="P65" s="2">
        <f t="shared" si="5"/>
        <v>0.5</v>
      </c>
      <c r="Q65" s="2">
        <f t="shared" si="6"/>
        <v>0.58333333333333337</v>
      </c>
      <c r="R65" s="2">
        <f t="shared" si="7"/>
        <v>5.7142857142857148E-2</v>
      </c>
    </row>
    <row r="66" spans="1:18" x14ac:dyDescent="0.25">
      <c r="A66" t="s">
        <v>130</v>
      </c>
      <c r="B66" t="s">
        <v>131</v>
      </c>
      <c r="C66" t="s">
        <v>25</v>
      </c>
      <c r="D66" t="s">
        <v>171</v>
      </c>
      <c r="E66" t="s">
        <v>26</v>
      </c>
      <c r="F66">
        <v>482.75900000000001</v>
      </c>
      <c r="G66">
        <v>9.25535</v>
      </c>
      <c r="H66">
        <v>10</v>
      </c>
      <c r="I66">
        <v>0.56000000000000005</v>
      </c>
      <c r="J66">
        <v>14</v>
      </c>
      <c r="K66">
        <v>1</v>
      </c>
      <c r="L66">
        <v>102</v>
      </c>
      <c r="M66">
        <v>22.56</v>
      </c>
      <c r="N66">
        <f t="shared" si="0"/>
        <v>1.56</v>
      </c>
      <c r="O66">
        <f t="shared" si="1"/>
        <v>24</v>
      </c>
      <c r="P66" s="2">
        <f t="shared" si="5"/>
        <v>0.64102564102564097</v>
      </c>
      <c r="Q66" s="2">
        <f t="shared" si="6"/>
        <v>0.58333333333333337</v>
      </c>
      <c r="R66" s="2">
        <f t="shared" si="7"/>
        <v>7.1428571428571425E-2</v>
      </c>
    </row>
    <row r="67" spans="1:18" x14ac:dyDescent="0.25">
      <c r="A67" t="s">
        <v>132</v>
      </c>
      <c r="B67" t="s">
        <v>133</v>
      </c>
      <c r="C67" t="s">
        <v>21</v>
      </c>
      <c r="D67" t="s">
        <v>171</v>
      </c>
      <c r="E67" t="s">
        <v>26</v>
      </c>
      <c r="F67">
        <v>378.7</v>
      </c>
      <c r="G67">
        <v>8.54467</v>
      </c>
      <c r="H67">
        <v>7</v>
      </c>
      <c r="I67">
        <v>1.1200000000000001</v>
      </c>
      <c r="J67">
        <v>6</v>
      </c>
      <c r="K67">
        <v>0.56000000000000005</v>
      </c>
      <c r="L67">
        <v>130</v>
      </c>
      <c r="M67">
        <v>23.6</v>
      </c>
      <c r="N67">
        <f t="shared" ref="N67:N75" si="8">I67+K67</f>
        <v>1.6800000000000002</v>
      </c>
      <c r="O67">
        <f t="shared" ref="O67:O75" si="9">H67+J67</f>
        <v>13</v>
      </c>
      <c r="P67" s="2">
        <f t="shared" si="5"/>
        <v>0.33333333333333331</v>
      </c>
      <c r="Q67" s="2">
        <f t="shared" si="6"/>
        <v>0.46153846153846156</v>
      </c>
      <c r="R67" s="2">
        <f t="shared" si="7"/>
        <v>9.3333333333333338E-2</v>
      </c>
    </row>
    <row r="68" spans="1:18" x14ac:dyDescent="0.25">
      <c r="A68" t="s">
        <v>136</v>
      </c>
      <c r="B68" t="s">
        <v>137</v>
      </c>
      <c r="C68" t="s">
        <v>17</v>
      </c>
      <c r="D68" t="s">
        <v>171</v>
      </c>
      <c r="E68" t="s">
        <v>26</v>
      </c>
      <c r="F68">
        <v>586.96199999999999</v>
      </c>
      <c r="G68">
        <v>8.4771999999999998</v>
      </c>
      <c r="H68">
        <v>6</v>
      </c>
      <c r="I68">
        <v>0.4</v>
      </c>
      <c r="J68">
        <v>27</v>
      </c>
      <c r="K68">
        <v>2.2400000000000002</v>
      </c>
      <c r="L68">
        <v>60</v>
      </c>
      <c r="M68">
        <v>14.88</v>
      </c>
      <c r="N68">
        <f t="shared" si="8"/>
        <v>2.64</v>
      </c>
      <c r="O68">
        <f t="shared" si="9"/>
        <v>33</v>
      </c>
      <c r="P68" s="2">
        <f t="shared" si="5"/>
        <v>0.84848484848484851</v>
      </c>
      <c r="Q68" s="2">
        <f t="shared" si="6"/>
        <v>0.81818181818181823</v>
      </c>
      <c r="R68" s="2">
        <f t="shared" si="7"/>
        <v>8.2962962962962974E-2</v>
      </c>
    </row>
    <row r="69" spans="1:18" x14ac:dyDescent="0.25">
      <c r="A69" t="s">
        <v>144</v>
      </c>
      <c r="B69" t="s">
        <v>145</v>
      </c>
      <c r="C69" t="s">
        <v>17</v>
      </c>
      <c r="D69" t="s">
        <v>171</v>
      </c>
      <c r="E69" t="s">
        <v>26</v>
      </c>
      <c r="F69">
        <v>119.72199999999999</v>
      </c>
      <c r="G69">
        <v>7.7340099999999996</v>
      </c>
      <c r="H69">
        <v>0</v>
      </c>
      <c r="I69">
        <v>0</v>
      </c>
      <c r="J69">
        <v>2</v>
      </c>
      <c r="K69">
        <v>0.08</v>
      </c>
      <c r="L69">
        <v>43</v>
      </c>
      <c r="M69">
        <v>6.2</v>
      </c>
      <c r="N69">
        <f t="shared" si="8"/>
        <v>0.08</v>
      </c>
      <c r="O69">
        <f t="shared" si="9"/>
        <v>2</v>
      </c>
      <c r="P69" s="2">
        <f t="shared" si="5"/>
        <v>1</v>
      </c>
      <c r="Q69" s="2">
        <f t="shared" si="6"/>
        <v>1</v>
      </c>
      <c r="R69" s="2">
        <f t="shared" si="7"/>
        <v>0.04</v>
      </c>
    </row>
    <row r="70" spans="1:18" x14ac:dyDescent="0.25">
      <c r="A70" t="s">
        <v>148</v>
      </c>
      <c r="B70" t="s">
        <v>149</v>
      </c>
      <c r="C70" t="s">
        <v>21</v>
      </c>
      <c r="D70" t="s">
        <v>171</v>
      </c>
      <c r="E70" t="s">
        <v>26</v>
      </c>
      <c r="F70">
        <v>669.07299999999998</v>
      </c>
      <c r="G70">
        <v>9.1553599999999999</v>
      </c>
      <c r="H70">
        <v>22</v>
      </c>
      <c r="I70">
        <v>1.64</v>
      </c>
      <c r="J70">
        <v>17</v>
      </c>
      <c r="K70">
        <v>1.08</v>
      </c>
      <c r="L70">
        <v>67</v>
      </c>
      <c r="M70">
        <v>20</v>
      </c>
      <c r="N70">
        <f t="shared" si="8"/>
        <v>2.7199999999999998</v>
      </c>
      <c r="O70">
        <f t="shared" si="9"/>
        <v>39</v>
      </c>
      <c r="P70" s="2">
        <f t="shared" si="5"/>
        <v>0.39705882352941185</v>
      </c>
      <c r="Q70" s="2">
        <f t="shared" si="6"/>
        <v>0.4358974358974359</v>
      </c>
      <c r="R70" s="2">
        <f t="shared" si="7"/>
        <v>6.352941176470589E-2</v>
      </c>
    </row>
    <row r="71" spans="1:18" x14ac:dyDescent="0.25">
      <c r="A71" t="s">
        <v>152</v>
      </c>
      <c r="B71" t="s">
        <v>153</v>
      </c>
      <c r="C71" t="s">
        <v>25</v>
      </c>
      <c r="D71" t="s">
        <v>172</v>
      </c>
      <c r="E71" t="s">
        <v>26</v>
      </c>
      <c r="F71">
        <v>317.52</v>
      </c>
      <c r="G71">
        <v>6.8906299999999998</v>
      </c>
      <c r="H71">
        <v>19</v>
      </c>
      <c r="I71">
        <v>1.56</v>
      </c>
      <c r="J71">
        <v>24</v>
      </c>
      <c r="K71">
        <v>2.52</v>
      </c>
      <c r="L71">
        <v>15</v>
      </c>
      <c r="M71">
        <v>7.48</v>
      </c>
      <c r="N71">
        <f t="shared" si="8"/>
        <v>4.08</v>
      </c>
      <c r="O71">
        <f t="shared" si="9"/>
        <v>43</v>
      </c>
      <c r="P71" s="2">
        <f t="shared" si="5"/>
        <v>0.61764705882352944</v>
      </c>
      <c r="Q71" s="2">
        <f t="shared" si="6"/>
        <v>0.55813953488372092</v>
      </c>
      <c r="R71" s="2">
        <f t="shared" si="7"/>
        <v>0.105</v>
      </c>
    </row>
    <row r="72" spans="1:18" x14ac:dyDescent="0.25">
      <c r="A72" t="s">
        <v>154</v>
      </c>
      <c r="B72" t="s">
        <v>155</v>
      </c>
      <c r="C72" t="s">
        <v>21</v>
      </c>
      <c r="D72" t="s">
        <v>172</v>
      </c>
      <c r="E72" t="s">
        <v>26</v>
      </c>
      <c r="F72">
        <v>704.25400000000002</v>
      </c>
      <c r="G72">
        <v>9.3155300000000008</v>
      </c>
      <c r="H72">
        <v>29</v>
      </c>
      <c r="I72">
        <v>2.8</v>
      </c>
      <c r="J72">
        <v>30</v>
      </c>
      <c r="K72">
        <v>3</v>
      </c>
      <c r="L72">
        <v>48</v>
      </c>
      <c r="M72">
        <v>14.12</v>
      </c>
      <c r="N72">
        <f t="shared" si="8"/>
        <v>5.8</v>
      </c>
      <c r="O72">
        <f t="shared" si="9"/>
        <v>59</v>
      </c>
      <c r="P72" s="2">
        <f t="shared" si="5"/>
        <v>0.51724137931034486</v>
      </c>
      <c r="Q72" s="2">
        <f t="shared" si="6"/>
        <v>0.50847457627118642</v>
      </c>
      <c r="R72" s="2">
        <f t="shared" si="7"/>
        <v>0.1</v>
      </c>
    </row>
    <row r="73" spans="1:18" x14ac:dyDescent="0.25">
      <c r="A73" t="s">
        <v>158</v>
      </c>
      <c r="B73" t="s">
        <v>159</v>
      </c>
      <c r="C73" t="s">
        <v>17</v>
      </c>
      <c r="D73" t="s">
        <v>172</v>
      </c>
      <c r="E73" t="s">
        <v>26</v>
      </c>
      <c r="F73">
        <v>70.467299999999994</v>
      </c>
      <c r="G73">
        <v>5.83338</v>
      </c>
      <c r="H73">
        <v>3</v>
      </c>
      <c r="I73">
        <v>0.4</v>
      </c>
      <c r="J73">
        <v>0</v>
      </c>
      <c r="K73">
        <v>0</v>
      </c>
      <c r="L73">
        <v>52</v>
      </c>
      <c r="M73">
        <v>7.36</v>
      </c>
      <c r="N73">
        <f t="shared" si="8"/>
        <v>0.4</v>
      </c>
      <c r="O73">
        <f t="shared" si="9"/>
        <v>3</v>
      </c>
      <c r="P73" s="2">
        <f t="shared" si="5"/>
        <v>0</v>
      </c>
      <c r="Q73" s="2">
        <f t="shared" si="6"/>
        <v>0</v>
      </c>
      <c r="R73" s="2"/>
    </row>
    <row r="74" spans="1:18" x14ac:dyDescent="0.25">
      <c r="A74" t="s">
        <v>166</v>
      </c>
      <c r="B74" t="s">
        <v>167</v>
      </c>
      <c r="C74" t="s">
        <v>17</v>
      </c>
      <c r="D74" t="s">
        <v>172</v>
      </c>
      <c r="E74" t="s">
        <v>26</v>
      </c>
      <c r="F74">
        <v>426.97699999999998</v>
      </c>
      <c r="G74">
        <v>8.1546400000000006</v>
      </c>
      <c r="H74">
        <v>15</v>
      </c>
      <c r="I74">
        <v>0.96</v>
      </c>
      <c r="J74">
        <v>43</v>
      </c>
      <c r="K74">
        <v>3.76</v>
      </c>
      <c r="L74">
        <v>28</v>
      </c>
      <c r="M74">
        <v>10.36</v>
      </c>
      <c r="N74">
        <f t="shared" si="8"/>
        <v>4.72</v>
      </c>
      <c r="O74">
        <f t="shared" si="9"/>
        <v>58</v>
      </c>
      <c r="P74" s="2">
        <f t="shared" si="5"/>
        <v>0.79661016949152541</v>
      </c>
      <c r="Q74" s="2">
        <f t="shared" si="6"/>
        <v>0.74137931034482762</v>
      </c>
      <c r="R74" s="2">
        <f t="shared" si="7"/>
        <v>8.7441860465116275E-2</v>
      </c>
    </row>
    <row r="75" spans="1:18" x14ac:dyDescent="0.25">
      <c r="A75" t="s">
        <v>168</v>
      </c>
      <c r="B75" t="s">
        <v>169</v>
      </c>
      <c r="C75" t="s">
        <v>21</v>
      </c>
      <c r="D75" t="s">
        <v>172</v>
      </c>
      <c r="E75" t="s">
        <v>26</v>
      </c>
      <c r="F75">
        <v>241.35499999999999</v>
      </c>
      <c r="G75">
        <v>9.0057700000000001</v>
      </c>
      <c r="H75">
        <v>11</v>
      </c>
      <c r="I75">
        <v>0.76</v>
      </c>
      <c r="J75">
        <v>8</v>
      </c>
      <c r="K75">
        <v>0.76</v>
      </c>
      <c r="L75">
        <v>71</v>
      </c>
      <c r="M75">
        <v>11.24</v>
      </c>
      <c r="N75">
        <f t="shared" si="8"/>
        <v>1.52</v>
      </c>
      <c r="O75">
        <f t="shared" si="9"/>
        <v>19</v>
      </c>
      <c r="P75" s="2">
        <f t="shared" si="5"/>
        <v>0.5</v>
      </c>
      <c r="Q75" s="2">
        <f t="shared" si="6"/>
        <v>0.42105263157894735</v>
      </c>
      <c r="R75" s="2">
        <f t="shared" si="7"/>
        <v>9.5000000000000001E-2</v>
      </c>
    </row>
  </sheetData>
  <sortState xmlns:xlrd2="http://schemas.microsoft.com/office/spreadsheetml/2017/richdata2" ref="A2:M75">
    <sortCondition ref="E2:E7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0E4F-F4CE-411A-9A94-718A3906D2AE}">
  <sheetPr>
    <pageSetUpPr fitToPage="1"/>
  </sheetPr>
  <dimension ref="A1:Q91"/>
  <sheetViews>
    <sheetView zoomScaleNormal="100" workbookViewId="0">
      <selection activeCell="A72" sqref="A72:Q72"/>
    </sheetView>
  </sheetViews>
  <sheetFormatPr defaultRowHeight="15" x14ac:dyDescent="0.25"/>
  <cols>
    <col min="13" max="13" width="10" customWidth="1"/>
    <col min="14" max="14" width="10.5703125" customWidth="1"/>
    <col min="16" max="16" width="9.7109375" customWidth="1"/>
  </cols>
  <sheetData>
    <row r="1" spans="1:17" x14ac:dyDescent="0.25">
      <c r="A1" t="s">
        <v>1</v>
      </c>
      <c r="B1" t="s">
        <v>2</v>
      </c>
      <c r="C1" t="s">
        <v>170</v>
      </c>
      <c r="D1" t="s">
        <v>3</v>
      </c>
      <c r="E1" t="s">
        <v>4</v>
      </c>
      <c r="F1" t="s">
        <v>5</v>
      </c>
      <c r="G1" t="s">
        <v>173</v>
      </c>
      <c r="H1" t="s">
        <v>174</v>
      </c>
      <c r="I1" t="s">
        <v>175</v>
      </c>
      <c r="J1" t="s">
        <v>176</v>
      </c>
      <c r="K1" t="s">
        <v>177</v>
      </c>
      <c r="L1" t="s">
        <v>178</v>
      </c>
      <c r="M1" t="s">
        <v>182</v>
      </c>
      <c r="N1" t="s">
        <v>183</v>
      </c>
      <c r="O1" t="s">
        <v>179</v>
      </c>
      <c r="P1" t="s">
        <v>180</v>
      </c>
      <c r="Q1" t="s">
        <v>181</v>
      </c>
    </row>
    <row r="2" spans="1:17" x14ac:dyDescent="0.25">
      <c r="A2" t="s">
        <v>51</v>
      </c>
      <c r="B2">
        <v>0</v>
      </c>
      <c r="C2" t="s">
        <v>172</v>
      </c>
      <c r="D2" t="s">
        <v>18</v>
      </c>
      <c r="E2">
        <v>451.77800000000002</v>
      </c>
      <c r="F2">
        <v>7.7625000000000002</v>
      </c>
      <c r="G2">
        <v>20</v>
      </c>
      <c r="H2">
        <v>1.36</v>
      </c>
      <c r="I2">
        <v>52</v>
      </c>
      <c r="J2">
        <v>3.6</v>
      </c>
      <c r="K2">
        <v>30</v>
      </c>
      <c r="L2">
        <v>8</v>
      </c>
      <c r="M2">
        <f t="shared" ref="M2:M11" si="0">H2+J2</f>
        <v>4.96</v>
      </c>
      <c r="N2">
        <f t="shared" ref="N2:N11" si="1">G2+I2</f>
        <v>72</v>
      </c>
      <c r="O2" s="2">
        <f>H2/M2</f>
        <v>0.27419354838709681</v>
      </c>
      <c r="P2" s="2">
        <f>G2/N2</f>
        <v>0.27777777777777779</v>
      </c>
      <c r="Q2" s="2">
        <f>H2/G2</f>
        <v>6.8000000000000005E-2</v>
      </c>
    </row>
    <row r="3" spans="1:17" x14ac:dyDescent="0.25">
      <c r="A3" t="s">
        <v>77</v>
      </c>
      <c r="B3">
        <v>0</v>
      </c>
      <c r="C3" t="s">
        <v>172</v>
      </c>
      <c r="D3" t="s">
        <v>18</v>
      </c>
      <c r="E3">
        <v>314.45999999999998</v>
      </c>
      <c r="F3">
        <v>7.7149200000000002</v>
      </c>
      <c r="G3">
        <v>9</v>
      </c>
      <c r="H3">
        <v>1</v>
      </c>
      <c r="I3">
        <v>4</v>
      </c>
      <c r="J3">
        <v>0.64</v>
      </c>
      <c r="K3">
        <v>78</v>
      </c>
      <c r="L3">
        <v>21.52</v>
      </c>
      <c r="M3">
        <f t="shared" si="0"/>
        <v>1.6400000000000001</v>
      </c>
      <c r="N3">
        <f t="shared" si="1"/>
        <v>13</v>
      </c>
      <c r="O3" s="2">
        <f>H3/M3</f>
        <v>0.6097560975609756</v>
      </c>
      <c r="P3" s="2">
        <f>G3/N3</f>
        <v>0.69230769230769229</v>
      </c>
      <c r="Q3" s="2">
        <f>H3/G3</f>
        <v>0.1111111111111111</v>
      </c>
    </row>
    <row r="4" spans="1:17" x14ac:dyDescent="0.25">
      <c r="A4" t="s">
        <v>113</v>
      </c>
      <c r="B4">
        <v>0</v>
      </c>
      <c r="C4" t="s">
        <v>172</v>
      </c>
      <c r="D4" t="s">
        <v>18</v>
      </c>
      <c r="E4">
        <v>473.089</v>
      </c>
      <c r="F4">
        <v>7.7352600000000002</v>
      </c>
      <c r="G4">
        <v>18</v>
      </c>
      <c r="H4">
        <v>1.88</v>
      </c>
      <c r="I4">
        <v>49</v>
      </c>
      <c r="J4">
        <v>3.44</v>
      </c>
      <c r="K4">
        <v>83</v>
      </c>
      <c r="L4">
        <v>18.239999999999998</v>
      </c>
      <c r="M4">
        <f t="shared" si="0"/>
        <v>5.32</v>
      </c>
      <c r="N4">
        <f t="shared" si="1"/>
        <v>67</v>
      </c>
      <c r="O4" s="2">
        <f>H4/M4</f>
        <v>0.35338345864661652</v>
      </c>
      <c r="P4" s="2">
        <f>G4/N4</f>
        <v>0.26865671641791045</v>
      </c>
      <c r="Q4" s="2">
        <f>H4/G4</f>
        <v>0.10444444444444444</v>
      </c>
    </row>
    <row r="5" spans="1:17" x14ac:dyDescent="0.25">
      <c r="A5" t="s">
        <v>121</v>
      </c>
      <c r="B5">
        <v>0</v>
      </c>
      <c r="C5" t="s">
        <v>172</v>
      </c>
      <c r="D5" t="s">
        <v>18</v>
      </c>
      <c r="E5">
        <v>336.47800000000001</v>
      </c>
      <c r="F5">
        <v>7.6611700000000003</v>
      </c>
      <c r="G5">
        <v>9</v>
      </c>
      <c r="H5">
        <v>1.32</v>
      </c>
      <c r="I5">
        <v>18</v>
      </c>
      <c r="J5">
        <v>1.44</v>
      </c>
      <c r="K5">
        <v>19</v>
      </c>
      <c r="L5">
        <v>8.1199999999999992</v>
      </c>
      <c r="M5">
        <f t="shared" si="0"/>
        <v>2.76</v>
      </c>
      <c r="N5">
        <f t="shared" si="1"/>
        <v>27</v>
      </c>
      <c r="O5" s="2">
        <f>H5/M5</f>
        <v>0.47826086956521746</v>
      </c>
      <c r="P5" s="2">
        <f>G5/N5</f>
        <v>0.33333333333333331</v>
      </c>
      <c r="Q5" s="2">
        <f>H5/G5</f>
        <v>0.14666666666666667</v>
      </c>
    </row>
    <row r="6" spans="1:17" x14ac:dyDescent="0.25">
      <c r="A6" t="s">
        <v>151</v>
      </c>
      <c r="B6">
        <v>0</v>
      </c>
      <c r="C6" t="s">
        <v>172</v>
      </c>
      <c r="D6" t="s">
        <v>18</v>
      </c>
      <c r="E6">
        <v>832.20500000000004</v>
      </c>
      <c r="F6">
        <v>10.887</v>
      </c>
      <c r="G6">
        <v>18</v>
      </c>
      <c r="H6">
        <v>1.1599999999999999</v>
      </c>
      <c r="I6">
        <v>59</v>
      </c>
      <c r="J6">
        <v>6.88</v>
      </c>
      <c r="K6">
        <v>28</v>
      </c>
      <c r="L6">
        <v>14.56</v>
      </c>
      <c r="M6">
        <f t="shared" si="0"/>
        <v>8.0399999999999991</v>
      </c>
      <c r="N6">
        <f t="shared" si="1"/>
        <v>77</v>
      </c>
      <c r="O6" s="2">
        <f>H6/M6</f>
        <v>0.14427860696517414</v>
      </c>
      <c r="P6" s="2">
        <f>G6/N6</f>
        <v>0.23376623376623376</v>
      </c>
      <c r="Q6" s="2">
        <f>H6/G6</f>
        <v>6.4444444444444443E-2</v>
      </c>
    </row>
    <row r="7" spans="1:17" x14ac:dyDescent="0.25">
      <c r="A7" t="s">
        <v>59</v>
      </c>
      <c r="B7">
        <v>0</v>
      </c>
      <c r="C7" t="s">
        <v>172</v>
      </c>
      <c r="D7" t="s">
        <v>26</v>
      </c>
      <c r="E7">
        <v>361.17200000000003</v>
      </c>
      <c r="F7">
        <v>8.3219200000000004</v>
      </c>
      <c r="G7">
        <v>10</v>
      </c>
      <c r="H7">
        <v>0.56000000000000005</v>
      </c>
      <c r="I7">
        <v>13</v>
      </c>
      <c r="J7">
        <v>1.2</v>
      </c>
      <c r="K7">
        <v>44</v>
      </c>
      <c r="L7">
        <v>12.96</v>
      </c>
      <c r="M7">
        <f t="shared" si="0"/>
        <v>1.76</v>
      </c>
      <c r="N7">
        <f t="shared" si="1"/>
        <v>23</v>
      </c>
      <c r="O7" s="2">
        <f>J7/M7</f>
        <v>0.68181818181818177</v>
      </c>
      <c r="P7" s="2">
        <f>I7/N7</f>
        <v>0.56521739130434778</v>
      </c>
      <c r="Q7" s="2">
        <f>J7/I7</f>
        <v>9.2307692307692299E-2</v>
      </c>
    </row>
    <row r="8" spans="1:17" x14ac:dyDescent="0.25">
      <c r="A8" t="s">
        <v>67</v>
      </c>
      <c r="B8">
        <v>0</v>
      </c>
      <c r="C8" t="s">
        <v>172</v>
      </c>
      <c r="D8" t="s">
        <v>26</v>
      </c>
      <c r="E8">
        <v>227.732</v>
      </c>
      <c r="F8">
        <v>7.00284</v>
      </c>
      <c r="G8">
        <v>25</v>
      </c>
      <c r="H8">
        <v>1.44</v>
      </c>
      <c r="I8">
        <v>5</v>
      </c>
      <c r="J8">
        <v>0.4</v>
      </c>
      <c r="K8">
        <v>30</v>
      </c>
      <c r="L8">
        <v>6.68</v>
      </c>
      <c r="M8">
        <f t="shared" si="0"/>
        <v>1.8399999999999999</v>
      </c>
      <c r="N8">
        <f t="shared" si="1"/>
        <v>30</v>
      </c>
      <c r="O8" s="2">
        <f>J8/M8</f>
        <v>0.21739130434782611</v>
      </c>
      <c r="P8" s="2">
        <f>I8/N8</f>
        <v>0.16666666666666666</v>
      </c>
      <c r="Q8" s="2">
        <f>J8/I8</f>
        <v>0.08</v>
      </c>
    </row>
    <row r="9" spans="1:17" x14ac:dyDescent="0.25">
      <c r="A9" t="s">
        <v>105</v>
      </c>
      <c r="B9">
        <v>0</v>
      </c>
      <c r="C9" t="s">
        <v>172</v>
      </c>
      <c r="D9" t="s">
        <v>26</v>
      </c>
      <c r="E9">
        <v>394.38299999999998</v>
      </c>
      <c r="F9">
        <v>8.3414300000000008</v>
      </c>
      <c r="G9">
        <v>9</v>
      </c>
      <c r="H9">
        <v>0.56000000000000005</v>
      </c>
      <c r="I9">
        <v>18</v>
      </c>
      <c r="J9">
        <v>1.68</v>
      </c>
      <c r="K9">
        <v>50</v>
      </c>
      <c r="L9">
        <v>11.24</v>
      </c>
      <c r="M9">
        <f t="shared" si="0"/>
        <v>2.2400000000000002</v>
      </c>
      <c r="N9">
        <f t="shared" si="1"/>
        <v>27</v>
      </c>
      <c r="O9" s="2">
        <f>J9/M9</f>
        <v>0.74999999999999989</v>
      </c>
      <c r="P9" s="2">
        <f>I9/N9</f>
        <v>0.66666666666666663</v>
      </c>
      <c r="Q9" s="2">
        <f>J9/I9</f>
        <v>9.3333333333333324E-2</v>
      </c>
    </row>
    <row r="10" spans="1:17" x14ac:dyDescent="0.25">
      <c r="A10" t="s">
        <v>159</v>
      </c>
      <c r="B10">
        <v>0</v>
      </c>
      <c r="C10" t="s">
        <v>172</v>
      </c>
      <c r="D10" t="s">
        <v>26</v>
      </c>
      <c r="E10">
        <v>70.467299999999994</v>
      </c>
      <c r="F10">
        <v>5.83338</v>
      </c>
      <c r="G10">
        <v>3</v>
      </c>
      <c r="H10">
        <v>0.4</v>
      </c>
      <c r="I10">
        <v>0</v>
      </c>
      <c r="J10">
        <v>0</v>
      </c>
      <c r="K10">
        <v>52</v>
      </c>
      <c r="L10">
        <v>7.36</v>
      </c>
      <c r="M10">
        <f t="shared" si="0"/>
        <v>0.4</v>
      </c>
      <c r="N10">
        <f t="shared" si="1"/>
        <v>3</v>
      </c>
      <c r="O10" s="2">
        <f>J10/M10</f>
        <v>0</v>
      </c>
      <c r="P10" s="2">
        <f>I10/N10</f>
        <v>0</v>
      </c>
      <c r="Q10" s="2"/>
    </row>
    <row r="11" spans="1:17" x14ac:dyDescent="0.25">
      <c r="A11" t="s">
        <v>167</v>
      </c>
      <c r="B11">
        <v>0</v>
      </c>
      <c r="C11" t="s">
        <v>172</v>
      </c>
      <c r="D11" t="s">
        <v>26</v>
      </c>
      <c r="E11">
        <v>426.97699999999998</v>
      </c>
      <c r="F11">
        <v>8.1546400000000006</v>
      </c>
      <c r="G11">
        <v>15</v>
      </c>
      <c r="H11">
        <v>0.96</v>
      </c>
      <c r="I11">
        <v>43</v>
      </c>
      <c r="J11">
        <v>3.76</v>
      </c>
      <c r="K11">
        <v>28</v>
      </c>
      <c r="L11">
        <v>10.36</v>
      </c>
      <c r="M11">
        <f t="shared" si="0"/>
        <v>4.72</v>
      </c>
      <c r="N11">
        <f t="shared" si="1"/>
        <v>58</v>
      </c>
      <c r="O11" s="2">
        <f>J11/M11</f>
        <v>0.79661016949152541</v>
      </c>
      <c r="P11" s="2">
        <f>I11/N11</f>
        <v>0.74137931034482762</v>
      </c>
      <c r="Q11" s="2">
        <f>J11/I11</f>
        <v>8.7441860465116275E-2</v>
      </c>
    </row>
    <row r="12" spans="1:17" x14ac:dyDescent="0.25">
      <c r="A12" s="3" t="s">
        <v>184</v>
      </c>
      <c r="E12" s="4">
        <f>AVERAGE(E2:E11)</f>
        <v>388.87412999999998</v>
      </c>
      <c r="F12" s="4">
        <f t="shared" ref="F12:Q12" si="2">AVERAGE(F2:F11)</f>
        <v>7.9415059999999995</v>
      </c>
      <c r="G12" s="4">
        <f t="shared" si="2"/>
        <v>13.6</v>
      </c>
      <c r="H12" s="4">
        <f t="shared" si="2"/>
        <v>1.0640000000000001</v>
      </c>
      <c r="I12" s="4">
        <f t="shared" si="2"/>
        <v>26.1</v>
      </c>
      <c r="J12" s="4">
        <f t="shared" si="2"/>
        <v>2.3039999999999998</v>
      </c>
      <c r="K12" s="4">
        <f t="shared" si="2"/>
        <v>44.2</v>
      </c>
      <c r="L12" s="4">
        <f t="shared" si="2"/>
        <v>11.904</v>
      </c>
      <c r="M12" s="4">
        <f t="shared" si="2"/>
        <v>3.3679999999999999</v>
      </c>
      <c r="N12" s="4">
        <f t="shared" si="2"/>
        <v>39.700000000000003</v>
      </c>
      <c r="O12" s="4">
        <f t="shared" si="2"/>
        <v>0.43056922367826134</v>
      </c>
      <c r="P12" s="4">
        <f t="shared" si="2"/>
        <v>0.3945771788585456</v>
      </c>
      <c r="Q12" s="4">
        <f t="shared" si="2"/>
        <v>9.4194394752534286E-2</v>
      </c>
    </row>
    <row r="13" spans="1:17" x14ac:dyDescent="0.25">
      <c r="A13" s="3" t="s">
        <v>185</v>
      </c>
      <c r="E13" s="4">
        <f>STDEV(E2:E11)/SQRT(10)</f>
        <v>61.956382370245059</v>
      </c>
      <c r="F13" s="4">
        <f t="shared" ref="F13:P13" si="3">STDEV(F2:F11)/SQRT(10)</f>
        <v>0.40215826297947421</v>
      </c>
      <c r="G13" s="4">
        <f t="shared" si="3"/>
        <v>2.1092389359408501</v>
      </c>
      <c r="H13" s="4">
        <f t="shared" si="3"/>
        <v>0.14656966489238696</v>
      </c>
      <c r="I13" s="4">
        <f t="shared" si="3"/>
        <v>7.0560454773036838</v>
      </c>
      <c r="J13" s="4">
        <f t="shared" si="3"/>
        <v>0.66739160584738821</v>
      </c>
      <c r="K13" s="4">
        <f t="shared" si="3"/>
        <v>6.9166465863162321</v>
      </c>
      <c r="L13" s="4">
        <f t="shared" si="3"/>
        <v>1.5673921724387359</v>
      </c>
      <c r="M13" s="4">
        <f t="shared" si="3"/>
        <v>0.73301326348466878</v>
      </c>
      <c r="N13" s="4">
        <f t="shared" si="3"/>
        <v>8.3467225770225397</v>
      </c>
      <c r="O13" s="4">
        <f t="shared" si="3"/>
        <v>8.6713990652043493E-2</v>
      </c>
      <c r="P13" s="4">
        <f t="shared" si="3"/>
        <v>8.0194855182387975E-2</v>
      </c>
      <c r="Q13" s="4">
        <f>STDEV(Q2:Q11)/SQRT(9)</f>
        <v>8.3059237773375431E-3</v>
      </c>
    </row>
    <row r="14" spans="1:17" x14ac:dyDescent="0.25">
      <c r="O14" s="2"/>
      <c r="P14" s="2"/>
      <c r="Q14" s="2"/>
    </row>
    <row r="15" spans="1:17" x14ac:dyDescent="0.25">
      <c r="A15" t="s">
        <v>53</v>
      </c>
      <c r="B15">
        <v>2</v>
      </c>
      <c r="C15" t="s">
        <v>172</v>
      </c>
      <c r="D15" t="s">
        <v>18</v>
      </c>
      <c r="E15">
        <v>466.38299999999998</v>
      </c>
      <c r="F15">
        <v>8.9620099999999994</v>
      </c>
      <c r="G15">
        <v>11</v>
      </c>
      <c r="H15">
        <v>1.1599999999999999</v>
      </c>
      <c r="I15">
        <v>18</v>
      </c>
      <c r="J15">
        <v>1.8</v>
      </c>
      <c r="K15">
        <v>43</v>
      </c>
      <c r="L15">
        <v>12.96</v>
      </c>
      <c r="M15">
        <f t="shared" ref="M15:M24" si="4">H15+J15</f>
        <v>2.96</v>
      </c>
      <c r="N15">
        <f t="shared" ref="N15:N24" si="5">G15+I15</f>
        <v>29</v>
      </c>
      <c r="O15" s="2">
        <f>H15/M15</f>
        <v>0.39189189189189189</v>
      </c>
      <c r="P15" s="2">
        <f>G15/N15</f>
        <v>0.37931034482758619</v>
      </c>
      <c r="Q15" s="2">
        <f>H15/G15</f>
        <v>0.10545454545454545</v>
      </c>
    </row>
    <row r="16" spans="1:17" x14ac:dyDescent="0.25">
      <c r="A16" t="s">
        <v>69</v>
      </c>
      <c r="B16">
        <v>2</v>
      </c>
      <c r="C16" t="s">
        <v>172</v>
      </c>
      <c r="D16" t="s">
        <v>18</v>
      </c>
      <c r="E16">
        <v>475.85399999999998</v>
      </c>
      <c r="F16">
        <v>8.0982599999999998</v>
      </c>
      <c r="G16">
        <v>38</v>
      </c>
      <c r="H16">
        <v>3.12</v>
      </c>
      <c r="I16">
        <v>16</v>
      </c>
      <c r="J16">
        <v>1.52</v>
      </c>
      <c r="K16">
        <v>17</v>
      </c>
      <c r="L16">
        <v>7.4</v>
      </c>
      <c r="M16">
        <f t="shared" si="4"/>
        <v>4.6400000000000006</v>
      </c>
      <c r="N16">
        <f t="shared" si="5"/>
        <v>54</v>
      </c>
      <c r="O16" s="2">
        <f>H16/M16</f>
        <v>0.67241379310344818</v>
      </c>
      <c r="P16" s="2">
        <f>G16/N16</f>
        <v>0.70370370370370372</v>
      </c>
      <c r="Q16" s="2">
        <f>H16/G16</f>
        <v>8.2105263157894737E-2</v>
      </c>
    </row>
    <row r="17" spans="1:17" x14ac:dyDescent="0.25">
      <c r="A17" t="s">
        <v>109</v>
      </c>
      <c r="B17">
        <v>2</v>
      </c>
      <c r="C17" t="s">
        <v>172</v>
      </c>
      <c r="D17" t="s">
        <v>18</v>
      </c>
      <c r="E17">
        <v>375.69400000000002</v>
      </c>
      <c r="F17">
        <v>8.3118200000000009</v>
      </c>
      <c r="G17">
        <v>14</v>
      </c>
      <c r="H17">
        <v>1.04</v>
      </c>
      <c r="I17">
        <v>14</v>
      </c>
      <c r="J17">
        <v>0.92</v>
      </c>
      <c r="K17">
        <v>42</v>
      </c>
      <c r="L17">
        <v>7.16</v>
      </c>
      <c r="M17">
        <f t="shared" si="4"/>
        <v>1.96</v>
      </c>
      <c r="N17">
        <f t="shared" si="5"/>
        <v>28</v>
      </c>
      <c r="O17" s="2">
        <f>H17/M17</f>
        <v>0.53061224489795922</v>
      </c>
      <c r="P17" s="2">
        <f>G17/N17</f>
        <v>0.5</v>
      </c>
      <c r="Q17" s="2">
        <f>H17/G17</f>
        <v>7.4285714285714288E-2</v>
      </c>
    </row>
    <row r="18" spans="1:17" x14ac:dyDescent="0.25">
      <c r="A18" t="s">
        <v>117</v>
      </c>
      <c r="B18">
        <v>2</v>
      </c>
      <c r="C18" t="s">
        <v>172</v>
      </c>
      <c r="D18" t="s">
        <v>18</v>
      </c>
      <c r="E18">
        <v>378.738</v>
      </c>
      <c r="F18">
        <v>7.3627200000000004</v>
      </c>
      <c r="G18">
        <v>19</v>
      </c>
      <c r="H18">
        <v>1.36</v>
      </c>
      <c r="I18">
        <v>4</v>
      </c>
      <c r="J18">
        <v>0.32</v>
      </c>
      <c r="K18">
        <v>51</v>
      </c>
      <c r="L18">
        <v>11.08</v>
      </c>
      <c r="M18">
        <f t="shared" si="4"/>
        <v>1.6800000000000002</v>
      </c>
      <c r="N18">
        <f t="shared" si="5"/>
        <v>23</v>
      </c>
      <c r="O18" s="2">
        <f>H18/M18</f>
        <v>0.80952380952380953</v>
      </c>
      <c r="P18" s="2">
        <f>G18/N18</f>
        <v>0.82608695652173914</v>
      </c>
      <c r="Q18" s="2">
        <f>H18/G18</f>
        <v>7.1578947368421061E-2</v>
      </c>
    </row>
    <row r="19" spans="1:17" x14ac:dyDescent="0.25">
      <c r="A19" t="s">
        <v>163</v>
      </c>
      <c r="B19">
        <v>2</v>
      </c>
      <c r="C19" t="s">
        <v>172</v>
      </c>
      <c r="D19" t="s">
        <v>18</v>
      </c>
      <c r="E19">
        <v>329.65699999999998</v>
      </c>
      <c r="F19">
        <v>8.2662200000000006</v>
      </c>
      <c r="G19">
        <v>5</v>
      </c>
      <c r="H19">
        <v>0.4</v>
      </c>
      <c r="I19">
        <v>29</v>
      </c>
      <c r="J19">
        <v>2.16</v>
      </c>
      <c r="K19">
        <v>12</v>
      </c>
      <c r="L19">
        <v>5.48</v>
      </c>
      <c r="M19">
        <f t="shared" si="4"/>
        <v>2.56</v>
      </c>
      <c r="N19">
        <f t="shared" si="5"/>
        <v>34</v>
      </c>
      <c r="O19" s="2">
        <f>H19/M19</f>
        <v>0.15625</v>
      </c>
      <c r="P19" s="2">
        <f>G19/N19</f>
        <v>0.14705882352941177</v>
      </c>
      <c r="Q19" s="2">
        <f>H19/G19</f>
        <v>0.08</v>
      </c>
    </row>
    <row r="20" spans="1:17" x14ac:dyDescent="0.25">
      <c r="A20" t="s">
        <v>61</v>
      </c>
      <c r="B20">
        <v>2</v>
      </c>
      <c r="C20" t="s">
        <v>172</v>
      </c>
      <c r="D20" t="s">
        <v>26</v>
      </c>
      <c r="E20">
        <v>683.81299999999999</v>
      </c>
      <c r="F20">
        <v>9.2158099999999994</v>
      </c>
      <c r="G20">
        <v>26</v>
      </c>
      <c r="H20">
        <v>1.84</v>
      </c>
      <c r="I20">
        <v>14</v>
      </c>
      <c r="J20">
        <v>1.68</v>
      </c>
      <c r="K20">
        <v>44</v>
      </c>
      <c r="L20">
        <v>18.88</v>
      </c>
      <c r="M20">
        <f t="shared" si="4"/>
        <v>3.52</v>
      </c>
      <c r="N20">
        <f t="shared" si="5"/>
        <v>40</v>
      </c>
      <c r="O20" s="2">
        <f>J20/M20</f>
        <v>0.47727272727272724</v>
      </c>
      <c r="P20" s="2">
        <f>I20/N20</f>
        <v>0.35</v>
      </c>
      <c r="Q20" s="2">
        <f>J20/I20</f>
        <v>0.12</v>
      </c>
    </row>
    <row r="21" spans="1:17" x14ac:dyDescent="0.25">
      <c r="A21" t="s">
        <v>75</v>
      </c>
      <c r="B21">
        <v>2</v>
      </c>
      <c r="C21" t="s">
        <v>172</v>
      </c>
      <c r="D21" t="s">
        <v>26</v>
      </c>
      <c r="E21">
        <v>499.59699999999998</v>
      </c>
      <c r="F21">
        <v>9.1434200000000008</v>
      </c>
      <c r="G21">
        <v>50</v>
      </c>
      <c r="H21">
        <v>3.64</v>
      </c>
      <c r="I21">
        <v>23</v>
      </c>
      <c r="J21">
        <v>1.68</v>
      </c>
      <c r="K21">
        <v>30</v>
      </c>
      <c r="L21">
        <v>8.84</v>
      </c>
      <c r="M21">
        <f t="shared" si="4"/>
        <v>5.32</v>
      </c>
      <c r="N21">
        <f t="shared" si="5"/>
        <v>73</v>
      </c>
      <c r="O21" s="2">
        <f>J21/M21</f>
        <v>0.31578947368421051</v>
      </c>
      <c r="P21" s="2">
        <f>I21/N21</f>
        <v>0.31506849315068491</v>
      </c>
      <c r="Q21" s="2">
        <f>J21/I21</f>
        <v>7.3043478260869557E-2</v>
      </c>
    </row>
    <row r="22" spans="1:17" x14ac:dyDescent="0.25">
      <c r="A22" t="s">
        <v>125</v>
      </c>
      <c r="B22">
        <v>2</v>
      </c>
      <c r="C22" t="s">
        <v>172</v>
      </c>
      <c r="D22" t="s">
        <v>26</v>
      </c>
      <c r="E22">
        <v>326.03399999999999</v>
      </c>
      <c r="F22">
        <v>7.41662</v>
      </c>
      <c r="G22">
        <v>5</v>
      </c>
      <c r="H22">
        <v>0.4</v>
      </c>
      <c r="I22">
        <v>7</v>
      </c>
      <c r="J22">
        <v>0.4</v>
      </c>
      <c r="K22">
        <v>61</v>
      </c>
      <c r="L22">
        <v>16.12</v>
      </c>
      <c r="M22">
        <f t="shared" si="4"/>
        <v>0.8</v>
      </c>
      <c r="N22">
        <f t="shared" si="5"/>
        <v>12</v>
      </c>
      <c r="O22" s="2">
        <f>J22/M22</f>
        <v>0.5</v>
      </c>
      <c r="P22" s="2">
        <f>I22/N22</f>
        <v>0.58333333333333337</v>
      </c>
      <c r="Q22" s="2">
        <f>J22/I22</f>
        <v>5.7142857142857148E-2</v>
      </c>
    </row>
    <row r="23" spans="1:17" x14ac:dyDescent="0.25">
      <c r="A23" t="s">
        <v>155</v>
      </c>
      <c r="B23">
        <v>2</v>
      </c>
      <c r="C23" t="s">
        <v>172</v>
      </c>
      <c r="D23" t="s">
        <v>26</v>
      </c>
      <c r="E23">
        <v>704.25400000000002</v>
      </c>
      <c r="F23">
        <v>9.3155300000000008</v>
      </c>
      <c r="G23">
        <v>29</v>
      </c>
      <c r="H23">
        <v>2.8</v>
      </c>
      <c r="I23">
        <v>30</v>
      </c>
      <c r="J23">
        <v>3</v>
      </c>
      <c r="K23">
        <v>48</v>
      </c>
      <c r="L23">
        <v>14.12</v>
      </c>
      <c r="M23">
        <f t="shared" si="4"/>
        <v>5.8</v>
      </c>
      <c r="N23">
        <f t="shared" si="5"/>
        <v>59</v>
      </c>
      <c r="O23" s="2">
        <f>J23/M23</f>
        <v>0.51724137931034486</v>
      </c>
      <c r="P23" s="2">
        <f>I23/N23</f>
        <v>0.50847457627118642</v>
      </c>
      <c r="Q23" s="2">
        <f>J23/I23</f>
        <v>0.1</v>
      </c>
    </row>
    <row r="24" spans="1:17" x14ac:dyDescent="0.25">
      <c r="A24" t="s">
        <v>169</v>
      </c>
      <c r="B24">
        <v>2</v>
      </c>
      <c r="C24" t="s">
        <v>172</v>
      </c>
      <c r="D24" t="s">
        <v>26</v>
      </c>
      <c r="E24">
        <v>241.35499999999999</v>
      </c>
      <c r="F24">
        <v>9.0057700000000001</v>
      </c>
      <c r="G24">
        <v>11</v>
      </c>
      <c r="H24">
        <v>0.76</v>
      </c>
      <c r="I24">
        <v>8</v>
      </c>
      <c r="J24">
        <v>0.76</v>
      </c>
      <c r="K24">
        <v>71</v>
      </c>
      <c r="L24">
        <v>11.24</v>
      </c>
      <c r="M24">
        <f t="shared" si="4"/>
        <v>1.52</v>
      </c>
      <c r="N24">
        <f t="shared" si="5"/>
        <v>19</v>
      </c>
      <c r="O24" s="2">
        <f>J24/M24</f>
        <v>0.5</v>
      </c>
      <c r="P24" s="2">
        <f>I24/N24</f>
        <v>0.42105263157894735</v>
      </c>
      <c r="Q24" s="2">
        <f>J24/I24</f>
        <v>9.5000000000000001E-2</v>
      </c>
    </row>
    <row r="25" spans="1:17" x14ac:dyDescent="0.25">
      <c r="A25" s="3" t="s">
        <v>184</v>
      </c>
      <c r="E25" s="4">
        <f>AVERAGE(E15:E24)</f>
        <v>448.1379</v>
      </c>
      <c r="F25" s="4">
        <f t="shared" ref="F25:Q25" si="6">AVERAGE(F15:F24)</f>
        <v>8.5098179999999992</v>
      </c>
      <c r="G25" s="4">
        <f t="shared" si="6"/>
        <v>20.8</v>
      </c>
      <c r="H25" s="4">
        <f t="shared" si="6"/>
        <v>1.6520000000000004</v>
      </c>
      <c r="I25" s="4">
        <f t="shared" si="6"/>
        <v>16.3</v>
      </c>
      <c r="J25" s="4">
        <f t="shared" si="6"/>
        <v>1.4239999999999999</v>
      </c>
      <c r="K25" s="4">
        <f t="shared" si="6"/>
        <v>41.9</v>
      </c>
      <c r="L25" s="4">
        <f t="shared" si="6"/>
        <v>11.327999999999999</v>
      </c>
      <c r="M25" s="4">
        <f t="shared" si="6"/>
        <v>3.0760000000000001</v>
      </c>
      <c r="N25" s="4">
        <f t="shared" si="6"/>
        <v>37.1</v>
      </c>
      <c r="O25" s="4">
        <f t="shared" si="6"/>
        <v>0.48709953196843914</v>
      </c>
      <c r="P25" s="4">
        <f t="shared" si="6"/>
        <v>0.47340888629165934</v>
      </c>
      <c r="Q25" s="4">
        <f t="shared" si="6"/>
        <v>8.5861080567030221E-2</v>
      </c>
    </row>
    <row r="26" spans="1:17" x14ac:dyDescent="0.25">
      <c r="A26" s="3" t="s">
        <v>185</v>
      </c>
      <c r="E26" s="4">
        <f>STDEV(E15:E24)/SQRT(10)</f>
        <v>47.918684925019988</v>
      </c>
      <c r="F26" s="4">
        <f t="shared" ref="F26:Q26" si="7">STDEV(F15:F24)/SQRT(10)</f>
        <v>0.23041828839356962</v>
      </c>
      <c r="G26" s="4">
        <f t="shared" si="7"/>
        <v>4.6946778377222005</v>
      </c>
      <c r="H26" s="4">
        <f t="shared" si="7"/>
        <v>0.36655998448033322</v>
      </c>
      <c r="I26" s="4">
        <f t="shared" si="7"/>
        <v>2.8168145917763994</v>
      </c>
      <c r="J26" s="4">
        <f t="shared" si="7"/>
        <v>0.26393265134205057</v>
      </c>
      <c r="K26" s="4">
        <f t="shared" si="7"/>
        <v>5.7666666666666675</v>
      </c>
      <c r="L26" s="4">
        <f t="shared" si="7"/>
        <v>1.3487218640871317</v>
      </c>
      <c r="M26" s="4">
        <f t="shared" si="7"/>
        <v>0.53928182695960458</v>
      </c>
      <c r="N26" s="4">
        <f t="shared" si="7"/>
        <v>6.1254478294334609</v>
      </c>
      <c r="O26" s="4">
        <f t="shared" si="7"/>
        <v>5.670617555318791E-2</v>
      </c>
      <c r="P26" s="4">
        <f t="shared" si="7"/>
        <v>6.2346621385906839E-2</v>
      </c>
      <c r="Q26" s="4">
        <f t="shared" si="7"/>
        <v>5.9705320124726433E-3</v>
      </c>
    </row>
    <row r="27" spans="1:17" x14ac:dyDescent="0.25">
      <c r="O27" s="2"/>
      <c r="P27" s="2"/>
      <c r="Q27" s="2"/>
    </row>
    <row r="28" spans="1:17" x14ac:dyDescent="0.25">
      <c r="A28" t="s">
        <v>55</v>
      </c>
      <c r="B28">
        <v>4</v>
      </c>
      <c r="C28" t="s">
        <v>172</v>
      </c>
      <c r="D28" t="s">
        <v>18</v>
      </c>
      <c r="E28">
        <v>515.27300000000002</v>
      </c>
      <c r="F28">
        <v>8.1789400000000008</v>
      </c>
      <c r="G28">
        <v>18</v>
      </c>
      <c r="H28">
        <v>1.32</v>
      </c>
      <c r="I28">
        <v>13</v>
      </c>
      <c r="J28">
        <v>0.88</v>
      </c>
      <c r="K28">
        <v>43</v>
      </c>
      <c r="L28">
        <v>16.36</v>
      </c>
      <c r="M28">
        <f t="shared" ref="M28:M36" si="8">H28+J28</f>
        <v>2.2000000000000002</v>
      </c>
      <c r="N28">
        <f t="shared" ref="N28:N36" si="9">G28+I28</f>
        <v>31</v>
      </c>
      <c r="O28" s="2">
        <f>H28/M28</f>
        <v>0.6</v>
      </c>
      <c r="P28" s="2">
        <f>G28/N28</f>
        <v>0.58064516129032262</v>
      </c>
      <c r="Q28" s="2">
        <f>H28/G28</f>
        <v>7.3333333333333334E-2</v>
      </c>
    </row>
    <row r="29" spans="1:17" x14ac:dyDescent="0.25">
      <c r="A29" t="s">
        <v>115</v>
      </c>
      <c r="B29">
        <v>4</v>
      </c>
      <c r="C29" t="s">
        <v>172</v>
      </c>
      <c r="D29" t="s">
        <v>18</v>
      </c>
      <c r="E29">
        <v>92.594999999999999</v>
      </c>
      <c r="F29">
        <v>5.9052899999999999</v>
      </c>
      <c r="G29">
        <v>0</v>
      </c>
      <c r="H29">
        <v>0</v>
      </c>
      <c r="I29">
        <v>13</v>
      </c>
      <c r="J29">
        <v>1</v>
      </c>
      <c r="K29">
        <v>20</v>
      </c>
      <c r="L29">
        <v>4.08</v>
      </c>
      <c r="M29">
        <f t="shared" si="8"/>
        <v>1</v>
      </c>
      <c r="N29">
        <f t="shared" si="9"/>
        <v>13</v>
      </c>
      <c r="O29" s="2">
        <f>H29/M29</f>
        <v>0</v>
      </c>
      <c r="P29" s="2">
        <f>G29/N29</f>
        <v>0</v>
      </c>
      <c r="Q29" s="2"/>
    </row>
    <row r="30" spans="1:17" x14ac:dyDescent="0.25">
      <c r="A30" t="s">
        <v>127</v>
      </c>
      <c r="B30">
        <v>4</v>
      </c>
      <c r="C30" t="s">
        <v>172</v>
      </c>
      <c r="D30" t="s">
        <v>18</v>
      </c>
      <c r="E30">
        <v>306.01</v>
      </c>
      <c r="F30">
        <v>7.7197300000000002</v>
      </c>
      <c r="G30">
        <v>18</v>
      </c>
      <c r="H30">
        <v>1.2</v>
      </c>
      <c r="I30">
        <v>10</v>
      </c>
      <c r="J30">
        <v>0.64</v>
      </c>
      <c r="K30">
        <v>42</v>
      </c>
      <c r="L30">
        <v>9.08</v>
      </c>
      <c r="M30">
        <f t="shared" si="8"/>
        <v>1.8399999999999999</v>
      </c>
      <c r="N30">
        <f t="shared" si="9"/>
        <v>28</v>
      </c>
      <c r="O30" s="2">
        <f>H30/M30</f>
        <v>0.65217391304347827</v>
      </c>
      <c r="P30" s="2">
        <f>G30/N30</f>
        <v>0.6428571428571429</v>
      </c>
      <c r="Q30" s="2">
        <f>H30/G30</f>
        <v>6.6666666666666666E-2</v>
      </c>
    </row>
    <row r="31" spans="1:17" x14ac:dyDescent="0.25">
      <c r="A31" t="s">
        <v>161</v>
      </c>
      <c r="B31">
        <v>4</v>
      </c>
      <c r="C31" t="s">
        <v>172</v>
      </c>
      <c r="D31" t="s">
        <v>18</v>
      </c>
      <c r="E31">
        <v>96.234399999999994</v>
      </c>
      <c r="F31">
        <v>5.8967099999999997</v>
      </c>
      <c r="G31">
        <v>0</v>
      </c>
      <c r="H31">
        <v>0</v>
      </c>
      <c r="I31">
        <v>9</v>
      </c>
      <c r="J31">
        <v>0.96</v>
      </c>
      <c r="K31">
        <v>27</v>
      </c>
      <c r="L31">
        <v>5.72</v>
      </c>
      <c r="M31">
        <f t="shared" si="8"/>
        <v>0.96</v>
      </c>
      <c r="N31">
        <f t="shared" si="9"/>
        <v>9</v>
      </c>
      <c r="O31" s="2">
        <f>H31/M31</f>
        <v>0</v>
      </c>
      <c r="P31" s="2">
        <f>G31/N31</f>
        <v>0</v>
      </c>
      <c r="Q31" s="2"/>
    </row>
    <row r="32" spans="1:17" x14ac:dyDescent="0.25">
      <c r="A32" t="s">
        <v>63</v>
      </c>
      <c r="B32">
        <v>4</v>
      </c>
      <c r="C32" t="s">
        <v>172</v>
      </c>
      <c r="D32" t="s">
        <v>26</v>
      </c>
      <c r="E32">
        <v>570.77200000000005</v>
      </c>
      <c r="F32">
        <v>8.3009299999999993</v>
      </c>
      <c r="G32">
        <v>8</v>
      </c>
      <c r="H32">
        <v>0.4</v>
      </c>
      <c r="I32">
        <v>35</v>
      </c>
      <c r="J32">
        <v>2.6</v>
      </c>
      <c r="K32">
        <v>71</v>
      </c>
      <c r="L32">
        <v>20.36</v>
      </c>
      <c r="M32">
        <f t="shared" si="8"/>
        <v>3</v>
      </c>
      <c r="N32">
        <f t="shared" si="9"/>
        <v>43</v>
      </c>
      <c r="O32" s="2">
        <f>J32/M32</f>
        <v>0.8666666666666667</v>
      </c>
      <c r="P32" s="2">
        <f>I32/N32</f>
        <v>0.81395348837209303</v>
      </c>
      <c r="Q32" s="2">
        <f>J32/I32</f>
        <v>7.4285714285714288E-2</v>
      </c>
    </row>
    <row r="33" spans="1:17" x14ac:dyDescent="0.25">
      <c r="A33" t="s">
        <v>71</v>
      </c>
      <c r="B33">
        <v>4</v>
      </c>
      <c r="C33" t="s">
        <v>172</v>
      </c>
      <c r="D33" t="s">
        <v>26</v>
      </c>
      <c r="E33">
        <v>467.37299999999999</v>
      </c>
      <c r="F33">
        <v>8.3578899999999994</v>
      </c>
      <c r="G33">
        <v>25</v>
      </c>
      <c r="H33">
        <v>1.96</v>
      </c>
      <c r="I33">
        <v>11</v>
      </c>
      <c r="J33">
        <v>1.24</v>
      </c>
      <c r="K33">
        <v>76</v>
      </c>
      <c r="L33">
        <v>17.32</v>
      </c>
      <c r="M33">
        <f t="shared" si="8"/>
        <v>3.2</v>
      </c>
      <c r="N33">
        <f t="shared" si="9"/>
        <v>36</v>
      </c>
      <c r="O33" s="2">
        <f>J33/M33</f>
        <v>0.38749999999999996</v>
      </c>
      <c r="P33" s="2">
        <f>I33/N33</f>
        <v>0.30555555555555558</v>
      </c>
      <c r="Q33" s="2">
        <f>J33/I33</f>
        <v>0.11272727272727273</v>
      </c>
    </row>
    <row r="34" spans="1:17" x14ac:dyDescent="0.25">
      <c r="A34" t="s">
        <v>107</v>
      </c>
      <c r="B34">
        <v>4</v>
      </c>
      <c r="C34" t="s">
        <v>172</v>
      </c>
      <c r="D34" t="s">
        <v>26</v>
      </c>
      <c r="E34">
        <v>368.42099999999999</v>
      </c>
      <c r="F34">
        <v>7.6057100000000002</v>
      </c>
      <c r="G34">
        <v>28</v>
      </c>
      <c r="H34">
        <v>2.88</v>
      </c>
      <c r="I34">
        <v>9</v>
      </c>
      <c r="J34">
        <v>0.4</v>
      </c>
      <c r="K34">
        <v>17</v>
      </c>
      <c r="L34">
        <v>6.44</v>
      </c>
      <c r="M34">
        <f t="shared" si="8"/>
        <v>3.28</v>
      </c>
      <c r="N34">
        <f t="shared" si="9"/>
        <v>37</v>
      </c>
      <c r="O34" s="2">
        <f>J34/M34</f>
        <v>0.12195121951219513</v>
      </c>
      <c r="P34" s="2">
        <f>I34/N34</f>
        <v>0.24324324324324326</v>
      </c>
      <c r="Q34" s="2">
        <f>J34/I34</f>
        <v>4.4444444444444446E-2</v>
      </c>
    </row>
    <row r="35" spans="1:17" x14ac:dyDescent="0.25">
      <c r="A35" t="s">
        <v>123</v>
      </c>
      <c r="B35">
        <v>4</v>
      </c>
      <c r="C35" t="s">
        <v>172</v>
      </c>
      <c r="D35" t="s">
        <v>26</v>
      </c>
      <c r="E35">
        <v>573.87099999999998</v>
      </c>
      <c r="F35">
        <v>10.103400000000001</v>
      </c>
      <c r="G35">
        <v>33</v>
      </c>
      <c r="H35">
        <v>3.04</v>
      </c>
      <c r="I35">
        <v>18</v>
      </c>
      <c r="J35">
        <v>1.36</v>
      </c>
      <c r="K35">
        <v>10</v>
      </c>
      <c r="L35">
        <v>4.4000000000000004</v>
      </c>
      <c r="M35">
        <f t="shared" si="8"/>
        <v>4.4000000000000004</v>
      </c>
      <c r="N35">
        <f t="shared" si="9"/>
        <v>51</v>
      </c>
      <c r="O35" s="2">
        <f>J35/M35</f>
        <v>0.30909090909090908</v>
      </c>
      <c r="P35" s="2">
        <f>I35/N35</f>
        <v>0.35294117647058826</v>
      </c>
      <c r="Q35" s="2">
        <f>J35/I35</f>
        <v>7.5555555555555556E-2</v>
      </c>
    </row>
    <row r="36" spans="1:17" x14ac:dyDescent="0.25">
      <c r="A36" t="s">
        <v>153</v>
      </c>
      <c r="B36">
        <v>4</v>
      </c>
      <c r="C36" t="s">
        <v>172</v>
      </c>
      <c r="D36" t="s">
        <v>26</v>
      </c>
      <c r="E36">
        <v>317.52</v>
      </c>
      <c r="F36">
        <v>6.8906299999999998</v>
      </c>
      <c r="G36">
        <v>19</v>
      </c>
      <c r="H36">
        <v>1.56</v>
      </c>
      <c r="I36">
        <v>24</v>
      </c>
      <c r="J36">
        <v>2.52</v>
      </c>
      <c r="K36">
        <v>15</v>
      </c>
      <c r="L36">
        <v>7.48</v>
      </c>
      <c r="M36">
        <f t="shared" si="8"/>
        <v>4.08</v>
      </c>
      <c r="N36">
        <f t="shared" si="9"/>
        <v>43</v>
      </c>
      <c r="O36" s="2">
        <f>J36/M36</f>
        <v>0.61764705882352944</v>
      </c>
      <c r="P36" s="2">
        <f>I36/N36</f>
        <v>0.55813953488372092</v>
      </c>
      <c r="Q36" s="2">
        <f>J36/I36</f>
        <v>0.105</v>
      </c>
    </row>
    <row r="37" spans="1:17" x14ac:dyDescent="0.25">
      <c r="A37" s="3" t="s">
        <v>184</v>
      </c>
      <c r="E37" s="4">
        <f>AVERAGE(E28:E36)</f>
        <v>367.56326666666666</v>
      </c>
      <c r="F37" s="4">
        <f t="shared" ref="F37:Q37" si="10">AVERAGE(F28:F36)</f>
        <v>7.662136666666667</v>
      </c>
      <c r="G37" s="4">
        <f t="shared" si="10"/>
        <v>16.555555555555557</v>
      </c>
      <c r="H37" s="4">
        <f t="shared" si="10"/>
        <v>1.3733333333333335</v>
      </c>
      <c r="I37" s="4">
        <f t="shared" si="10"/>
        <v>15.777777777777779</v>
      </c>
      <c r="J37" s="4">
        <f t="shared" si="10"/>
        <v>1.2888888888888888</v>
      </c>
      <c r="K37" s="4">
        <f t="shared" si="10"/>
        <v>35.666666666666664</v>
      </c>
      <c r="L37" s="4">
        <f t="shared" si="10"/>
        <v>10.137777777777778</v>
      </c>
      <c r="M37" s="4">
        <f t="shared" si="10"/>
        <v>2.6622222222222223</v>
      </c>
      <c r="N37" s="4">
        <f t="shared" si="10"/>
        <v>32.333333333333336</v>
      </c>
      <c r="O37" s="4">
        <f t="shared" si="10"/>
        <v>0.39500330745964202</v>
      </c>
      <c r="P37" s="4">
        <f t="shared" si="10"/>
        <v>0.38859281140807411</v>
      </c>
      <c r="Q37" s="4">
        <f t="shared" si="10"/>
        <v>7.8858998144712436E-2</v>
      </c>
    </row>
    <row r="38" spans="1:17" x14ac:dyDescent="0.25">
      <c r="A38" s="3" t="s">
        <v>185</v>
      </c>
      <c r="E38" s="4">
        <f>STDEV(E28:E36)/SQRT(9)</f>
        <v>61.368376398453144</v>
      </c>
      <c r="F38" s="4">
        <f t="shared" ref="F38:P38" si="11">STDEV(F28:F36)/SQRT(9)</f>
        <v>0.43975919854254059</v>
      </c>
      <c r="G38" s="4">
        <f t="shared" si="11"/>
        <v>3.9161741219060242</v>
      </c>
      <c r="H38" s="4">
        <f t="shared" si="11"/>
        <v>0.37600236405876192</v>
      </c>
      <c r="I38" s="4">
        <f t="shared" si="11"/>
        <v>2.9000851413640416</v>
      </c>
      <c r="J38" s="4">
        <f t="shared" si="11"/>
        <v>0.25852382462982904</v>
      </c>
      <c r="K38" s="4">
        <f t="shared" si="11"/>
        <v>8.1000685868152456</v>
      </c>
      <c r="L38" s="4">
        <f t="shared" si="11"/>
        <v>2.0608316671901727</v>
      </c>
      <c r="M38" s="4">
        <f t="shared" si="11"/>
        <v>0.41441316533736972</v>
      </c>
      <c r="N38" s="4">
        <f t="shared" si="11"/>
        <v>4.6398036356916847</v>
      </c>
      <c r="O38" s="4">
        <f t="shared" si="11"/>
        <v>0.10369873814762899</v>
      </c>
      <c r="P38" s="4">
        <f t="shared" si="11"/>
        <v>9.4465875698446153E-2</v>
      </c>
      <c r="Q38" s="4">
        <f>STDEV(Q28:Q36)/SQRT(7)</f>
        <v>8.7638150589302247E-3</v>
      </c>
    </row>
    <row r="39" spans="1:17" x14ac:dyDescent="0.25">
      <c r="A39" t="s">
        <v>1</v>
      </c>
      <c r="B39" t="s">
        <v>2</v>
      </c>
      <c r="C39" t="s">
        <v>170</v>
      </c>
      <c r="D39" t="s">
        <v>3</v>
      </c>
      <c r="E39" t="s">
        <v>4</v>
      </c>
      <c r="F39" t="s">
        <v>5</v>
      </c>
      <c r="G39" t="s">
        <v>173</v>
      </c>
      <c r="H39" t="s">
        <v>174</v>
      </c>
      <c r="I39" t="s">
        <v>175</v>
      </c>
      <c r="J39" t="s">
        <v>176</v>
      </c>
      <c r="K39" t="s">
        <v>177</v>
      </c>
      <c r="L39" t="s">
        <v>178</v>
      </c>
      <c r="M39" t="s">
        <v>182</v>
      </c>
      <c r="N39" t="s">
        <v>183</v>
      </c>
      <c r="O39" t="s">
        <v>179</v>
      </c>
      <c r="P39" t="s">
        <v>180</v>
      </c>
      <c r="Q39" t="s">
        <v>181</v>
      </c>
    </row>
    <row r="40" spans="1:17" x14ac:dyDescent="0.25">
      <c r="A40" t="s">
        <v>65</v>
      </c>
      <c r="B40">
        <v>6</v>
      </c>
      <c r="C40" t="s">
        <v>172</v>
      </c>
      <c r="D40" t="s">
        <v>18</v>
      </c>
      <c r="E40">
        <v>168.07599999999999</v>
      </c>
      <c r="F40">
        <v>6.7016099999999996</v>
      </c>
      <c r="G40">
        <v>2</v>
      </c>
      <c r="H40">
        <v>0.16</v>
      </c>
      <c r="I40">
        <v>34</v>
      </c>
      <c r="J40">
        <v>2.52</v>
      </c>
      <c r="K40">
        <v>0</v>
      </c>
      <c r="L40">
        <v>0</v>
      </c>
      <c r="M40">
        <f t="shared" ref="M40:M46" si="12">H40+J40</f>
        <v>2.68</v>
      </c>
      <c r="N40">
        <f t="shared" ref="N40:N46" si="13">G40+I40</f>
        <v>36</v>
      </c>
      <c r="O40" s="2">
        <f>H40/M40</f>
        <v>5.9701492537313432E-2</v>
      </c>
      <c r="P40" s="2">
        <f>G40/N40</f>
        <v>5.5555555555555552E-2</v>
      </c>
      <c r="Q40" s="2">
        <f>H40/G40</f>
        <v>0.08</v>
      </c>
    </row>
    <row r="41" spans="1:17" x14ac:dyDescent="0.25">
      <c r="A41" t="s">
        <v>73</v>
      </c>
      <c r="B41">
        <v>6</v>
      </c>
      <c r="C41" t="s">
        <v>172</v>
      </c>
      <c r="D41" t="s">
        <v>18</v>
      </c>
      <c r="E41">
        <v>285.05599999999998</v>
      </c>
      <c r="F41">
        <v>6.6789199999999997</v>
      </c>
      <c r="G41">
        <v>41</v>
      </c>
      <c r="H41">
        <v>2.72</v>
      </c>
      <c r="I41">
        <v>10</v>
      </c>
      <c r="J41">
        <v>1</v>
      </c>
      <c r="K41">
        <v>24</v>
      </c>
      <c r="L41">
        <v>8</v>
      </c>
      <c r="M41">
        <f t="shared" si="12"/>
        <v>3.72</v>
      </c>
      <c r="N41">
        <f t="shared" si="13"/>
        <v>51</v>
      </c>
      <c r="O41" s="2">
        <f>H41/M41</f>
        <v>0.73118279569892475</v>
      </c>
      <c r="P41" s="2">
        <f>G41/N41</f>
        <v>0.80392156862745101</v>
      </c>
      <c r="Q41" s="2">
        <f>H41/G41</f>
        <v>6.634146341463415E-2</v>
      </c>
    </row>
    <row r="42" spans="1:17" x14ac:dyDescent="0.25">
      <c r="A42" t="s">
        <v>157</v>
      </c>
      <c r="B42">
        <v>6</v>
      </c>
      <c r="C42" t="s">
        <v>172</v>
      </c>
      <c r="D42" t="s">
        <v>18</v>
      </c>
      <c r="E42">
        <v>571.32500000000005</v>
      </c>
      <c r="F42">
        <v>9.2089700000000008</v>
      </c>
      <c r="G42">
        <v>51</v>
      </c>
      <c r="H42">
        <v>3.6</v>
      </c>
      <c r="I42">
        <v>21</v>
      </c>
      <c r="J42">
        <v>2.16</v>
      </c>
      <c r="K42">
        <v>15</v>
      </c>
      <c r="L42">
        <v>5.4</v>
      </c>
      <c r="M42">
        <f t="shared" si="12"/>
        <v>5.76</v>
      </c>
      <c r="N42">
        <f t="shared" si="13"/>
        <v>72</v>
      </c>
      <c r="O42" s="2">
        <f>H42/M42</f>
        <v>0.625</v>
      </c>
      <c r="P42" s="2">
        <f>G42/N42</f>
        <v>0.70833333333333337</v>
      </c>
      <c r="Q42" s="2">
        <f>H42/G42</f>
        <v>7.0588235294117646E-2</v>
      </c>
    </row>
    <row r="43" spans="1:17" x14ac:dyDescent="0.25">
      <c r="A43" t="s">
        <v>165</v>
      </c>
      <c r="B43">
        <v>6</v>
      </c>
      <c r="C43" t="s">
        <v>172</v>
      </c>
      <c r="D43" t="s">
        <v>18</v>
      </c>
      <c r="E43">
        <v>669.65599999999995</v>
      </c>
      <c r="F43">
        <v>9.0739300000000007</v>
      </c>
      <c r="G43">
        <v>33</v>
      </c>
      <c r="H43">
        <v>2.12</v>
      </c>
      <c r="I43">
        <v>43</v>
      </c>
      <c r="J43">
        <v>3.76</v>
      </c>
      <c r="K43">
        <v>59</v>
      </c>
      <c r="L43">
        <v>13.92</v>
      </c>
      <c r="M43">
        <f t="shared" si="12"/>
        <v>5.88</v>
      </c>
      <c r="N43">
        <f t="shared" si="13"/>
        <v>76</v>
      </c>
      <c r="O43" s="2">
        <f>H43/M43</f>
        <v>0.36054421768707484</v>
      </c>
      <c r="P43" s="2">
        <f>G43/N43</f>
        <v>0.43421052631578949</v>
      </c>
      <c r="Q43" s="2">
        <f>H43/G43</f>
        <v>6.424242424242424E-2</v>
      </c>
    </row>
    <row r="44" spans="1:17" x14ac:dyDescent="0.25">
      <c r="A44" t="s">
        <v>57</v>
      </c>
      <c r="B44">
        <v>6</v>
      </c>
      <c r="C44" t="s">
        <v>172</v>
      </c>
      <c r="D44" t="s">
        <v>26</v>
      </c>
      <c r="E44">
        <v>822.02200000000005</v>
      </c>
      <c r="F44">
        <v>9.9614899999999995</v>
      </c>
      <c r="G44">
        <v>3</v>
      </c>
      <c r="H44">
        <v>0.12</v>
      </c>
      <c r="I44">
        <v>20</v>
      </c>
      <c r="J44">
        <v>2.04</v>
      </c>
      <c r="K44">
        <v>115</v>
      </c>
      <c r="L44">
        <v>40.119999999999997</v>
      </c>
      <c r="M44">
        <f t="shared" si="12"/>
        <v>2.16</v>
      </c>
      <c r="N44">
        <f t="shared" si="13"/>
        <v>23</v>
      </c>
      <c r="O44" s="2">
        <f>J44/M44</f>
        <v>0.94444444444444442</v>
      </c>
      <c r="P44" s="2">
        <f>I44/N44</f>
        <v>0.86956521739130432</v>
      </c>
      <c r="Q44" s="2">
        <f>J44/I44</f>
        <v>0.10200000000000001</v>
      </c>
    </row>
    <row r="45" spans="1:17" x14ac:dyDescent="0.25">
      <c r="A45" t="s">
        <v>111</v>
      </c>
      <c r="B45">
        <v>6</v>
      </c>
      <c r="C45" t="s">
        <v>172</v>
      </c>
      <c r="D45" t="s">
        <v>26</v>
      </c>
      <c r="E45">
        <v>269.209</v>
      </c>
      <c r="F45">
        <v>7.41214</v>
      </c>
      <c r="G45">
        <v>6</v>
      </c>
      <c r="H45">
        <v>0.56000000000000005</v>
      </c>
      <c r="I45">
        <v>22</v>
      </c>
      <c r="J45">
        <v>1.4</v>
      </c>
      <c r="K45">
        <v>51</v>
      </c>
      <c r="L45">
        <v>12.88</v>
      </c>
      <c r="M45">
        <f t="shared" si="12"/>
        <v>1.96</v>
      </c>
      <c r="N45">
        <f t="shared" si="13"/>
        <v>28</v>
      </c>
      <c r="O45" s="2">
        <f>J45/M45</f>
        <v>0.7142857142857143</v>
      </c>
      <c r="P45" s="2">
        <f>I45/N45</f>
        <v>0.7857142857142857</v>
      </c>
      <c r="Q45" s="2">
        <f>J45/I45</f>
        <v>6.363636363636363E-2</v>
      </c>
    </row>
    <row r="46" spans="1:17" x14ac:dyDescent="0.25">
      <c r="A46" t="s">
        <v>119</v>
      </c>
      <c r="B46">
        <v>6</v>
      </c>
      <c r="C46" t="s">
        <v>172</v>
      </c>
      <c r="D46" t="s">
        <v>26</v>
      </c>
      <c r="E46">
        <v>273.99200000000002</v>
      </c>
      <c r="F46">
        <v>7.5025199999999996</v>
      </c>
      <c r="G46">
        <v>11</v>
      </c>
      <c r="H46">
        <v>1</v>
      </c>
      <c r="I46">
        <v>12</v>
      </c>
      <c r="J46">
        <v>0.76</v>
      </c>
      <c r="K46">
        <v>36</v>
      </c>
      <c r="L46">
        <v>11.4</v>
      </c>
      <c r="M46">
        <f t="shared" si="12"/>
        <v>1.76</v>
      </c>
      <c r="N46">
        <f t="shared" si="13"/>
        <v>23</v>
      </c>
      <c r="O46" s="2">
        <f>J46/M46</f>
        <v>0.43181818181818182</v>
      </c>
      <c r="P46" s="2">
        <f>I46/N46</f>
        <v>0.52173913043478259</v>
      </c>
      <c r="Q46" s="2">
        <f>J46/I46</f>
        <v>6.3333333333333339E-2</v>
      </c>
    </row>
    <row r="47" spans="1:17" x14ac:dyDescent="0.25">
      <c r="A47" s="3" t="s">
        <v>184</v>
      </c>
      <c r="E47" s="4">
        <f>AVERAGE(E40:E46)</f>
        <v>437.04799999999994</v>
      </c>
      <c r="F47" s="4">
        <f t="shared" ref="F47:Q47" si="14">AVERAGE(F40:F46)</f>
        <v>8.077082857142857</v>
      </c>
      <c r="G47" s="4">
        <f t="shared" si="14"/>
        <v>21</v>
      </c>
      <c r="H47" s="4">
        <f t="shared" si="14"/>
        <v>1.4685714285714286</v>
      </c>
      <c r="I47" s="4">
        <f t="shared" si="14"/>
        <v>23.142857142857142</v>
      </c>
      <c r="J47" s="4">
        <f t="shared" si="14"/>
        <v>1.9485714285714286</v>
      </c>
      <c r="K47" s="4">
        <f t="shared" si="14"/>
        <v>42.857142857142854</v>
      </c>
      <c r="L47" s="4">
        <f t="shared" si="14"/>
        <v>13.102857142857143</v>
      </c>
      <c r="M47" s="4">
        <f t="shared" si="14"/>
        <v>3.4171428571428573</v>
      </c>
      <c r="N47" s="4">
        <f t="shared" si="14"/>
        <v>44.142857142857146</v>
      </c>
      <c r="O47" s="4">
        <f t="shared" si="14"/>
        <v>0.55242526378166479</v>
      </c>
      <c r="P47" s="4">
        <f t="shared" si="14"/>
        <v>0.59700565962464314</v>
      </c>
      <c r="Q47" s="4">
        <f t="shared" si="14"/>
        <v>7.2877402845839004E-2</v>
      </c>
    </row>
    <row r="48" spans="1:17" x14ac:dyDescent="0.25">
      <c r="A48" s="3" t="s">
        <v>185</v>
      </c>
      <c r="E48" s="4">
        <f>STDEV(E40:E46)/SQRT(7)</f>
        <v>93.928350222770462</v>
      </c>
      <c r="F48" s="4">
        <f t="shared" ref="F48:Q48" si="15">STDEV(F40:F46)/SQRT(7)</f>
        <v>0.49868683384089829</v>
      </c>
      <c r="G48" s="4">
        <f t="shared" si="15"/>
        <v>7.6438584123838549</v>
      </c>
      <c r="H48" s="4">
        <f t="shared" si="15"/>
        <v>0.51430687787142237</v>
      </c>
      <c r="I48" s="4">
        <f t="shared" si="15"/>
        <v>4.4316425603057068</v>
      </c>
      <c r="J48" s="4">
        <f t="shared" si="15"/>
        <v>0.38650712167053353</v>
      </c>
      <c r="K48" s="4">
        <f t="shared" si="15"/>
        <v>14.265223399563562</v>
      </c>
      <c r="L48" s="4">
        <f t="shared" si="15"/>
        <v>4.8565153656298294</v>
      </c>
      <c r="M48" s="4">
        <f t="shared" si="15"/>
        <v>0.66618213684831085</v>
      </c>
      <c r="N48" s="4">
        <f t="shared" si="15"/>
        <v>8.5340454634826681</v>
      </c>
      <c r="O48" s="4">
        <f t="shared" si="15"/>
        <v>0.11032854720793391</v>
      </c>
      <c r="P48" s="4">
        <f t="shared" si="15"/>
        <v>0.1080611845497292</v>
      </c>
      <c r="Q48" s="4">
        <f t="shared" si="15"/>
        <v>5.3404671892212886E-3</v>
      </c>
    </row>
    <row r="49" spans="1:17" x14ac:dyDescent="0.25">
      <c r="O49" s="2"/>
      <c r="P49" s="2"/>
      <c r="Q49" s="2"/>
    </row>
    <row r="50" spans="1:17" x14ac:dyDescent="0.25">
      <c r="A50" t="s">
        <v>16</v>
      </c>
      <c r="B50">
        <v>0</v>
      </c>
      <c r="C50" t="s">
        <v>171</v>
      </c>
      <c r="D50" t="s">
        <v>18</v>
      </c>
      <c r="E50">
        <v>716.69399999999996</v>
      </c>
      <c r="F50">
        <v>8.6977499999999992</v>
      </c>
      <c r="G50">
        <v>19</v>
      </c>
      <c r="H50">
        <v>1.72</v>
      </c>
      <c r="I50">
        <v>27</v>
      </c>
      <c r="J50">
        <v>3</v>
      </c>
      <c r="K50">
        <v>129</v>
      </c>
      <c r="L50">
        <v>32.04</v>
      </c>
      <c r="M50">
        <f t="shared" ref="M50:M59" si="16">H50+J50</f>
        <v>4.72</v>
      </c>
      <c r="N50">
        <f t="shared" ref="N50:N59" si="17">G50+I50</f>
        <v>46</v>
      </c>
      <c r="O50" s="2">
        <f>H50/M50</f>
        <v>0.36440677966101698</v>
      </c>
      <c r="P50" s="2">
        <f>G50/N50</f>
        <v>0.41304347826086957</v>
      </c>
      <c r="Q50" s="2">
        <f>H50/G50</f>
        <v>9.0526315789473677E-2</v>
      </c>
    </row>
    <row r="51" spans="1:17" x14ac:dyDescent="0.25">
      <c r="A51" t="s">
        <v>87</v>
      </c>
      <c r="B51">
        <v>0</v>
      </c>
      <c r="C51" t="s">
        <v>171</v>
      </c>
      <c r="D51" t="s">
        <v>18</v>
      </c>
      <c r="E51">
        <v>528.63099999999997</v>
      </c>
      <c r="F51">
        <v>7.8900100000000002</v>
      </c>
      <c r="G51">
        <v>19</v>
      </c>
      <c r="H51">
        <v>1.4</v>
      </c>
      <c r="I51">
        <v>36</v>
      </c>
      <c r="J51">
        <v>3.4</v>
      </c>
      <c r="K51">
        <v>49</v>
      </c>
      <c r="L51">
        <v>16.68</v>
      </c>
      <c r="M51">
        <f t="shared" si="16"/>
        <v>4.8</v>
      </c>
      <c r="N51">
        <f t="shared" si="17"/>
        <v>55</v>
      </c>
      <c r="O51" s="2">
        <f>H51/M51</f>
        <v>0.29166666666666669</v>
      </c>
      <c r="P51" s="2">
        <f>G51/N51</f>
        <v>0.34545454545454546</v>
      </c>
      <c r="Q51" s="2">
        <f>H51/G51</f>
        <v>7.3684210526315783E-2</v>
      </c>
    </row>
    <row r="52" spans="1:17" x14ac:dyDescent="0.25">
      <c r="A52" t="s">
        <v>95</v>
      </c>
      <c r="B52">
        <v>0</v>
      </c>
      <c r="C52" t="s">
        <v>171</v>
      </c>
      <c r="D52" t="s">
        <v>18</v>
      </c>
      <c r="E52">
        <v>769.56200000000001</v>
      </c>
      <c r="F52">
        <v>9.7265099999999993</v>
      </c>
      <c r="G52">
        <v>28</v>
      </c>
      <c r="H52">
        <v>2.2400000000000002</v>
      </c>
      <c r="I52">
        <v>23</v>
      </c>
      <c r="J52">
        <v>1.56</v>
      </c>
      <c r="K52">
        <v>80</v>
      </c>
      <c r="L52">
        <v>21.92</v>
      </c>
      <c r="M52">
        <f t="shared" si="16"/>
        <v>3.8000000000000003</v>
      </c>
      <c r="N52">
        <f t="shared" si="17"/>
        <v>51</v>
      </c>
      <c r="O52" s="2">
        <f>H52/M52</f>
        <v>0.58947368421052637</v>
      </c>
      <c r="P52" s="2">
        <f>G52/N52</f>
        <v>0.5490196078431373</v>
      </c>
      <c r="Q52" s="2">
        <f>H52/G52</f>
        <v>0.08</v>
      </c>
    </row>
    <row r="53" spans="1:17" x14ac:dyDescent="0.25">
      <c r="A53" t="s">
        <v>129</v>
      </c>
      <c r="B53">
        <v>0</v>
      </c>
      <c r="C53" t="s">
        <v>171</v>
      </c>
      <c r="D53" t="s">
        <v>18</v>
      </c>
      <c r="E53">
        <v>421.88299999999998</v>
      </c>
      <c r="F53">
        <v>8.5194399999999995</v>
      </c>
      <c r="G53">
        <v>7</v>
      </c>
      <c r="H53">
        <v>0.44</v>
      </c>
      <c r="I53">
        <v>16</v>
      </c>
      <c r="J53">
        <v>1.1200000000000001</v>
      </c>
      <c r="K53">
        <v>48</v>
      </c>
      <c r="L53">
        <v>9.92</v>
      </c>
      <c r="M53">
        <f t="shared" si="16"/>
        <v>1.56</v>
      </c>
      <c r="N53">
        <f t="shared" si="17"/>
        <v>23</v>
      </c>
      <c r="O53" s="2">
        <f>H53/M53</f>
        <v>0.28205128205128205</v>
      </c>
      <c r="P53" s="2">
        <f>G53/N53</f>
        <v>0.30434782608695654</v>
      </c>
      <c r="Q53" s="2">
        <f>H53/G53</f>
        <v>6.2857142857142861E-2</v>
      </c>
    </row>
    <row r="54" spans="1:17" x14ac:dyDescent="0.25">
      <c r="A54" t="s">
        <v>31</v>
      </c>
      <c r="B54">
        <v>0</v>
      </c>
      <c r="C54" t="s">
        <v>171</v>
      </c>
      <c r="D54" t="s">
        <v>26</v>
      </c>
      <c r="E54">
        <v>420.99200000000002</v>
      </c>
      <c r="F54">
        <v>8.4809099999999997</v>
      </c>
      <c r="G54">
        <v>4</v>
      </c>
      <c r="H54">
        <v>0.28000000000000003</v>
      </c>
      <c r="I54">
        <v>16</v>
      </c>
      <c r="J54">
        <v>1.64</v>
      </c>
      <c r="K54">
        <v>107</v>
      </c>
      <c r="L54">
        <v>20.32</v>
      </c>
      <c r="M54">
        <f t="shared" si="16"/>
        <v>1.92</v>
      </c>
      <c r="N54">
        <f t="shared" si="17"/>
        <v>20</v>
      </c>
      <c r="O54" s="2">
        <f t="shared" ref="O54:O59" si="18">J54/M54</f>
        <v>0.85416666666666663</v>
      </c>
      <c r="P54" s="2">
        <f t="shared" ref="P54:P59" si="19">I54/N54</f>
        <v>0.8</v>
      </c>
      <c r="Q54" s="2">
        <f>J54/I54</f>
        <v>0.10249999999999999</v>
      </c>
    </row>
    <row r="55" spans="1:17" x14ac:dyDescent="0.25">
      <c r="A55" t="s">
        <v>39</v>
      </c>
      <c r="B55">
        <v>0</v>
      </c>
      <c r="C55" t="s">
        <v>171</v>
      </c>
      <c r="D55" t="s">
        <v>26</v>
      </c>
      <c r="E55">
        <v>112.60299999999999</v>
      </c>
      <c r="F55">
        <v>5.4555899999999999</v>
      </c>
      <c r="G55">
        <v>16</v>
      </c>
      <c r="H55">
        <v>1.44</v>
      </c>
      <c r="I55">
        <v>0</v>
      </c>
      <c r="J55">
        <v>0</v>
      </c>
      <c r="K55">
        <v>1</v>
      </c>
      <c r="L55">
        <v>0.32</v>
      </c>
      <c r="M55">
        <f t="shared" si="16"/>
        <v>1.44</v>
      </c>
      <c r="N55">
        <f t="shared" si="17"/>
        <v>16</v>
      </c>
      <c r="O55" s="2">
        <f t="shared" si="18"/>
        <v>0</v>
      </c>
      <c r="P55" s="2">
        <f t="shared" si="19"/>
        <v>0</v>
      </c>
      <c r="Q55" s="2"/>
    </row>
    <row r="56" spans="1:17" x14ac:dyDescent="0.25">
      <c r="A56" t="s">
        <v>79</v>
      </c>
      <c r="B56">
        <v>0</v>
      </c>
      <c r="C56" t="s">
        <v>171</v>
      </c>
      <c r="D56" t="s">
        <v>26</v>
      </c>
      <c r="E56">
        <v>363.91</v>
      </c>
      <c r="F56">
        <v>6.8974500000000001</v>
      </c>
      <c r="G56">
        <v>17</v>
      </c>
      <c r="H56">
        <v>1.48</v>
      </c>
      <c r="I56">
        <v>17</v>
      </c>
      <c r="J56">
        <v>1</v>
      </c>
      <c r="K56">
        <v>62</v>
      </c>
      <c r="L56">
        <v>12.68</v>
      </c>
      <c r="M56">
        <f t="shared" si="16"/>
        <v>2.48</v>
      </c>
      <c r="N56">
        <f t="shared" si="17"/>
        <v>34</v>
      </c>
      <c r="O56" s="2">
        <f t="shared" si="18"/>
        <v>0.40322580645161293</v>
      </c>
      <c r="P56" s="2">
        <f t="shared" si="19"/>
        <v>0.5</v>
      </c>
      <c r="Q56" s="2">
        <f>J56/I56</f>
        <v>5.8823529411764705E-2</v>
      </c>
    </row>
    <row r="57" spans="1:17" x14ac:dyDescent="0.25">
      <c r="A57" t="s">
        <v>101</v>
      </c>
      <c r="B57">
        <v>0</v>
      </c>
      <c r="C57" t="s">
        <v>171</v>
      </c>
      <c r="D57" t="s">
        <v>26</v>
      </c>
      <c r="E57">
        <v>289.51600000000002</v>
      </c>
      <c r="F57">
        <v>8.9577799999999996</v>
      </c>
      <c r="G57">
        <v>9</v>
      </c>
      <c r="H57">
        <v>0.96</v>
      </c>
      <c r="I57">
        <v>6</v>
      </c>
      <c r="J57">
        <v>0.36</v>
      </c>
      <c r="K57">
        <v>92</v>
      </c>
      <c r="L57">
        <v>15.6</v>
      </c>
      <c r="M57">
        <f t="shared" si="16"/>
        <v>1.3199999999999998</v>
      </c>
      <c r="N57">
        <f t="shared" si="17"/>
        <v>15</v>
      </c>
      <c r="O57" s="2">
        <f t="shared" si="18"/>
        <v>0.27272727272727276</v>
      </c>
      <c r="P57" s="2">
        <f t="shared" si="19"/>
        <v>0.4</v>
      </c>
      <c r="Q57" s="2">
        <f>J57/I57</f>
        <v>0.06</v>
      </c>
    </row>
    <row r="58" spans="1:17" x14ac:dyDescent="0.25">
      <c r="A58" t="s">
        <v>137</v>
      </c>
      <c r="B58">
        <v>0</v>
      </c>
      <c r="C58" t="s">
        <v>171</v>
      </c>
      <c r="D58" t="s">
        <v>26</v>
      </c>
      <c r="E58">
        <v>586.96199999999999</v>
      </c>
      <c r="F58">
        <v>8.4771999999999998</v>
      </c>
      <c r="G58">
        <v>6</v>
      </c>
      <c r="H58">
        <v>0.4</v>
      </c>
      <c r="I58">
        <v>27</v>
      </c>
      <c r="J58">
        <v>2.2400000000000002</v>
      </c>
      <c r="K58">
        <v>60</v>
      </c>
      <c r="L58">
        <v>14.88</v>
      </c>
      <c r="M58">
        <f t="shared" si="16"/>
        <v>2.64</v>
      </c>
      <c r="N58">
        <f t="shared" si="17"/>
        <v>33</v>
      </c>
      <c r="O58" s="2">
        <f t="shared" si="18"/>
        <v>0.84848484848484851</v>
      </c>
      <c r="P58" s="2">
        <f t="shared" si="19"/>
        <v>0.81818181818181823</v>
      </c>
      <c r="Q58" s="2">
        <f>J58/I58</f>
        <v>8.2962962962962974E-2</v>
      </c>
    </row>
    <row r="59" spans="1:17" x14ac:dyDescent="0.25">
      <c r="A59" t="s">
        <v>145</v>
      </c>
      <c r="B59">
        <v>0</v>
      </c>
      <c r="C59" t="s">
        <v>171</v>
      </c>
      <c r="D59" t="s">
        <v>26</v>
      </c>
      <c r="E59">
        <v>119.72199999999999</v>
      </c>
      <c r="F59">
        <v>7.7340099999999996</v>
      </c>
      <c r="G59">
        <v>0</v>
      </c>
      <c r="H59">
        <v>0</v>
      </c>
      <c r="I59">
        <v>2</v>
      </c>
      <c r="J59">
        <v>0.08</v>
      </c>
      <c r="K59">
        <v>43</v>
      </c>
      <c r="L59">
        <v>6.2</v>
      </c>
      <c r="M59">
        <f t="shared" si="16"/>
        <v>0.08</v>
      </c>
      <c r="N59">
        <f t="shared" si="17"/>
        <v>2</v>
      </c>
      <c r="O59" s="2">
        <f t="shared" si="18"/>
        <v>1</v>
      </c>
      <c r="P59" s="2">
        <f t="shared" si="19"/>
        <v>1</v>
      </c>
      <c r="Q59" s="2">
        <f>J59/I59</f>
        <v>0.04</v>
      </c>
    </row>
    <row r="60" spans="1:17" x14ac:dyDescent="0.25">
      <c r="A60" s="3" t="s">
        <v>184</v>
      </c>
      <c r="E60" s="4">
        <f>AVERAGE(E50:E59)</f>
        <v>433.04749999999996</v>
      </c>
      <c r="F60" s="4">
        <f t="shared" ref="F60:Q60" si="20">AVERAGE(F50:F59)</f>
        <v>8.0836649999999999</v>
      </c>
      <c r="G60" s="4">
        <f t="shared" si="20"/>
        <v>12.5</v>
      </c>
      <c r="H60" s="4">
        <f t="shared" si="20"/>
        <v>1.036</v>
      </c>
      <c r="I60" s="4">
        <f t="shared" si="20"/>
        <v>17</v>
      </c>
      <c r="J60" s="4">
        <f t="shared" si="20"/>
        <v>1.4400000000000002</v>
      </c>
      <c r="K60" s="4">
        <f t="shared" si="20"/>
        <v>67.099999999999994</v>
      </c>
      <c r="L60" s="4">
        <f t="shared" si="20"/>
        <v>15.055999999999997</v>
      </c>
      <c r="M60" s="4">
        <f t="shared" si="20"/>
        <v>2.476</v>
      </c>
      <c r="N60" s="4">
        <f t="shared" si="20"/>
        <v>29.5</v>
      </c>
      <c r="O60" s="4">
        <f t="shared" si="20"/>
        <v>0.49062030069198936</v>
      </c>
      <c r="P60" s="4">
        <f t="shared" si="20"/>
        <v>0.51300472758273263</v>
      </c>
      <c r="Q60" s="4">
        <f t="shared" si="20"/>
        <v>7.2372684616406682E-2</v>
      </c>
    </row>
    <row r="61" spans="1:17" x14ac:dyDescent="0.25">
      <c r="A61" s="3" t="s">
        <v>185</v>
      </c>
      <c r="E61" s="4">
        <f>STDEV(E50:E59)/SQRT(10)</f>
        <v>70.948497558636063</v>
      </c>
      <c r="F61" s="4">
        <f t="shared" ref="F61:P61" si="21">STDEV(F50:F59)/SQRT(10)</f>
        <v>0.37736418397513838</v>
      </c>
      <c r="G61" s="4">
        <f t="shared" si="21"/>
        <v>2.7294688127912359</v>
      </c>
      <c r="H61" s="4">
        <f t="shared" si="21"/>
        <v>0.2314360962915393</v>
      </c>
      <c r="I61" s="4">
        <f t="shared" si="21"/>
        <v>3.7028517538663506</v>
      </c>
      <c r="J61" s="4">
        <f t="shared" si="21"/>
        <v>0.37051315766110099</v>
      </c>
      <c r="K61" s="4">
        <f t="shared" si="21"/>
        <v>11.512746559068054</v>
      </c>
      <c r="L61" s="4">
        <f t="shared" si="21"/>
        <v>2.776582711816014</v>
      </c>
      <c r="M61" s="4">
        <f t="shared" si="21"/>
        <v>0.48893353331511219</v>
      </c>
      <c r="N61" s="4">
        <f t="shared" si="21"/>
        <v>5.4757039121316016</v>
      </c>
      <c r="O61" s="4">
        <f t="shared" si="21"/>
        <v>0.10134153200991468</v>
      </c>
      <c r="P61" s="4">
        <f t="shared" si="21"/>
        <v>9.2596908355522992E-2</v>
      </c>
      <c r="Q61" s="4">
        <f>STDEV(Q50:Q59)/SQRT(9)</f>
        <v>6.3294491030279031E-3</v>
      </c>
    </row>
    <row r="62" spans="1:17" x14ac:dyDescent="0.25">
      <c r="O62" s="2"/>
      <c r="P62" s="2"/>
      <c r="Q62" s="2"/>
    </row>
    <row r="63" spans="1:17" x14ac:dyDescent="0.25">
      <c r="A63" t="s">
        <v>33</v>
      </c>
      <c r="B63">
        <v>2</v>
      </c>
      <c r="C63" t="s">
        <v>171</v>
      </c>
      <c r="D63" t="s">
        <v>18</v>
      </c>
      <c r="E63">
        <v>567.82299999999998</v>
      </c>
      <c r="F63">
        <v>7.6074900000000003</v>
      </c>
      <c r="G63">
        <v>35</v>
      </c>
      <c r="H63">
        <v>2.48</v>
      </c>
      <c r="I63">
        <v>1</v>
      </c>
      <c r="J63">
        <v>0.08</v>
      </c>
      <c r="K63">
        <v>129</v>
      </c>
      <c r="L63">
        <v>33.28</v>
      </c>
      <c r="M63">
        <f t="shared" ref="M63:M69" si="22">H63+J63</f>
        <v>2.56</v>
      </c>
      <c r="N63">
        <f t="shared" ref="N63:N69" si="23">G63+I63</f>
        <v>36</v>
      </c>
      <c r="O63" s="2">
        <f>H63/M63</f>
        <v>0.96875</v>
      </c>
      <c r="P63" s="2">
        <f>G63/N63</f>
        <v>0.97222222222222221</v>
      </c>
      <c r="Q63" s="2">
        <f>H63/G63</f>
        <v>7.0857142857142855E-2</v>
      </c>
    </row>
    <row r="64" spans="1:17" x14ac:dyDescent="0.25">
      <c r="A64" t="s">
        <v>83</v>
      </c>
      <c r="B64">
        <v>2</v>
      </c>
      <c r="C64" t="s">
        <v>171</v>
      </c>
      <c r="D64" t="s">
        <v>18</v>
      </c>
      <c r="E64">
        <v>559.553</v>
      </c>
      <c r="F64">
        <v>8.7430099999999999</v>
      </c>
      <c r="G64">
        <v>39</v>
      </c>
      <c r="H64">
        <v>2.76</v>
      </c>
      <c r="I64">
        <v>22</v>
      </c>
      <c r="J64">
        <v>1.44</v>
      </c>
      <c r="K64">
        <v>20</v>
      </c>
      <c r="L64">
        <v>7.24</v>
      </c>
      <c r="M64">
        <f t="shared" si="22"/>
        <v>4.1999999999999993</v>
      </c>
      <c r="N64">
        <f t="shared" si="23"/>
        <v>61</v>
      </c>
      <c r="O64" s="2">
        <f>H64/M64</f>
        <v>0.65714285714285725</v>
      </c>
      <c r="P64" s="2">
        <f>G64/N64</f>
        <v>0.63934426229508201</v>
      </c>
      <c r="Q64" s="2">
        <f>H64/G64</f>
        <v>7.0769230769230765E-2</v>
      </c>
    </row>
    <row r="65" spans="1:17" x14ac:dyDescent="0.25">
      <c r="A65" t="s">
        <v>141</v>
      </c>
      <c r="B65">
        <v>2</v>
      </c>
      <c r="C65" t="s">
        <v>171</v>
      </c>
      <c r="D65" t="s">
        <v>18</v>
      </c>
      <c r="E65">
        <v>229.148</v>
      </c>
      <c r="F65">
        <v>6.6690399999999999</v>
      </c>
      <c r="G65">
        <v>11</v>
      </c>
      <c r="H65">
        <v>0.88</v>
      </c>
      <c r="I65">
        <v>15</v>
      </c>
      <c r="J65">
        <v>1.2</v>
      </c>
      <c r="K65">
        <v>114</v>
      </c>
      <c r="L65">
        <v>13.2</v>
      </c>
      <c r="M65">
        <f t="shared" si="22"/>
        <v>2.08</v>
      </c>
      <c r="N65">
        <f t="shared" si="23"/>
        <v>26</v>
      </c>
      <c r="O65" s="2">
        <f>H65/M65</f>
        <v>0.42307692307692307</v>
      </c>
      <c r="P65" s="2">
        <f>G65/N65</f>
        <v>0.42307692307692307</v>
      </c>
      <c r="Q65" s="2">
        <f>H65/G65</f>
        <v>0.08</v>
      </c>
    </row>
    <row r="66" spans="1:17" x14ac:dyDescent="0.25">
      <c r="A66" t="s">
        <v>41</v>
      </c>
      <c r="B66">
        <v>2</v>
      </c>
      <c r="C66" t="s">
        <v>171</v>
      </c>
      <c r="D66" t="s">
        <v>26</v>
      </c>
      <c r="E66">
        <v>316.35700000000003</v>
      </c>
      <c r="F66">
        <v>9.2718799999999995</v>
      </c>
      <c r="G66">
        <v>14</v>
      </c>
      <c r="H66">
        <v>0.8</v>
      </c>
      <c r="I66">
        <v>18</v>
      </c>
      <c r="J66">
        <v>1.32</v>
      </c>
      <c r="K66">
        <v>63</v>
      </c>
      <c r="L66">
        <v>12.72</v>
      </c>
      <c r="M66">
        <f t="shared" si="22"/>
        <v>2.12</v>
      </c>
      <c r="N66">
        <f t="shared" si="23"/>
        <v>32</v>
      </c>
      <c r="O66" s="2">
        <f>J66/M66</f>
        <v>0.62264150943396224</v>
      </c>
      <c r="P66" s="2">
        <f>I66/N66</f>
        <v>0.5625</v>
      </c>
      <c r="Q66" s="2">
        <f>J66/I66</f>
        <v>7.3333333333333334E-2</v>
      </c>
    </row>
    <row r="67" spans="1:17" x14ac:dyDescent="0.25">
      <c r="A67" t="s">
        <v>99</v>
      </c>
      <c r="B67">
        <v>2</v>
      </c>
      <c r="C67" t="s">
        <v>171</v>
      </c>
      <c r="D67" t="s">
        <v>26</v>
      </c>
      <c r="E67">
        <v>298.15499999999997</v>
      </c>
      <c r="F67">
        <v>7.8297100000000004</v>
      </c>
      <c r="G67">
        <v>10</v>
      </c>
      <c r="H67">
        <v>0.76</v>
      </c>
      <c r="I67">
        <v>1</v>
      </c>
      <c r="J67">
        <v>0.04</v>
      </c>
      <c r="K67">
        <v>151</v>
      </c>
      <c r="L67">
        <v>23.44</v>
      </c>
      <c r="M67">
        <f t="shared" si="22"/>
        <v>0.8</v>
      </c>
      <c r="N67">
        <f t="shared" si="23"/>
        <v>11</v>
      </c>
      <c r="O67" s="2">
        <f>J67/M67</f>
        <v>4.9999999999999996E-2</v>
      </c>
      <c r="P67" s="2">
        <f>I67/N67</f>
        <v>9.0909090909090912E-2</v>
      </c>
      <c r="Q67" s="2">
        <f>J67/I67</f>
        <v>0.04</v>
      </c>
    </row>
    <row r="68" spans="1:17" x14ac:dyDescent="0.25">
      <c r="A68" t="s">
        <v>133</v>
      </c>
      <c r="B68">
        <v>2</v>
      </c>
      <c r="C68" t="s">
        <v>171</v>
      </c>
      <c r="D68" t="s">
        <v>26</v>
      </c>
      <c r="E68">
        <v>378.7</v>
      </c>
      <c r="F68">
        <v>8.54467</v>
      </c>
      <c r="G68">
        <v>7</v>
      </c>
      <c r="H68">
        <v>1.1200000000000001</v>
      </c>
      <c r="I68">
        <v>6</v>
      </c>
      <c r="J68">
        <v>0.56000000000000005</v>
      </c>
      <c r="K68">
        <v>130</v>
      </c>
      <c r="L68">
        <v>23.6</v>
      </c>
      <c r="M68">
        <f t="shared" si="22"/>
        <v>1.6800000000000002</v>
      </c>
      <c r="N68">
        <f t="shared" si="23"/>
        <v>13</v>
      </c>
      <c r="O68" s="2">
        <f>J68/M68</f>
        <v>0.33333333333333331</v>
      </c>
      <c r="P68" s="2">
        <f>I68/N68</f>
        <v>0.46153846153846156</v>
      </c>
      <c r="Q68" s="2">
        <f>J68/I68</f>
        <v>9.3333333333333338E-2</v>
      </c>
    </row>
    <row r="69" spans="1:17" x14ac:dyDescent="0.25">
      <c r="A69" t="s">
        <v>149</v>
      </c>
      <c r="B69">
        <v>2</v>
      </c>
      <c r="C69" t="s">
        <v>171</v>
      </c>
      <c r="D69" t="s">
        <v>26</v>
      </c>
      <c r="E69">
        <v>669.07299999999998</v>
      </c>
      <c r="F69">
        <v>9.1553599999999999</v>
      </c>
      <c r="G69">
        <v>22</v>
      </c>
      <c r="H69">
        <v>1.64</v>
      </c>
      <c r="I69">
        <v>17</v>
      </c>
      <c r="J69">
        <v>1.08</v>
      </c>
      <c r="K69">
        <v>67</v>
      </c>
      <c r="L69">
        <v>20</v>
      </c>
      <c r="M69">
        <f t="shared" si="22"/>
        <v>2.7199999999999998</v>
      </c>
      <c r="N69">
        <f t="shared" si="23"/>
        <v>39</v>
      </c>
      <c r="O69" s="2">
        <f>J69/M69</f>
        <v>0.39705882352941185</v>
      </c>
      <c r="P69" s="2">
        <f>I69/N69</f>
        <v>0.4358974358974359</v>
      </c>
      <c r="Q69" s="2">
        <f>J69/I69</f>
        <v>6.352941176470589E-2</v>
      </c>
    </row>
    <row r="70" spans="1:17" x14ac:dyDescent="0.25">
      <c r="A70" s="3" t="s">
        <v>184</v>
      </c>
      <c r="E70" s="4">
        <f>AVERAGE(E63:E69)</f>
        <v>431.25842857142851</v>
      </c>
      <c r="F70" s="4">
        <f t="shared" ref="F70:P70" si="24">AVERAGE(F63:F69)</f>
        <v>8.2601657142857157</v>
      </c>
      <c r="G70" s="4">
        <f t="shared" si="24"/>
        <v>19.714285714285715</v>
      </c>
      <c r="H70" s="4">
        <f t="shared" si="24"/>
        <v>1.4914285714285715</v>
      </c>
      <c r="I70" s="4">
        <f t="shared" si="24"/>
        <v>11.428571428571429</v>
      </c>
      <c r="J70" s="4">
        <f t="shared" si="24"/>
        <v>0.81714285714285728</v>
      </c>
      <c r="K70" s="4">
        <f t="shared" si="24"/>
        <v>96.285714285714292</v>
      </c>
      <c r="L70" s="4">
        <f t="shared" si="24"/>
        <v>19.068571428571428</v>
      </c>
      <c r="M70" s="4">
        <f t="shared" si="24"/>
        <v>2.3085714285714287</v>
      </c>
      <c r="N70" s="4">
        <f t="shared" si="24"/>
        <v>31.142857142857142</v>
      </c>
      <c r="O70" s="4">
        <f t="shared" si="24"/>
        <v>0.49314334950235539</v>
      </c>
      <c r="P70" s="4">
        <f t="shared" si="24"/>
        <v>0.5122126279913165</v>
      </c>
      <c r="Q70" s="4">
        <f>AVERAGE(Q63:Q69)</f>
        <v>7.0260350293963741E-2</v>
      </c>
    </row>
    <row r="71" spans="1:17" x14ac:dyDescent="0.25">
      <c r="A71" s="3" t="s">
        <v>185</v>
      </c>
      <c r="E71" s="4">
        <f>STDEV(E63:E69)/SQRT(7)</f>
        <v>62.904883667576151</v>
      </c>
      <c r="F71" s="4">
        <f t="shared" ref="F71:Q71" si="25">STDEV(F63:F69)/SQRT(7)</f>
        <v>0.35462853290018248</v>
      </c>
      <c r="G71" s="4">
        <f t="shared" si="25"/>
        <v>4.8191793695522858</v>
      </c>
      <c r="H71" s="4">
        <f t="shared" si="25"/>
        <v>0.31371376528710376</v>
      </c>
      <c r="I71" s="4">
        <f t="shared" si="25"/>
        <v>3.2576440717118222</v>
      </c>
      <c r="J71" s="4">
        <f t="shared" si="25"/>
        <v>0.22200079671365275</v>
      </c>
      <c r="K71" s="4">
        <f t="shared" si="25"/>
        <v>17.794748136022882</v>
      </c>
      <c r="L71" s="4">
        <f t="shared" si="25"/>
        <v>3.2991163525227494</v>
      </c>
      <c r="M71" s="4">
        <f t="shared" si="25"/>
        <v>0.39547095836681156</v>
      </c>
      <c r="N71" s="4">
        <f t="shared" si="25"/>
        <v>6.4343889021582834</v>
      </c>
      <c r="O71" s="4">
        <f t="shared" si="25"/>
        <v>0.10975341492129111</v>
      </c>
      <c r="P71" s="4">
        <f t="shared" si="25"/>
        <v>0.10049091678300917</v>
      </c>
      <c r="Q71" s="4">
        <f t="shared" si="25"/>
        <v>6.1688078681440611E-3</v>
      </c>
    </row>
    <row r="72" spans="1:17" x14ac:dyDescent="0.25">
      <c r="A72" t="s">
        <v>1</v>
      </c>
      <c r="B72" t="s">
        <v>2</v>
      </c>
      <c r="C72" t="s">
        <v>170</v>
      </c>
      <c r="D72" t="s">
        <v>3</v>
      </c>
      <c r="E72" t="s">
        <v>4</v>
      </c>
      <c r="F72" t="s">
        <v>5</v>
      </c>
      <c r="G72" t="s">
        <v>173</v>
      </c>
      <c r="H72" t="s">
        <v>174</v>
      </c>
      <c r="I72" t="s">
        <v>175</v>
      </c>
      <c r="J72" t="s">
        <v>176</v>
      </c>
      <c r="K72" t="s">
        <v>177</v>
      </c>
      <c r="L72" t="s">
        <v>178</v>
      </c>
      <c r="M72" t="s">
        <v>182</v>
      </c>
      <c r="N72" t="s">
        <v>183</v>
      </c>
      <c r="O72" t="s">
        <v>179</v>
      </c>
      <c r="P72" t="s">
        <v>180</v>
      </c>
      <c r="Q72" t="s">
        <v>181</v>
      </c>
    </row>
    <row r="73" spans="1:17" x14ac:dyDescent="0.25">
      <c r="A73" t="s">
        <v>35</v>
      </c>
      <c r="B73">
        <v>4</v>
      </c>
      <c r="C73" t="s">
        <v>171</v>
      </c>
      <c r="D73" t="s">
        <v>18</v>
      </c>
      <c r="E73">
        <v>603.94200000000001</v>
      </c>
      <c r="F73">
        <v>8.6524699999999992</v>
      </c>
      <c r="G73">
        <v>12</v>
      </c>
      <c r="H73">
        <v>0.76</v>
      </c>
      <c r="I73">
        <v>17</v>
      </c>
      <c r="J73">
        <v>1.44</v>
      </c>
      <c r="K73">
        <v>124</v>
      </c>
      <c r="L73">
        <v>31.2</v>
      </c>
      <c r="M73">
        <f t="shared" ref="M73:M79" si="26">H73+J73</f>
        <v>2.2000000000000002</v>
      </c>
      <c r="N73">
        <f t="shared" ref="N73:N79" si="27">G73+I73</f>
        <v>29</v>
      </c>
      <c r="O73" s="2">
        <f>H73/M73</f>
        <v>0.3454545454545454</v>
      </c>
      <c r="P73" s="2">
        <f>G73/N73</f>
        <v>0.41379310344827586</v>
      </c>
      <c r="Q73" s="2">
        <f>H73/G73</f>
        <v>6.3333333333333339E-2</v>
      </c>
    </row>
    <row r="74" spans="1:17" x14ac:dyDescent="0.25">
      <c r="A74" t="s">
        <v>49</v>
      </c>
      <c r="B74">
        <v>4</v>
      </c>
      <c r="C74" t="s">
        <v>171</v>
      </c>
      <c r="D74" t="s">
        <v>18</v>
      </c>
      <c r="E74">
        <v>369.82600000000002</v>
      </c>
      <c r="F74">
        <v>7.4742600000000001</v>
      </c>
      <c r="G74">
        <v>11</v>
      </c>
      <c r="H74">
        <v>0.72</v>
      </c>
      <c r="I74">
        <v>15</v>
      </c>
      <c r="J74">
        <v>1.24</v>
      </c>
      <c r="K74">
        <v>19</v>
      </c>
      <c r="L74">
        <v>8.24</v>
      </c>
      <c r="M74">
        <f t="shared" si="26"/>
        <v>1.96</v>
      </c>
      <c r="N74">
        <f t="shared" si="27"/>
        <v>26</v>
      </c>
      <c r="O74" s="2">
        <f>H74/M74</f>
        <v>0.36734693877551022</v>
      </c>
      <c r="P74" s="2">
        <f>G74/N74</f>
        <v>0.42307692307692307</v>
      </c>
      <c r="Q74" s="2">
        <f>H74/G74</f>
        <v>6.5454545454545446E-2</v>
      </c>
    </row>
    <row r="75" spans="1:17" x14ac:dyDescent="0.25">
      <c r="A75" t="s">
        <v>89</v>
      </c>
      <c r="B75">
        <v>4</v>
      </c>
      <c r="C75" t="s">
        <v>171</v>
      </c>
      <c r="D75" t="s">
        <v>18</v>
      </c>
      <c r="E75">
        <v>353.48700000000002</v>
      </c>
      <c r="F75">
        <v>7.8692700000000002</v>
      </c>
      <c r="G75">
        <v>17</v>
      </c>
      <c r="H75">
        <v>1.2</v>
      </c>
      <c r="I75">
        <v>8</v>
      </c>
      <c r="J75">
        <v>0.48</v>
      </c>
      <c r="K75">
        <v>23</v>
      </c>
      <c r="L75">
        <v>6.24</v>
      </c>
      <c r="M75">
        <f t="shared" si="26"/>
        <v>1.68</v>
      </c>
      <c r="N75">
        <f t="shared" si="27"/>
        <v>25</v>
      </c>
      <c r="O75" s="2">
        <f>H75/M75</f>
        <v>0.7142857142857143</v>
      </c>
      <c r="P75" s="2">
        <f>G75/N75</f>
        <v>0.68</v>
      </c>
      <c r="Q75" s="2">
        <f>H75/G75</f>
        <v>7.0588235294117646E-2</v>
      </c>
    </row>
    <row r="76" spans="1:17" x14ac:dyDescent="0.25">
      <c r="A76" t="s">
        <v>24</v>
      </c>
      <c r="B76">
        <v>4</v>
      </c>
      <c r="C76" t="s">
        <v>171</v>
      </c>
      <c r="D76" t="s">
        <v>26</v>
      </c>
      <c r="E76">
        <v>914.42399999999998</v>
      </c>
      <c r="F76">
        <v>11.639799999999999</v>
      </c>
      <c r="G76">
        <v>26</v>
      </c>
      <c r="H76">
        <v>1.84</v>
      </c>
      <c r="I76">
        <v>22</v>
      </c>
      <c r="J76">
        <v>1.72</v>
      </c>
      <c r="K76">
        <v>48</v>
      </c>
      <c r="L76">
        <v>19.399999999999999</v>
      </c>
      <c r="M76">
        <f t="shared" si="26"/>
        <v>3.56</v>
      </c>
      <c r="N76">
        <f t="shared" si="27"/>
        <v>48</v>
      </c>
      <c r="O76" s="2">
        <f>J76/M76</f>
        <v>0.4831460674157303</v>
      </c>
      <c r="P76" s="2">
        <f>I76/N76</f>
        <v>0.45833333333333331</v>
      </c>
      <c r="Q76" s="2">
        <f>J76/I76</f>
        <v>7.8181818181818186E-2</v>
      </c>
    </row>
    <row r="77" spans="1:17" x14ac:dyDescent="0.25">
      <c r="A77" t="s">
        <v>43</v>
      </c>
      <c r="B77">
        <v>4</v>
      </c>
      <c r="C77" t="s">
        <v>171</v>
      </c>
      <c r="D77" t="s">
        <v>26</v>
      </c>
      <c r="E77">
        <v>339.72800000000001</v>
      </c>
      <c r="F77">
        <v>7.8062500000000004</v>
      </c>
      <c r="G77">
        <v>17</v>
      </c>
      <c r="H77">
        <v>1.28</v>
      </c>
      <c r="I77">
        <v>9</v>
      </c>
      <c r="J77">
        <v>0.48</v>
      </c>
      <c r="K77">
        <v>15</v>
      </c>
      <c r="L77">
        <v>5.16</v>
      </c>
      <c r="M77">
        <f t="shared" si="26"/>
        <v>1.76</v>
      </c>
      <c r="N77">
        <f t="shared" si="27"/>
        <v>26</v>
      </c>
      <c r="O77" s="2">
        <f>J77/M77</f>
        <v>0.27272727272727271</v>
      </c>
      <c r="P77" s="2">
        <f>I77/N77</f>
        <v>0.34615384615384615</v>
      </c>
      <c r="Q77" s="2">
        <f>J77/I77</f>
        <v>5.333333333333333E-2</v>
      </c>
    </row>
    <row r="78" spans="1:17" x14ac:dyDescent="0.25">
      <c r="A78" t="s">
        <v>81</v>
      </c>
      <c r="B78">
        <v>4</v>
      </c>
      <c r="C78" t="s">
        <v>171</v>
      </c>
      <c r="D78" t="s">
        <v>26</v>
      </c>
      <c r="E78">
        <v>317.54899999999998</v>
      </c>
      <c r="F78">
        <v>6.6711900000000002</v>
      </c>
      <c r="G78">
        <v>6</v>
      </c>
      <c r="H78">
        <v>0.52</v>
      </c>
      <c r="I78">
        <v>29</v>
      </c>
      <c r="J78">
        <v>1.88</v>
      </c>
      <c r="K78">
        <v>29</v>
      </c>
      <c r="L78">
        <v>9.64</v>
      </c>
      <c r="M78">
        <f t="shared" si="26"/>
        <v>2.4</v>
      </c>
      <c r="N78">
        <f t="shared" si="27"/>
        <v>35</v>
      </c>
      <c r="O78" s="2">
        <f>J78/M78</f>
        <v>0.78333333333333333</v>
      </c>
      <c r="P78" s="2">
        <f>I78/N78</f>
        <v>0.82857142857142863</v>
      </c>
      <c r="Q78" s="2">
        <f>J78/I78</f>
        <v>6.4827586206896548E-2</v>
      </c>
    </row>
    <row r="79" spans="1:17" x14ac:dyDescent="0.25">
      <c r="A79" t="s">
        <v>97</v>
      </c>
      <c r="B79">
        <v>4</v>
      </c>
      <c r="C79" t="s">
        <v>171</v>
      </c>
      <c r="D79" t="s">
        <v>26</v>
      </c>
      <c r="E79">
        <v>473.61700000000002</v>
      </c>
      <c r="F79">
        <v>8.3032400000000006</v>
      </c>
      <c r="G79">
        <v>33</v>
      </c>
      <c r="H79">
        <v>2.72</v>
      </c>
      <c r="I79">
        <v>8</v>
      </c>
      <c r="J79">
        <v>0.4</v>
      </c>
      <c r="K79">
        <v>68</v>
      </c>
      <c r="L79">
        <v>17.12</v>
      </c>
      <c r="M79">
        <f t="shared" si="26"/>
        <v>3.12</v>
      </c>
      <c r="N79">
        <f t="shared" si="27"/>
        <v>41</v>
      </c>
      <c r="O79" s="2">
        <f>J79/M79</f>
        <v>0.12820512820512822</v>
      </c>
      <c r="P79" s="2">
        <f>I79/N79</f>
        <v>0.1951219512195122</v>
      </c>
      <c r="Q79" s="2">
        <f>J79/I79</f>
        <v>0.05</v>
      </c>
    </row>
    <row r="80" spans="1:17" x14ac:dyDescent="0.25">
      <c r="A80" s="3" t="s">
        <v>184</v>
      </c>
      <c r="E80" s="4">
        <f>AVERAGE(E73:E79)</f>
        <v>481.79614285714291</v>
      </c>
      <c r="F80" s="4">
        <f t="shared" ref="F80:Q80" si="28">AVERAGE(F73:F79)</f>
        <v>8.3452114285714281</v>
      </c>
      <c r="G80" s="4">
        <f t="shared" si="28"/>
        <v>17.428571428571427</v>
      </c>
      <c r="H80" s="4">
        <f t="shared" si="28"/>
        <v>1.2914285714285716</v>
      </c>
      <c r="I80" s="4">
        <f t="shared" si="28"/>
        <v>15.428571428571429</v>
      </c>
      <c r="J80" s="4">
        <f t="shared" si="28"/>
        <v>1.0914285714285714</v>
      </c>
      <c r="K80" s="4">
        <f t="shared" si="28"/>
        <v>46.571428571428569</v>
      </c>
      <c r="L80" s="4">
        <f t="shared" si="28"/>
        <v>13.857142857142858</v>
      </c>
      <c r="M80" s="4">
        <f t="shared" si="28"/>
        <v>2.382857142857143</v>
      </c>
      <c r="N80" s="4">
        <f t="shared" si="28"/>
        <v>32.857142857142854</v>
      </c>
      <c r="O80" s="4">
        <f t="shared" si="28"/>
        <v>0.44207128574246207</v>
      </c>
      <c r="P80" s="4">
        <f t="shared" si="28"/>
        <v>0.47786436940047416</v>
      </c>
      <c r="Q80" s="4">
        <f t="shared" si="28"/>
        <v>6.3674121686292079E-2</v>
      </c>
    </row>
    <row r="81" spans="1:17" x14ac:dyDescent="0.25">
      <c r="A81" s="3" t="s">
        <v>185</v>
      </c>
      <c r="E81" s="4">
        <f>STDEV(E73:E79)/SQRT(7)</f>
        <v>81.403521883980162</v>
      </c>
      <c r="F81" s="4">
        <f t="shared" ref="F81:Q81" si="29">STDEV(F73:F79)/SQRT(7)</f>
        <v>0.59817952164176025</v>
      </c>
      <c r="G81" s="4">
        <f t="shared" si="29"/>
        <v>3.5109159221270017</v>
      </c>
      <c r="H81" s="4">
        <f t="shared" si="29"/>
        <v>0.29090522570097632</v>
      </c>
      <c r="I81" s="4">
        <f t="shared" si="29"/>
        <v>3.0147031983513171</v>
      </c>
      <c r="J81" s="4">
        <f t="shared" si="29"/>
        <v>0.23836175559559095</v>
      </c>
      <c r="K81" s="4">
        <f t="shared" si="29"/>
        <v>14.701566393475517</v>
      </c>
      <c r="L81" s="4">
        <f t="shared" si="29"/>
        <v>3.5360118200929032</v>
      </c>
      <c r="M81" s="4">
        <f t="shared" si="29"/>
        <v>0.26830787473769474</v>
      </c>
      <c r="N81" s="4">
        <f t="shared" si="29"/>
        <v>3.3482658726184669</v>
      </c>
      <c r="O81" s="4">
        <f t="shared" si="29"/>
        <v>8.9223568855003543E-2</v>
      </c>
      <c r="P81" s="4">
        <f t="shared" si="29"/>
        <v>7.997521107731341E-2</v>
      </c>
      <c r="Q81" s="4">
        <f t="shared" si="29"/>
        <v>3.6410629601048411E-3</v>
      </c>
    </row>
    <row r="82" spans="1:17" x14ac:dyDescent="0.25">
      <c r="O82" s="2"/>
      <c r="P82" s="2"/>
      <c r="Q82" s="2"/>
    </row>
    <row r="83" spans="1:17" x14ac:dyDescent="0.25">
      <c r="A83" t="s">
        <v>37</v>
      </c>
      <c r="B83">
        <v>6</v>
      </c>
      <c r="C83" t="s">
        <v>171</v>
      </c>
      <c r="D83" t="s">
        <v>18</v>
      </c>
      <c r="E83">
        <v>534.93100000000004</v>
      </c>
      <c r="F83">
        <v>7.7346899999999996</v>
      </c>
      <c r="G83">
        <v>28</v>
      </c>
      <c r="H83">
        <v>2.16</v>
      </c>
      <c r="I83">
        <v>16</v>
      </c>
      <c r="J83">
        <v>0.8</v>
      </c>
      <c r="K83">
        <v>59</v>
      </c>
      <c r="L83">
        <v>12.64</v>
      </c>
      <c r="M83">
        <f t="shared" ref="M83:M89" si="30">H83+J83</f>
        <v>2.96</v>
      </c>
      <c r="N83">
        <f t="shared" ref="N83:N89" si="31">G83+I83</f>
        <v>44</v>
      </c>
      <c r="O83" s="2">
        <f>H83/M83</f>
        <v>0.72972972972972983</v>
      </c>
      <c r="P83" s="2">
        <f>G83/N83</f>
        <v>0.63636363636363635</v>
      </c>
      <c r="Q83" s="2">
        <f>H83/G83</f>
        <v>7.7142857142857152E-2</v>
      </c>
    </row>
    <row r="84" spans="1:17" x14ac:dyDescent="0.25">
      <c r="A84" t="s">
        <v>45</v>
      </c>
      <c r="B84">
        <v>6</v>
      </c>
      <c r="C84" t="s">
        <v>171</v>
      </c>
      <c r="D84" t="s">
        <v>18</v>
      </c>
      <c r="E84">
        <v>123.157</v>
      </c>
      <c r="F84">
        <v>5.3084699999999998</v>
      </c>
      <c r="G84">
        <v>0</v>
      </c>
      <c r="H84">
        <v>0</v>
      </c>
      <c r="I84">
        <v>9</v>
      </c>
      <c r="J84">
        <v>0.68</v>
      </c>
      <c r="K84">
        <v>90</v>
      </c>
      <c r="L84">
        <v>11.84</v>
      </c>
      <c r="M84">
        <f t="shared" si="30"/>
        <v>0.68</v>
      </c>
      <c r="N84">
        <f t="shared" si="31"/>
        <v>9</v>
      </c>
      <c r="O84" s="2">
        <f>H84/M84</f>
        <v>0</v>
      </c>
      <c r="P84" s="2">
        <f>G84/N84</f>
        <v>0</v>
      </c>
      <c r="Q84" s="2"/>
    </row>
    <row r="85" spans="1:17" x14ac:dyDescent="0.25">
      <c r="A85" t="s">
        <v>135</v>
      </c>
      <c r="B85">
        <v>6</v>
      </c>
      <c r="C85" t="s">
        <v>171</v>
      </c>
      <c r="D85" t="s">
        <v>18</v>
      </c>
      <c r="E85">
        <v>693.68600000000004</v>
      </c>
      <c r="F85">
        <v>9.7537400000000005</v>
      </c>
      <c r="G85">
        <v>13</v>
      </c>
      <c r="H85">
        <v>0.96</v>
      </c>
      <c r="I85">
        <v>7</v>
      </c>
      <c r="J85">
        <v>0.48</v>
      </c>
      <c r="K85">
        <v>127</v>
      </c>
      <c r="L85">
        <v>26.92</v>
      </c>
      <c r="M85">
        <f t="shared" si="30"/>
        <v>1.44</v>
      </c>
      <c r="N85">
        <f t="shared" si="31"/>
        <v>20</v>
      </c>
      <c r="O85" s="2">
        <f>H85/M85</f>
        <v>0.66666666666666663</v>
      </c>
      <c r="P85" s="2">
        <f>G85/N85</f>
        <v>0.65</v>
      </c>
      <c r="Q85" s="2">
        <f>H85/G85</f>
        <v>7.3846153846153839E-2</v>
      </c>
    </row>
    <row r="86" spans="1:17" x14ac:dyDescent="0.25">
      <c r="A86" t="s">
        <v>143</v>
      </c>
      <c r="B86">
        <v>6</v>
      </c>
      <c r="C86" t="s">
        <v>171</v>
      </c>
      <c r="D86" t="s">
        <v>18</v>
      </c>
      <c r="E86">
        <v>452.00299999999999</v>
      </c>
      <c r="F86">
        <v>8.2362099999999998</v>
      </c>
      <c r="G86">
        <v>7</v>
      </c>
      <c r="H86">
        <v>0.48</v>
      </c>
      <c r="I86">
        <v>8</v>
      </c>
      <c r="J86">
        <v>0.52</v>
      </c>
      <c r="K86">
        <v>148</v>
      </c>
      <c r="L86">
        <v>33</v>
      </c>
      <c r="M86">
        <f t="shared" si="30"/>
        <v>1</v>
      </c>
      <c r="N86">
        <f t="shared" si="31"/>
        <v>15</v>
      </c>
      <c r="O86" s="2">
        <f>H86/M86</f>
        <v>0.48</v>
      </c>
      <c r="P86" s="2">
        <f>G86/N86</f>
        <v>0.46666666666666667</v>
      </c>
      <c r="Q86" s="2">
        <f>H86/G86</f>
        <v>6.8571428571428575E-2</v>
      </c>
    </row>
    <row r="87" spans="1:17" x14ac:dyDescent="0.25">
      <c r="A87" t="s">
        <v>147</v>
      </c>
      <c r="B87">
        <v>6</v>
      </c>
      <c r="C87" t="s">
        <v>171</v>
      </c>
      <c r="D87" t="s">
        <v>18</v>
      </c>
      <c r="E87">
        <v>515.24699999999996</v>
      </c>
      <c r="F87">
        <v>8.4300999999999995</v>
      </c>
      <c r="G87">
        <v>28</v>
      </c>
      <c r="H87">
        <v>2</v>
      </c>
      <c r="I87">
        <v>39</v>
      </c>
      <c r="J87">
        <v>2.72</v>
      </c>
      <c r="K87">
        <v>12</v>
      </c>
      <c r="L87">
        <v>2.92</v>
      </c>
      <c r="M87">
        <f t="shared" si="30"/>
        <v>4.7200000000000006</v>
      </c>
      <c r="N87">
        <f t="shared" si="31"/>
        <v>67</v>
      </c>
      <c r="O87" s="2">
        <f>H87/M87</f>
        <v>0.42372881355932196</v>
      </c>
      <c r="P87" s="2">
        <f>G87/N87</f>
        <v>0.41791044776119401</v>
      </c>
      <c r="Q87" s="2">
        <f>H87/G87</f>
        <v>7.1428571428571425E-2</v>
      </c>
    </row>
    <row r="88" spans="1:17" x14ac:dyDescent="0.25">
      <c r="A88" t="s">
        <v>85</v>
      </c>
      <c r="B88">
        <v>6</v>
      </c>
      <c r="C88" t="s">
        <v>171</v>
      </c>
      <c r="D88" t="s">
        <v>26</v>
      </c>
      <c r="E88">
        <v>404.017</v>
      </c>
      <c r="F88">
        <v>6.6801700000000004</v>
      </c>
      <c r="G88">
        <v>7</v>
      </c>
      <c r="H88">
        <v>0.6</v>
      </c>
      <c r="I88">
        <v>18</v>
      </c>
      <c r="J88">
        <v>1.44</v>
      </c>
      <c r="K88">
        <v>83</v>
      </c>
      <c r="L88">
        <v>13.24</v>
      </c>
      <c r="M88">
        <f t="shared" si="30"/>
        <v>2.04</v>
      </c>
      <c r="N88">
        <f t="shared" si="31"/>
        <v>25</v>
      </c>
      <c r="O88" s="2">
        <f>J88/M88</f>
        <v>0.70588235294117641</v>
      </c>
      <c r="P88" s="2">
        <f>I88/N88</f>
        <v>0.72</v>
      </c>
      <c r="Q88" s="2">
        <f>J88/I88</f>
        <v>0.08</v>
      </c>
    </row>
    <row r="89" spans="1:17" x14ac:dyDescent="0.25">
      <c r="A89" t="s">
        <v>93</v>
      </c>
      <c r="B89">
        <v>6</v>
      </c>
      <c r="C89" t="s">
        <v>171</v>
      </c>
      <c r="D89" t="s">
        <v>26</v>
      </c>
      <c r="E89">
        <v>739.91600000000005</v>
      </c>
      <c r="F89">
        <v>9.5497700000000005</v>
      </c>
      <c r="G89">
        <v>32</v>
      </c>
      <c r="H89">
        <v>2.88</v>
      </c>
      <c r="I89">
        <v>25</v>
      </c>
      <c r="J89">
        <v>1.8</v>
      </c>
      <c r="K89">
        <v>44</v>
      </c>
      <c r="L89">
        <v>14.52</v>
      </c>
      <c r="M89">
        <f t="shared" si="30"/>
        <v>4.68</v>
      </c>
      <c r="N89">
        <f t="shared" si="31"/>
        <v>57</v>
      </c>
      <c r="O89" s="2">
        <f>J89/M89</f>
        <v>0.38461538461538464</v>
      </c>
      <c r="P89" s="2">
        <f>I89/N89</f>
        <v>0.43859649122807015</v>
      </c>
      <c r="Q89" s="2">
        <f>J89/I89</f>
        <v>7.2000000000000008E-2</v>
      </c>
    </row>
    <row r="90" spans="1:17" x14ac:dyDescent="0.25">
      <c r="A90" s="3" t="s">
        <v>184</v>
      </c>
      <c r="E90" s="4">
        <f>AVERAGE(E83:E89)</f>
        <v>494.70814285714283</v>
      </c>
      <c r="F90" s="4">
        <f t="shared" ref="F90:Q90" si="32">AVERAGE(F83:F89)</f>
        <v>7.9561642857142871</v>
      </c>
      <c r="G90" s="4">
        <f t="shared" si="32"/>
        <v>16.428571428571427</v>
      </c>
      <c r="H90" s="4">
        <f t="shared" si="32"/>
        <v>1.2971428571428569</v>
      </c>
      <c r="I90" s="4">
        <f t="shared" si="32"/>
        <v>17.428571428571427</v>
      </c>
      <c r="J90" s="4">
        <f t="shared" si="32"/>
        <v>1.205714285714286</v>
      </c>
      <c r="K90" s="4">
        <f t="shared" si="32"/>
        <v>80.428571428571431</v>
      </c>
      <c r="L90" s="4">
        <f t="shared" si="32"/>
        <v>16.440000000000001</v>
      </c>
      <c r="M90" s="4">
        <f t="shared" si="32"/>
        <v>2.5028571428571427</v>
      </c>
      <c r="N90" s="4">
        <f t="shared" si="32"/>
        <v>33.857142857142854</v>
      </c>
      <c r="O90" s="4">
        <f t="shared" si="32"/>
        <v>0.48437470678746847</v>
      </c>
      <c r="P90" s="4">
        <f t="shared" si="32"/>
        <v>0.47564817743136673</v>
      </c>
      <c r="Q90" s="4">
        <f t="shared" si="32"/>
        <v>7.3831501831501833E-2</v>
      </c>
    </row>
    <row r="91" spans="1:17" x14ac:dyDescent="0.25">
      <c r="A91" s="3" t="s">
        <v>185</v>
      </c>
      <c r="E91" s="4">
        <f>STDEV(E83:E89)/SQRT(7)</f>
        <v>77.129709565994702</v>
      </c>
      <c r="F91" s="4">
        <f t="shared" ref="F91:P91" si="33">STDEV(F83:F89)/SQRT(7)</f>
        <v>0.59284213733448243</v>
      </c>
      <c r="G91" s="4">
        <f t="shared" si="33"/>
        <v>4.8050427026353946</v>
      </c>
      <c r="H91" s="4">
        <f t="shared" si="33"/>
        <v>0.3992237365647674</v>
      </c>
      <c r="I91" s="4">
        <f t="shared" si="33"/>
        <v>4.3471783013436971</v>
      </c>
      <c r="J91" s="4">
        <f t="shared" si="33"/>
        <v>0.31392186731017985</v>
      </c>
      <c r="K91" s="4">
        <f t="shared" si="33"/>
        <v>17.796277222868753</v>
      </c>
      <c r="L91" s="4">
        <f t="shared" si="33"/>
        <v>3.8308919762025826</v>
      </c>
      <c r="M91" s="4">
        <f t="shared" si="33"/>
        <v>0.63226619727586819</v>
      </c>
      <c r="N91" s="4">
        <f t="shared" si="33"/>
        <v>8.4245349495177617</v>
      </c>
      <c r="O91" s="4">
        <f t="shared" si="33"/>
        <v>9.6456618004052627E-2</v>
      </c>
      <c r="P91" s="4">
        <f t="shared" si="33"/>
        <v>9.0890326253651357E-2</v>
      </c>
      <c r="Q91" s="4">
        <f>STDEV(Q83:Q89)/SQRT(6)</f>
        <v>1.6912766629166979E-3</v>
      </c>
    </row>
  </sheetData>
  <sortState xmlns:xlrd2="http://schemas.microsoft.com/office/spreadsheetml/2017/richdata2" ref="A2:Q89">
    <sortCondition ref="C2:C89"/>
    <sortCondition ref="B2:B89"/>
  </sortState>
  <printOptions gridLines="1"/>
  <pageMargins left="0.25" right="0.25" top="0.75" bottom="0.75" header="0.3" footer="0.3"/>
  <pageSetup scale="84" fitToHeight="0" orientation="landscape" r:id="rId1"/>
  <rowBreaks count="2" manualBreakCount="2">
    <brk id="38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SOP</vt:lpstr>
      <vt:lpstr>Raw Data</vt:lpstr>
      <vt:lpstr>Sorted</vt:lpstr>
      <vt:lpstr>Criteria Met</vt:lpstr>
    </vt:vector>
  </TitlesOfParts>
  <Company>Noldus I.T.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Hill, Donna</cp:lastModifiedBy>
  <cp:lastPrinted>2024-08-07T18:17:58Z</cp:lastPrinted>
  <dcterms:created xsi:type="dcterms:W3CDTF">2024-07-24T05:30:26Z</dcterms:created>
  <dcterms:modified xsi:type="dcterms:W3CDTF">2026-05-04T17:48:38Z</dcterms:modified>
</cp:coreProperties>
</file>