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PFAS/PFAS paper/Science Hub files/"/>
    </mc:Choice>
  </mc:AlternateContent>
  <xr:revisionPtr revIDLastSave="132" documentId="8_{09B72F97-3095-41B7-BD44-C8DDCE89CA5F}" xr6:coauthVersionLast="47" xr6:coauthVersionMax="47" xr10:uidLastSave="{066955FD-FC3F-4C1F-A806-8AE08A4951F2}"/>
  <bookViews>
    <workbookView xWindow="-108" yWindow="-108" windowWidth="23256" windowHeight="13896" firstSheet="2" activeTab="1" xr2:uid="{D6B4C2E8-7AF3-4770-8D7B-D020A2C35D52}"/>
  </bookViews>
  <sheets>
    <sheet name="Summary SF1A" sheetId="1" r:id="rId1"/>
    <sheet name="Summary SF1B" sheetId="7" r:id="rId2"/>
    <sheet name="SF1A 240909" sheetId="2" r:id="rId3"/>
    <sheet name="SF1A 240910" sheetId="3" r:id="rId4"/>
    <sheet name="SF1A 240912" sheetId="4" r:id="rId5"/>
    <sheet name="SF1A 240916" sheetId="5" r:id="rId6"/>
    <sheet name="SF1A 240918" sheetId="6" r:id="rId7"/>
    <sheet name="SF1B 240924" sheetId="8" r:id="rId8"/>
    <sheet name="SF1B 240925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3" i="9" l="1"/>
  <c r="E153" i="9" s="1"/>
  <c r="F153" i="9" s="1"/>
  <c r="D152" i="9"/>
  <c r="E152" i="9" s="1"/>
  <c r="D151" i="9"/>
  <c r="E151" i="9" s="1"/>
  <c r="I150" i="9"/>
  <c r="D150" i="9"/>
  <c r="E150" i="9" s="1"/>
  <c r="I149" i="9"/>
  <c r="I148" i="9"/>
  <c r="D147" i="9"/>
  <c r="E147" i="9" s="1"/>
  <c r="F147" i="9" s="1"/>
  <c r="D146" i="9"/>
  <c r="E146" i="9" s="1"/>
  <c r="F146" i="9" s="1"/>
  <c r="D145" i="9"/>
  <c r="E145" i="9" s="1"/>
  <c r="F145" i="9" s="1"/>
  <c r="D144" i="9"/>
  <c r="E144" i="9" s="1"/>
  <c r="K143" i="9"/>
  <c r="L143" i="9" s="1"/>
  <c r="D141" i="9"/>
  <c r="E141" i="9" s="1"/>
  <c r="F141" i="9" s="1"/>
  <c r="D140" i="9"/>
  <c r="E140" i="9" s="1"/>
  <c r="F140" i="9" s="1"/>
  <c r="Q139" i="9"/>
  <c r="P139" i="9"/>
  <c r="L139" i="9"/>
  <c r="K139" i="9"/>
  <c r="D139" i="9"/>
  <c r="E139" i="9" s="1"/>
  <c r="F139" i="9" s="1"/>
  <c r="D138" i="9"/>
  <c r="E138" i="9" s="1"/>
  <c r="D153" i="8"/>
  <c r="E153" i="8" s="1"/>
  <c r="D152" i="8"/>
  <c r="E152" i="8" s="1"/>
  <c r="D151" i="8"/>
  <c r="E151" i="8" s="1"/>
  <c r="I150" i="8"/>
  <c r="D150" i="8"/>
  <c r="E150" i="8" s="1"/>
  <c r="I149" i="8"/>
  <c r="I148" i="8"/>
  <c r="D147" i="8"/>
  <c r="E147" i="8" s="1"/>
  <c r="F147" i="8" s="1"/>
  <c r="D146" i="8"/>
  <c r="E146" i="8" s="1"/>
  <c r="D145" i="8"/>
  <c r="E145" i="8" s="1"/>
  <c r="F145" i="8" s="1"/>
  <c r="D144" i="8"/>
  <c r="E144" i="8" s="1"/>
  <c r="K143" i="8"/>
  <c r="L143" i="8" s="1"/>
  <c r="D141" i="8"/>
  <c r="E141" i="8" s="1"/>
  <c r="D140" i="8"/>
  <c r="E140" i="8" s="1"/>
  <c r="P139" i="8"/>
  <c r="Q139" i="8" s="1"/>
  <c r="K139" i="8"/>
  <c r="L139" i="8" s="1"/>
  <c r="D139" i="8"/>
  <c r="E139" i="8" s="1"/>
  <c r="F139" i="8" s="1"/>
  <c r="D138" i="8"/>
  <c r="E138" i="8" s="1"/>
  <c r="J149" i="9" l="1"/>
  <c r="K149" i="9"/>
  <c r="F144" i="9"/>
  <c r="G147" i="9" s="1"/>
  <c r="F138" i="9"/>
  <c r="G141" i="9" s="1"/>
  <c r="J148" i="9"/>
  <c r="K148" i="9"/>
  <c r="L148" i="9" s="1"/>
  <c r="J150" i="9"/>
  <c r="F150" i="9"/>
  <c r="K150" i="9"/>
  <c r="L150" i="9" s="1"/>
  <c r="F151" i="9"/>
  <c r="F152" i="9"/>
  <c r="F144" i="8"/>
  <c r="K149" i="8"/>
  <c r="J149" i="8"/>
  <c r="F146" i="8"/>
  <c r="J148" i="8"/>
  <c r="F138" i="8"/>
  <c r="G141" i="8" s="1"/>
  <c r="K148" i="8"/>
  <c r="L148" i="8" s="1"/>
  <c r="K150" i="8"/>
  <c r="L150" i="8" s="1"/>
  <c r="J150" i="8"/>
  <c r="F150" i="8"/>
  <c r="F151" i="8"/>
  <c r="F140" i="8"/>
  <c r="F152" i="8"/>
  <c r="F141" i="8"/>
  <c r="F153" i="8"/>
  <c r="G153" i="9" l="1"/>
  <c r="L149" i="9"/>
  <c r="L149" i="8"/>
  <c r="G147" i="8"/>
  <c r="G153" i="8"/>
  <c r="I142" i="6" l="1"/>
  <c r="D142" i="6"/>
  <c r="E142" i="6" s="1"/>
  <c r="F142" i="6" s="1"/>
  <c r="I141" i="6"/>
  <c r="E141" i="6"/>
  <c r="F141" i="6" s="1"/>
  <c r="D141" i="6"/>
  <c r="I140" i="6"/>
  <c r="D140" i="6"/>
  <c r="E140" i="6" s="1"/>
  <c r="D137" i="6"/>
  <c r="E137" i="6" s="1"/>
  <c r="E136" i="6"/>
  <c r="D136" i="6"/>
  <c r="K135" i="6"/>
  <c r="L135" i="6" s="1"/>
  <c r="D135" i="6"/>
  <c r="E135" i="6" s="1"/>
  <c r="D132" i="6"/>
  <c r="E132" i="6" s="1"/>
  <c r="P131" i="6"/>
  <c r="Q131" i="6" s="1"/>
  <c r="K131" i="6"/>
  <c r="L131" i="6" s="1"/>
  <c r="D131" i="6"/>
  <c r="E131" i="6" s="1"/>
  <c r="F131" i="6" s="1"/>
  <c r="D130" i="6"/>
  <c r="E130" i="6" s="1"/>
  <c r="I142" i="5"/>
  <c r="I141" i="5"/>
  <c r="I140" i="5"/>
  <c r="E139" i="5"/>
  <c r="D139" i="5"/>
  <c r="D138" i="5"/>
  <c r="E138" i="5" s="1"/>
  <c r="K135" i="5"/>
  <c r="L135" i="5" s="1"/>
  <c r="D135" i="5"/>
  <c r="E135" i="5" s="1"/>
  <c r="E134" i="5"/>
  <c r="K141" i="5" s="1"/>
  <c r="D134" i="5"/>
  <c r="P131" i="5"/>
  <c r="Q131" i="5" s="1"/>
  <c r="K131" i="5"/>
  <c r="L131" i="5" s="1"/>
  <c r="D131" i="5"/>
  <c r="E131" i="5" s="1"/>
  <c r="D130" i="5"/>
  <c r="E130" i="5" s="1"/>
  <c r="I142" i="4"/>
  <c r="I141" i="4"/>
  <c r="I140" i="4"/>
  <c r="D140" i="4"/>
  <c r="E140" i="4" s="1"/>
  <c r="D139" i="4"/>
  <c r="E139" i="4" s="1"/>
  <c r="D138" i="4"/>
  <c r="E138" i="4" s="1"/>
  <c r="D136" i="4"/>
  <c r="E136" i="4" s="1"/>
  <c r="E135" i="4"/>
  <c r="D135" i="4"/>
  <c r="D134" i="4"/>
  <c r="E134" i="4" s="1"/>
  <c r="K133" i="4"/>
  <c r="L133" i="4" s="1"/>
  <c r="K132" i="4"/>
  <c r="L132" i="4" s="1"/>
  <c r="D132" i="4"/>
  <c r="E132" i="4" s="1"/>
  <c r="K131" i="4"/>
  <c r="L131" i="4" s="1"/>
  <c r="D131" i="4"/>
  <c r="E131" i="4" s="1"/>
  <c r="D130" i="4"/>
  <c r="E130" i="4" s="1"/>
  <c r="F130" i="4" s="1"/>
  <c r="D153" i="3"/>
  <c r="E153" i="3" s="1"/>
  <c r="F153" i="3" s="1"/>
  <c r="G153" i="3" s="1"/>
  <c r="D152" i="3"/>
  <c r="E152" i="3" s="1"/>
  <c r="F152" i="3" s="1"/>
  <c r="G152" i="3" s="1"/>
  <c r="E151" i="3"/>
  <c r="F151" i="3" s="1"/>
  <c r="D151" i="3"/>
  <c r="D149" i="3"/>
  <c r="E149" i="3" s="1"/>
  <c r="F149" i="3" s="1"/>
  <c r="D148" i="3"/>
  <c r="E148" i="3" s="1"/>
  <c r="F148" i="3" s="1"/>
  <c r="G148" i="3" s="1"/>
  <c r="D147" i="3"/>
  <c r="E147" i="3" s="1"/>
  <c r="F147" i="3" s="1"/>
  <c r="D145" i="3"/>
  <c r="E145" i="3" s="1"/>
  <c r="F145" i="3" s="1"/>
  <c r="D144" i="3"/>
  <c r="E144" i="3" s="1"/>
  <c r="F144" i="3" s="1"/>
  <c r="R143" i="3"/>
  <c r="Q143" i="3"/>
  <c r="L143" i="3"/>
  <c r="M143" i="3" s="1"/>
  <c r="D143" i="3"/>
  <c r="E143" i="3" s="1"/>
  <c r="F143" i="3" s="1"/>
  <c r="D141" i="3"/>
  <c r="E141" i="3" s="1"/>
  <c r="F141" i="3" s="1"/>
  <c r="G141" i="3" s="1"/>
  <c r="E140" i="3"/>
  <c r="F140" i="3" s="1"/>
  <c r="G140" i="3" s="1"/>
  <c r="D140" i="3"/>
  <c r="Q139" i="3"/>
  <c r="R139" i="3" s="1"/>
  <c r="L139" i="3"/>
  <c r="M139" i="3" s="1"/>
  <c r="D139" i="3"/>
  <c r="E139" i="3" s="1"/>
  <c r="F139" i="3" s="1"/>
  <c r="D138" i="3"/>
  <c r="L134" i="2"/>
  <c r="D128" i="2"/>
  <c r="E128" i="2" s="1"/>
  <c r="D127" i="2"/>
  <c r="E127" i="2" s="1"/>
  <c r="E126" i="2"/>
  <c r="D126" i="2"/>
  <c r="D124" i="2"/>
  <c r="E124" i="2" s="1"/>
  <c r="M123" i="2"/>
  <c r="N123" i="2" s="1"/>
  <c r="D123" i="2"/>
  <c r="E123" i="2" s="1"/>
  <c r="E122" i="2"/>
  <c r="M133" i="2" s="1"/>
  <c r="F132" i="6" l="1"/>
  <c r="F135" i="6"/>
  <c r="G137" i="6" s="1"/>
  <c r="K141" i="6"/>
  <c r="J141" i="6"/>
  <c r="F136" i="6"/>
  <c r="F137" i="6"/>
  <c r="J142" i="6"/>
  <c r="K142" i="6"/>
  <c r="L142" i="6" s="1"/>
  <c r="F140" i="6"/>
  <c r="G142" i="6" s="1"/>
  <c r="K140" i="6"/>
  <c r="J140" i="6"/>
  <c r="F130" i="6"/>
  <c r="F135" i="5"/>
  <c r="F138" i="5"/>
  <c r="G139" i="5" s="1"/>
  <c r="K142" i="5"/>
  <c r="J142" i="5"/>
  <c r="F139" i="5"/>
  <c r="K140" i="5"/>
  <c r="J140" i="5"/>
  <c r="F130" i="5"/>
  <c r="F131" i="5"/>
  <c r="F134" i="5"/>
  <c r="G135" i="5" s="1"/>
  <c r="J141" i="5"/>
  <c r="L141" i="5" s="1"/>
  <c r="K141" i="4"/>
  <c r="F134" i="4"/>
  <c r="J141" i="4"/>
  <c r="F135" i="4"/>
  <c r="F136" i="4"/>
  <c r="F138" i="4"/>
  <c r="K142" i="4"/>
  <c r="J142" i="4"/>
  <c r="F139" i="4"/>
  <c r="F140" i="4"/>
  <c r="F131" i="4"/>
  <c r="G132" i="4" s="1"/>
  <c r="K140" i="4"/>
  <c r="J140" i="4"/>
  <c r="F132" i="4"/>
  <c r="L149" i="3"/>
  <c r="K149" i="3"/>
  <c r="G143" i="3"/>
  <c r="H145" i="3" s="1"/>
  <c r="G151" i="3"/>
  <c r="H153" i="3" s="1"/>
  <c r="L151" i="3"/>
  <c r="K151" i="3"/>
  <c r="G144" i="3"/>
  <c r="G145" i="3"/>
  <c r="G139" i="3"/>
  <c r="H141" i="3" s="1"/>
  <c r="L148" i="3"/>
  <c r="K148" i="3"/>
  <c r="K150" i="3"/>
  <c r="L150" i="3"/>
  <c r="M150" i="3" s="1"/>
  <c r="G147" i="3"/>
  <c r="G149" i="3"/>
  <c r="M128" i="2"/>
  <c r="F123" i="2"/>
  <c r="L128" i="2"/>
  <c r="F124" i="2"/>
  <c r="F126" i="2"/>
  <c r="M134" i="2"/>
  <c r="L129" i="2"/>
  <c r="F127" i="2"/>
  <c r="M129" i="2"/>
  <c r="N129" i="2" s="1"/>
  <c r="F128" i="2"/>
  <c r="L133" i="2"/>
  <c r="N133" i="2" s="1"/>
  <c r="L141" i="6" l="1"/>
  <c r="G132" i="6"/>
  <c r="L140" i="6"/>
  <c r="G131" i="5"/>
  <c r="L140" i="5"/>
  <c r="L142" i="5"/>
  <c r="L142" i="4"/>
  <c r="G140" i="4"/>
  <c r="G136" i="4"/>
  <c r="L140" i="4"/>
  <c r="L141" i="4"/>
  <c r="H149" i="3"/>
  <c r="M149" i="3"/>
  <c r="M148" i="3"/>
  <c r="M151" i="3"/>
  <c r="N134" i="2"/>
  <c r="N128" i="2"/>
</calcChain>
</file>

<file path=xl/sharedStrings.xml><?xml version="1.0" encoding="utf-8"?>
<sst xmlns="http://schemas.openxmlformats.org/spreadsheetml/2006/main" count="1539" uniqueCount="257">
  <si>
    <t>Day 1</t>
  </si>
  <si>
    <t>Day 2</t>
  </si>
  <si>
    <t>1 mg/mL</t>
  </si>
  <si>
    <t>2mg/mL</t>
  </si>
  <si>
    <t>10 uL</t>
  </si>
  <si>
    <t>20 uL</t>
  </si>
  <si>
    <t>30 uL</t>
  </si>
  <si>
    <t>240910 file</t>
  </si>
  <si>
    <t>240912 file</t>
  </si>
  <si>
    <t>240916 file</t>
  </si>
  <si>
    <t>240918 file</t>
  </si>
  <si>
    <t>240909 file</t>
  </si>
  <si>
    <t>90 sec</t>
  </si>
  <si>
    <t>Data for volume determination (panel SF1A) come from 5 experimental days color coded as below. See individual experimental day tabs for details.</t>
  </si>
  <si>
    <t>Software Version</t>
  </si>
  <si>
    <t>3.10.06</t>
  </si>
  <si>
    <t>Experiment File Path:</t>
  </si>
  <si>
    <t>C:\Users\Public\Documents\Experiments\240909_fluorescein + tensiometer_3 min vs 90 sec sedimentation.xpt</t>
  </si>
  <si>
    <t>Protocol File Path:</t>
  </si>
  <si>
    <t>C:\Users\Public\Documents\Protocols\fluorescein detection.prt</t>
  </si>
  <si>
    <t>Plate Number</t>
  </si>
  <si>
    <t>Plate 1</t>
  </si>
  <si>
    <t>Date</t>
  </si>
  <si>
    <t>Time</t>
  </si>
  <si>
    <t>Reader Type:</t>
  </si>
  <si>
    <t>Cytation7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</si>
  <si>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</si>
  <si>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</si>
  <si>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</si>
  <si>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</si>
  <si>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</si>
  <si>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</si>
  <si>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</si>
  <si>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Read</t>
  </si>
  <si>
    <t>Fluorescence Endpoint</t>
  </si>
  <si>
    <t>Full Plate</t>
  </si>
  <si>
    <t>Filter Set 1</t>
  </si>
  <si>
    <t xml:space="preserve">    Excitation: 485/12,  Emission: 515/15</t>
  </si>
  <si>
    <t xml:space="preserve">    Optics: Top,  Gain: extended</t>
  </si>
  <si>
    <t>Light Source: Xenon Flash,  Lamp Energy: High,  Extended Dynamic Range</t>
  </si>
  <si>
    <t>Read Speed: Normal,  Delay: 100 msec,  Measurements/Data Point: 10</t>
  </si>
  <si>
    <t>Read Height: 7 mm</t>
  </si>
  <si>
    <t>Layout</t>
  </si>
  <si>
    <t>A</t>
  </si>
  <si>
    <t>STD3</t>
  </si>
  <si>
    <t>SPL1</t>
  </si>
  <si>
    <t>Well ID</t>
  </si>
  <si>
    <t>Conc/Dil</t>
  </si>
  <si>
    <t>B</t>
  </si>
  <si>
    <t>STD4</t>
  </si>
  <si>
    <t>SPL2</t>
  </si>
  <si>
    <t>C</t>
  </si>
  <si>
    <t>STD5</t>
  </si>
  <si>
    <t>SPL3</t>
  </si>
  <si>
    <t>D</t>
  </si>
  <si>
    <t>STD6</t>
  </si>
  <si>
    <t>SPL4</t>
  </si>
  <si>
    <t>E</t>
  </si>
  <si>
    <t>STD7</t>
  </si>
  <si>
    <t>SPL5</t>
  </si>
  <si>
    <t>F</t>
  </si>
  <si>
    <t>STD8</t>
  </si>
  <si>
    <t>SPL6</t>
  </si>
  <si>
    <t>G</t>
  </si>
  <si>
    <t>STD9</t>
  </si>
  <si>
    <t>H</t>
  </si>
  <si>
    <t>BLK</t>
  </si>
  <si>
    <t>Results</t>
  </si>
  <si>
    <t>Actual Temperature:</t>
  </si>
  <si>
    <t>Well</t>
  </si>
  <si>
    <t>Blank 485,515</t>
  </si>
  <si>
    <t>[Concentration]</t>
  </si>
  <si>
    <t>Count</t>
  </si>
  <si>
    <t>Mean</t>
  </si>
  <si>
    <t>Std Dev</t>
  </si>
  <si>
    <t>CV (%)</t>
  </si>
  <si>
    <t>H1</t>
  </si>
  <si>
    <t>&lt;0.000</t>
  </si>
  <si>
    <t>?????</t>
  </si>
  <si>
    <t>H2</t>
  </si>
  <si>
    <t>A3</t>
  </si>
  <si>
    <t>A4</t>
  </si>
  <si>
    <t>B4</t>
  </si>
  <si>
    <t>C3</t>
  </si>
  <si>
    <t>C4</t>
  </si>
  <si>
    <t>D3</t>
  </si>
  <si>
    <t>D4</t>
  </si>
  <si>
    <t>E3</t>
  </si>
  <si>
    <t>E4</t>
  </si>
  <si>
    <t>F3</t>
  </si>
  <si>
    <t>F4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</si>
  <si>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</si>
  <si>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</si>
  <si>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</si>
  <si>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</si>
  <si>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</si>
  <si>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</si>
  <si>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</si>
  <si>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</si>
  <si>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</si>
  <si>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</si>
  <si>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F1</t>
  </si>
  <si>
    <t>F2</t>
  </si>
  <si>
    <t>G1</t>
  </si>
  <si>
    <t>G2</t>
  </si>
  <si>
    <t>StdCurve</t>
  </si>
  <si>
    <t>StdCurve Fitting Results</t>
  </si>
  <si>
    <t>Curve Name</t>
  </si>
  <si>
    <t>Curve Formula</t>
  </si>
  <si>
    <t>R2</t>
  </si>
  <si>
    <t>Fit F Prob</t>
  </si>
  <si>
    <t>Y=C*X^2+B*X+A</t>
  </si>
  <si>
    <t xml:space="preserve"> - samples diluted 10uL in 500uL</t>
  </si>
  <si>
    <t>dil ng/mL</t>
  </si>
  <si>
    <t>ng/mL</t>
  </si>
  <si>
    <t>ng/droplet</t>
  </si>
  <si>
    <t>dep eff</t>
  </si>
  <si>
    <t>total mass inputs into the system:</t>
  </si>
  <si>
    <t>3 min sedimentation</t>
  </si>
  <si>
    <t>Sample 1</t>
  </si>
  <si>
    <t>mg/mL</t>
  </si>
  <si>
    <t>vol (mL)</t>
  </si>
  <si>
    <t>mg</t>
  </si>
  <si>
    <t>ng</t>
  </si>
  <si>
    <t>Sample 2</t>
  </si>
  <si>
    <t>Sample 3</t>
  </si>
  <si>
    <t>90 sec sedimentation</t>
  </si>
  <si>
    <t>Sample 4*</t>
  </si>
  <si>
    <t>If two solid replicates from each condition were analyzed:</t>
  </si>
  <si>
    <t>Sample 5</t>
  </si>
  <si>
    <t>avg (ng)</t>
  </si>
  <si>
    <t>sd</t>
  </si>
  <si>
    <t>sd%</t>
  </si>
  <si>
    <t>Sample 6</t>
  </si>
  <si>
    <t>3 min</t>
  </si>
  <si>
    <t xml:space="preserve"> - two samples had unusual values, highlighted in yellow</t>
  </si>
  <si>
    <t xml:space="preserve">*possibly contaminated? Sample is too high compared to replicates and historical deposition </t>
  </si>
  <si>
    <t>All reps:</t>
  </si>
  <si>
    <t>Used all 3 90 s values</t>
  </si>
  <si>
    <t>C:\Users\Public\Documents\Experiments\240910_fluorescein + tensiometer_10ul_20ul_1mg-ml_2mg-ml.xpt</t>
  </si>
  <si>
    <t>STD12</t>
  </si>
  <si>
    <t>STD13</t>
  </si>
  <si>
    <t>SPL7</t>
  </si>
  <si>
    <t>SPL8</t>
  </si>
  <si>
    <t>SPL9</t>
  </si>
  <si>
    <t>SPL10</t>
  </si>
  <si>
    <t>SPL11</t>
  </si>
  <si>
    <t>STD10</t>
  </si>
  <si>
    <t>SPL12</t>
  </si>
  <si>
    <t>STD11</t>
  </si>
  <si>
    <t>C7</t>
  </si>
  <si>
    <t>C8</t>
  </si>
  <si>
    <t>1 10ul, 1mg/ml</t>
  </si>
  <si>
    <t>D7</t>
  </si>
  <si>
    <t>D8</t>
  </si>
  <si>
    <t>2 10ul, 1mg/ml</t>
  </si>
  <si>
    <t>E7</t>
  </si>
  <si>
    <t>E8</t>
  </si>
  <si>
    <t>3 10ul, 1mg/ml</t>
  </si>
  <si>
    <t>F7</t>
  </si>
  <si>
    <t>F8</t>
  </si>
  <si>
    <t>4 20ul, 1mg/ml</t>
  </si>
  <si>
    <t>G7</t>
  </si>
  <si>
    <t>G8</t>
  </si>
  <si>
    <t>5 20ul, 1mg/ml</t>
  </si>
  <si>
    <t>H7</t>
  </si>
  <si>
    <t>H8</t>
  </si>
  <si>
    <t>6 20ul, 1mg/ml</t>
  </si>
  <si>
    <t>A9</t>
  </si>
  <si>
    <t>A10</t>
  </si>
  <si>
    <t>7 10ul, 2mg/ml</t>
  </si>
  <si>
    <t>B9</t>
  </si>
  <si>
    <t>B10</t>
  </si>
  <si>
    <t>8 10ul, 2mg/ml</t>
  </si>
  <si>
    <t>C9</t>
  </si>
  <si>
    <t>C10</t>
  </si>
  <si>
    <t>9 10ul, 2mg/ml</t>
  </si>
  <si>
    <t>D9</t>
  </si>
  <si>
    <t>D10</t>
  </si>
  <si>
    <t>10 20ul, 2mg/ml</t>
  </si>
  <si>
    <t>E9</t>
  </si>
  <si>
    <t>E10</t>
  </si>
  <si>
    <t>11 20ul, 2mg/ml</t>
  </si>
  <si>
    <t>F9</t>
  </si>
  <si>
    <t>F10</t>
  </si>
  <si>
    <t>12 20ul, 2mg/ml</t>
  </si>
  <si>
    <t>G9</t>
  </si>
  <si>
    <t>G10</t>
  </si>
  <si>
    <t>A5</t>
  </si>
  <si>
    <t>A6</t>
  </si>
  <si>
    <t>B5</t>
  </si>
  <si>
    <t>B6</t>
  </si>
  <si>
    <t>C5</t>
  </si>
  <si>
    <t>C6</t>
  </si>
  <si>
    <t>D5</t>
  </si>
  <si>
    <t>D6</t>
  </si>
  <si>
    <t>E5</t>
  </si>
  <si>
    <t>E6</t>
  </si>
  <si>
    <t>F5</t>
  </si>
  <si>
    <t>F6</t>
  </si>
  <si>
    <t>G5</t>
  </si>
  <si>
    <t>G6</t>
  </si>
  <si>
    <t>H5</t>
  </si>
  <si>
    <t>H6</t>
  </si>
  <si>
    <t>A7</t>
  </si>
  <si>
    <t>A8</t>
  </si>
  <si>
    <t>B7</t>
  </si>
  <si>
    <t>B8</t>
  </si>
  <si>
    <t>blanked</t>
  </si>
  <si>
    <t>average dep eff</t>
  </si>
  <si>
    <t>blank</t>
  </si>
  <si>
    <t>Sample 4</t>
  </si>
  <si>
    <t>Sample 7</t>
  </si>
  <si>
    <t>Sample 8</t>
  </si>
  <si>
    <t>10ul, 1mg/ml</t>
  </si>
  <si>
    <t>Sample 9</t>
  </si>
  <si>
    <t>20ul, 1mg/ml</t>
  </si>
  <si>
    <t>10ul, 2mg/ml</t>
  </si>
  <si>
    <t>Sample 10</t>
  </si>
  <si>
    <t>20ul, 2mg/ml</t>
  </si>
  <si>
    <t>Sample 11</t>
  </si>
  <si>
    <t>Sample 12</t>
  </si>
  <si>
    <t>This data is used in Figure SF1A</t>
  </si>
  <si>
    <t>Values used</t>
  </si>
  <si>
    <t>C:\Users\Public\Documents\Experiments\240912_fluorescein+tensiometer_10-20-30ul_dose.xpt</t>
  </si>
  <si>
    <t>B3</t>
  </si>
  <si>
    <t>10ul neb</t>
  </si>
  <si>
    <t>avg dep eff</t>
  </si>
  <si>
    <t>20ul neb</t>
  </si>
  <si>
    <t>30ul neb</t>
  </si>
  <si>
    <t>*ignored first rep</t>
  </si>
  <si>
    <t>s</t>
  </si>
  <si>
    <t>mass input</t>
  </si>
  <si>
    <t>deposition</t>
  </si>
  <si>
    <t>C:\Users\Public\Documents\Experiments\240916_fluorescein+tensiometer.xpt</t>
  </si>
  <si>
    <t>C:\Users\Public\Documents\Protocols\Rhodamine6G-1.prt</t>
  </si>
  <si>
    <t xml:space="preserve">    Excitation: 480/20,  Emission: 550/20</t>
  </si>
  <si>
    <t>Blank 480,550</t>
  </si>
  <si>
    <t>G3</t>
  </si>
  <si>
    <t>G4</t>
  </si>
  <si>
    <t>H3</t>
  </si>
  <si>
    <t>H4</t>
  </si>
  <si>
    <t>Y=D*X^3+C*X^2+B*X+A</t>
  </si>
  <si>
    <t>0.5mg/ml</t>
  </si>
  <si>
    <t>1mg/ml</t>
  </si>
  <si>
    <t>2mg/ml</t>
  </si>
  <si>
    <t>C:\Users\Public\Documents\Experiments\240918_fluorescein+tensiometer.xpt</t>
  </si>
  <si>
    <t>first 2 are 3 min sedimentation time (not used in figure), last 3 are 90 sec</t>
  </si>
  <si>
    <t>This data is used in Figure SF1B</t>
  </si>
  <si>
    <t>C:\Users\Public\Documents\Experiments\240924_fluorescein+tensiometer.xpt</t>
  </si>
  <si>
    <t>0.5 mg/ml</t>
  </si>
  <si>
    <t>1.0 mg/ml</t>
  </si>
  <si>
    <t>2.0 mg/ml</t>
  </si>
  <si>
    <t>C:\Users\Public\Documents\Experiments\240925_fluorescein+tensiometer.xpt</t>
  </si>
  <si>
    <t>Data for assessing day-to-day variability (panel SF1B) come from 2 experimental days color coded as below. See individual experimental day tabs for details.</t>
  </si>
  <si>
    <t>data are in SF1B 240924 file</t>
  </si>
  <si>
    <t>data are in SF1B 240925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</si>
</sst>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i/>
      <sz val="10"/>
      <color rgb="FF0070C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66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3" fillId="4" borderId="0" xfId="0" applyFont="1" applyFill="1"/>
    <xf numFmtId="0" fontId="0" fillId="4" borderId="0" xfId="0" applyFill="1"/>
    <xf numFmtId="0" fontId="3" fillId="5" borderId="0" xfId="0" applyFont="1" applyFill="1"/>
    <xf numFmtId="0" fontId="0" fillId="5" borderId="0" xfId="0" applyFill="1"/>
    <xf numFmtId="0" fontId="0" fillId="6" borderId="0" xfId="0" applyFill="1"/>
    <xf numFmtId="0" fontId="3" fillId="6" borderId="0" xfId="0" applyFont="1" applyFill="1"/>
    <xf numFmtId="0" fontId="0" fillId="7" borderId="0" xfId="0" applyFill="1"/>
    <xf numFmtId="0" fontId="0" fillId="0" borderId="0" xfId="0" applyFill="1"/>
    <xf numFmtId="0" fontId="2" fillId="7" borderId="0" xfId="0" applyFont="1" applyFill="1"/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0" borderId="6" xfId="0" applyFont="1" applyBorder="1"/>
    <xf numFmtId="0" fontId="3" fillId="0" borderId="4" xfId="0" applyFont="1" applyBorder="1"/>
    <xf numFmtId="0" fontId="3" fillId="5" borderId="4" xfId="0" applyFont="1" applyFill="1" applyBorder="1"/>
    <xf numFmtId="0" fontId="6" fillId="0" borderId="0" xfId="2"/>
    <xf numFmtId="14" fontId="6" fillId="0" borderId="0" xfId="2" applyNumberFormat="1"/>
    <xf numFmtId="19" fontId="6" fillId="0" borderId="0" xfId="2" applyNumberFormat="1"/>
    <xf numFmtId="0" fontId="7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6" fillId="8" borderId="8" xfId="2" applyFill="1" applyBorder="1" applyAlignment="1">
      <alignment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8" fillId="9" borderId="9" xfId="2" applyFont="1" applyFill="1" applyBorder="1" applyAlignment="1">
      <alignment horizontal="center" vertical="center" wrapText="1"/>
    </xf>
    <xf numFmtId="0" fontId="8" fillId="10" borderId="9" xfId="2" applyFont="1" applyFill="1" applyBorder="1" applyAlignment="1">
      <alignment horizontal="center" vertical="center" wrapText="1"/>
    </xf>
    <xf numFmtId="0" fontId="8" fillId="11" borderId="9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8" fillId="9" borderId="10" xfId="2" applyFont="1" applyFill="1" applyBorder="1" applyAlignment="1">
      <alignment horizontal="center" vertical="center" wrapText="1"/>
    </xf>
    <xf numFmtId="0" fontId="8" fillId="10" borderId="10" xfId="2" applyFont="1" applyFill="1" applyBorder="1" applyAlignment="1">
      <alignment horizontal="center" vertical="center" wrapText="1"/>
    </xf>
    <xf numFmtId="0" fontId="8" fillId="11" borderId="10" xfId="2" applyFont="1" applyFill="1" applyBorder="1" applyAlignment="1">
      <alignment horizontal="center" vertical="center" wrapText="1"/>
    </xf>
    <xf numFmtId="0" fontId="8" fillId="12" borderId="9" xfId="2" applyFont="1" applyFill="1" applyBorder="1" applyAlignment="1">
      <alignment horizontal="center" vertical="center" wrapText="1"/>
    </xf>
    <xf numFmtId="0" fontId="8" fillId="12" borderId="10" xfId="2" applyFont="1" applyFill="1" applyBorder="1" applyAlignment="1">
      <alignment horizontal="center" vertical="center" wrapText="1"/>
    </xf>
    <xf numFmtId="3" fontId="9" fillId="8" borderId="8" xfId="2" applyNumberFormat="1" applyFont="1" applyFill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11" fontId="8" fillId="0" borderId="8" xfId="2" applyNumberFormat="1" applyFont="1" applyBorder="1" applyAlignment="1">
      <alignment horizontal="center" vertical="center" wrapText="1"/>
    </xf>
    <xf numFmtId="0" fontId="4" fillId="0" borderId="0" xfId="2" applyFont="1"/>
    <xf numFmtId="0" fontId="6" fillId="13" borderId="11" xfId="3" applyFill="1" applyBorder="1"/>
    <xf numFmtId="0" fontId="6" fillId="13" borderId="12" xfId="3" applyFill="1" applyBorder="1"/>
    <xf numFmtId="0" fontId="6" fillId="13" borderId="13" xfId="3" applyFill="1" applyBorder="1"/>
    <xf numFmtId="0" fontId="6" fillId="4" borderId="0" xfId="2" applyFill="1"/>
    <xf numFmtId="0" fontId="4" fillId="0" borderId="14" xfId="3" applyFont="1" applyBorder="1"/>
    <xf numFmtId="0" fontId="4" fillId="0" borderId="15" xfId="3" applyFont="1" applyBorder="1"/>
    <xf numFmtId="0" fontId="4" fillId="0" borderId="6" xfId="3" applyFont="1" applyBorder="1"/>
    <xf numFmtId="164" fontId="0" fillId="0" borderId="0" xfId="4" applyNumberFormat="1" applyFont="1"/>
    <xf numFmtId="0" fontId="6" fillId="0" borderId="7" xfId="3" applyBorder="1"/>
    <xf numFmtId="0" fontId="6" fillId="0" borderId="2" xfId="3" applyBorder="1"/>
    <xf numFmtId="0" fontId="6" fillId="0" borderId="5" xfId="3" applyBorder="1"/>
    <xf numFmtId="0" fontId="6" fillId="0" borderId="0" xfId="3"/>
    <xf numFmtId="0" fontId="6" fillId="0" borderId="14" xfId="2" applyBorder="1"/>
    <xf numFmtId="0" fontId="6" fillId="0" borderId="15" xfId="2" applyBorder="1"/>
    <xf numFmtId="0" fontId="6" fillId="0" borderId="6" xfId="2" applyBorder="1"/>
    <xf numFmtId="0" fontId="6" fillId="0" borderId="16" xfId="2" applyBorder="1"/>
    <xf numFmtId="9" fontId="6" fillId="0" borderId="4" xfId="1" applyFont="1" applyBorder="1"/>
    <xf numFmtId="0" fontId="6" fillId="0" borderId="7" xfId="2" applyBorder="1"/>
    <xf numFmtId="0" fontId="6" fillId="0" borderId="2" xfId="2" applyBorder="1"/>
    <xf numFmtId="9" fontId="6" fillId="0" borderId="5" xfId="1" applyFont="1" applyBorder="1"/>
    <xf numFmtId="9" fontId="5" fillId="0" borderId="4" xfId="1" applyFont="1" applyBorder="1"/>
    <xf numFmtId="9" fontId="5" fillId="0" borderId="5" xfId="1" applyFont="1" applyBorder="1"/>
    <xf numFmtId="0" fontId="8" fillId="14" borderId="8" xfId="2" applyFont="1" applyFill="1" applyBorder="1" applyAlignment="1">
      <alignment horizontal="center" vertical="center" wrapText="1"/>
    </xf>
    <xf numFmtId="0" fontId="6" fillId="14" borderId="0" xfId="2" applyFill="1"/>
    <xf numFmtId="164" fontId="0" fillId="14" borderId="0" xfId="4" applyNumberFormat="1" applyFont="1" applyFill="1"/>
    <xf numFmtId="14" fontId="0" fillId="0" borderId="0" xfId="0" applyNumberFormat="1"/>
    <xf numFmtId="19" fontId="0" fillId="0" borderId="0" xfId="0" applyNumberForma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8" borderId="8" xfId="0" applyFill="1" applyBorder="1" applyAlignment="1">
      <alignment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3" fontId="9" fillId="8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/>
    <xf numFmtId="0" fontId="8" fillId="15" borderId="8" xfId="0" applyFont="1" applyFill="1" applyBorder="1" applyAlignment="1">
      <alignment horizontal="center" vertical="center" wrapText="1"/>
    </xf>
    <xf numFmtId="164" fontId="6" fillId="0" borderId="0" xfId="1" applyNumberFormat="1" applyFont="1"/>
    <xf numFmtId="164" fontId="6" fillId="0" borderId="0" xfId="2" applyNumberFormat="1"/>
    <xf numFmtId="164" fontId="0" fillId="0" borderId="0" xfId="1" applyNumberFormat="1" applyFont="1"/>
    <xf numFmtId="0" fontId="11" fillId="6" borderId="0" xfId="2" applyFont="1" applyFill="1"/>
    <xf numFmtId="0" fontId="6" fillId="6" borderId="0" xfId="2" applyFill="1"/>
    <xf numFmtId="0" fontId="4" fillId="2" borderId="0" xfId="2" applyFont="1" applyFill="1"/>
    <xf numFmtId="0" fontId="4" fillId="6" borderId="0" xfId="2" applyFont="1" applyFill="1"/>
    <xf numFmtId="0" fontId="4" fillId="0" borderId="0" xfId="3" applyFont="1"/>
    <xf numFmtId="0" fontId="8" fillId="0" borderId="0" xfId="0" applyFont="1" applyAlignment="1">
      <alignment horizontal="center" vertical="center" wrapText="1"/>
    </xf>
    <xf numFmtId="9" fontId="6" fillId="0" borderId="15" xfId="1" applyFont="1" applyBorder="1"/>
    <xf numFmtId="9" fontId="5" fillId="0" borderId="0" xfId="1" applyFont="1" applyBorder="1"/>
    <xf numFmtId="0" fontId="12" fillId="3" borderId="0" xfId="2" applyFont="1" applyFill="1"/>
    <xf numFmtId="164" fontId="0" fillId="0" borderId="0" xfId="0" applyNumberFormat="1"/>
    <xf numFmtId="0" fontId="4" fillId="0" borderId="16" xfId="2" applyFont="1" applyBorder="1"/>
    <xf numFmtId="0" fontId="8" fillId="0" borderId="1" xfId="0" applyFont="1" applyBorder="1" applyAlignment="1">
      <alignment horizontal="center" vertical="center" wrapText="1"/>
    </xf>
    <xf numFmtId="0" fontId="6" fillId="0" borderId="1" xfId="2" applyBorder="1"/>
    <xf numFmtId="164" fontId="6" fillId="0" borderId="1" xfId="1" applyNumberFormat="1" applyFont="1" applyBorder="1"/>
    <xf numFmtId="0" fontId="0" fillId="0" borderId="1" xfId="0" applyBorder="1"/>
    <xf numFmtId="0" fontId="4" fillId="0" borderId="1" xfId="2" applyFont="1" applyBorder="1"/>
    <xf numFmtId="0" fontId="0" fillId="0" borderId="4" xfId="0" applyBorder="1"/>
    <xf numFmtId="0" fontId="4" fillId="0" borderId="15" xfId="2" applyFont="1" applyBorder="1"/>
    <xf numFmtId="0" fontId="4" fillId="0" borderId="6" xfId="2" applyFont="1" applyBorder="1"/>
    <xf numFmtId="0" fontId="6" fillId="5" borderId="1" xfId="2" applyFill="1" applyBorder="1"/>
    <xf numFmtId="0" fontId="13" fillId="6" borderId="5" xfId="0" applyFont="1" applyFill="1" applyBorder="1"/>
    <xf numFmtId="0" fontId="13" fillId="6" borderId="3" xfId="0" applyFont="1" applyFill="1" applyBorder="1"/>
    <xf numFmtId="0" fontId="3" fillId="0" borderId="4" xfId="0" applyFont="1" applyBorder="1" applyAlignment="1">
      <alignment horizontal="left"/>
    </xf>
    <xf numFmtId="0" fontId="3" fillId="16" borderId="0" xfId="0" applyFont="1" applyFill="1"/>
    <xf numFmtId="0" fontId="3" fillId="16" borderId="6" xfId="0" applyFont="1" applyFill="1" applyBorder="1"/>
    <xf numFmtId="0" fontId="3" fillId="16" borderId="4" xfId="0" applyFont="1" applyFill="1" applyBorder="1"/>
    <xf numFmtId="0" fontId="4" fillId="0" borderId="17" xfId="2" applyFont="1" applyBorder="1"/>
    <xf numFmtId="0" fontId="4" fillId="0" borderId="18" xfId="2" applyFont="1" applyBorder="1"/>
    <xf numFmtId="0" fontId="0" fillId="0" borderId="19" xfId="0" applyBorder="1"/>
    <xf numFmtId="0" fontId="8" fillId="0" borderId="20" xfId="0" applyFont="1" applyBorder="1" applyAlignment="1">
      <alignment horizontal="center" vertical="center" wrapText="1"/>
    </xf>
    <xf numFmtId="0" fontId="6" fillId="0" borderId="20" xfId="2" applyBorder="1"/>
    <xf numFmtId="164" fontId="6" fillId="0" borderId="21" xfId="1" applyNumberFormat="1" applyFont="1" applyBorder="1"/>
    <xf numFmtId="0" fontId="0" fillId="0" borderId="22" xfId="0" applyBorder="1"/>
    <xf numFmtId="164" fontId="6" fillId="0" borderId="23" xfId="1" applyNumberFormat="1" applyFont="1" applyBorder="1"/>
    <xf numFmtId="0" fontId="0" fillId="0" borderId="24" xfId="0" applyBorder="1"/>
    <xf numFmtId="0" fontId="8" fillId="0" borderId="25" xfId="0" applyFont="1" applyBorder="1" applyAlignment="1">
      <alignment horizontal="center" vertical="center" wrapText="1"/>
    </xf>
    <xf numFmtId="0" fontId="6" fillId="0" borderId="25" xfId="2" applyBorder="1"/>
    <xf numFmtId="164" fontId="6" fillId="0" borderId="26" xfId="1" applyNumberFormat="1" applyFont="1" applyBorder="1"/>
    <xf numFmtId="0" fontId="4" fillId="0" borderId="27" xfId="2" applyFont="1" applyBorder="1"/>
    <xf numFmtId="0" fontId="0" fillId="0" borderId="28" xfId="0" applyBorder="1"/>
    <xf numFmtId="0" fontId="6" fillId="0" borderId="29" xfId="2" applyBorder="1"/>
    <xf numFmtId="0" fontId="0" fillId="0" borderId="30" xfId="0" applyBorder="1"/>
    <xf numFmtId="164" fontId="6" fillId="0" borderId="28" xfId="1" applyNumberFormat="1" applyFont="1" applyBorder="1"/>
    <xf numFmtId="0" fontId="6" fillId="0" borderId="24" xfId="2" applyBorder="1"/>
    <xf numFmtId="164" fontId="6" fillId="0" borderId="0" xfId="1" applyNumberFormat="1" applyFont="1" applyBorder="1"/>
    <xf numFmtId="9" fontId="6" fillId="0" borderId="1" xfId="1" applyFont="1" applyBorder="1"/>
    <xf numFmtId="0" fontId="6" fillId="16" borderId="20" xfId="2" applyFill="1" applyBorder="1"/>
    <xf numFmtId="0" fontId="6" fillId="16" borderId="1" xfId="2" applyFill="1" applyBorder="1"/>
    <xf numFmtId="0" fontId="6" fillId="16" borderId="25" xfId="2" applyFill="1" applyBorder="1"/>
    <xf numFmtId="0" fontId="0" fillId="16" borderId="0" xfId="0" applyFill="1"/>
    <xf numFmtId="0" fontId="6" fillId="17" borderId="20" xfId="2" applyFill="1" applyBorder="1"/>
    <xf numFmtId="0" fontId="6" fillId="17" borderId="1" xfId="2" applyFill="1" applyBorder="1"/>
    <xf numFmtId="0" fontId="6" fillId="17" borderId="25" xfId="2" applyFill="1" applyBorder="1"/>
    <xf numFmtId="0" fontId="3" fillId="17" borderId="0" xfId="0" applyFont="1" applyFill="1"/>
    <xf numFmtId="0" fontId="3" fillId="17" borderId="6" xfId="0" applyFont="1" applyFill="1" applyBorder="1"/>
    <xf numFmtId="0" fontId="3" fillId="17" borderId="4" xfId="0" applyFont="1" applyFill="1" applyBorder="1"/>
    <xf numFmtId="0" fontId="0" fillId="17" borderId="0" xfId="0" applyFill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8" borderId="9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Normal" xfId="0" builtinId="0"/>
    <cellStyle name="Normal 2" xfId="2" xr:uid="{5EBADB03-4836-41E0-95D8-3C6E21AF8AEA}"/>
    <cellStyle name="Normal 3 2" xfId="3" xr:uid="{7ADE1E72-5D48-4996-BD7E-CC23B1B76991}"/>
    <cellStyle name="Percent" xfId="1" builtinId="5"/>
    <cellStyle name="Percent 2" xfId="4" xr:uid="{F902830A-C682-4332-A5A4-3DE313F6827E}"/>
  </cellStyles>
  <dxfs count="0"/>
  <tableStyles count="0" defaultTableStyle="TableStyleMedium2" defaultPivotStyle="PivotStyleLight16"/>
  <colors>
    <mruColors>
      <color rgb="FFFF66FF"/>
      <color rgb="FFCCFF66"/>
      <color rgb="FFFF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nebulizer input vs. deposition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'[1]Plate reader Output'!$J$148</c:f>
              <c:strCache>
                <c:ptCount val="1"/>
                <c:pt idx="0">
                  <c:v>deposition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'[1]Plate reader Output'!$I$149:$I$151</c:f>
              <c:numCache>
                <c:formatCode>General</c:formatCode>
                <c:ptCount val="3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</c:numCache>
            </c:numRef>
          </c:xVal>
          <c:yVal>
            <c:numRef>
              <c:f>'[1]Plate reader Output'!$J$149:$J$151</c:f>
              <c:numCache>
                <c:formatCode>General</c:formatCode>
                <c:ptCount val="3"/>
                <c:pt idx="0">
                  <c:v>4.3295000000000003</c:v>
                </c:pt>
                <c:pt idx="1">
                  <c:v>5.7158333333333333</c:v>
                </c:pt>
                <c:pt idx="2">
                  <c:v>10.895333333333333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6-426D-9FAE-5687D8317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97856"/>
        <c:axId val="19907456"/>
      </c:scatterChart>
      <c:valAx>
        <c:axId val="1989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7456"/>
        <c:crosses val="autoZero"/>
        <c:crossBetween val="midCat"/>
      </c:valAx>
      <c:valAx>
        <c:axId val="1990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7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78</xdr:row>
      <xdr:rowOff>0</xdr:rowOff>
    </xdr:from>
    <xdr:to>
      <xdr:col>13</xdr:col>
      <xdr:colOff>243840</xdr:colOff>
      <xdr:row>109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6CDA2-FC8F-480E-8B5A-2DA97648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243560"/>
          <a:ext cx="7854315" cy="52539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97</xdr:row>
      <xdr:rowOff>0</xdr:rowOff>
    </xdr:from>
    <xdr:to>
      <xdr:col>12</xdr:col>
      <xdr:colOff>92075</xdr:colOff>
      <xdr:row>124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EEE4B-307E-4108-98F3-CDC0A565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91760"/>
          <a:ext cx="7687310" cy="495363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89</xdr:row>
      <xdr:rowOff>0</xdr:rowOff>
    </xdr:from>
    <xdr:to>
      <xdr:col>13</xdr:col>
      <xdr:colOff>76200</xdr:colOff>
      <xdr:row>117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757AEF-FAB6-4528-86D3-97B0A527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28720"/>
          <a:ext cx="7701915" cy="513651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1381125</xdr:colOff>
      <xdr:row>89</xdr:row>
      <xdr:rowOff>0</xdr:rowOff>
    </xdr:from>
    <xdr:to>
      <xdr:col>13</xdr:col>
      <xdr:colOff>76200</xdr:colOff>
      <xdr:row>117</xdr:row>
      <xdr:rowOff>15240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1D62B08-DD63-4247-9DD9-EBDA8DB1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28720"/>
          <a:ext cx="7701915" cy="51358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313231</xdr:colOff>
      <xdr:row>137</xdr:row>
      <xdr:rowOff>32596</xdr:rowOff>
    </xdr:from>
    <xdr:to>
      <xdr:col>23</xdr:col>
      <xdr:colOff>18803</xdr:colOff>
      <xdr:row>151</xdr:row>
      <xdr:rowOff>182879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9A6D52-EF49-46D7-8445-148DA2B0D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83</xdr:row>
      <xdr:rowOff>0</xdr:rowOff>
    </xdr:from>
    <xdr:to>
      <xdr:col>13</xdr:col>
      <xdr:colOff>76200</xdr:colOff>
      <xdr:row>110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20BE21-8187-42B2-8DC5-C474443F0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5643860"/>
          <a:ext cx="7701915" cy="504253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87</xdr:row>
      <xdr:rowOff>0</xdr:rowOff>
    </xdr:from>
    <xdr:to>
      <xdr:col>13</xdr:col>
      <xdr:colOff>76200</xdr:colOff>
      <xdr:row>114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0E01A6-5033-4705-93D3-20FD0D11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375380"/>
          <a:ext cx="7701915" cy="50393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1339850</xdr:colOff>
      <xdr:row>94</xdr:row>
      <xdr:rowOff>9525</xdr:rowOff>
    </xdr:from>
    <xdr:to>
      <xdr:col>13</xdr:col>
      <xdr:colOff>38100</xdr:colOff>
      <xdr:row>119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5FA181-32D6-43E1-8F11-E385E9C5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850" y="17809845"/>
          <a:ext cx="7689850" cy="470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1339850</xdr:colOff>
      <xdr:row>94</xdr:row>
      <xdr:rowOff>9525</xdr:rowOff>
    </xdr:from>
    <xdr:to>
      <xdr:col>13</xdr:col>
      <xdr:colOff>38100</xdr:colOff>
      <xdr:row>119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787039-82EE-455C-A158-EAA7CA5EA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850" y="17809845"/>
          <a:ext cx="7705090" cy="4705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1381125</xdr:colOff>
      <xdr:row>93</xdr:row>
      <xdr:rowOff>0</xdr:rowOff>
    </xdr:from>
    <xdr:to>
      <xdr:col>13</xdr:col>
      <xdr:colOff>76200</xdr:colOff>
      <xdr:row>121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7271162-60AD-4D3B-AF34-F3EC8825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617440"/>
          <a:ext cx="7701915" cy="513016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epa-my.sharepoint.com/personal/gavett_stephen_epa_gov/Documents/Logan%20Klein/Lung%20Surfactant%20and%20PFAS%20Project/Dosimetry%20testing/240912_fluorescein%20fig%20SF1A%20vol%20det%2010%2020%2030%20uL%20at%201%20mg%20mL.xlsx" TargetMode="External"/><Relationship Id="rId1" Type="http://schemas.openxmlformats.org/officeDocument/2006/relationships/externalLinkPath" Target="240912_fluorescein%20fig%20SF1A%20vol%20det%2010%2020%2030%20uL%20at%201%20mg%20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Equipment and Supplies"/>
      <sheetName val="Fluorescein Solutions"/>
      <sheetName val="Plate reader Output"/>
    </sheetNames>
    <sheetDataSet>
      <sheetData sheetId="0" refreshError="1"/>
      <sheetData sheetId="1" refreshError="1"/>
      <sheetData sheetId="2" refreshError="1"/>
      <sheetData sheetId="3">
        <row r="148">
          <cell r="J148" t="str">
            <v>deposition</v>
          </cell>
        </row>
        <row r="149">
          <cell r="I149">
            <v>0.01</v>
          </cell>
          <cell r="J149">
            <v>4.3295000000000003</v>
          </cell>
        </row>
        <row r="150">
          <cell r="I150">
            <v>0.02</v>
          </cell>
          <cell r="J150">
            <v>5.7158333333333333</v>
          </cell>
        </row>
        <row r="151">
          <cell r="I151">
            <v>0.03</v>
          </cell>
          <cell r="J151">
            <v>10.895333333333333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73B7D-F38E-44D1-A7F2-13389D9A8757}">
  <sheetPr>
    <tabColor rgb="FF7030A0"/>
  </sheetPr>
  <dimension ref="A1:Q13"/>
  <sheetViews>
    <sheetView workbookViewId="0">
      <selection activeCell="C20" sqref="C20"/>
    </sheetView>
  </sheetViews>
  <sheetFormatPr defaultRowHeight="14.4" x14ac:dyDescent="0.3"/>
  <sheetData>
    <row r="1" spans="1:17" x14ac:dyDescent="0.3">
      <c r="A1" s="14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7" x14ac:dyDescent="0.3">
      <c r="A2" s="13" t="s">
        <v>222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x14ac:dyDescent="0.3">
      <c r="A4" s="15"/>
      <c r="B4" s="144" t="s">
        <v>2</v>
      </c>
      <c r="C4" s="145"/>
      <c r="D4" s="145"/>
      <c r="E4" s="145"/>
      <c r="F4" s="145"/>
      <c r="G4" s="145"/>
      <c r="H4" s="145"/>
      <c r="I4" s="146"/>
      <c r="J4" s="145" t="s">
        <v>3</v>
      </c>
      <c r="K4" s="145"/>
      <c r="L4" s="145"/>
      <c r="M4" s="145"/>
      <c r="N4" s="145"/>
      <c r="O4" s="145"/>
      <c r="P4" s="145"/>
      <c r="Q4" s="145"/>
    </row>
    <row r="5" spans="1:17" x14ac:dyDescent="0.3">
      <c r="A5" s="16" t="s">
        <v>4</v>
      </c>
      <c r="B5" s="2">
        <v>1.7084999999999999</v>
      </c>
      <c r="C5" s="2">
        <v>1.8560000000000001</v>
      </c>
      <c r="D5" s="2">
        <v>1.3554999999999999</v>
      </c>
      <c r="E5" s="4">
        <v>24.852</v>
      </c>
      <c r="F5" s="4">
        <v>6.6325000000000003</v>
      </c>
      <c r="G5" s="4">
        <v>2.0265</v>
      </c>
      <c r="H5" s="1"/>
      <c r="I5" s="17"/>
      <c r="J5" s="107">
        <v>0.50949999999999995</v>
      </c>
      <c r="K5" s="108">
        <v>0.82550000000000001</v>
      </c>
      <c r="L5" s="11">
        <v>12.3445</v>
      </c>
      <c r="M5" s="11">
        <v>1.0814999999999999</v>
      </c>
      <c r="N5" s="11">
        <v>0.88700000000000001</v>
      </c>
      <c r="O5" s="2">
        <v>3.4664999999999999</v>
      </c>
      <c r="P5" s="2">
        <v>10.310499999999999</v>
      </c>
      <c r="Q5" s="2">
        <v>12.631</v>
      </c>
    </row>
    <row r="6" spans="1:17" x14ac:dyDescent="0.3">
      <c r="A6" s="16" t="s">
        <v>5</v>
      </c>
      <c r="B6" s="2">
        <v>6.1654999999999998</v>
      </c>
      <c r="C6" s="2">
        <v>16.763999999999999</v>
      </c>
      <c r="D6" s="2">
        <v>10.592000000000001</v>
      </c>
      <c r="E6" s="4">
        <v>6.9684999999999997</v>
      </c>
      <c r="F6" s="4">
        <v>7.234</v>
      </c>
      <c r="G6" s="4">
        <v>2.9449999999999998</v>
      </c>
      <c r="H6" s="1"/>
      <c r="I6" s="18"/>
      <c r="J6" s="2">
        <v>8.8335000000000008</v>
      </c>
      <c r="K6" s="2">
        <v>13.5365</v>
      </c>
      <c r="L6" s="2">
        <v>7.4455</v>
      </c>
      <c r="M6" s="1"/>
      <c r="N6" s="1"/>
      <c r="O6" s="1"/>
      <c r="P6" s="1"/>
      <c r="Q6" s="1"/>
    </row>
    <row r="7" spans="1:17" x14ac:dyDescent="0.3">
      <c r="A7" s="16" t="s">
        <v>6</v>
      </c>
      <c r="B7" s="4">
        <v>15.478999999999999</v>
      </c>
      <c r="C7" s="4">
        <v>9.8595000000000006</v>
      </c>
      <c r="D7" s="4">
        <v>7.3475000000000001</v>
      </c>
      <c r="E7" s="6">
        <v>26.630500000000001</v>
      </c>
      <c r="F7" s="6">
        <v>17.783000000000001</v>
      </c>
      <c r="G7" s="8">
        <v>27.172999999999998</v>
      </c>
      <c r="H7" s="8">
        <v>18.521999999999998</v>
      </c>
      <c r="I7" s="19">
        <v>14.452999999999999</v>
      </c>
      <c r="J7" s="6">
        <v>37.8705</v>
      </c>
      <c r="K7" s="6">
        <v>29.0945</v>
      </c>
      <c r="L7" s="8">
        <v>29.375499999999999</v>
      </c>
      <c r="M7" s="8">
        <v>39.505000000000003</v>
      </c>
      <c r="N7" s="8">
        <v>22.6935</v>
      </c>
      <c r="O7" s="1"/>
      <c r="P7" s="1"/>
      <c r="Q7" s="1"/>
    </row>
    <row r="9" spans="1:17" x14ac:dyDescent="0.3">
      <c r="B9" s="10" t="s">
        <v>11</v>
      </c>
      <c r="C9" t="s">
        <v>247</v>
      </c>
    </row>
    <row r="10" spans="1:17" x14ac:dyDescent="0.3">
      <c r="B10" s="3" t="s">
        <v>7</v>
      </c>
      <c r="C10" t="s">
        <v>12</v>
      </c>
    </row>
    <row r="11" spans="1:17" x14ac:dyDescent="0.3">
      <c r="B11" s="5" t="s">
        <v>8</v>
      </c>
      <c r="C11" t="s">
        <v>12</v>
      </c>
    </row>
    <row r="12" spans="1:17" x14ac:dyDescent="0.3">
      <c r="B12" s="7" t="s">
        <v>9</v>
      </c>
      <c r="C12" t="s">
        <v>12</v>
      </c>
    </row>
    <row r="13" spans="1:17" x14ac:dyDescent="0.3">
      <c r="B13" s="9" t="s">
        <v>10</v>
      </c>
      <c r="C13" t="s">
        <v>12</v>
      </c>
    </row>
  </sheetData>
  <mergeCells count="2">
    <mergeCell ref="B4:I4"/>
    <mergeCell ref="J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0F58-EEA5-48FA-8460-291D44427E67}">
  <sheetPr>
    <tabColor rgb="FF7030A0"/>
  </sheetPr>
  <dimension ref="A1:O10"/>
  <sheetViews>
    <sheetView tabSelected="1" workbookViewId="0">
      <selection activeCell="F20" sqref="F20"/>
    </sheetView>
  </sheetViews>
  <sheetFormatPr defaultRowHeight="14.4" x14ac:dyDescent="0.3"/>
  <sheetData>
    <row r="1" spans="1:15" x14ac:dyDescent="0.3">
      <c r="A1" s="14" t="s">
        <v>254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3">
      <c r="A2" s="13" t="s">
        <v>248</v>
      </c>
    </row>
    <row r="4" spans="1:15" x14ac:dyDescent="0.3">
      <c r="A4" s="15"/>
      <c r="B4" s="152" t="s">
        <v>0</v>
      </c>
      <c r="C4" s="153"/>
      <c r="D4" s="153"/>
      <c r="E4" s="154"/>
      <c r="F4" s="152" t="s">
        <v>1</v>
      </c>
      <c r="G4" s="153"/>
      <c r="H4" s="153"/>
      <c r="I4" s="154"/>
    </row>
    <row r="5" spans="1:15" x14ac:dyDescent="0.3">
      <c r="A5" s="109">
        <v>0.5</v>
      </c>
      <c r="B5" s="110">
        <v>7.0469999999999997</v>
      </c>
      <c r="C5" s="110">
        <v>7.9189999999999996</v>
      </c>
      <c r="D5" s="110">
        <v>7.7415000000000003</v>
      </c>
      <c r="E5" s="111">
        <v>9.7324999999999999</v>
      </c>
      <c r="F5" s="140">
        <v>8.8339999999999996</v>
      </c>
      <c r="G5" s="140">
        <v>5.7495000000000003</v>
      </c>
      <c r="H5" s="140">
        <v>6.8354999999999997</v>
      </c>
      <c r="I5" s="141">
        <v>6.2910000000000004</v>
      </c>
    </row>
    <row r="6" spans="1:15" x14ac:dyDescent="0.3">
      <c r="A6" s="109">
        <v>1</v>
      </c>
      <c r="B6" s="110">
        <v>15.1135</v>
      </c>
      <c r="C6" s="110">
        <v>15.406000000000001</v>
      </c>
      <c r="D6" s="110">
        <v>14.0905</v>
      </c>
      <c r="E6" s="112">
        <v>13.968500000000001</v>
      </c>
      <c r="F6" s="140">
        <v>18.309000000000001</v>
      </c>
      <c r="G6" s="140">
        <v>10.494</v>
      </c>
      <c r="H6" s="140">
        <v>11.97</v>
      </c>
      <c r="I6" s="142">
        <v>20.288</v>
      </c>
    </row>
    <row r="7" spans="1:15" x14ac:dyDescent="0.3">
      <c r="A7" s="109">
        <v>2</v>
      </c>
      <c r="B7" s="110">
        <v>32.049500000000002</v>
      </c>
      <c r="C7" s="110">
        <v>29.677</v>
      </c>
      <c r="D7" s="110">
        <v>19.562999999999999</v>
      </c>
      <c r="E7" s="112">
        <v>26.087499999999999</v>
      </c>
      <c r="F7" s="140">
        <v>29.896000000000001</v>
      </c>
      <c r="G7" s="140">
        <v>22.908999999999999</v>
      </c>
      <c r="H7" s="140">
        <v>21.7715</v>
      </c>
      <c r="I7" s="142">
        <v>35.100999999999999</v>
      </c>
    </row>
    <row r="9" spans="1:15" x14ac:dyDescent="0.3">
      <c r="B9" s="136" t="s">
        <v>11</v>
      </c>
      <c r="C9" t="s">
        <v>255</v>
      </c>
    </row>
    <row r="10" spans="1:15" x14ac:dyDescent="0.3">
      <c r="B10" s="143" t="s">
        <v>7</v>
      </c>
      <c r="C10" t="s">
        <v>256</v>
      </c>
    </row>
  </sheetData>
  <mergeCells count="2">
    <mergeCell ref="B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9CBB-CCE1-4A6B-A7AA-634ACBEE0A30}">
  <sheetPr>
    <tabColor theme="5" tint="0.79998168889431442"/>
  </sheetPr>
  <dimension ref="A2:O134"/>
  <sheetViews>
    <sheetView topLeftCell="A113" workbookViewId="0">
      <selection activeCell="A138" sqref="A138"/>
    </sheetView>
  </sheetViews>
  <sheetFormatPr defaultRowHeight="13.2" x14ac:dyDescent="0.25"/>
  <cols>
    <col min="1" max="1" width="20.6640625" style="20" customWidth="1"/>
    <col min="2" max="2" width="12.6640625" style="20" customWidth="1"/>
    <col min="3" max="256" width="8.88671875" style="20"/>
    <col min="257" max="257" width="20.6640625" style="20" customWidth="1"/>
    <col min="258" max="258" width="12.6640625" style="20" customWidth="1"/>
    <col min="259" max="512" width="8.88671875" style="20"/>
    <col min="513" max="513" width="20.6640625" style="20" customWidth="1"/>
    <col min="514" max="514" width="12.6640625" style="20" customWidth="1"/>
    <col min="515" max="768" width="8.88671875" style="20"/>
    <col min="769" max="769" width="20.6640625" style="20" customWidth="1"/>
    <col min="770" max="770" width="12.6640625" style="20" customWidth="1"/>
    <col min="771" max="1024" width="8.88671875" style="20"/>
    <col min="1025" max="1025" width="20.6640625" style="20" customWidth="1"/>
    <col min="1026" max="1026" width="12.6640625" style="20" customWidth="1"/>
    <col min="1027" max="1280" width="8.88671875" style="20"/>
    <col min="1281" max="1281" width="20.6640625" style="20" customWidth="1"/>
    <col min="1282" max="1282" width="12.6640625" style="20" customWidth="1"/>
    <col min="1283" max="1536" width="8.88671875" style="20"/>
    <col min="1537" max="1537" width="20.6640625" style="20" customWidth="1"/>
    <col min="1538" max="1538" width="12.6640625" style="20" customWidth="1"/>
    <col min="1539" max="1792" width="8.88671875" style="20"/>
    <col min="1793" max="1793" width="20.6640625" style="20" customWidth="1"/>
    <col min="1794" max="1794" width="12.6640625" style="20" customWidth="1"/>
    <col min="1795" max="2048" width="8.88671875" style="20"/>
    <col min="2049" max="2049" width="20.6640625" style="20" customWidth="1"/>
    <col min="2050" max="2050" width="12.6640625" style="20" customWidth="1"/>
    <col min="2051" max="2304" width="8.88671875" style="20"/>
    <col min="2305" max="2305" width="20.6640625" style="20" customWidth="1"/>
    <col min="2306" max="2306" width="12.6640625" style="20" customWidth="1"/>
    <col min="2307" max="2560" width="8.88671875" style="20"/>
    <col min="2561" max="2561" width="20.6640625" style="20" customWidth="1"/>
    <col min="2562" max="2562" width="12.6640625" style="20" customWidth="1"/>
    <col min="2563" max="2816" width="8.88671875" style="20"/>
    <col min="2817" max="2817" width="20.6640625" style="20" customWidth="1"/>
    <col min="2818" max="2818" width="12.6640625" style="20" customWidth="1"/>
    <col min="2819" max="3072" width="8.88671875" style="20"/>
    <col min="3073" max="3073" width="20.6640625" style="20" customWidth="1"/>
    <col min="3074" max="3074" width="12.6640625" style="20" customWidth="1"/>
    <col min="3075" max="3328" width="8.88671875" style="20"/>
    <col min="3329" max="3329" width="20.6640625" style="20" customWidth="1"/>
    <col min="3330" max="3330" width="12.6640625" style="20" customWidth="1"/>
    <col min="3331" max="3584" width="8.88671875" style="20"/>
    <col min="3585" max="3585" width="20.6640625" style="20" customWidth="1"/>
    <col min="3586" max="3586" width="12.6640625" style="20" customWidth="1"/>
    <col min="3587" max="3840" width="8.88671875" style="20"/>
    <col min="3841" max="3841" width="20.6640625" style="20" customWidth="1"/>
    <col min="3842" max="3842" width="12.6640625" style="20" customWidth="1"/>
    <col min="3843" max="4096" width="8.88671875" style="20"/>
    <col min="4097" max="4097" width="20.6640625" style="20" customWidth="1"/>
    <col min="4098" max="4098" width="12.6640625" style="20" customWidth="1"/>
    <col min="4099" max="4352" width="8.88671875" style="20"/>
    <col min="4353" max="4353" width="20.6640625" style="20" customWidth="1"/>
    <col min="4354" max="4354" width="12.6640625" style="20" customWidth="1"/>
    <col min="4355" max="4608" width="8.88671875" style="20"/>
    <col min="4609" max="4609" width="20.6640625" style="20" customWidth="1"/>
    <col min="4610" max="4610" width="12.6640625" style="20" customWidth="1"/>
    <col min="4611" max="4864" width="8.88671875" style="20"/>
    <col min="4865" max="4865" width="20.6640625" style="20" customWidth="1"/>
    <col min="4866" max="4866" width="12.6640625" style="20" customWidth="1"/>
    <col min="4867" max="5120" width="8.88671875" style="20"/>
    <col min="5121" max="5121" width="20.6640625" style="20" customWidth="1"/>
    <col min="5122" max="5122" width="12.6640625" style="20" customWidth="1"/>
    <col min="5123" max="5376" width="8.88671875" style="20"/>
    <col min="5377" max="5377" width="20.6640625" style="20" customWidth="1"/>
    <col min="5378" max="5378" width="12.6640625" style="20" customWidth="1"/>
    <col min="5379" max="5632" width="8.88671875" style="20"/>
    <col min="5633" max="5633" width="20.6640625" style="20" customWidth="1"/>
    <col min="5634" max="5634" width="12.6640625" style="20" customWidth="1"/>
    <col min="5635" max="5888" width="8.88671875" style="20"/>
    <col min="5889" max="5889" width="20.6640625" style="20" customWidth="1"/>
    <col min="5890" max="5890" width="12.6640625" style="20" customWidth="1"/>
    <col min="5891" max="6144" width="8.88671875" style="20"/>
    <col min="6145" max="6145" width="20.6640625" style="20" customWidth="1"/>
    <col min="6146" max="6146" width="12.6640625" style="20" customWidth="1"/>
    <col min="6147" max="6400" width="8.88671875" style="20"/>
    <col min="6401" max="6401" width="20.6640625" style="20" customWidth="1"/>
    <col min="6402" max="6402" width="12.6640625" style="20" customWidth="1"/>
    <col min="6403" max="6656" width="8.88671875" style="20"/>
    <col min="6657" max="6657" width="20.6640625" style="20" customWidth="1"/>
    <col min="6658" max="6658" width="12.6640625" style="20" customWidth="1"/>
    <col min="6659" max="6912" width="8.88671875" style="20"/>
    <col min="6913" max="6913" width="20.6640625" style="20" customWidth="1"/>
    <col min="6914" max="6914" width="12.6640625" style="20" customWidth="1"/>
    <col min="6915" max="7168" width="8.88671875" style="20"/>
    <col min="7169" max="7169" width="20.6640625" style="20" customWidth="1"/>
    <col min="7170" max="7170" width="12.6640625" style="20" customWidth="1"/>
    <col min="7171" max="7424" width="8.88671875" style="20"/>
    <col min="7425" max="7425" width="20.6640625" style="20" customWidth="1"/>
    <col min="7426" max="7426" width="12.6640625" style="20" customWidth="1"/>
    <col min="7427" max="7680" width="8.88671875" style="20"/>
    <col min="7681" max="7681" width="20.6640625" style="20" customWidth="1"/>
    <col min="7682" max="7682" width="12.6640625" style="20" customWidth="1"/>
    <col min="7683" max="7936" width="8.88671875" style="20"/>
    <col min="7937" max="7937" width="20.6640625" style="20" customWidth="1"/>
    <col min="7938" max="7938" width="12.6640625" style="20" customWidth="1"/>
    <col min="7939" max="8192" width="8.88671875" style="20"/>
    <col min="8193" max="8193" width="20.6640625" style="20" customWidth="1"/>
    <col min="8194" max="8194" width="12.6640625" style="20" customWidth="1"/>
    <col min="8195" max="8448" width="8.88671875" style="20"/>
    <col min="8449" max="8449" width="20.6640625" style="20" customWidth="1"/>
    <col min="8450" max="8450" width="12.6640625" style="20" customWidth="1"/>
    <col min="8451" max="8704" width="8.88671875" style="20"/>
    <col min="8705" max="8705" width="20.6640625" style="20" customWidth="1"/>
    <col min="8706" max="8706" width="12.6640625" style="20" customWidth="1"/>
    <col min="8707" max="8960" width="8.88671875" style="20"/>
    <col min="8961" max="8961" width="20.6640625" style="20" customWidth="1"/>
    <col min="8962" max="8962" width="12.6640625" style="20" customWidth="1"/>
    <col min="8963" max="9216" width="8.88671875" style="20"/>
    <col min="9217" max="9217" width="20.6640625" style="20" customWidth="1"/>
    <col min="9218" max="9218" width="12.6640625" style="20" customWidth="1"/>
    <col min="9219" max="9472" width="8.88671875" style="20"/>
    <col min="9473" max="9473" width="20.6640625" style="20" customWidth="1"/>
    <col min="9474" max="9474" width="12.6640625" style="20" customWidth="1"/>
    <col min="9475" max="9728" width="8.88671875" style="20"/>
    <col min="9729" max="9729" width="20.6640625" style="20" customWidth="1"/>
    <col min="9730" max="9730" width="12.6640625" style="20" customWidth="1"/>
    <col min="9731" max="9984" width="8.88671875" style="20"/>
    <col min="9985" max="9985" width="20.6640625" style="20" customWidth="1"/>
    <col min="9986" max="9986" width="12.6640625" style="20" customWidth="1"/>
    <col min="9987" max="10240" width="8.88671875" style="20"/>
    <col min="10241" max="10241" width="20.6640625" style="20" customWidth="1"/>
    <col min="10242" max="10242" width="12.6640625" style="20" customWidth="1"/>
    <col min="10243" max="10496" width="8.88671875" style="20"/>
    <col min="10497" max="10497" width="20.6640625" style="20" customWidth="1"/>
    <col min="10498" max="10498" width="12.6640625" style="20" customWidth="1"/>
    <col min="10499" max="10752" width="8.88671875" style="20"/>
    <col min="10753" max="10753" width="20.6640625" style="20" customWidth="1"/>
    <col min="10754" max="10754" width="12.6640625" style="20" customWidth="1"/>
    <col min="10755" max="11008" width="8.88671875" style="20"/>
    <col min="11009" max="11009" width="20.6640625" style="20" customWidth="1"/>
    <col min="11010" max="11010" width="12.6640625" style="20" customWidth="1"/>
    <col min="11011" max="11264" width="8.88671875" style="20"/>
    <col min="11265" max="11265" width="20.6640625" style="20" customWidth="1"/>
    <col min="11266" max="11266" width="12.6640625" style="20" customWidth="1"/>
    <col min="11267" max="11520" width="8.88671875" style="20"/>
    <col min="11521" max="11521" width="20.6640625" style="20" customWidth="1"/>
    <col min="11522" max="11522" width="12.6640625" style="20" customWidth="1"/>
    <col min="11523" max="11776" width="8.88671875" style="20"/>
    <col min="11777" max="11777" width="20.6640625" style="20" customWidth="1"/>
    <col min="11778" max="11778" width="12.6640625" style="20" customWidth="1"/>
    <col min="11779" max="12032" width="8.88671875" style="20"/>
    <col min="12033" max="12033" width="20.6640625" style="20" customWidth="1"/>
    <col min="12034" max="12034" width="12.6640625" style="20" customWidth="1"/>
    <col min="12035" max="12288" width="8.88671875" style="20"/>
    <col min="12289" max="12289" width="20.6640625" style="20" customWidth="1"/>
    <col min="12290" max="12290" width="12.6640625" style="20" customWidth="1"/>
    <col min="12291" max="12544" width="8.88671875" style="20"/>
    <col min="12545" max="12545" width="20.6640625" style="20" customWidth="1"/>
    <col min="12546" max="12546" width="12.6640625" style="20" customWidth="1"/>
    <col min="12547" max="12800" width="8.88671875" style="20"/>
    <col min="12801" max="12801" width="20.6640625" style="20" customWidth="1"/>
    <col min="12802" max="12802" width="12.6640625" style="20" customWidth="1"/>
    <col min="12803" max="13056" width="8.88671875" style="20"/>
    <col min="13057" max="13057" width="20.6640625" style="20" customWidth="1"/>
    <col min="13058" max="13058" width="12.6640625" style="20" customWidth="1"/>
    <col min="13059" max="13312" width="8.88671875" style="20"/>
    <col min="13313" max="13313" width="20.6640625" style="20" customWidth="1"/>
    <col min="13314" max="13314" width="12.6640625" style="20" customWidth="1"/>
    <col min="13315" max="13568" width="8.88671875" style="20"/>
    <col min="13569" max="13569" width="20.6640625" style="20" customWidth="1"/>
    <col min="13570" max="13570" width="12.6640625" style="20" customWidth="1"/>
    <col min="13571" max="13824" width="8.88671875" style="20"/>
    <col min="13825" max="13825" width="20.6640625" style="20" customWidth="1"/>
    <col min="13826" max="13826" width="12.6640625" style="20" customWidth="1"/>
    <col min="13827" max="14080" width="8.88671875" style="20"/>
    <col min="14081" max="14081" width="20.6640625" style="20" customWidth="1"/>
    <col min="14082" max="14082" width="12.6640625" style="20" customWidth="1"/>
    <col min="14083" max="14336" width="8.88671875" style="20"/>
    <col min="14337" max="14337" width="20.6640625" style="20" customWidth="1"/>
    <col min="14338" max="14338" width="12.6640625" style="20" customWidth="1"/>
    <col min="14339" max="14592" width="8.88671875" style="20"/>
    <col min="14593" max="14593" width="20.6640625" style="20" customWidth="1"/>
    <col min="14594" max="14594" width="12.6640625" style="20" customWidth="1"/>
    <col min="14595" max="14848" width="8.88671875" style="20"/>
    <col min="14849" max="14849" width="20.6640625" style="20" customWidth="1"/>
    <col min="14850" max="14850" width="12.6640625" style="20" customWidth="1"/>
    <col min="14851" max="15104" width="8.88671875" style="20"/>
    <col min="15105" max="15105" width="20.6640625" style="20" customWidth="1"/>
    <col min="15106" max="15106" width="12.6640625" style="20" customWidth="1"/>
    <col min="15107" max="15360" width="8.88671875" style="20"/>
    <col min="15361" max="15361" width="20.6640625" style="20" customWidth="1"/>
    <col min="15362" max="15362" width="12.6640625" style="20" customWidth="1"/>
    <col min="15363" max="15616" width="8.88671875" style="20"/>
    <col min="15617" max="15617" width="20.6640625" style="20" customWidth="1"/>
    <col min="15618" max="15618" width="12.6640625" style="20" customWidth="1"/>
    <col min="15619" max="15872" width="8.88671875" style="20"/>
    <col min="15873" max="15873" width="20.6640625" style="20" customWidth="1"/>
    <col min="15874" max="15874" width="12.6640625" style="20" customWidth="1"/>
    <col min="15875" max="16128" width="8.88671875" style="20"/>
    <col min="16129" max="16129" width="20.6640625" style="20" customWidth="1"/>
    <col min="16130" max="16130" width="12.6640625" style="20" customWidth="1"/>
    <col min="16131" max="16384" width="8.88671875" style="20"/>
  </cols>
  <sheetData>
    <row r="2" spans="1:2" x14ac:dyDescent="0.25">
      <c r="A2" s="20" t="s">
        <v>14</v>
      </c>
      <c r="B2" s="20" t="s">
        <v>15</v>
      </c>
    </row>
    <row r="4" spans="1:2" x14ac:dyDescent="0.25">
      <c r="A4" s="20" t="s">
        <v>16</v>
      </c>
      <c r="B4" s="20" t="s">
        <v>17</v>
      </c>
    </row>
    <row r="5" spans="1:2" x14ac:dyDescent="0.25">
      <c r="A5" s="20" t="s">
        <v>18</v>
      </c>
      <c r="B5" s="20" t="s">
        <v>19</v>
      </c>
    </row>
    <row r="6" spans="1:2" x14ac:dyDescent="0.25">
      <c r="A6" s="20" t="s">
        <v>20</v>
      </c>
      <c r="B6" s="20" t="s">
        <v>21</v>
      </c>
    </row>
    <row r="7" spans="1:2" x14ac:dyDescent="0.25">
      <c r="A7" s="20" t="s">
        <v>22</v>
      </c>
      <c r="B7" s="21">
        <v>45544</v>
      </c>
    </row>
    <row r="8" spans="1:2" x14ac:dyDescent="0.25">
      <c r="A8" s="20" t="s">
        <v>23</v>
      </c>
      <c r="B8" s="22">
        <v>0.57008101851851845</v>
      </c>
    </row>
    <row r="9" spans="1:2" x14ac:dyDescent="0.25">
      <c r="A9" s="20" t="s">
        <v>24</v>
      </c>
      <c r="B9" s="20" t="s">
        <v>25</v>
      </c>
    </row>
    <row r="10" spans="1:2" x14ac:dyDescent="0.25">
      <c r="A10" s="20" t="s">
        <v>26</v>
      </c>
      <c r="B10" s="20">
        <v>20110536</v>
      </c>
    </row>
    <row r="11" spans="1:2" x14ac:dyDescent="0.25">
      <c r="A11" s="20" t="s">
        <v>27</v>
      </c>
      <c r="B11" s="20" t="s">
        <v>28</v>
      </c>
    </row>
    <row r="13" spans="1:2" x14ac:dyDescent="0.25">
      <c r="A13" s="23" t="s">
        <v>29</v>
      </c>
      <c r="B13" s="24"/>
    </row>
    <row r="14" spans="1:2" x14ac:dyDescent="0.25">
      <c r="A14" s="20" t="s">
        <v>30</v>
      </c>
      <c r="B14" s="20" t="s">
        <v>31</v>
      </c>
    </row>
    <row r="15" spans="1:2" x14ac:dyDescent="0.25">
      <c r="A15" s="20" t="s">
        <v>32</v>
      </c>
    </row>
    <row r="16" spans="1:2" x14ac:dyDescent="0.25">
      <c r="A16" s="20" t="s">
        <v>33</v>
      </c>
      <c r="B16" s="20" t="s">
        <v>34</v>
      </c>
    </row>
    <row r="17" spans="1:15" x14ac:dyDescent="0.25">
      <c r="B17" s="20" t="s">
        <v>35</v>
      </c>
    </row>
    <row r="18" spans="1:15" x14ac:dyDescent="0.25">
      <c r="B18" s="20" t="s">
        <v>36</v>
      </c>
    </row>
    <row r="19" spans="1:15" x14ac:dyDescent="0.25">
      <c r="B19" s="20" t="s">
        <v>37</v>
      </c>
    </row>
    <row r="20" spans="1:15" x14ac:dyDescent="0.25">
      <c r="B20" s="20" t="s">
        <v>38</v>
      </c>
    </row>
    <row r="21" spans="1:15" x14ac:dyDescent="0.25">
      <c r="B21" s="20" t="s">
        <v>39</v>
      </c>
    </row>
    <row r="22" spans="1:15" x14ac:dyDescent="0.25">
      <c r="B22" s="20" t="s">
        <v>40</v>
      </c>
    </row>
    <row r="23" spans="1:15" x14ac:dyDescent="0.25">
      <c r="B23" s="20" t="s">
        <v>41</v>
      </c>
    </row>
    <row r="25" spans="1:15" x14ac:dyDescent="0.25">
      <c r="A25" s="23" t="s">
        <v>42</v>
      </c>
      <c r="B25" s="24"/>
    </row>
    <row r="27" spans="1:15" x14ac:dyDescent="0.25">
      <c r="B27" s="25"/>
      <c r="C27" s="26">
        <v>1</v>
      </c>
      <c r="D27" s="26">
        <v>2</v>
      </c>
      <c r="E27" s="26">
        <v>3</v>
      </c>
      <c r="F27" s="26">
        <v>4</v>
      </c>
      <c r="G27" s="26">
        <v>5</v>
      </c>
      <c r="H27" s="26">
        <v>6</v>
      </c>
      <c r="I27" s="26">
        <v>7</v>
      </c>
      <c r="J27" s="26">
        <v>8</v>
      </c>
      <c r="K27" s="26">
        <v>9</v>
      </c>
      <c r="L27" s="26">
        <v>10</v>
      </c>
      <c r="M27" s="26">
        <v>11</v>
      </c>
      <c r="N27" s="26">
        <v>12</v>
      </c>
    </row>
    <row r="28" spans="1:15" x14ac:dyDescent="0.25">
      <c r="B28" s="147" t="s">
        <v>43</v>
      </c>
      <c r="C28" s="27" t="s">
        <v>44</v>
      </c>
      <c r="D28" s="27" t="s">
        <v>44</v>
      </c>
      <c r="E28" s="28" t="s">
        <v>45</v>
      </c>
      <c r="F28" s="28" t="s">
        <v>45</v>
      </c>
      <c r="G28" s="29"/>
      <c r="H28" s="29"/>
      <c r="I28" s="29"/>
      <c r="J28" s="29"/>
      <c r="K28" s="29"/>
      <c r="L28" s="29"/>
      <c r="M28" s="29"/>
      <c r="N28" s="29"/>
      <c r="O28" s="30" t="s">
        <v>46</v>
      </c>
    </row>
    <row r="29" spans="1:15" x14ac:dyDescent="0.25">
      <c r="B29" s="148"/>
      <c r="C29" s="31">
        <v>500</v>
      </c>
      <c r="D29" s="31">
        <v>500</v>
      </c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0" t="s">
        <v>47</v>
      </c>
    </row>
    <row r="30" spans="1:15" x14ac:dyDescent="0.25">
      <c r="B30" s="147" t="s">
        <v>48</v>
      </c>
      <c r="C30" s="27" t="s">
        <v>49</v>
      </c>
      <c r="D30" s="27" t="s">
        <v>49</v>
      </c>
      <c r="E30" s="29"/>
      <c r="F30" s="28" t="s">
        <v>50</v>
      </c>
      <c r="G30" s="29"/>
      <c r="H30" s="29"/>
      <c r="I30" s="29"/>
      <c r="J30" s="29"/>
      <c r="K30" s="29"/>
      <c r="L30" s="29"/>
      <c r="M30" s="29"/>
      <c r="N30" s="29"/>
      <c r="O30" s="30" t="s">
        <v>46</v>
      </c>
    </row>
    <row r="31" spans="1:15" x14ac:dyDescent="0.25">
      <c r="B31" s="148"/>
      <c r="C31" s="31">
        <v>250</v>
      </c>
      <c r="D31" s="31">
        <v>250</v>
      </c>
      <c r="E31" s="33"/>
      <c r="F31" s="32"/>
      <c r="G31" s="33"/>
      <c r="H31" s="33"/>
      <c r="I31" s="33"/>
      <c r="J31" s="33"/>
      <c r="K31" s="33"/>
      <c r="L31" s="33"/>
      <c r="M31" s="33"/>
      <c r="N31" s="33"/>
      <c r="O31" s="30" t="s">
        <v>47</v>
      </c>
    </row>
    <row r="32" spans="1:15" x14ac:dyDescent="0.25">
      <c r="B32" s="147" t="s">
        <v>51</v>
      </c>
      <c r="C32" s="27" t="s">
        <v>52</v>
      </c>
      <c r="D32" s="27" t="s">
        <v>52</v>
      </c>
      <c r="E32" s="28" t="s">
        <v>53</v>
      </c>
      <c r="F32" s="28" t="s">
        <v>53</v>
      </c>
      <c r="G32" s="29"/>
      <c r="H32" s="29"/>
      <c r="I32" s="29"/>
      <c r="J32" s="29"/>
      <c r="K32" s="29"/>
      <c r="L32" s="29"/>
      <c r="M32" s="29"/>
      <c r="N32" s="29"/>
      <c r="O32" s="30" t="s">
        <v>46</v>
      </c>
    </row>
    <row r="33" spans="1:15" x14ac:dyDescent="0.25">
      <c r="B33" s="148"/>
      <c r="C33" s="31">
        <v>125</v>
      </c>
      <c r="D33" s="31">
        <v>125</v>
      </c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0" t="s">
        <v>47</v>
      </c>
    </row>
    <row r="34" spans="1:15" x14ac:dyDescent="0.25">
      <c r="B34" s="147" t="s">
        <v>54</v>
      </c>
      <c r="C34" s="27" t="s">
        <v>55</v>
      </c>
      <c r="D34" s="27" t="s">
        <v>55</v>
      </c>
      <c r="E34" s="28" t="s">
        <v>56</v>
      </c>
      <c r="F34" s="28" t="s">
        <v>56</v>
      </c>
      <c r="G34" s="29"/>
      <c r="H34" s="29"/>
      <c r="I34" s="29"/>
      <c r="J34" s="29"/>
      <c r="K34" s="29"/>
      <c r="L34" s="29"/>
      <c r="M34" s="29"/>
      <c r="N34" s="29"/>
      <c r="O34" s="30" t="s">
        <v>46</v>
      </c>
    </row>
    <row r="35" spans="1:15" x14ac:dyDescent="0.25">
      <c r="B35" s="148"/>
      <c r="C35" s="31">
        <v>62.5</v>
      </c>
      <c r="D35" s="31">
        <v>62.5</v>
      </c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0" t="s">
        <v>47</v>
      </c>
    </row>
    <row r="36" spans="1:15" x14ac:dyDescent="0.25">
      <c r="B36" s="147" t="s">
        <v>57</v>
      </c>
      <c r="C36" s="27" t="s">
        <v>58</v>
      </c>
      <c r="D36" s="27" t="s">
        <v>58</v>
      </c>
      <c r="E36" s="28" t="s">
        <v>59</v>
      </c>
      <c r="F36" s="28" t="s">
        <v>59</v>
      </c>
      <c r="G36" s="29"/>
      <c r="H36" s="29"/>
      <c r="I36" s="29"/>
      <c r="J36" s="29"/>
      <c r="K36" s="29"/>
      <c r="L36" s="29"/>
      <c r="M36" s="29"/>
      <c r="N36" s="29"/>
      <c r="O36" s="30" t="s">
        <v>46</v>
      </c>
    </row>
    <row r="37" spans="1:15" x14ac:dyDescent="0.25">
      <c r="B37" s="148"/>
      <c r="C37" s="31">
        <v>31.25</v>
      </c>
      <c r="D37" s="31">
        <v>31.25</v>
      </c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0" t="s">
        <v>47</v>
      </c>
    </row>
    <row r="38" spans="1:15" x14ac:dyDescent="0.25">
      <c r="B38" s="147" t="s">
        <v>60</v>
      </c>
      <c r="C38" s="27" t="s">
        <v>61</v>
      </c>
      <c r="D38" s="27" t="s">
        <v>61</v>
      </c>
      <c r="E38" s="28" t="s">
        <v>62</v>
      </c>
      <c r="F38" s="28" t="s">
        <v>62</v>
      </c>
      <c r="G38" s="29"/>
      <c r="H38" s="29"/>
      <c r="I38" s="29"/>
      <c r="J38" s="29"/>
      <c r="K38" s="29"/>
      <c r="L38" s="29"/>
      <c r="M38" s="29"/>
      <c r="N38" s="29"/>
      <c r="O38" s="30" t="s">
        <v>46</v>
      </c>
    </row>
    <row r="39" spans="1:15" x14ac:dyDescent="0.25">
      <c r="B39" s="148"/>
      <c r="C39" s="31">
        <v>15.625</v>
      </c>
      <c r="D39" s="31">
        <v>15.625</v>
      </c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0" t="s">
        <v>47</v>
      </c>
    </row>
    <row r="40" spans="1:15" x14ac:dyDescent="0.25">
      <c r="B40" s="147" t="s">
        <v>63</v>
      </c>
      <c r="C40" s="27" t="s">
        <v>64</v>
      </c>
      <c r="D40" s="27" t="s">
        <v>64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30" t="s">
        <v>46</v>
      </c>
    </row>
    <row r="41" spans="1:15" x14ac:dyDescent="0.25">
      <c r="B41" s="148"/>
      <c r="C41" s="31">
        <v>7.8125</v>
      </c>
      <c r="D41" s="31">
        <v>7.8125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0" t="s">
        <v>47</v>
      </c>
    </row>
    <row r="42" spans="1:15" x14ac:dyDescent="0.25">
      <c r="B42" s="147" t="s">
        <v>65</v>
      </c>
      <c r="C42" s="34" t="s">
        <v>66</v>
      </c>
      <c r="D42" s="34" t="s">
        <v>66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0" t="s">
        <v>46</v>
      </c>
    </row>
    <row r="43" spans="1:15" x14ac:dyDescent="0.25">
      <c r="B43" s="148"/>
      <c r="C43" s="35"/>
      <c r="D43" s="35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0" t="s">
        <v>47</v>
      </c>
    </row>
    <row r="45" spans="1:15" x14ac:dyDescent="0.25">
      <c r="A45" s="23" t="s">
        <v>67</v>
      </c>
      <c r="B45" s="24"/>
    </row>
    <row r="46" spans="1:15" x14ac:dyDescent="0.25">
      <c r="A46" s="20" t="s">
        <v>68</v>
      </c>
      <c r="B46" s="20">
        <v>25</v>
      </c>
    </row>
    <row r="48" spans="1:15" ht="26.4" x14ac:dyDescent="0.25">
      <c r="B48" s="26" t="s">
        <v>46</v>
      </c>
      <c r="C48" s="26" t="s">
        <v>69</v>
      </c>
      <c r="D48" s="26" t="s">
        <v>47</v>
      </c>
      <c r="E48" s="36">
        <v>485515</v>
      </c>
      <c r="F48" s="26" t="s">
        <v>70</v>
      </c>
      <c r="G48" s="26" t="s">
        <v>71</v>
      </c>
      <c r="H48" s="26" t="s">
        <v>72</v>
      </c>
      <c r="I48" s="26" t="s">
        <v>73</v>
      </c>
      <c r="J48" s="26" t="s">
        <v>74</v>
      </c>
      <c r="K48" s="26" t="s">
        <v>75</v>
      </c>
    </row>
    <row r="49" spans="2:11" x14ac:dyDescent="0.25">
      <c r="B49" s="37" t="s">
        <v>66</v>
      </c>
      <c r="C49" s="37" t="s">
        <v>76</v>
      </c>
      <c r="D49" s="37"/>
      <c r="E49" s="37">
        <v>60</v>
      </c>
      <c r="F49" s="37">
        <v>-5</v>
      </c>
      <c r="G49" s="37" t="s">
        <v>77</v>
      </c>
      <c r="H49" s="37">
        <v>0</v>
      </c>
      <c r="I49" s="37" t="s">
        <v>78</v>
      </c>
      <c r="J49" s="37" t="s">
        <v>78</v>
      </c>
      <c r="K49" s="37" t="s">
        <v>78</v>
      </c>
    </row>
    <row r="50" spans="2:11" x14ac:dyDescent="0.25">
      <c r="B50" s="37"/>
      <c r="C50" s="37" t="s">
        <v>79</v>
      </c>
      <c r="D50" s="37"/>
      <c r="E50" s="37">
        <v>70</v>
      </c>
      <c r="F50" s="37">
        <v>5</v>
      </c>
      <c r="G50" s="37" t="s">
        <v>77</v>
      </c>
      <c r="H50" s="37"/>
      <c r="I50" s="37"/>
      <c r="J50" s="37"/>
      <c r="K50" s="37"/>
    </row>
    <row r="51" spans="2:11" x14ac:dyDescent="0.25">
      <c r="B51" s="37" t="s">
        <v>45</v>
      </c>
      <c r="C51" s="37" t="s">
        <v>80</v>
      </c>
      <c r="D51" s="37"/>
      <c r="E51" s="37">
        <v>776</v>
      </c>
      <c r="F51" s="37">
        <v>711</v>
      </c>
      <c r="G51" s="37" t="s">
        <v>77</v>
      </c>
      <c r="H51" s="37">
        <v>0</v>
      </c>
      <c r="I51" s="37" t="s">
        <v>78</v>
      </c>
      <c r="J51" s="37" t="s">
        <v>78</v>
      </c>
      <c r="K51" s="37" t="s">
        <v>78</v>
      </c>
    </row>
    <row r="52" spans="2:11" x14ac:dyDescent="0.25">
      <c r="B52" s="37"/>
      <c r="C52" s="37" t="s">
        <v>81</v>
      </c>
      <c r="D52" s="37"/>
      <c r="E52" s="37">
        <v>786</v>
      </c>
      <c r="F52" s="37">
        <v>721</v>
      </c>
      <c r="G52" s="37" t="s">
        <v>77</v>
      </c>
      <c r="H52" s="37"/>
      <c r="I52" s="37"/>
      <c r="J52" s="37"/>
      <c r="K52" s="37"/>
    </row>
    <row r="53" spans="2:11" x14ac:dyDescent="0.25">
      <c r="B53" s="37" t="s">
        <v>50</v>
      </c>
      <c r="C53" s="37" t="s">
        <v>82</v>
      </c>
      <c r="D53" s="37"/>
      <c r="E53" s="37">
        <v>2158</v>
      </c>
      <c r="F53" s="37">
        <v>2093</v>
      </c>
      <c r="G53" s="37">
        <v>1.0189999999999999</v>
      </c>
      <c r="H53" s="37">
        <v>1</v>
      </c>
      <c r="I53" s="37">
        <v>1.0189999999999999</v>
      </c>
      <c r="J53" s="37" t="s">
        <v>78</v>
      </c>
      <c r="K53" s="37" t="s">
        <v>78</v>
      </c>
    </row>
    <row r="54" spans="2:11" x14ac:dyDescent="0.25">
      <c r="B54" s="37" t="s">
        <v>53</v>
      </c>
      <c r="C54" s="37" t="s">
        <v>83</v>
      </c>
      <c r="D54" s="37"/>
      <c r="E54" s="37">
        <v>2386</v>
      </c>
      <c r="F54" s="37">
        <v>2321</v>
      </c>
      <c r="G54" s="37">
        <v>1.7430000000000001</v>
      </c>
      <c r="H54" s="37">
        <v>2</v>
      </c>
      <c r="I54" s="37">
        <v>1.651</v>
      </c>
      <c r="J54" s="37">
        <v>0.13</v>
      </c>
      <c r="K54" s="37">
        <v>7.8869999999999996</v>
      </c>
    </row>
    <row r="55" spans="2:11" x14ac:dyDescent="0.25">
      <c r="B55" s="37"/>
      <c r="C55" s="37" t="s">
        <v>84</v>
      </c>
      <c r="D55" s="37"/>
      <c r="E55" s="37">
        <v>2328</v>
      </c>
      <c r="F55" s="37">
        <v>2263</v>
      </c>
      <c r="G55" s="37">
        <v>1.5589999999999999</v>
      </c>
      <c r="H55" s="37"/>
      <c r="I55" s="37"/>
      <c r="J55" s="37"/>
      <c r="K55" s="37"/>
    </row>
    <row r="56" spans="2:11" x14ac:dyDescent="0.25">
      <c r="B56" s="37" t="s">
        <v>56</v>
      </c>
      <c r="C56" s="37" t="s">
        <v>85</v>
      </c>
      <c r="D56" s="37"/>
      <c r="E56" s="37">
        <v>9520</v>
      </c>
      <c r="F56" s="37">
        <v>9455</v>
      </c>
      <c r="G56" s="37">
        <v>24.283000000000001</v>
      </c>
      <c r="H56" s="37">
        <v>2</v>
      </c>
      <c r="I56" s="37">
        <v>24.689</v>
      </c>
      <c r="J56" s="37">
        <v>0.57399999999999995</v>
      </c>
      <c r="K56" s="37">
        <v>2.3239999999999998</v>
      </c>
    </row>
    <row r="57" spans="2:11" x14ac:dyDescent="0.25">
      <c r="B57" s="37"/>
      <c r="C57" s="37" t="s">
        <v>86</v>
      </c>
      <c r="D57" s="37"/>
      <c r="E57" s="37">
        <v>9778</v>
      </c>
      <c r="F57" s="37">
        <v>9713</v>
      </c>
      <c r="G57" s="37">
        <v>25.094999999999999</v>
      </c>
      <c r="H57" s="37"/>
      <c r="I57" s="37"/>
      <c r="J57" s="37"/>
      <c r="K57" s="37"/>
    </row>
    <row r="58" spans="2:11" x14ac:dyDescent="0.25">
      <c r="B58" s="37" t="s">
        <v>59</v>
      </c>
      <c r="C58" s="37" t="s">
        <v>87</v>
      </c>
      <c r="D58" s="37"/>
      <c r="E58" s="37">
        <v>2517</v>
      </c>
      <c r="F58" s="37">
        <v>2452</v>
      </c>
      <c r="G58" s="37">
        <v>2.1579999999999999</v>
      </c>
      <c r="H58" s="37">
        <v>2</v>
      </c>
      <c r="I58" s="37">
        <v>2.1629999999999998</v>
      </c>
      <c r="J58" s="37">
        <v>7.0000000000000001E-3</v>
      </c>
      <c r="K58" s="37">
        <v>0.311</v>
      </c>
    </row>
    <row r="59" spans="2:11" x14ac:dyDescent="0.25">
      <c r="B59" s="37"/>
      <c r="C59" s="37" t="s">
        <v>88</v>
      </c>
      <c r="D59" s="37"/>
      <c r="E59" s="37">
        <v>2520</v>
      </c>
      <c r="F59" s="37">
        <v>2455</v>
      </c>
      <c r="G59" s="37">
        <v>2.1680000000000001</v>
      </c>
      <c r="H59" s="37"/>
      <c r="I59" s="37"/>
      <c r="J59" s="37"/>
      <c r="K59" s="37"/>
    </row>
    <row r="60" spans="2:11" x14ac:dyDescent="0.25">
      <c r="B60" s="37" t="s">
        <v>62</v>
      </c>
      <c r="C60" s="37" t="s">
        <v>89</v>
      </c>
      <c r="D60" s="37"/>
      <c r="E60" s="37">
        <v>2366</v>
      </c>
      <c r="F60" s="37">
        <v>2301</v>
      </c>
      <c r="G60" s="37">
        <v>1.679</v>
      </c>
      <c r="H60" s="37">
        <v>2</v>
      </c>
      <c r="I60" s="37">
        <v>1.774</v>
      </c>
      <c r="J60" s="37">
        <v>0.13500000000000001</v>
      </c>
      <c r="K60" s="37">
        <v>7.5890000000000004</v>
      </c>
    </row>
    <row r="61" spans="2:11" x14ac:dyDescent="0.25">
      <c r="B61" s="37"/>
      <c r="C61" s="37" t="s">
        <v>90</v>
      </c>
      <c r="D61" s="37"/>
      <c r="E61" s="37">
        <v>2426</v>
      </c>
      <c r="F61" s="37">
        <v>2361</v>
      </c>
      <c r="G61" s="37">
        <v>1.87</v>
      </c>
      <c r="H61" s="37"/>
      <c r="I61" s="37"/>
      <c r="J61" s="37"/>
      <c r="K61" s="37"/>
    </row>
    <row r="62" spans="2:11" x14ac:dyDescent="0.25">
      <c r="B62" s="37" t="s">
        <v>44</v>
      </c>
      <c r="C62" s="37" t="s">
        <v>91</v>
      </c>
      <c r="D62" s="37">
        <v>500</v>
      </c>
      <c r="E62" s="37">
        <v>175144</v>
      </c>
      <c r="F62" s="37">
        <v>175079</v>
      </c>
      <c r="G62" s="37">
        <v>499.28199999999998</v>
      </c>
      <c r="H62" s="37">
        <v>2</v>
      </c>
      <c r="I62" s="37">
        <v>500.19</v>
      </c>
      <c r="J62" s="37">
        <v>1.284</v>
      </c>
      <c r="K62" s="37">
        <v>0.25700000000000001</v>
      </c>
    </row>
    <row r="63" spans="2:11" x14ac:dyDescent="0.25">
      <c r="B63" s="37"/>
      <c r="C63" s="37" t="s">
        <v>92</v>
      </c>
      <c r="D63" s="37">
        <v>500</v>
      </c>
      <c r="E63" s="37">
        <v>175833</v>
      </c>
      <c r="F63" s="37">
        <v>175768</v>
      </c>
      <c r="G63" s="37">
        <v>501.09800000000001</v>
      </c>
      <c r="H63" s="37"/>
      <c r="I63" s="37"/>
      <c r="J63" s="37"/>
      <c r="K63" s="37"/>
    </row>
    <row r="64" spans="2:11" x14ac:dyDescent="0.25">
      <c r="B64" s="37" t="s">
        <v>49</v>
      </c>
      <c r="C64" s="37" t="s">
        <v>93</v>
      </c>
      <c r="D64" s="37">
        <v>250</v>
      </c>
      <c r="E64" s="37">
        <v>84888</v>
      </c>
      <c r="F64" s="37">
        <v>84823</v>
      </c>
      <c r="G64" s="37">
        <v>250.87799999999999</v>
      </c>
      <c r="H64" s="37">
        <v>2</v>
      </c>
      <c r="I64" s="37">
        <v>250.13300000000001</v>
      </c>
      <c r="J64" s="37">
        <v>1.0529999999999999</v>
      </c>
      <c r="K64" s="37">
        <v>0.42099999999999999</v>
      </c>
    </row>
    <row r="65" spans="1:11" x14ac:dyDescent="0.25">
      <c r="B65" s="37"/>
      <c r="C65" s="37" t="s">
        <v>94</v>
      </c>
      <c r="D65" s="37">
        <v>250</v>
      </c>
      <c r="E65" s="37">
        <v>84371</v>
      </c>
      <c r="F65" s="37">
        <v>84306</v>
      </c>
      <c r="G65" s="37">
        <v>249.38900000000001</v>
      </c>
      <c r="H65" s="37"/>
      <c r="I65" s="37"/>
      <c r="J65" s="37"/>
      <c r="K65" s="37"/>
    </row>
    <row r="66" spans="1:11" x14ac:dyDescent="0.25">
      <c r="B66" s="37" t="s">
        <v>52</v>
      </c>
      <c r="C66" s="37" t="s">
        <v>95</v>
      </c>
      <c r="D66" s="37">
        <v>125</v>
      </c>
      <c r="E66" s="37">
        <v>40589</v>
      </c>
      <c r="F66" s="37">
        <v>40524</v>
      </c>
      <c r="G66" s="37">
        <v>120.13</v>
      </c>
      <c r="H66" s="37">
        <v>2</v>
      </c>
      <c r="I66" s="37">
        <v>117.714</v>
      </c>
      <c r="J66" s="37">
        <v>3.4169999999999998</v>
      </c>
      <c r="K66" s="37">
        <v>2.903</v>
      </c>
    </row>
    <row r="67" spans="1:11" x14ac:dyDescent="0.25">
      <c r="B67" s="37"/>
      <c r="C67" s="37" t="s">
        <v>96</v>
      </c>
      <c r="D67" s="37">
        <v>125</v>
      </c>
      <c r="E67" s="37">
        <v>38994</v>
      </c>
      <c r="F67" s="37">
        <v>38929</v>
      </c>
      <c r="G67" s="37">
        <v>115.297</v>
      </c>
      <c r="H67" s="37"/>
      <c r="I67" s="37"/>
      <c r="J67" s="37"/>
      <c r="K67" s="37"/>
    </row>
    <row r="68" spans="1:11" x14ac:dyDescent="0.25">
      <c r="B68" s="37" t="s">
        <v>55</v>
      </c>
      <c r="C68" s="37" t="s">
        <v>97</v>
      </c>
      <c r="D68" s="37">
        <v>62.5</v>
      </c>
      <c r="E68" s="37">
        <v>25883</v>
      </c>
      <c r="F68" s="37">
        <v>25818</v>
      </c>
      <c r="G68" s="37">
        <v>75.218999999999994</v>
      </c>
      <c r="H68" s="37">
        <v>2</v>
      </c>
      <c r="I68" s="37">
        <v>75.569000000000003</v>
      </c>
      <c r="J68" s="37">
        <v>0.495</v>
      </c>
      <c r="K68" s="37">
        <v>0.65400000000000003</v>
      </c>
    </row>
    <row r="69" spans="1:11" x14ac:dyDescent="0.25">
      <c r="B69" s="37"/>
      <c r="C69" s="37" t="s">
        <v>98</v>
      </c>
      <c r="D69" s="37">
        <v>62.5</v>
      </c>
      <c r="E69" s="37">
        <v>26110</v>
      </c>
      <c r="F69" s="37">
        <v>26045</v>
      </c>
      <c r="G69" s="37">
        <v>75.918999999999997</v>
      </c>
      <c r="H69" s="37"/>
      <c r="I69" s="37"/>
      <c r="J69" s="37"/>
      <c r="K69" s="37"/>
    </row>
    <row r="70" spans="1:11" x14ac:dyDescent="0.25">
      <c r="B70" s="37" t="s">
        <v>58</v>
      </c>
      <c r="C70" s="37" t="s">
        <v>99</v>
      </c>
      <c r="D70" s="37">
        <v>31.25</v>
      </c>
      <c r="E70" s="37">
        <v>12177</v>
      </c>
      <c r="F70" s="37">
        <v>12112</v>
      </c>
      <c r="G70" s="37">
        <v>32.625999999999998</v>
      </c>
      <c r="H70" s="37">
        <v>2</v>
      </c>
      <c r="I70" s="37">
        <v>32.74</v>
      </c>
      <c r="J70" s="37">
        <v>0.16200000000000001</v>
      </c>
      <c r="K70" s="37">
        <v>0.49399999999999999</v>
      </c>
    </row>
    <row r="71" spans="1:11" x14ac:dyDescent="0.25">
      <c r="B71" s="37"/>
      <c r="C71" s="37" t="s">
        <v>100</v>
      </c>
      <c r="D71" s="37">
        <v>31.25</v>
      </c>
      <c r="E71" s="37">
        <v>12250</v>
      </c>
      <c r="F71" s="37">
        <v>12185</v>
      </c>
      <c r="G71" s="37">
        <v>32.854999999999997</v>
      </c>
      <c r="H71" s="37"/>
      <c r="I71" s="37"/>
      <c r="J71" s="37"/>
      <c r="K71" s="37"/>
    </row>
    <row r="72" spans="1:11" x14ac:dyDescent="0.25">
      <c r="B72" s="37" t="s">
        <v>61</v>
      </c>
      <c r="C72" s="37" t="s">
        <v>101</v>
      </c>
      <c r="D72" s="37">
        <v>15.625</v>
      </c>
      <c r="E72" s="37">
        <v>5861</v>
      </c>
      <c r="F72" s="37">
        <v>5796</v>
      </c>
      <c r="G72" s="37">
        <v>12.747999999999999</v>
      </c>
      <c r="H72" s="37">
        <v>2</v>
      </c>
      <c r="I72" s="37">
        <v>12.753</v>
      </c>
      <c r="J72" s="37">
        <v>7.0000000000000001E-3</v>
      </c>
      <c r="K72" s="37">
        <v>5.2999999999999999E-2</v>
      </c>
    </row>
    <row r="73" spans="1:11" x14ac:dyDescent="0.25">
      <c r="B73" s="37"/>
      <c r="C73" s="37" t="s">
        <v>102</v>
      </c>
      <c r="D73" s="37">
        <v>15.625</v>
      </c>
      <c r="E73" s="37">
        <v>5864</v>
      </c>
      <c r="F73" s="37">
        <v>5799</v>
      </c>
      <c r="G73" s="37">
        <v>12.757999999999999</v>
      </c>
      <c r="H73" s="37"/>
      <c r="I73" s="37"/>
      <c r="J73" s="37"/>
      <c r="K73" s="37"/>
    </row>
    <row r="74" spans="1:11" x14ac:dyDescent="0.25">
      <c r="B74" s="37" t="s">
        <v>64</v>
      </c>
      <c r="C74" s="37" t="s">
        <v>103</v>
      </c>
      <c r="D74" s="37">
        <v>7.8125</v>
      </c>
      <c r="E74" s="37">
        <v>2789</v>
      </c>
      <c r="F74" s="37">
        <v>2724</v>
      </c>
      <c r="G74" s="37">
        <v>3.0219999999999998</v>
      </c>
      <c r="H74" s="37">
        <v>2</v>
      </c>
      <c r="I74" s="37">
        <v>3.0339999999999998</v>
      </c>
      <c r="J74" s="37">
        <v>1.7999999999999999E-2</v>
      </c>
      <c r="K74" s="37">
        <v>0.59099999999999997</v>
      </c>
    </row>
    <row r="75" spans="1:11" x14ac:dyDescent="0.25">
      <c r="B75" s="37"/>
      <c r="C75" s="37" t="s">
        <v>104</v>
      </c>
      <c r="D75" s="37">
        <v>7.8125</v>
      </c>
      <c r="E75" s="37">
        <v>2797</v>
      </c>
      <c r="F75" s="37">
        <v>2732</v>
      </c>
      <c r="G75" s="37">
        <v>3.0470000000000002</v>
      </c>
      <c r="H75" s="37"/>
      <c r="I75" s="37"/>
      <c r="J75" s="37"/>
      <c r="K75" s="37"/>
    </row>
    <row r="77" spans="1:11" x14ac:dyDescent="0.25">
      <c r="A77" s="23" t="s">
        <v>105</v>
      </c>
      <c r="B77" s="24"/>
    </row>
    <row r="112" spans="1:2" ht="26.4" x14ac:dyDescent="0.25">
      <c r="A112" s="23" t="s">
        <v>106</v>
      </c>
      <c r="B112" s="24"/>
    </row>
    <row r="114" spans="1:14" ht="26.4" x14ac:dyDescent="0.25">
      <c r="B114" s="26" t="s">
        <v>107</v>
      </c>
      <c r="C114" s="26" t="s">
        <v>108</v>
      </c>
      <c r="D114" s="26" t="s">
        <v>43</v>
      </c>
      <c r="E114" s="26" t="s">
        <v>48</v>
      </c>
      <c r="F114" s="26" t="s">
        <v>51</v>
      </c>
      <c r="G114" s="26" t="s">
        <v>109</v>
      </c>
      <c r="H114" s="26" t="s">
        <v>110</v>
      </c>
    </row>
    <row r="115" spans="1:14" ht="26.4" x14ac:dyDescent="0.25">
      <c r="B115" s="37" t="s">
        <v>105</v>
      </c>
      <c r="C115" s="37" t="s">
        <v>111</v>
      </c>
      <c r="D115" s="38">
        <v>1770</v>
      </c>
      <c r="E115" s="37">
        <v>315</v>
      </c>
      <c r="F115" s="37">
        <v>6.4699999999999994E-2</v>
      </c>
      <c r="G115" s="37">
        <v>0.999</v>
      </c>
      <c r="H115" s="37" t="s">
        <v>78</v>
      </c>
    </row>
    <row r="119" spans="1:14" x14ac:dyDescent="0.25">
      <c r="B119" s="149" t="s">
        <v>112</v>
      </c>
      <c r="C119" s="149"/>
      <c r="D119" s="149"/>
      <c r="E119" s="149"/>
    </row>
    <row r="121" spans="1:14" x14ac:dyDescent="0.25">
      <c r="C121" s="39" t="s">
        <v>113</v>
      </c>
      <c r="D121" s="39" t="s">
        <v>114</v>
      </c>
      <c r="E121" s="39" t="s">
        <v>115</v>
      </c>
      <c r="F121" s="39" t="s">
        <v>116</v>
      </c>
      <c r="K121" s="40" t="s">
        <v>117</v>
      </c>
      <c r="L121" s="41"/>
      <c r="M121" s="41"/>
      <c r="N121" s="42"/>
    </row>
    <row r="122" spans="1:14" x14ac:dyDescent="0.25">
      <c r="A122" s="20" t="s">
        <v>118</v>
      </c>
      <c r="B122" s="20" t="s">
        <v>119</v>
      </c>
      <c r="C122" s="62" t="s">
        <v>78</v>
      </c>
      <c r="D122" s="63">
        <v>0</v>
      </c>
      <c r="E122" s="63">
        <f>D122*10/1000</f>
        <v>0</v>
      </c>
      <c r="F122" s="63">
        <v>0</v>
      </c>
      <c r="K122" s="44" t="s">
        <v>120</v>
      </c>
      <c r="L122" s="45" t="s">
        <v>121</v>
      </c>
      <c r="M122" s="45" t="s">
        <v>122</v>
      </c>
      <c r="N122" s="46" t="s">
        <v>123</v>
      </c>
    </row>
    <row r="123" spans="1:14" ht="14.4" x14ac:dyDescent="0.3">
      <c r="A123" s="20" t="s">
        <v>118</v>
      </c>
      <c r="B123" s="20" t="s">
        <v>124</v>
      </c>
      <c r="C123" s="37">
        <v>1.0189999999999999</v>
      </c>
      <c r="D123" s="20">
        <f>C123*500/10</f>
        <v>50.949999999999996</v>
      </c>
      <c r="E123" s="20">
        <f>D123*10/1000</f>
        <v>0.50949999999999995</v>
      </c>
      <c r="F123" s="47">
        <f>E123/$N$123</f>
        <v>2.5474999999999999E-5</v>
      </c>
      <c r="K123" s="48">
        <v>2</v>
      </c>
      <c r="L123" s="49">
        <v>0.01</v>
      </c>
      <c r="M123" s="49">
        <f>K123*L123</f>
        <v>0.02</v>
      </c>
      <c r="N123" s="50">
        <f>M123*1000*1000</f>
        <v>20000</v>
      </c>
    </row>
    <row r="124" spans="1:14" ht="14.4" x14ac:dyDescent="0.3">
      <c r="A124" s="20" t="s">
        <v>118</v>
      </c>
      <c r="B124" s="20" t="s">
        <v>125</v>
      </c>
      <c r="C124" s="37">
        <v>1.651</v>
      </c>
      <c r="D124" s="20">
        <f>C124*500/10</f>
        <v>82.55</v>
      </c>
      <c r="E124" s="20">
        <f>D124*10/1000</f>
        <v>0.82550000000000001</v>
      </c>
      <c r="F124" s="47">
        <f t="shared" ref="F124:F128" si="0">E124/$N$123</f>
        <v>4.1275E-5</v>
      </c>
      <c r="K124" s="51"/>
      <c r="L124" s="51"/>
      <c r="M124" s="51"/>
      <c r="N124" s="51"/>
    </row>
    <row r="125" spans="1:14" ht="14.4" x14ac:dyDescent="0.3">
      <c r="C125" s="37"/>
      <c r="F125" s="47"/>
    </row>
    <row r="126" spans="1:14" ht="14.4" x14ac:dyDescent="0.3">
      <c r="A126" s="20" t="s">
        <v>126</v>
      </c>
      <c r="B126" s="20" t="s">
        <v>127</v>
      </c>
      <c r="C126" s="62">
        <v>24.689</v>
      </c>
      <c r="D126" s="63">
        <f>C126*500/10</f>
        <v>1234.45</v>
      </c>
      <c r="E126" s="90">
        <f>D126*10/1000</f>
        <v>12.3445</v>
      </c>
      <c r="F126" s="64">
        <f t="shared" si="0"/>
        <v>6.17225E-4</v>
      </c>
      <c r="H126" s="87" t="s">
        <v>138</v>
      </c>
      <c r="I126" s="88"/>
      <c r="K126" s="39" t="s">
        <v>128</v>
      </c>
    </row>
    <row r="127" spans="1:14" ht="14.4" x14ac:dyDescent="0.3">
      <c r="A127" s="20" t="s">
        <v>126</v>
      </c>
      <c r="B127" s="20" t="s">
        <v>129</v>
      </c>
      <c r="C127" s="37">
        <v>2.1629999999999998</v>
      </c>
      <c r="D127" s="20">
        <f>C127*500/10</f>
        <v>108.15</v>
      </c>
      <c r="E127" s="90">
        <f>D127*10/1000</f>
        <v>1.0814999999999999</v>
      </c>
      <c r="F127" s="47">
        <f t="shared" si="0"/>
        <v>5.4074999999999993E-5</v>
      </c>
      <c r="K127" s="52"/>
      <c r="L127" s="53" t="s">
        <v>130</v>
      </c>
      <c r="M127" s="53" t="s">
        <v>131</v>
      </c>
      <c r="N127" s="54" t="s">
        <v>132</v>
      </c>
    </row>
    <row r="128" spans="1:14" ht="14.4" x14ac:dyDescent="0.3">
      <c r="A128" s="20" t="s">
        <v>126</v>
      </c>
      <c r="B128" s="20" t="s">
        <v>133</v>
      </c>
      <c r="C128" s="37">
        <v>1.774</v>
      </c>
      <c r="D128" s="20">
        <f>C128*500/10</f>
        <v>88.7</v>
      </c>
      <c r="E128" s="90">
        <f>D128*10/1000</f>
        <v>0.88700000000000001</v>
      </c>
      <c r="F128" s="47">
        <f t="shared" si="0"/>
        <v>4.4350000000000001E-5</v>
      </c>
      <c r="K128" s="55" t="s">
        <v>134</v>
      </c>
      <c r="L128" s="20">
        <f>AVERAGE(E123:E124)</f>
        <v>0.66749999999999998</v>
      </c>
      <c r="M128" s="20">
        <f>_xlfn.STDEV.S(E123:E124)</f>
        <v>0.22344574285494895</v>
      </c>
      <c r="N128" s="56">
        <f>M128/L128</f>
        <v>0.33475017656172129</v>
      </c>
    </row>
    <row r="129" spans="2:14" ht="14.4" x14ac:dyDescent="0.3">
      <c r="G129" s="47"/>
      <c r="K129" s="57" t="s">
        <v>12</v>
      </c>
      <c r="L129" s="58">
        <f>AVERAGE(E127:E128)</f>
        <v>0.98424999999999996</v>
      </c>
      <c r="M129" s="58">
        <f>_xlfn.STDEV.S(E127:E128)</f>
        <v>0.13753226894078344</v>
      </c>
      <c r="N129" s="59">
        <f>M129/L129</f>
        <v>0.13973306470996541</v>
      </c>
    </row>
    <row r="130" spans="2:14" ht="14.4" x14ac:dyDescent="0.3">
      <c r="B130" s="20" t="s">
        <v>135</v>
      </c>
      <c r="G130" s="47"/>
    </row>
    <row r="131" spans="2:14" x14ac:dyDescent="0.25">
      <c r="B131" s="20" t="s">
        <v>136</v>
      </c>
      <c r="K131" s="39" t="s">
        <v>137</v>
      </c>
    </row>
    <row r="132" spans="2:14" x14ac:dyDescent="0.25">
      <c r="K132" s="52"/>
      <c r="L132" s="53" t="s">
        <v>130</v>
      </c>
      <c r="M132" s="53" t="s">
        <v>131</v>
      </c>
      <c r="N132" s="54" t="s">
        <v>132</v>
      </c>
    </row>
    <row r="133" spans="2:14" x14ac:dyDescent="0.25">
      <c r="K133" s="55" t="s">
        <v>134</v>
      </c>
      <c r="L133" s="20">
        <f>AVERAGE(E122:E124)</f>
        <v>0.44500000000000001</v>
      </c>
      <c r="M133" s="20">
        <f>_xlfn.STDEV.S(E122:E124)</f>
        <v>0.41651260485128172</v>
      </c>
      <c r="N133" s="60">
        <f>M133/L133</f>
        <v>0.93598338168827355</v>
      </c>
    </row>
    <row r="134" spans="2:14" x14ac:dyDescent="0.25">
      <c r="K134" s="57" t="s">
        <v>12</v>
      </c>
      <c r="L134" s="58">
        <f>AVERAGE(E126:E128)</f>
        <v>4.7709999999999999</v>
      </c>
      <c r="M134" s="58">
        <f>_xlfn.STDEV.S(E126:E128)</f>
        <v>6.5595643338563274</v>
      </c>
      <c r="N134" s="61">
        <f>M134/L134</f>
        <v>1.3748824845643111</v>
      </c>
    </row>
  </sheetData>
  <mergeCells count="9">
    <mergeCell ref="B40:B41"/>
    <mergeCell ref="B42:B43"/>
    <mergeCell ref="B119:E119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8B40-105B-4DB3-B49F-0187862CE40F}">
  <sheetPr>
    <tabColor rgb="FFFFFF00"/>
  </sheetPr>
  <dimension ref="A2:R155"/>
  <sheetViews>
    <sheetView topLeftCell="A133" workbookViewId="0">
      <selection activeCell="G156" sqref="G156"/>
    </sheetView>
  </sheetViews>
  <sheetFormatPr defaultRowHeight="14.4" x14ac:dyDescent="0.3"/>
  <cols>
    <col min="1" max="1" width="20.6640625" customWidth="1"/>
    <col min="2" max="2" width="12.6640625" customWidth="1"/>
    <col min="6" max="6" width="11.88671875" bestFit="1" customWidth="1"/>
    <col min="7" max="7" width="11.109375" customWidth="1"/>
    <col min="9" max="9" width="12.33203125" customWidth="1"/>
  </cols>
  <sheetData>
    <row r="2" spans="1:2" x14ac:dyDescent="0.3">
      <c r="A2" t="s">
        <v>14</v>
      </c>
      <c r="B2" t="s">
        <v>15</v>
      </c>
    </row>
    <row r="4" spans="1:2" x14ac:dyDescent="0.3">
      <c r="A4" t="s">
        <v>16</v>
      </c>
      <c r="B4" t="s">
        <v>139</v>
      </c>
    </row>
    <row r="5" spans="1:2" x14ac:dyDescent="0.3">
      <c r="A5" t="s">
        <v>18</v>
      </c>
      <c r="B5" t="s">
        <v>19</v>
      </c>
    </row>
    <row r="6" spans="1:2" x14ac:dyDescent="0.3">
      <c r="A6" t="s">
        <v>20</v>
      </c>
      <c r="B6" t="s">
        <v>21</v>
      </c>
    </row>
    <row r="7" spans="1:2" x14ac:dyDescent="0.3">
      <c r="A7" t="s">
        <v>22</v>
      </c>
      <c r="B7" s="65">
        <v>45545</v>
      </c>
    </row>
    <row r="8" spans="1:2" x14ac:dyDescent="0.3">
      <c r="A8" t="s">
        <v>23</v>
      </c>
      <c r="B8" s="66">
        <v>0.65037037037037038</v>
      </c>
    </row>
    <row r="9" spans="1:2" x14ac:dyDescent="0.3">
      <c r="A9" t="s">
        <v>24</v>
      </c>
      <c r="B9" t="s">
        <v>25</v>
      </c>
    </row>
    <row r="10" spans="1:2" x14ac:dyDescent="0.3">
      <c r="A10" t="s">
        <v>26</v>
      </c>
      <c r="B10">
        <v>20110536</v>
      </c>
    </row>
    <row r="11" spans="1:2" x14ac:dyDescent="0.3">
      <c r="A11" t="s">
        <v>27</v>
      </c>
      <c r="B11" t="s">
        <v>28</v>
      </c>
    </row>
    <row r="13" spans="1:2" x14ac:dyDescent="0.3">
      <c r="A13" s="67" t="s">
        <v>29</v>
      </c>
      <c r="B13" s="68"/>
    </row>
    <row r="14" spans="1:2" x14ac:dyDescent="0.3">
      <c r="A14" t="s">
        <v>30</v>
      </c>
      <c r="B14" t="s">
        <v>31</v>
      </c>
    </row>
    <row r="15" spans="1:2" x14ac:dyDescent="0.3">
      <c r="A15" t="s">
        <v>32</v>
      </c>
    </row>
    <row r="16" spans="1:2" x14ac:dyDescent="0.3">
      <c r="A16" t="s">
        <v>33</v>
      </c>
      <c r="B16" t="s">
        <v>34</v>
      </c>
    </row>
    <row r="17" spans="1:15" x14ac:dyDescent="0.3">
      <c r="B17" t="s">
        <v>35</v>
      </c>
    </row>
    <row r="18" spans="1:15" x14ac:dyDescent="0.3">
      <c r="B18" t="s">
        <v>36</v>
      </c>
    </row>
    <row r="19" spans="1:15" x14ac:dyDescent="0.3">
      <c r="B19" t="s">
        <v>37</v>
      </c>
    </row>
    <row r="20" spans="1:15" x14ac:dyDescent="0.3">
      <c r="B20" t="s">
        <v>38</v>
      </c>
    </row>
    <row r="21" spans="1:15" x14ac:dyDescent="0.3">
      <c r="B21" t="s">
        <v>39</v>
      </c>
    </row>
    <row r="22" spans="1:15" x14ac:dyDescent="0.3">
      <c r="B22" t="s">
        <v>40</v>
      </c>
    </row>
    <row r="23" spans="1:15" x14ac:dyDescent="0.3">
      <c r="B23" t="s">
        <v>41</v>
      </c>
    </row>
    <row r="25" spans="1:15" x14ac:dyDescent="0.3">
      <c r="A25" s="67" t="s">
        <v>42</v>
      </c>
      <c r="B25" s="68"/>
    </row>
    <row r="27" spans="1:15" x14ac:dyDescent="0.3">
      <c r="B27" s="69"/>
      <c r="C27" s="70">
        <v>1</v>
      </c>
      <c r="D27" s="70">
        <v>2</v>
      </c>
      <c r="E27" s="70">
        <v>3</v>
      </c>
      <c r="F27" s="70">
        <v>4</v>
      </c>
      <c r="G27" s="70">
        <v>5</v>
      </c>
      <c r="H27" s="70">
        <v>6</v>
      </c>
      <c r="I27" s="70">
        <v>7</v>
      </c>
      <c r="J27" s="70">
        <v>8</v>
      </c>
      <c r="K27" s="70">
        <v>9</v>
      </c>
      <c r="L27" s="70">
        <v>10</v>
      </c>
      <c r="M27" s="70">
        <v>11</v>
      </c>
      <c r="N27" s="70">
        <v>12</v>
      </c>
    </row>
    <row r="28" spans="1:15" x14ac:dyDescent="0.3">
      <c r="B28" s="150" t="s">
        <v>43</v>
      </c>
      <c r="C28" s="71"/>
      <c r="D28" s="71"/>
      <c r="E28" s="71"/>
      <c r="F28" s="71"/>
      <c r="G28" s="72" t="s">
        <v>49</v>
      </c>
      <c r="H28" s="72" t="s">
        <v>49</v>
      </c>
      <c r="I28" s="72" t="s">
        <v>140</v>
      </c>
      <c r="J28" s="72" t="s">
        <v>140</v>
      </c>
      <c r="K28" s="73" t="s">
        <v>62</v>
      </c>
      <c r="L28" s="73" t="s">
        <v>62</v>
      </c>
      <c r="M28" s="71"/>
      <c r="N28" s="71"/>
      <c r="O28" s="74" t="s">
        <v>46</v>
      </c>
    </row>
    <row r="29" spans="1:15" x14ac:dyDescent="0.3">
      <c r="B29" s="151"/>
      <c r="C29" s="75"/>
      <c r="D29" s="75"/>
      <c r="E29" s="75"/>
      <c r="F29" s="75"/>
      <c r="G29" s="76">
        <v>250</v>
      </c>
      <c r="H29" s="76">
        <v>250</v>
      </c>
      <c r="I29" s="76">
        <v>0.97655999999999998</v>
      </c>
      <c r="J29" s="76">
        <v>0.97655999999999998</v>
      </c>
      <c r="K29" s="77"/>
      <c r="L29" s="77"/>
      <c r="M29" s="75"/>
      <c r="N29" s="75"/>
      <c r="O29" s="74" t="s">
        <v>47</v>
      </c>
    </row>
    <row r="30" spans="1:15" x14ac:dyDescent="0.3">
      <c r="B30" s="150" t="s">
        <v>48</v>
      </c>
      <c r="C30" s="71"/>
      <c r="D30" s="71"/>
      <c r="E30" s="71"/>
      <c r="F30" s="71"/>
      <c r="G30" s="72" t="s">
        <v>52</v>
      </c>
      <c r="H30" s="72" t="s">
        <v>52</v>
      </c>
      <c r="I30" s="72" t="s">
        <v>141</v>
      </c>
      <c r="J30" s="72" t="s">
        <v>141</v>
      </c>
      <c r="K30" s="73" t="s">
        <v>142</v>
      </c>
      <c r="L30" s="73" t="s">
        <v>142</v>
      </c>
      <c r="M30" s="71"/>
      <c r="N30" s="71"/>
      <c r="O30" s="74" t="s">
        <v>46</v>
      </c>
    </row>
    <row r="31" spans="1:15" x14ac:dyDescent="0.3">
      <c r="B31" s="151"/>
      <c r="C31" s="75"/>
      <c r="D31" s="75"/>
      <c r="E31" s="75"/>
      <c r="F31" s="75"/>
      <c r="G31" s="76">
        <v>125</v>
      </c>
      <c r="H31" s="76">
        <v>125</v>
      </c>
      <c r="I31" s="76">
        <v>0.48827999999999999</v>
      </c>
      <c r="J31" s="76">
        <v>0.48827999999999999</v>
      </c>
      <c r="K31" s="77"/>
      <c r="L31" s="77"/>
      <c r="M31" s="75"/>
      <c r="N31" s="75"/>
      <c r="O31" s="74" t="s">
        <v>47</v>
      </c>
    </row>
    <row r="32" spans="1:15" x14ac:dyDescent="0.3">
      <c r="B32" s="150" t="s">
        <v>51</v>
      </c>
      <c r="C32" s="71"/>
      <c r="D32" s="71"/>
      <c r="E32" s="71"/>
      <c r="F32" s="71"/>
      <c r="G32" s="72" t="s">
        <v>55</v>
      </c>
      <c r="H32" s="72" t="s">
        <v>55</v>
      </c>
      <c r="I32" s="78" t="s">
        <v>66</v>
      </c>
      <c r="J32" s="78" t="s">
        <v>66</v>
      </c>
      <c r="K32" s="73" t="s">
        <v>143</v>
      </c>
      <c r="L32" s="73" t="s">
        <v>143</v>
      </c>
      <c r="M32" s="71"/>
      <c r="N32" s="71"/>
      <c r="O32" s="74" t="s">
        <v>46</v>
      </c>
    </row>
    <row r="33" spans="1:15" x14ac:dyDescent="0.3">
      <c r="B33" s="151"/>
      <c r="C33" s="75"/>
      <c r="D33" s="75"/>
      <c r="E33" s="75"/>
      <c r="F33" s="75"/>
      <c r="G33" s="76">
        <v>62.5</v>
      </c>
      <c r="H33" s="76">
        <v>62.5</v>
      </c>
      <c r="I33" s="79"/>
      <c r="J33" s="79"/>
      <c r="K33" s="77"/>
      <c r="L33" s="77"/>
      <c r="M33" s="75"/>
      <c r="N33" s="75"/>
      <c r="O33" s="74" t="s">
        <v>47</v>
      </c>
    </row>
    <row r="34" spans="1:15" x14ac:dyDescent="0.3">
      <c r="B34" s="150" t="s">
        <v>54</v>
      </c>
      <c r="C34" s="71"/>
      <c r="D34" s="71"/>
      <c r="E34" s="71"/>
      <c r="F34" s="71"/>
      <c r="G34" s="72" t="s">
        <v>58</v>
      </c>
      <c r="H34" s="72" t="s">
        <v>58</v>
      </c>
      <c r="I34" s="73" t="s">
        <v>45</v>
      </c>
      <c r="J34" s="73" t="s">
        <v>45</v>
      </c>
      <c r="K34" s="73" t="s">
        <v>144</v>
      </c>
      <c r="L34" s="73" t="s">
        <v>144</v>
      </c>
      <c r="M34" s="71"/>
      <c r="N34" s="71"/>
      <c r="O34" s="74" t="s">
        <v>46</v>
      </c>
    </row>
    <row r="35" spans="1:15" x14ac:dyDescent="0.3">
      <c r="B35" s="151"/>
      <c r="C35" s="75"/>
      <c r="D35" s="75"/>
      <c r="E35" s="75"/>
      <c r="F35" s="75"/>
      <c r="G35" s="76">
        <v>31.25</v>
      </c>
      <c r="H35" s="76">
        <v>31.25</v>
      </c>
      <c r="I35" s="77"/>
      <c r="J35" s="77"/>
      <c r="K35" s="77"/>
      <c r="L35" s="77"/>
      <c r="M35" s="75"/>
      <c r="N35" s="75"/>
      <c r="O35" s="74" t="s">
        <v>47</v>
      </c>
    </row>
    <row r="36" spans="1:15" x14ac:dyDescent="0.3">
      <c r="B36" s="150" t="s">
        <v>57</v>
      </c>
      <c r="C36" s="71"/>
      <c r="D36" s="71"/>
      <c r="E36" s="71"/>
      <c r="F36" s="71"/>
      <c r="G36" s="72" t="s">
        <v>61</v>
      </c>
      <c r="H36" s="72" t="s">
        <v>61</v>
      </c>
      <c r="I36" s="73" t="s">
        <v>50</v>
      </c>
      <c r="J36" s="73" t="s">
        <v>50</v>
      </c>
      <c r="K36" s="73" t="s">
        <v>145</v>
      </c>
      <c r="L36" s="73" t="s">
        <v>145</v>
      </c>
      <c r="M36" s="71"/>
      <c r="N36" s="71"/>
      <c r="O36" s="74" t="s">
        <v>46</v>
      </c>
    </row>
    <row r="37" spans="1:15" x14ac:dyDescent="0.3">
      <c r="B37" s="151"/>
      <c r="C37" s="75"/>
      <c r="D37" s="75"/>
      <c r="E37" s="75"/>
      <c r="F37" s="75"/>
      <c r="G37" s="76">
        <v>15.625</v>
      </c>
      <c r="H37" s="76">
        <v>15.625</v>
      </c>
      <c r="I37" s="77"/>
      <c r="J37" s="77"/>
      <c r="K37" s="77"/>
      <c r="L37" s="77"/>
      <c r="M37" s="75"/>
      <c r="N37" s="75"/>
      <c r="O37" s="74" t="s">
        <v>47</v>
      </c>
    </row>
    <row r="38" spans="1:15" x14ac:dyDescent="0.3">
      <c r="B38" s="150" t="s">
        <v>60</v>
      </c>
      <c r="C38" s="71"/>
      <c r="D38" s="71"/>
      <c r="E38" s="71"/>
      <c r="F38" s="71"/>
      <c r="G38" s="72" t="s">
        <v>64</v>
      </c>
      <c r="H38" s="72" t="s">
        <v>64</v>
      </c>
      <c r="I38" s="73" t="s">
        <v>53</v>
      </c>
      <c r="J38" s="73" t="s">
        <v>53</v>
      </c>
      <c r="K38" s="73" t="s">
        <v>146</v>
      </c>
      <c r="L38" s="73" t="s">
        <v>146</v>
      </c>
      <c r="M38" s="71"/>
      <c r="N38" s="71"/>
      <c r="O38" s="74" t="s">
        <v>46</v>
      </c>
    </row>
    <row r="39" spans="1:15" x14ac:dyDescent="0.3">
      <c r="B39" s="151"/>
      <c r="C39" s="75"/>
      <c r="D39" s="75"/>
      <c r="E39" s="75"/>
      <c r="F39" s="75"/>
      <c r="G39" s="76">
        <v>7.8125</v>
      </c>
      <c r="H39" s="76">
        <v>7.8125</v>
      </c>
      <c r="I39" s="77"/>
      <c r="J39" s="77"/>
      <c r="K39" s="77"/>
      <c r="L39" s="77"/>
      <c r="M39" s="75"/>
      <c r="N39" s="75"/>
      <c r="O39" s="74" t="s">
        <v>47</v>
      </c>
    </row>
    <row r="40" spans="1:15" x14ac:dyDescent="0.3">
      <c r="B40" s="150" t="s">
        <v>63</v>
      </c>
      <c r="C40" s="71"/>
      <c r="D40" s="71"/>
      <c r="E40" s="71"/>
      <c r="F40" s="71"/>
      <c r="G40" s="72" t="s">
        <v>147</v>
      </c>
      <c r="H40" s="72" t="s">
        <v>147</v>
      </c>
      <c r="I40" s="73" t="s">
        <v>56</v>
      </c>
      <c r="J40" s="73" t="s">
        <v>56</v>
      </c>
      <c r="K40" s="73" t="s">
        <v>148</v>
      </c>
      <c r="L40" s="73" t="s">
        <v>148</v>
      </c>
      <c r="M40" s="71"/>
      <c r="N40" s="71"/>
      <c r="O40" s="74" t="s">
        <v>46</v>
      </c>
    </row>
    <row r="41" spans="1:15" x14ac:dyDescent="0.3">
      <c r="B41" s="151"/>
      <c r="C41" s="75"/>
      <c r="D41" s="75"/>
      <c r="E41" s="75"/>
      <c r="F41" s="75"/>
      <c r="G41" s="76">
        <v>3.9062999999999999</v>
      </c>
      <c r="H41" s="76">
        <v>3.9062999999999999</v>
      </c>
      <c r="I41" s="77"/>
      <c r="J41" s="77"/>
      <c r="K41" s="77"/>
      <c r="L41" s="77"/>
      <c r="M41" s="75"/>
      <c r="N41" s="75"/>
      <c r="O41" s="74" t="s">
        <v>47</v>
      </c>
    </row>
    <row r="42" spans="1:15" x14ac:dyDescent="0.3">
      <c r="B42" s="150" t="s">
        <v>65</v>
      </c>
      <c r="C42" s="71"/>
      <c r="D42" s="71"/>
      <c r="E42" s="71"/>
      <c r="F42" s="71"/>
      <c r="G42" s="72" t="s">
        <v>149</v>
      </c>
      <c r="H42" s="72" t="s">
        <v>149</v>
      </c>
      <c r="I42" s="73" t="s">
        <v>59</v>
      </c>
      <c r="J42" s="73" t="s">
        <v>59</v>
      </c>
      <c r="K42" s="71"/>
      <c r="L42" s="71"/>
      <c r="M42" s="71"/>
      <c r="N42" s="71"/>
      <c r="O42" s="74" t="s">
        <v>46</v>
      </c>
    </row>
    <row r="43" spans="1:15" x14ac:dyDescent="0.3">
      <c r="B43" s="151"/>
      <c r="C43" s="75"/>
      <c r="D43" s="75"/>
      <c r="E43" s="75"/>
      <c r="F43" s="75"/>
      <c r="G43" s="76">
        <v>1.9531000000000001</v>
      </c>
      <c r="H43" s="76">
        <v>1.9531000000000001</v>
      </c>
      <c r="I43" s="77"/>
      <c r="J43" s="77"/>
      <c r="K43" s="75"/>
      <c r="L43" s="75"/>
      <c r="M43" s="75"/>
      <c r="N43" s="75"/>
      <c r="O43" s="74" t="s">
        <v>47</v>
      </c>
    </row>
    <row r="45" spans="1:15" x14ac:dyDescent="0.3">
      <c r="A45" s="67" t="s">
        <v>67</v>
      </c>
      <c r="B45" s="68"/>
    </row>
    <row r="46" spans="1:15" x14ac:dyDescent="0.3">
      <c r="A46" t="s">
        <v>68</v>
      </c>
      <c r="B46">
        <v>24.7</v>
      </c>
    </row>
    <row r="48" spans="1:15" ht="26.4" x14ac:dyDescent="0.3">
      <c r="B48" s="70" t="s">
        <v>46</v>
      </c>
      <c r="C48" s="70" t="s">
        <v>69</v>
      </c>
      <c r="D48" s="70" t="s">
        <v>47</v>
      </c>
      <c r="E48" s="80">
        <v>485515</v>
      </c>
      <c r="F48" s="70" t="s">
        <v>70</v>
      </c>
      <c r="G48" s="70" t="s">
        <v>71</v>
      </c>
      <c r="H48" s="70" t="s">
        <v>72</v>
      </c>
      <c r="I48" s="70" t="s">
        <v>73</v>
      </c>
      <c r="J48" s="70" t="s">
        <v>74</v>
      </c>
      <c r="K48" s="70" t="s">
        <v>75</v>
      </c>
    </row>
    <row r="49" spans="1:11" x14ac:dyDescent="0.3">
      <c r="B49" s="81" t="s">
        <v>66</v>
      </c>
      <c r="C49" s="81" t="s">
        <v>150</v>
      </c>
      <c r="D49" s="81"/>
      <c r="E49" s="81">
        <v>53</v>
      </c>
      <c r="F49" s="81">
        <v>-2</v>
      </c>
      <c r="G49" s="81">
        <v>0.32800000000000001</v>
      </c>
      <c r="H49" s="81">
        <v>2</v>
      </c>
      <c r="I49" s="81">
        <v>0.33200000000000002</v>
      </c>
      <c r="J49" s="81">
        <v>6.0000000000000001E-3</v>
      </c>
      <c r="K49" s="81">
        <v>1.6719999999999999</v>
      </c>
    </row>
    <row r="50" spans="1:11" x14ac:dyDescent="0.3">
      <c r="B50" s="81"/>
      <c r="C50" s="81" t="s">
        <v>151</v>
      </c>
      <c r="D50" s="81"/>
      <c r="E50" s="81">
        <v>57</v>
      </c>
      <c r="F50" s="81">
        <v>2</v>
      </c>
      <c r="G50" s="81">
        <v>0.33600000000000002</v>
      </c>
      <c r="H50" s="81"/>
      <c r="I50" s="81"/>
      <c r="J50" s="81"/>
      <c r="K50" s="81"/>
    </row>
    <row r="51" spans="1:11" x14ac:dyDescent="0.3">
      <c r="A51" s="82" t="s">
        <v>152</v>
      </c>
      <c r="B51" s="81" t="s">
        <v>45</v>
      </c>
      <c r="C51" s="81" t="s">
        <v>153</v>
      </c>
      <c r="D51" s="81"/>
      <c r="E51" s="81">
        <v>1767</v>
      </c>
      <c r="F51" s="81">
        <v>1712</v>
      </c>
      <c r="G51" s="81">
        <v>3.694</v>
      </c>
      <c r="H51" s="81">
        <v>2</v>
      </c>
      <c r="I51" s="81">
        <v>3.7490000000000001</v>
      </c>
      <c r="J51" s="81">
        <v>7.8E-2</v>
      </c>
      <c r="K51" s="81">
        <v>2.0720000000000001</v>
      </c>
    </row>
    <row r="52" spans="1:11" x14ac:dyDescent="0.3">
      <c r="B52" s="81"/>
      <c r="C52" s="81" t="s">
        <v>154</v>
      </c>
      <c r="D52" s="81"/>
      <c r="E52" s="81">
        <v>1823</v>
      </c>
      <c r="F52" s="81">
        <v>1768</v>
      </c>
      <c r="G52" s="81">
        <v>3.8029999999999999</v>
      </c>
      <c r="H52" s="81"/>
      <c r="I52" s="81"/>
      <c r="J52" s="81"/>
      <c r="K52" s="81"/>
    </row>
    <row r="53" spans="1:11" x14ac:dyDescent="0.3">
      <c r="A53" s="82" t="s">
        <v>155</v>
      </c>
      <c r="B53" s="81" t="s">
        <v>50</v>
      </c>
      <c r="C53" s="81" t="s">
        <v>156</v>
      </c>
      <c r="D53" s="81"/>
      <c r="E53" s="81">
        <v>2335</v>
      </c>
      <c r="F53" s="81">
        <v>2280</v>
      </c>
      <c r="G53" s="81">
        <v>4.8079999999999998</v>
      </c>
      <c r="H53" s="81">
        <v>2</v>
      </c>
      <c r="I53" s="81">
        <v>4.0439999999999996</v>
      </c>
      <c r="J53" s="81">
        <v>1.08</v>
      </c>
      <c r="K53" s="81">
        <v>26.72</v>
      </c>
    </row>
    <row r="54" spans="1:11" x14ac:dyDescent="0.3">
      <c r="B54" s="81"/>
      <c r="C54" s="81" t="s">
        <v>157</v>
      </c>
      <c r="D54" s="81"/>
      <c r="E54" s="81">
        <v>1556</v>
      </c>
      <c r="F54" s="81">
        <v>1501</v>
      </c>
      <c r="G54" s="81">
        <v>3.28</v>
      </c>
      <c r="H54" s="81"/>
      <c r="I54" s="81"/>
      <c r="J54" s="81"/>
      <c r="K54" s="81"/>
    </row>
    <row r="55" spans="1:11" x14ac:dyDescent="0.3">
      <c r="A55" s="82" t="s">
        <v>158</v>
      </c>
      <c r="B55" s="81" t="s">
        <v>53</v>
      </c>
      <c r="C55" s="81" t="s">
        <v>159</v>
      </c>
      <c r="D55" s="81"/>
      <c r="E55" s="81">
        <v>1442</v>
      </c>
      <c r="F55" s="81">
        <v>1387</v>
      </c>
      <c r="G55" s="81">
        <v>3.056</v>
      </c>
      <c r="H55" s="81">
        <v>2</v>
      </c>
      <c r="I55" s="81">
        <v>3.0430000000000001</v>
      </c>
      <c r="J55" s="81">
        <v>1.7999999999999999E-2</v>
      </c>
      <c r="K55" s="81">
        <v>0.59299999999999997</v>
      </c>
    </row>
    <row r="56" spans="1:11" x14ac:dyDescent="0.3">
      <c r="B56" s="81"/>
      <c r="C56" s="81" t="s">
        <v>160</v>
      </c>
      <c r="D56" s="81"/>
      <c r="E56" s="81">
        <v>1429</v>
      </c>
      <c r="F56" s="81">
        <v>1374</v>
      </c>
      <c r="G56" s="81">
        <v>3.03</v>
      </c>
      <c r="H56" s="81"/>
      <c r="I56" s="81"/>
      <c r="J56" s="81"/>
      <c r="K56" s="81"/>
    </row>
    <row r="57" spans="1:11" x14ac:dyDescent="0.3">
      <c r="A57" s="82" t="s">
        <v>161</v>
      </c>
      <c r="B57" s="81" t="s">
        <v>56</v>
      </c>
      <c r="C57" s="81" t="s">
        <v>162</v>
      </c>
      <c r="D57" s="81"/>
      <c r="E57" s="81">
        <v>6368</v>
      </c>
      <c r="F57" s="81">
        <v>6313</v>
      </c>
      <c r="G57" s="81">
        <v>12.701000000000001</v>
      </c>
      <c r="H57" s="81">
        <v>2</v>
      </c>
      <c r="I57" s="81">
        <v>12.663</v>
      </c>
      <c r="J57" s="81">
        <v>5.3999999999999999E-2</v>
      </c>
      <c r="K57" s="81">
        <v>0.42499999999999999</v>
      </c>
    </row>
    <row r="58" spans="1:11" x14ac:dyDescent="0.3">
      <c r="B58" s="81"/>
      <c r="C58" s="81" t="s">
        <v>163</v>
      </c>
      <c r="D58" s="81"/>
      <c r="E58" s="81">
        <v>6329</v>
      </c>
      <c r="F58" s="81">
        <v>6274</v>
      </c>
      <c r="G58" s="81">
        <v>12.625</v>
      </c>
      <c r="H58" s="81"/>
      <c r="I58" s="81"/>
      <c r="J58" s="81"/>
      <c r="K58" s="81"/>
    </row>
    <row r="59" spans="1:11" x14ac:dyDescent="0.3">
      <c r="A59" s="82" t="s">
        <v>164</v>
      </c>
      <c r="B59" s="81" t="s">
        <v>59</v>
      </c>
      <c r="C59" s="81" t="s">
        <v>165</v>
      </c>
      <c r="D59" s="81"/>
      <c r="E59" s="81">
        <v>18238</v>
      </c>
      <c r="F59" s="81">
        <v>18183</v>
      </c>
      <c r="G59" s="81">
        <v>35.771000000000001</v>
      </c>
      <c r="H59" s="81">
        <v>2</v>
      </c>
      <c r="I59" s="81">
        <v>33.86</v>
      </c>
      <c r="J59" s="81">
        <v>2.702</v>
      </c>
      <c r="K59" s="81">
        <v>7.9809999999999999</v>
      </c>
    </row>
    <row r="60" spans="1:11" x14ac:dyDescent="0.3">
      <c r="B60" s="81"/>
      <c r="C60" s="81" t="s">
        <v>166</v>
      </c>
      <c r="D60" s="81"/>
      <c r="E60" s="81">
        <v>16263</v>
      </c>
      <c r="F60" s="81">
        <v>16208</v>
      </c>
      <c r="G60" s="81">
        <v>31.949000000000002</v>
      </c>
      <c r="H60" s="81"/>
      <c r="I60" s="81"/>
      <c r="J60" s="81"/>
      <c r="K60" s="81"/>
    </row>
    <row r="61" spans="1:11" x14ac:dyDescent="0.3">
      <c r="A61" s="82" t="s">
        <v>167</v>
      </c>
      <c r="B61" s="81" t="s">
        <v>62</v>
      </c>
      <c r="C61" s="81" t="s">
        <v>168</v>
      </c>
      <c r="D61" s="81"/>
      <c r="E61" s="81">
        <v>10534</v>
      </c>
      <c r="F61" s="81">
        <v>10479</v>
      </c>
      <c r="G61" s="81">
        <v>20.826000000000001</v>
      </c>
      <c r="H61" s="81">
        <v>2</v>
      </c>
      <c r="I61" s="81">
        <v>21.515999999999998</v>
      </c>
      <c r="J61" s="81">
        <v>0.97699999999999998</v>
      </c>
      <c r="K61" s="81">
        <v>4.54</v>
      </c>
    </row>
    <row r="62" spans="1:11" x14ac:dyDescent="0.3">
      <c r="B62" s="81"/>
      <c r="C62" s="81" t="s">
        <v>169</v>
      </c>
      <c r="D62" s="81"/>
      <c r="E62" s="81">
        <v>11244</v>
      </c>
      <c r="F62" s="81">
        <v>11189</v>
      </c>
      <c r="G62" s="81">
        <v>22.207000000000001</v>
      </c>
      <c r="H62" s="81"/>
      <c r="I62" s="81"/>
      <c r="J62" s="81"/>
      <c r="K62" s="81"/>
    </row>
    <row r="63" spans="1:11" x14ac:dyDescent="0.3">
      <c r="A63" s="82" t="s">
        <v>170</v>
      </c>
      <c r="B63" s="81" t="s">
        <v>142</v>
      </c>
      <c r="C63" s="81" t="s">
        <v>171</v>
      </c>
      <c r="D63" s="81"/>
      <c r="E63" s="81">
        <v>5646</v>
      </c>
      <c r="F63" s="81">
        <v>5591</v>
      </c>
      <c r="G63" s="81">
        <v>11.29</v>
      </c>
      <c r="H63" s="81">
        <v>2</v>
      </c>
      <c r="I63" s="81">
        <v>7.2649999999999997</v>
      </c>
      <c r="J63" s="81">
        <v>5.6920000000000002</v>
      </c>
      <c r="K63" s="81">
        <v>78.346999999999994</v>
      </c>
    </row>
    <row r="64" spans="1:11" x14ac:dyDescent="0.3">
      <c r="B64" s="81"/>
      <c r="C64" s="81" t="s">
        <v>172</v>
      </c>
      <c r="D64" s="81"/>
      <c r="E64" s="81">
        <v>1536</v>
      </c>
      <c r="F64" s="81">
        <v>1481</v>
      </c>
      <c r="G64" s="81">
        <v>3.24</v>
      </c>
      <c r="H64" s="81"/>
      <c r="I64" s="81"/>
      <c r="J64" s="81"/>
      <c r="K64" s="81"/>
    </row>
    <row r="65" spans="1:11" x14ac:dyDescent="0.3">
      <c r="A65" s="82" t="s">
        <v>173</v>
      </c>
      <c r="B65" s="81" t="s">
        <v>143</v>
      </c>
      <c r="C65" s="81" t="s">
        <v>174</v>
      </c>
      <c r="D65" s="81"/>
      <c r="E65" s="81">
        <v>17078</v>
      </c>
      <c r="F65" s="81">
        <v>17023</v>
      </c>
      <c r="G65" s="81">
        <v>33.527000000000001</v>
      </c>
      <c r="H65" s="81">
        <v>2</v>
      </c>
      <c r="I65" s="81">
        <v>20.952999999999999</v>
      </c>
      <c r="J65" s="81">
        <v>17.782</v>
      </c>
      <c r="K65" s="81">
        <v>84.866</v>
      </c>
    </row>
    <row r="66" spans="1:11" x14ac:dyDescent="0.3">
      <c r="B66" s="81"/>
      <c r="C66" s="81" t="s">
        <v>175</v>
      </c>
      <c r="D66" s="81"/>
      <c r="E66" s="81">
        <v>4158</v>
      </c>
      <c r="F66" s="81">
        <v>4103</v>
      </c>
      <c r="G66" s="81">
        <v>8.3789999999999996</v>
      </c>
      <c r="H66" s="81"/>
      <c r="I66" s="81"/>
      <c r="J66" s="81"/>
      <c r="K66" s="81"/>
    </row>
    <row r="67" spans="1:11" x14ac:dyDescent="0.3">
      <c r="A67" s="82" t="s">
        <v>176</v>
      </c>
      <c r="B67" s="81" t="s">
        <v>144</v>
      </c>
      <c r="C67" s="81" t="s">
        <v>177</v>
      </c>
      <c r="D67" s="81"/>
      <c r="E67" s="81">
        <v>12700</v>
      </c>
      <c r="F67" s="81">
        <v>12645</v>
      </c>
      <c r="G67" s="81">
        <v>25.038</v>
      </c>
      <c r="H67" s="81">
        <v>2</v>
      </c>
      <c r="I67" s="81">
        <v>25.594000000000001</v>
      </c>
      <c r="J67" s="81">
        <v>0.78700000000000003</v>
      </c>
      <c r="K67" s="81">
        <v>3.0750000000000002</v>
      </c>
    </row>
    <row r="68" spans="1:11" x14ac:dyDescent="0.3">
      <c r="B68" s="81"/>
      <c r="C68" s="81" t="s">
        <v>178</v>
      </c>
      <c r="D68" s="81"/>
      <c r="E68" s="81">
        <v>13273</v>
      </c>
      <c r="F68" s="81">
        <v>13218</v>
      </c>
      <c r="G68" s="81">
        <v>26.151</v>
      </c>
      <c r="H68" s="81"/>
      <c r="I68" s="81"/>
      <c r="J68" s="81"/>
      <c r="K68" s="81"/>
    </row>
    <row r="69" spans="1:11" x14ac:dyDescent="0.3">
      <c r="A69" s="82" t="s">
        <v>179</v>
      </c>
      <c r="B69" s="81" t="s">
        <v>145</v>
      </c>
      <c r="C69" s="81" t="s">
        <v>180</v>
      </c>
      <c r="D69" s="81"/>
      <c r="E69" s="81">
        <v>53104</v>
      </c>
      <c r="F69" s="81">
        <v>53049</v>
      </c>
      <c r="G69" s="83">
        <v>102.18600000000001</v>
      </c>
      <c r="H69" s="81">
        <v>2</v>
      </c>
      <c r="I69" s="81">
        <v>60.091999999999999</v>
      </c>
      <c r="J69" s="81">
        <v>59.529000000000003</v>
      </c>
      <c r="K69" s="81">
        <v>99.061999999999998</v>
      </c>
    </row>
    <row r="70" spans="1:11" x14ac:dyDescent="0.3">
      <c r="B70" s="81"/>
      <c r="C70" s="81" t="s">
        <v>181</v>
      </c>
      <c r="D70" s="81"/>
      <c r="E70" s="81">
        <v>9083</v>
      </c>
      <c r="F70" s="81">
        <v>9028</v>
      </c>
      <c r="G70" s="81">
        <v>17.998999999999999</v>
      </c>
      <c r="H70" s="81"/>
      <c r="I70" s="81"/>
      <c r="J70" s="81"/>
      <c r="K70" s="81"/>
    </row>
    <row r="71" spans="1:11" x14ac:dyDescent="0.3">
      <c r="A71" s="82" t="s">
        <v>182</v>
      </c>
      <c r="B71" s="81" t="s">
        <v>146</v>
      </c>
      <c r="C71" s="81" t="s">
        <v>183</v>
      </c>
      <c r="D71" s="81"/>
      <c r="E71" s="81">
        <v>13990</v>
      </c>
      <c r="F71" s="81">
        <v>13935</v>
      </c>
      <c r="G71" s="81">
        <v>27.542999999999999</v>
      </c>
      <c r="H71" s="81">
        <v>2</v>
      </c>
      <c r="I71" s="81">
        <v>27.405000000000001</v>
      </c>
      <c r="J71" s="81">
        <v>0.19500000000000001</v>
      </c>
      <c r="K71" s="81">
        <v>0.71099999999999997</v>
      </c>
    </row>
    <row r="72" spans="1:11" x14ac:dyDescent="0.3">
      <c r="B72" s="81"/>
      <c r="C72" s="81" t="s">
        <v>184</v>
      </c>
      <c r="D72" s="81"/>
      <c r="E72" s="81">
        <v>13848</v>
      </c>
      <c r="F72" s="81">
        <v>13793</v>
      </c>
      <c r="G72" s="81">
        <v>27.266999999999999</v>
      </c>
      <c r="H72" s="81"/>
      <c r="I72" s="81"/>
      <c r="J72" s="81"/>
      <c r="K72" s="81"/>
    </row>
    <row r="73" spans="1:11" x14ac:dyDescent="0.3">
      <c r="A73" s="82" t="s">
        <v>185</v>
      </c>
      <c r="B73" s="81" t="s">
        <v>148</v>
      </c>
      <c r="C73" s="81" t="s">
        <v>186</v>
      </c>
      <c r="D73" s="81"/>
      <c r="E73" s="81">
        <v>10180</v>
      </c>
      <c r="F73" s="81">
        <v>10125</v>
      </c>
      <c r="G73" s="81">
        <v>20.135999999999999</v>
      </c>
      <c r="H73" s="81">
        <v>2</v>
      </c>
      <c r="I73" s="81">
        <v>15.223000000000001</v>
      </c>
      <c r="J73" s="81">
        <v>6.9489999999999998</v>
      </c>
      <c r="K73" s="81">
        <v>45.651000000000003</v>
      </c>
    </row>
    <row r="74" spans="1:11" x14ac:dyDescent="0.3">
      <c r="B74" s="81"/>
      <c r="C74" s="81" t="s">
        <v>187</v>
      </c>
      <c r="D74" s="81"/>
      <c r="E74" s="81">
        <v>5144</v>
      </c>
      <c r="F74" s="81">
        <v>5089</v>
      </c>
      <c r="G74" s="81">
        <v>10.308999999999999</v>
      </c>
      <c r="H74" s="81"/>
      <c r="I74" s="81"/>
      <c r="J74" s="81"/>
      <c r="K74" s="81"/>
    </row>
    <row r="75" spans="1:11" x14ac:dyDescent="0.3">
      <c r="B75" s="81" t="s">
        <v>49</v>
      </c>
      <c r="C75" s="81" t="s">
        <v>188</v>
      </c>
      <c r="D75" s="81">
        <v>250</v>
      </c>
      <c r="E75" s="81">
        <v>132902</v>
      </c>
      <c r="F75" s="81">
        <v>132847</v>
      </c>
      <c r="G75" s="81">
        <v>247.357</v>
      </c>
      <c r="H75" s="81">
        <v>2</v>
      </c>
      <c r="I75" s="81">
        <v>249.91200000000001</v>
      </c>
      <c r="J75" s="81">
        <v>3.6139999999999999</v>
      </c>
      <c r="K75" s="81">
        <v>1.446</v>
      </c>
    </row>
    <row r="76" spans="1:11" x14ac:dyDescent="0.3">
      <c r="B76" s="81"/>
      <c r="C76" s="81" t="s">
        <v>189</v>
      </c>
      <c r="D76" s="81">
        <v>250</v>
      </c>
      <c r="E76" s="81">
        <v>135801</v>
      </c>
      <c r="F76" s="81">
        <v>135746</v>
      </c>
      <c r="G76" s="81">
        <v>252.46799999999999</v>
      </c>
      <c r="H76" s="81"/>
      <c r="I76" s="81"/>
      <c r="J76" s="81"/>
      <c r="K76" s="81"/>
    </row>
    <row r="77" spans="1:11" x14ac:dyDescent="0.3">
      <c r="B77" s="81" t="s">
        <v>52</v>
      </c>
      <c r="C77" s="81" t="s">
        <v>190</v>
      </c>
      <c r="D77" s="81">
        <v>125</v>
      </c>
      <c r="E77" s="81">
        <v>65737</v>
      </c>
      <c r="F77" s="81">
        <v>65682</v>
      </c>
      <c r="G77" s="81">
        <v>125.777</v>
      </c>
      <c r="H77" s="81">
        <v>2</v>
      </c>
      <c r="I77" s="81">
        <v>125.47</v>
      </c>
      <c r="J77" s="81">
        <v>0.435</v>
      </c>
      <c r="K77" s="81">
        <v>0.34699999999999998</v>
      </c>
    </row>
    <row r="78" spans="1:11" x14ac:dyDescent="0.3">
      <c r="B78" s="81"/>
      <c r="C78" s="81" t="s">
        <v>191</v>
      </c>
      <c r="D78" s="81">
        <v>125</v>
      </c>
      <c r="E78" s="81">
        <v>65406</v>
      </c>
      <c r="F78" s="81">
        <v>65351</v>
      </c>
      <c r="G78" s="81">
        <v>125.16200000000001</v>
      </c>
      <c r="H78" s="81"/>
      <c r="I78" s="81"/>
      <c r="J78" s="81"/>
      <c r="K78" s="81"/>
    </row>
    <row r="79" spans="1:11" x14ac:dyDescent="0.3">
      <c r="B79" s="81" t="s">
        <v>55</v>
      </c>
      <c r="C79" s="81" t="s">
        <v>192</v>
      </c>
      <c r="D79" s="81">
        <v>62.5</v>
      </c>
      <c r="E79" s="81">
        <v>31619</v>
      </c>
      <c r="F79" s="81">
        <v>31564</v>
      </c>
      <c r="G79" s="81">
        <v>61.493000000000002</v>
      </c>
      <c r="H79" s="81">
        <v>2</v>
      </c>
      <c r="I79" s="81">
        <v>62.195999999999998</v>
      </c>
      <c r="J79" s="81">
        <v>0.99399999999999999</v>
      </c>
      <c r="K79" s="81">
        <v>1.599</v>
      </c>
    </row>
    <row r="80" spans="1:11" x14ac:dyDescent="0.3">
      <c r="B80" s="81"/>
      <c r="C80" s="81" t="s">
        <v>193</v>
      </c>
      <c r="D80" s="81">
        <v>62.5</v>
      </c>
      <c r="E80" s="81">
        <v>32355</v>
      </c>
      <c r="F80" s="81">
        <v>32300</v>
      </c>
      <c r="G80" s="81">
        <v>62.899000000000001</v>
      </c>
      <c r="H80" s="81"/>
      <c r="I80" s="81"/>
      <c r="J80" s="81"/>
      <c r="K80" s="81"/>
    </row>
    <row r="81" spans="1:11" x14ac:dyDescent="0.3">
      <c r="B81" s="81" t="s">
        <v>58</v>
      </c>
      <c r="C81" s="81" t="s">
        <v>194</v>
      </c>
      <c r="D81" s="81">
        <v>31.25</v>
      </c>
      <c r="E81" s="81">
        <v>15613</v>
      </c>
      <c r="F81" s="81">
        <v>15558</v>
      </c>
      <c r="G81" s="81">
        <v>30.69</v>
      </c>
      <c r="H81" s="81">
        <v>2</v>
      </c>
      <c r="I81" s="81">
        <v>30.768000000000001</v>
      </c>
      <c r="J81" s="81">
        <v>0.11</v>
      </c>
      <c r="K81" s="81">
        <v>0.35599999999999998</v>
      </c>
    </row>
    <row r="82" spans="1:11" x14ac:dyDescent="0.3">
      <c r="B82" s="81"/>
      <c r="C82" s="81" t="s">
        <v>195</v>
      </c>
      <c r="D82" s="81">
        <v>31.25</v>
      </c>
      <c r="E82" s="81">
        <v>15693</v>
      </c>
      <c r="F82" s="81">
        <v>15638</v>
      </c>
      <c r="G82" s="81">
        <v>30.844999999999999</v>
      </c>
      <c r="H82" s="81"/>
      <c r="I82" s="81"/>
      <c r="J82" s="81"/>
      <c r="K82" s="81"/>
    </row>
    <row r="83" spans="1:11" x14ac:dyDescent="0.3">
      <c r="B83" s="81" t="s">
        <v>61</v>
      </c>
      <c r="C83" s="81" t="s">
        <v>196</v>
      </c>
      <c r="D83" s="81">
        <v>15.625</v>
      </c>
      <c r="E83" s="81">
        <v>7723</v>
      </c>
      <c r="F83" s="81">
        <v>7668</v>
      </c>
      <c r="G83" s="81">
        <v>15.347</v>
      </c>
      <c r="H83" s="81">
        <v>2</v>
      </c>
      <c r="I83" s="81">
        <v>15.420999999999999</v>
      </c>
      <c r="J83" s="81">
        <v>0.105</v>
      </c>
      <c r="K83" s="81">
        <v>0.68</v>
      </c>
    </row>
    <row r="84" spans="1:11" x14ac:dyDescent="0.3">
      <c r="B84" s="81"/>
      <c r="C84" s="81" t="s">
        <v>197</v>
      </c>
      <c r="D84" s="81">
        <v>15.625</v>
      </c>
      <c r="E84" s="81">
        <v>7799</v>
      </c>
      <c r="F84" s="81">
        <v>7744</v>
      </c>
      <c r="G84" s="81">
        <v>15.494999999999999</v>
      </c>
      <c r="H84" s="81"/>
      <c r="I84" s="81"/>
      <c r="J84" s="81"/>
      <c r="K84" s="81"/>
    </row>
    <row r="85" spans="1:11" x14ac:dyDescent="0.3">
      <c r="B85" s="81" t="s">
        <v>64</v>
      </c>
      <c r="C85" s="81" t="s">
        <v>198</v>
      </c>
      <c r="D85" s="81">
        <v>7.8125</v>
      </c>
      <c r="E85" s="81">
        <v>3767</v>
      </c>
      <c r="F85" s="81">
        <v>3712</v>
      </c>
      <c r="G85" s="81">
        <v>7.6139999999999999</v>
      </c>
      <c r="H85" s="81">
        <v>2</v>
      </c>
      <c r="I85" s="81">
        <v>7.7060000000000004</v>
      </c>
      <c r="J85" s="81">
        <v>0.13</v>
      </c>
      <c r="K85" s="81">
        <v>1.6890000000000001</v>
      </c>
    </row>
    <row r="86" spans="1:11" x14ac:dyDescent="0.3">
      <c r="B86" s="81"/>
      <c r="C86" s="81" t="s">
        <v>199</v>
      </c>
      <c r="D86" s="81">
        <v>7.8125</v>
      </c>
      <c r="E86" s="81">
        <v>3861</v>
      </c>
      <c r="F86" s="81">
        <v>3806</v>
      </c>
      <c r="G86" s="81">
        <v>7.798</v>
      </c>
      <c r="H86" s="81"/>
      <c r="I86" s="81"/>
      <c r="J86" s="81"/>
      <c r="K86" s="81"/>
    </row>
    <row r="87" spans="1:11" x14ac:dyDescent="0.3">
      <c r="B87" s="81" t="s">
        <v>147</v>
      </c>
      <c r="C87" s="81" t="s">
        <v>200</v>
      </c>
      <c r="D87" s="81">
        <v>3.9062999999999999</v>
      </c>
      <c r="E87" s="81">
        <v>1918</v>
      </c>
      <c r="F87" s="81">
        <v>1863</v>
      </c>
      <c r="G87" s="81">
        <v>3.99</v>
      </c>
      <c r="H87" s="81">
        <v>2</v>
      </c>
      <c r="I87" s="81">
        <v>3.9510000000000001</v>
      </c>
      <c r="J87" s="81">
        <v>5.5E-2</v>
      </c>
      <c r="K87" s="81">
        <v>1.4039999999999999</v>
      </c>
    </row>
    <row r="88" spans="1:11" x14ac:dyDescent="0.3">
      <c r="B88" s="81"/>
      <c r="C88" s="81" t="s">
        <v>201</v>
      </c>
      <c r="D88" s="81">
        <v>3.9062999999999999</v>
      </c>
      <c r="E88" s="81">
        <v>1878</v>
      </c>
      <c r="F88" s="81">
        <v>1823</v>
      </c>
      <c r="G88" s="81">
        <v>3.911</v>
      </c>
      <c r="H88" s="81"/>
      <c r="I88" s="81"/>
      <c r="J88" s="81"/>
      <c r="K88" s="81"/>
    </row>
    <row r="89" spans="1:11" x14ac:dyDescent="0.3">
      <c r="B89" s="81" t="s">
        <v>149</v>
      </c>
      <c r="C89" s="81" t="s">
        <v>202</v>
      </c>
      <c r="D89" s="81">
        <v>1.9531000000000001</v>
      </c>
      <c r="E89" s="81">
        <v>946</v>
      </c>
      <c r="F89" s="81">
        <v>891</v>
      </c>
      <c r="G89" s="81">
        <v>2.0819999999999999</v>
      </c>
      <c r="H89" s="81">
        <v>2</v>
      </c>
      <c r="I89" s="81">
        <v>2.0939999999999999</v>
      </c>
      <c r="J89" s="81">
        <v>1.7000000000000001E-2</v>
      </c>
      <c r="K89" s="81">
        <v>0.79500000000000004</v>
      </c>
    </row>
    <row r="90" spans="1:11" x14ac:dyDescent="0.3">
      <c r="B90" s="81"/>
      <c r="C90" s="81" t="s">
        <v>203</v>
      </c>
      <c r="D90" s="81">
        <v>1.9531000000000001</v>
      </c>
      <c r="E90" s="81">
        <v>958</v>
      </c>
      <c r="F90" s="81">
        <v>903</v>
      </c>
      <c r="G90" s="81">
        <v>2.1059999999999999</v>
      </c>
      <c r="H90" s="81"/>
      <c r="I90" s="81"/>
      <c r="J90" s="81"/>
      <c r="K90" s="81"/>
    </row>
    <row r="91" spans="1:11" x14ac:dyDescent="0.3">
      <c r="B91" s="81" t="s">
        <v>140</v>
      </c>
      <c r="C91" s="81" t="s">
        <v>204</v>
      </c>
      <c r="D91" s="81">
        <v>0.97655999999999998</v>
      </c>
      <c r="E91" s="81">
        <v>499</v>
      </c>
      <c r="F91" s="81">
        <v>444</v>
      </c>
      <c r="G91" s="81">
        <v>1.2050000000000001</v>
      </c>
      <c r="H91" s="81">
        <v>2</v>
      </c>
      <c r="I91" s="81">
        <v>1.202</v>
      </c>
      <c r="J91" s="81">
        <v>4.0000000000000001E-3</v>
      </c>
      <c r="K91" s="81">
        <v>0.34699999999999998</v>
      </c>
    </row>
    <row r="92" spans="1:11" x14ac:dyDescent="0.3">
      <c r="B92" s="81"/>
      <c r="C92" s="81" t="s">
        <v>205</v>
      </c>
      <c r="D92" s="81">
        <v>0.97655999999999998</v>
      </c>
      <c r="E92" s="81">
        <v>496</v>
      </c>
      <c r="F92" s="81">
        <v>441</v>
      </c>
      <c r="G92" s="81">
        <v>1.1990000000000001</v>
      </c>
      <c r="H92" s="81"/>
      <c r="I92" s="81"/>
      <c r="J92" s="81"/>
      <c r="K92" s="81"/>
    </row>
    <row r="93" spans="1:11" x14ac:dyDescent="0.3">
      <c r="B93" s="81" t="s">
        <v>141</v>
      </c>
      <c r="C93" s="81" t="s">
        <v>206</v>
      </c>
      <c r="D93" s="81">
        <v>0.48827999999999999</v>
      </c>
      <c r="E93" s="81">
        <v>290</v>
      </c>
      <c r="F93" s="81">
        <v>235</v>
      </c>
      <c r="G93" s="81">
        <v>0.79400000000000004</v>
      </c>
      <c r="H93" s="81">
        <v>2</v>
      </c>
      <c r="I93" s="81">
        <v>0.79100000000000004</v>
      </c>
      <c r="J93" s="81">
        <v>4.0000000000000001E-3</v>
      </c>
      <c r="K93" s="81">
        <v>0.52700000000000002</v>
      </c>
    </row>
    <row r="94" spans="1:11" x14ac:dyDescent="0.3">
      <c r="B94" s="81"/>
      <c r="C94" s="81" t="s">
        <v>207</v>
      </c>
      <c r="D94" s="81">
        <v>0.48827999999999999</v>
      </c>
      <c r="E94" s="81">
        <v>287</v>
      </c>
      <c r="F94" s="81">
        <v>232</v>
      </c>
      <c r="G94" s="81">
        <v>0.78800000000000003</v>
      </c>
      <c r="H94" s="81"/>
      <c r="I94" s="81"/>
      <c r="J94" s="81"/>
      <c r="K94" s="81"/>
    </row>
    <row r="96" spans="1:11" x14ac:dyDescent="0.3">
      <c r="A96" s="67" t="s">
        <v>105</v>
      </c>
      <c r="B96" s="68"/>
    </row>
    <row r="131" spans="1:18" ht="26.4" x14ac:dyDescent="0.3">
      <c r="A131" s="67" t="s">
        <v>106</v>
      </c>
      <c r="B131" s="68"/>
    </row>
    <row r="133" spans="1:18" ht="26.4" x14ac:dyDescent="0.3">
      <c r="B133" s="70" t="s">
        <v>107</v>
      </c>
      <c r="C133" s="70" t="s">
        <v>108</v>
      </c>
      <c r="D133" s="70" t="s">
        <v>43</v>
      </c>
      <c r="E133" s="70" t="s">
        <v>48</v>
      </c>
      <c r="F133" s="70" t="s">
        <v>51</v>
      </c>
      <c r="G133" s="70" t="s">
        <v>109</v>
      </c>
      <c r="H133" s="70" t="s">
        <v>110</v>
      </c>
    </row>
    <row r="134" spans="1:18" ht="26.4" x14ac:dyDescent="0.3">
      <c r="B134" s="81" t="s">
        <v>105</v>
      </c>
      <c r="C134" s="81" t="s">
        <v>111</v>
      </c>
      <c r="D134" s="81">
        <v>-169</v>
      </c>
      <c r="E134" s="81">
        <v>509</v>
      </c>
      <c r="F134" s="81">
        <v>0.11700000000000001</v>
      </c>
      <c r="G134" s="81">
        <v>1</v>
      </c>
      <c r="H134" s="81" t="s">
        <v>78</v>
      </c>
    </row>
    <row r="137" spans="1:18" x14ac:dyDescent="0.3">
      <c r="A137" s="20"/>
      <c r="B137" s="20"/>
      <c r="C137" s="39" t="s">
        <v>113</v>
      </c>
      <c r="D137" t="s">
        <v>208</v>
      </c>
      <c r="E137" s="39" t="s">
        <v>114</v>
      </c>
      <c r="F137" s="39" t="s">
        <v>115</v>
      </c>
      <c r="G137" s="39" t="s">
        <v>116</v>
      </c>
      <c r="H137" s="39" t="s">
        <v>209</v>
      </c>
      <c r="J137" s="40" t="s">
        <v>117</v>
      </c>
      <c r="K137" s="41"/>
      <c r="L137" s="41"/>
      <c r="M137" s="42"/>
      <c r="O137" s="40" t="s">
        <v>117</v>
      </c>
      <c r="P137" s="41"/>
      <c r="Q137" s="41"/>
      <c r="R137" s="42"/>
    </row>
    <row r="138" spans="1:18" x14ac:dyDescent="0.3">
      <c r="B138" t="s">
        <v>210</v>
      </c>
      <c r="C138" s="81">
        <v>0.33200000000000002</v>
      </c>
      <c r="D138">
        <f>C138-$C$138</f>
        <v>0</v>
      </c>
      <c r="J138" s="44" t="s">
        <v>120</v>
      </c>
      <c r="K138" s="45" t="s">
        <v>121</v>
      </c>
      <c r="L138" s="45" t="s">
        <v>122</v>
      </c>
      <c r="M138" s="46" t="s">
        <v>123</v>
      </c>
      <c r="O138" s="44" t="s">
        <v>120</v>
      </c>
      <c r="P138" s="45" t="s">
        <v>121</v>
      </c>
      <c r="Q138" s="45" t="s">
        <v>122</v>
      </c>
      <c r="R138" s="46" t="s">
        <v>123</v>
      </c>
    </row>
    <row r="139" spans="1:18" x14ac:dyDescent="0.3">
      <c r="A139" s="82" t="s">
        <v>152</v>
      </c>
      <c r="B139" s="20" t="s">
        <v>119</v>
      </c>
      <c r="C139" s="81">
        <v>3.7490000000000001</v>
      </c>
      <c r="D139">
        <f>C139-$C$138</f>
        <v>3.4170000000000003</v>
      </c>
      <c r="E139" s="20">
        <f>D139*500/10</f>
        <v>170.85000000000002</v>
      </c>
      <c r="F139" s="89">
        <f>E139*10/1000</f>
        <v>1.7085000000000001</v>
      </c>
      <c r="G139" s="84">
        <f>F139/$M$139</f>
        <v>1.7085000000000001E-4</v>
      </c>
      <c r="H139" s="20"/>
      <c r="J139" s="48">
        <v>1</v>
      </c>
      <c r="K139" s="49">
        <v>0.01</v>
      </c>
      <c r="L139" s="49">
        <f>J139*K139</f>
        <v>0.01</v>
      </c>
      <c r="M139" s="50">
        <f>L139*1000*1000</f>
        <v>10000</v>
      </c>
      <c r="O139" s="48">
        <v>1</v>
      </c>
      <c r="P139" s="49">
        <v>0.02</v>
      </c>
      <c r="Q139" s="49">
        <f>O139*P139</f>
        <v>0.02</v>
      </c>
      <c r="R139" s="50">
        <f>Q139*1000*1000</f>
        <v>20000</v>
      </c>
    </row>
    <row r="140" spans="1:18" x14ac:dyDescent="0.3">
      <c r="A140" s="82" t="s">
        <v>155</v>
      </c>
      <c r="B140" s="20" t="s">
        <v>124</v>
      </c>
      <c r="C140" s="81">
        <v>4.0439999999999996</v>
      </c>
      <c r="D140">
        <f t="shared" ref="D140:D153" si="0">C140-$C$138</f>
        <v>3.7119999999999997</v>
      </c>
      <c r="E140" s="20">
        <f t="shared" ref="E140:E153" si="1">D140*500/10</f>
        <v>185.59999999999997</v>
      </c>
      <c r="F140" s="89">
        <f t="shared" ref="F140:F153" si="2">E140*10/1000</f>
        <v>1.8559999999999997</v>
      </c>
      <c r="G140" s="84">
        <f>F140/$M$139</f>
        <v>1.8559999999999996E-4</v>
      </c>
    </row>
    <row r="141" spans="1:18" x14ac:dyDescent="0.3">
      <c r="A141" s="82" t="s">
        <v>158</v>
      </c>
      <c r="B141" s="20" t="s">
        <v>125</v>
      </c>
      <c r="C141" s="81">
        <v>3.0430000000000001</v>
      </c>
      <c r="D141">
        <f t="shared" si="0"/>
        <v>2.7110000000000003</v>
      </c>
      <c r="E141" s="20">
        <f t="shared" si="1"/>
        <v>135.55000000000001</v>
      </c>
      <c r="F141" s="89">
        <f t="shared" si="2"/>
        <v>1.3554999999999999</v>
      </c>
      <c r="G141" s="84">
        <f>F141/$M$139</f>
        <v>1.3554999999999999E-4</v>
      </c>
      <c r="H141" s="85">
        <f>AVERAGE(G139:G141)</f>
        <v>1.6399999999999997E-4</v>
      </c>
      <c r="J141" s="40" t="s">
        <v>117</v>
      </c>
      <c r="K141" s="41"/>
      <c r="L141" s="41"/>
      <c r="M141" s="42"/>
      <c r="O141" s="40" t="s">
        <v>117</v>
      </c>
      <c r="P141" s="41"/>
      <c r="Q141" s="41"/>
      <c r="R141" s="42"/>
    </row>
    <row r="142" spans="1:18" x14ac:dyDescent="0.3">
      <c r="A142" s="82"/>
      <c r="B142" s="20"/>
      <c r="C142" s="81"/>
      <c r="E142" s="20"/>
      <c r="F142" s="39"/>
      <c r="G142" s="84"/>
      <c r="H142" s="20"/>
      <c r="J142" s="44" t="s">
        <v>120</v>
      </c>
      <c r="K142" s="45" t="s">
        <v>121</v>
      </c>
      <c r="L142" s="45" t="s">
        <v>122</v>
      </c>
      <c r="M142" s="46" t="s">
        <v>123</v>
      </c>
      <c r="O142" s="44" t="s">
        <v>120</v>
      </c>
      <c r="P142" s="45" t="s">
        <v>121</v>
      </c>
      <c r="Q142" s="45" t="s">
        <v>122</v>
      </c>
      <c r="R142" s="46" t="s">
        <v>123</v>
      </c>
    </row>
    <row r="143" spans="1:18" x14ac:dyDescent="0.3">
      <c r="A143" s="82" t="s">
        <v>161</v>
      </c>
      <c r="B143" s="20" t="s">
        <v>211</v>
      </c>
      <c r="C143" s="81">
        <v>12.663</v>
      </c>
      <c r="D143">
        <f t="shared" si="0"/>
        <v>12.331</v>
      </c>
      <c r="E143" s="20">
        <f t="shared" si="1"/>
        <v>616.54999999999995</v>
      </c>
      <c r="F143" s="89">
        <f t="shared" si="2"/>
        <v>6.1654999999999998</v>
      </c>
      <c r="G143" s="86">
        <f>F143/$M$143</f>
        <v>3.08275E-4</v>
      </c>
      <c r="J143" s="48">
        <v>2</v>
      </c>
      <c r="K143" s="49">
        <v>0.01</v>
      </c>
      <c r="L143" s="49">
        <f>J143*K143</f>
        <v>0.02</v>
      </c>
      <c r="M143" s="50">
        <f>L143*1000*1000</f>
        <v>20000</v>
      </c>
      <c r="O143" s="48">
        <v>2</v>
      </c>
      <c r="P143" s="49">
        <v>0.02</v>
      </c>
      <c r="Q143" s="49">
        <f>O143*P143</f>
        <v>0.04</v>
      </c>
      <c r="R143" s="50">
        <f>Q143*1000*1000</f>
        <v>40000</v>
      </c>
    </row>
    <row r="144" spans="1:18" x14ac:dyDescent="0.3">
      <c r="A144" s="82" t="s">
        <v>164</v>
      </c>
      <c r="B144" s="20" t="s">
        <v>129</v>
      </c>
      <c r="C144" s="81">
        <v>33.86</v>
      </c>
      <c r="D144">
        <f t="shared" si="0"/>
        <v>33.527999999999999</v>
      </c>
      <c r="E144" s="20">
        <f t="shared" si="1"/>
        <v>1676.4</v>
      </c>
      <c r="F144" s="89">
        <f t="shared" si="2"/>
        <v>16.763999999999999</v>
      </c>
      <c r="G144" s="86">
        <f>F144/$M$143</f>
        <v>8.3819999999999999E-4</v>
      </c>
      <c r="J144" s="51"/>
      <c r="K144" s="51"/>
      <c r="L144" s="51"/>
      <c r="M144" s="51"/>
    </row>
    <row r="145" spans="1:13" x14ac:dyDescent="0.3">
      <c r="A145" s="82" t="s">
        <v>167</v>
      </c>
      <c r="B145" s="20" t="s">
        <v>133</v>
      </c>
      <c r="C145" s="81">
        <v>21.515999999999998</v>
      </c>
      <c r="D145">
        <f t="shared" si="0"/>
        <v>21.183999999999997</v>
      </c>
      <c r="E145" s="20">
        <f t="shared" si="1"/>
        <v>1059.1999999999998</v>
      </c>
      <c r="F145" s="89">
        <f t="shared" si="2"/>
        <v>10.591999999999999</v>
      </c>
      <c r="G145" s="86">
        <f>F145/$M$143</f>
        <v>5.2959999999999997E-4</v>
      </c>
      <c r="H145" s="85">
        <f>AVERAGE(G143:G145)</f>
        <v>5.5869166666666669E-4</v>
      </c>
      <c r="J145" s="20"/>
      <c r="K145" s="20"/>
      <c r="L145" s="20"/>
      <c r="M145" s="20"/>
    </row>
    <row r="146" spans="1:13" x14ac:dyDescent="0.3">
      <c r="A146" s="82"/>
      <c r="B146" s="20"/>
      <c r="C146" s="81"/>
      <c r="E146" s="20"/>
      <c r="F146" s="39"/>
      <c r="G146" s="86"/>
      <c r="J146" s="39" t="s">
        <v>137</v>
      </c>
      <c r="K146" s="20"/>
      <c r="L146" s="20"/>
      <c r="M146" s="20"/>
    </row>
    <row r="147" spans="1:13" x14ac:dyDescent="0.3">
      <c r="A147" s="82" t="s">
        <v>170</v>
      </c>
      <c r="B147" s="20" t="s">
        <v>212</v>
      </c>
      <c r="C147" s="81">
        <v>7.2649999999999997</v>
      </c>
      <c r="D147">
        <f t="shared" si="0"/>
        <v>6.9329999999999998</v>
      </c>
      <c r="E147" s="20">
        <f t="shared" si="1"/>
        <v>346.65</v>
      </c>
      <c r="F147" s="89">
        <f t="shared" si="2"/>
        <v>3.4664999999999999</v>
      </c>
      <c r="G147" s="86">
        <f>F147/$R$139</f>
        <v>1.73325E-4</v>
      </c>
      <c r="J147" s="52"/>
      <c r="K147" s="53" t="s">
        <v>130</v>
      </c>
      <c r="L147" s="53" t="s">
        <v>131</v>
      </c>
      <c r="M147" s="54" t="s">
        <v>132</v>
      </c>
    </row>
    <row r="148" spans="1:13" x14ac:dyDescent="0.3">
      <c r="A148" s="82" t="s">
        <v>173</v>
      </c>
      <c r="B148" s="20" t="s">
        <v>213</v>
      </c>
      <c r="C148" s="81">
        <v>20.952999999999999</v>
      </c>
      <c r="D148">
        <f t="shared" si="0"/>
        <v>20.620999999999999</v>
      </c>
      <c r="E148" s="20">
        <f t="shared" si="1"/>
        <v>1031.05</v>
      </c>
      <c r="F148" s="89">
        <f t="shared" si="2"/>
        <v>10.310499999999999</v>
      </c>
      <c r="G148" s="86">
        <f>F148/$R$139</f>
        <v>5.1552499999999997E-4</v>
      </c>
      <c r="J148" s="55" t="s">
        <v>214</v>
      </c>
      <c r="K148" s="20">
        <f>AVERAGE(F139:F141)</f>
        <v>1.64</v>
      </c>
      <c r="L148" s="20">
        <f>_xlfn.STDEV.S(F139:F141)</f>
        <v>0.25718524452230884</v>
      </c>
      <c r="M148" s="56">
        <f>L148/K148</f>
        <v>0.15682027105018834</v>
      </c>
    </row>
    <row r="149" spans="1:13" x14ac:dyDescent="0.3">
      <c r="A149" s="82" t="s">
        <v>176</v>
      </c>
      <c r="B149" s="20" t="s">
        <v>215</v>
      </c>
      <c r="C149" s="81">
        <v>25.594000000000001</v>
      </c>
      <c r="D149">
        <f t="shared" si="0"/>
        <v>25.262</v>
      </c>
      <c r="E149" s="20">
        <f t="shared" si="1"/>
        <v>1263.0999999999999</v>
      </c>
      <c r="F149" s="89">
        <f t="shared" si="2"/>
        <v>12.631</v>
      </c>
      <c r="G149" s="86">
        <f>F149/$R$139</f>
        <v>6.3155000000000004E-4</v>
      </c>
      <c r="H149" s="85">
        <f>AVERAGE(G147:G149)</f>
        <v>4.4013333333333332E-4</v>
      </c>
      <c r="J149" s="57" t="s">
        <v>216</v>
      </c>
      <c r="K149" s="58">
        <f>AVERAGE(F143:F145)</f>
        <v>11.173833333333333</v>
      </c>
      <c r="L149" s="58">
        <f>_xlfn.STDEV.S(F143:F145)</f>
        <v>5.3231520815521822</v>
      </c>
      <c r="M149" s="61">
        <f>L149/K149</f>
        <v>0.47639444072182174</v>
      </c>
    </row>
    <row r="150" spans="1:13" x14ac:dyDescent="0.3">
      <c r="A150" s="82"/>
      <c r="B150" s="20"/>
      <c r="C150" s="81"/>
      <c r="E150" s="20"/>
      <c r="F150" s="39"/>
      <c r="G150" s="86"/>
      <c r="J150" s="57" t="s">
        <v>217</v>
      </c>
      <c r="K150" s="58">
        <f>AVERAGE(F147:F149)</f>
        <v>8.8026666666666671</v>
      </c>
      <c r="L150" s="58">
        <f>_xlfn.STDEV.S(F147:F149)</f>
        <v>4.7646811103507565</v>
      </c>
      <c r="M150" s="61">
        <f t="shared" ref="M150:M151" si="3">L150/K150</f>
        <v>0.54127701193018285</v>
      </c>
    </row>
    <row r="151" spans="1:13" x14ac:dyDescent="0.3">
      <c r="A151" s="82" t="s">
        <v>179</v>
      </c>
      <c r="B151" s="20" t="s">
        <v>218</v>
      </c>
      <c r="C151" s="81">
        <v>17.998999999999999</v>
      </c>
      <c r="D151">
        <f t="shared" si="0"/>
        <v>17.666999999999998</v>
      </c>
      <c r="E151" s="20">
        <f t="shared" si="1"/>
        <v>883.3499999999998</v>
      </c>
      <c r="F151" s="89">
        <f t="shared" si="2"/>
        <v>8.833499999999999</v>
      </c>
      <c r="G151" s="86">
        <f>F151/$R$143</f>
        <v>2.2083749999999997E-4</v>
      </c>
      <c r="J151" s="57" t="s">
        <v>219</v>
      </c>
      <c r="K151" s="58">
        <f>AVERAGE(F151:F153)</f>
        <v>9.9384999999999994</v>
      </c>
      <c r="L151" s="58">
        <f>_xlfn.STDEV.S(F151:F153)</f>
        <v>3.1923093521775128</v>
      </c>
      <c r="M151" s="61">
        <f t="shared" si="3"/>
        <v>0.32120635429667588</v>
      </c>
    </row>
    <row r="152" spans="1:13" x14ac:dyDescent="0.3">
      <c r="A152" s="82" t="s">
        <v>182</v>
      </c>
      <c r="B152" s="20" t="s">
        <v>220</v>
      </c>
      <c r="C152" s="81">
        <v>27.405000000000001</v>
      </c>
      <c r="D152">
        <f t="shared" si="0"/>
        <v>27.073</v>
      </c>
      <c r="E152" s="20">
        <f t="shared" si="1"/>
        <v>1353.65</v>
      </c>
      <c r="F152" s="89">
        <f t="shared" si="2"/>
        <v>13.5365</v>
      </c>
      <c r="G152" s="86">
        <f>F152/$R$143</f>
        <v>3.3841250000000002E-4</v>
      </c>
    </row>
    <row r="153" spans="1:13" x14ac:dyDescent="0.3">
      <c r="A153" s="82" t="s">
        <v>185</v>
      </c>
      <c r="B153" s="20" t="s">
        <v>221</v>
      </c>
      <c r="C153" s="81">
        <v>15.223000000000001</v>
      </c>
      <c r="D153">
        <f t="shared" si="0"/>
        <v>14.891</v>
      </c>
      <c r="E153" s="20">
        <f t="shared" si="1"/>
        <v>744.55</v>
      </c>
      <c r="F153" s="89">
        <f t="shared" si="2"/>
        <v>7.4455</v>
      </c>
      <c r="G153" s="86">
        <f>F153/$R$143</f>
        <v>1.8613749999999999E-4</v>
      </c>
      <c r="H153" s="85">
        <f>AVERAGE(G151:G153)</f>
        <v>2.4846249999999997E-4</v>
      </c>
    </row>
    <row r="154" spans="1:13" x14ac:dyDescent="0.3">
      <c r="K154" s="20"/>
      <c r="L154" s="20"/>
      <c r="M154" s="20"/>
    </row>
    <row r="155" spans="1:13" x14ac:dyDescent="0.3">
      <c r="F155" s="3" t="s">
        <v>223</v>
      </c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8B63-3124-412F-883B-9E9A7B303143}">
  <sheetPr>
    <tabColor rgb="FFFFC000"/>
  </sheetPr>
  <dimension ref="A2:Q151"/>
  <sheetViews>
    <sheetView topLeftCell="A123" workbookViewId="0">
      <selection activeCell="H145" sqref="H145"/>
    </sheetView>
  </sheetViews>
  <sheetFormatPr defaultRowHeight="14.4" x14ac:dyDescent="0.3"/>
  <cols>
    <col min="1" max="1" width="20.77734375" customWidth="1"/>
    <col min="2" max="2" width="12.77734375" customWidth="1"/>
  </cols>
  <sheetData>
    <row r="2" spans="1:2" x14ac:dyDescent="0.3">
      <c r="A2" t="s">
        <v>14</v>
      </c>
      <c r="B2" t="s">
        <v>15</v>
      </c>
    </row>
    <row r="4" spans="1:2" x14ac:dyDescent="0.3">
      <c r="A4" t="s">
        <v>16</v>
      </c>
      <c r="B4" t="s">
        <v>224</v>
      </c>
    </row>
    <row r="5" spans="1:2" x14ac:dyDescent="0.3">
      <c r="A5" t="s">
        <v>18</v>
      </c>
      <c r="B5" t="s">
        <v>19</v>
      </c>
    </row>
    <row r="6" spans="1:2" x14ac:dyDescent="0.3">
      <c r="A6" t="s">
        <v>20</v>
      </c>
      <c r="B6" t="s">
        <v>21</v>
      </c>
    </row>
    <row r="7" spans="1:2" x14ac:dyDescent="0.3">
      <c r="A7" t="s">
        <v>22</v>
      </c>
      <c r="B7" s="65">
        <v>45547</v>
      </c>
    </row>
    <row r="8" spans="1:2" x14ac:dyDescent="0.3">
      <c r="A8" t="s">
        <v>23</v>
      </c>
      <c r="B8" s="66">
        <v>0.60113425925925923</v>
      </c>
    </row>
    <row r="9" spans="1:2" x14ac:dyDescent="0.3">
      <c r="A9" t="s">
        <v>24</v>
      </c>
      <c r="B9" t="s">
        <v>25</v>
      </c>
    </row>
    <row r="10" spans="1:2" x14ac:dyDescent="0.3">
      <c r="A10" t="s">
        <v>26</v>
      </c>
      <c r="B10">
        <v>20110536</v>
      </c>
    </row>
    <row r="11" spans="1:2" x14ac:dyDescent="0.3">
      <c r="A11" t="s">
        <v>27</v>
      </c>
      <c r="B11" t="s">
        <v>28</v>
      </c>
    </row>
    <row r="13" spans="1:2" x14ac:dyDescent="0.3">
      <c r="A13" s="67" t="s">
        <v>29</v>
      </c>
      <c r="B13" s="68"/>
    </row>
    <row r="14" spans="1:2" x14ac:dyDescent="0.3">
      <c r="A14" t="s">
        <v>30</v>
      </c>
      <c r="B14" t="s">
        <v>31</v>
      </c>
    </row>
    <row r="15" spans="1:2" x14ac:dyDescent="0.3">
      <c r="A15" t="s">
        <v>32</v>
      </c>
    </row>
    <row r="16" spans="1:2" x14ac:dyDescent="0.3">
      <c r="A16" t="s">
        <v>33</v>
      </c>
      <c r="B16" t="s">
        <v>34</v>
      </c>
    </row>
    <row r="17" spans="1:15" x14ac:dyDescent="0.3">
      <c r="B17" t="s">
        <v>35</v>
      </c>
    </row>
    <row r="18" spans="1:15" x14ac:dyDescent="0.3">
      <c r="B18" t="s">
        <v>36</v>
      </c>
    </row>
    <row r="19" spans="1:15" x14ac:dyDescent="0.3">
      <c r="B19" t="s">
        <v>37</v>
      </c>
    </row>
    <row r="20" spans="1:15" x14ac:dyDescent="0.3">
      <c r="B20" t="s">
        <v>38</v>
      </c>
    </row>
    <row r="21" spans="1:15" x14ac:dyDescent="0.3">
      <c r="B21" t="s">
        <v>39</v>
      </c>
    </row>
    <row r="22" spans="1:15" x14ac:dyDescent="0.3">
      <c r="B22" t="s">
        <v>40</v>
      </c>
    </row>
    <row r="23" spans="1:15" x14ac:dyDescent="0.3">
      <c r="B23" t="s">
        <v>41</v>
      </c>
    </row>
    <row r="25" spans="1:15" x14ac:dyDescent="0.3">
      <c r="A25" s="67" t="s">
        <v>42</v>
      </c>
      <c r="B25" s="68"/>
    </row>
    <row r="27" spans="1:15" x14ac:dyDescent="0.3">
      <c r="B27" s="69"/>
      <c r="C27" s="70">
        <v>1</v>
      </c>
      <c r="D27" s="70">
        <v>2</v>
      </c>
      <c r="E27" s="70">
        <v>3</v>
      </c>
      <c r="F27" s="70">
        <v>4</v>
      </c>
      <c r="G27" s="70">
        <v>5</v>
      </c>
      <c r="H27" s="70">
        <v>6</v>
      </c>
      <c r="I27" s="70">
        <v>7</v>
      </c>
      <c r="J27" s="70">
        <v>8</v>
      </c>
      <c r="K27" s="70">
        <v>9</v>
      </c>
      <c r="L27" s="70">
        <v>10</v>
      </c>
      <c r="M27" s="70">
        <v>11</v>
      </c>
      <c r="N27" s="70">
        <v>12</v>
      </c>
    </row>
    <row r="28" spans="1:15" x14ac:dyDescent="0.3">
      <c r="B28" s="150" t="s">
        <v>43</v>
      </c>
      <c r="C28" s="71"/>
      <c r="D28" s="71"/>
      <c r="E28" s="72" t="s">
        <v>140</v>
      </c>
      <c r="F28" s="72" t="s">
        <v>140</v>
      </c>
      <c r="G28" s="73" t="s">
        <v>45</v>
      </c>
      <c r="H28" s="73" t="s">
        <v>45</v>
      </c>
      <c r="I28" s="73" t="s">
        <v>144</v>
      </c>
      <c r="J28" s="73" t="s">
        <v>144</v>
      </c>
      <c r="K28" s="71"/>
      <c r="L28" s="71"/>
      <c r="M28" s="71"/>
      <c r="N28" s="71"/>
      <c r="O28" s="74" t="s">
        <v>46</v>
      </c>
    </row>
    <row r="29" spans="1:15" x14ac:dyDescent="0.3">
      <c r="B29" s="151"/>
      <c r="C29" s="75"/>
      <c r="D29" s="75"/>
      <c r="E29" s="76">
        <v>0.97655999999999998</v>
      </c>
      <c r="F29" s="76">
        <v>0.97655999999999998</v>
      </c>
      <c r="G29" s="77"/>
      <c r="H29" s="77"/>
      <c r="I29" s="77"/>
      <c r="J29" s="77"/>
      <c r="K29" s="75"/>
      <c r="L29" s="75"/>
      <c r="M29" s="75"/>
      <c r="N29" s="75"/>
      <c r="O29" s="74" t="s">
        <v>47</v>
      </c>
    </row>
    <row r="30" spans="1:15" x14ac:dyDescent="0.3">
      <c r="B30" s="150" t="s">
        <v>48</v>
      </c>
      <c r="C30" s="72" t="s">
        <v>52</v>
      </c>
      <c r="D30" s="72" t="s">
        <v>52</v>
      </c>
      <c r="E30" s="72" t="s">
        <v>141</v>
      </c>
      <c r="F30" s="72" t="s">
        <v>141</v>
      </c>
      <c r="G30" s="73" t="s">
        <v>50</v>
      </c>
      <c r="H30" s="73" t="s">
        <v>50</v>
      </c>
      <c r="I30" s="71"/>
      <c r="J30" s="71"/>
      <c r="K30" s="71"/>
      <c r="L30" s="71"/>
      <c r="M30" s="71"/>
      <c r="N30" s="71"/>
      <c r="O30" s="74" t="s">
        <v>46</v>
      </c>
    </row>
    <row r="31" spans="1:15" x14ac:dyDescent="0.3">
      <c r="B31" s="151"/>
      <c r="C31" s="76">
        <v>125</v>
      </c>
      <c r="D31" s="76">
        <v>125</v>
      </c>
      <c r="E31" s="76">
        <v>0.48827999999999999</v>
      </c>
      <c r="F31" s="76">
        <v>0.48827999999999999</v>
      </c>
      <c r="G31" s="77"/>
      <c r="H31" s="77"/>
      <c r="I31" s="75"/>
      <c r="J31" s="75"/>
      <c r="K31" s="75"/>
      <c r="L31" s="75"/>
      <c r="M31" s="75"/>
      <c r="N31" s="75"/>
      <c r="O31" s="74" t="s">
        <v>47</v>
      </c>
    </row>
    <row r="32" spans="1:15" x14ac:dyDescent="0.3">
      <c r="B32" s="150" t="s">
        <v>51</v>
      </c>
      <c r="C32" s="72" t="s">
        <v>55</v>
      </c>
      <c r="D32" s="72" t="s">
        <v>55</v>
      </c>
      <c r="E32" s="78" t="s">
        <v>66</v>
      </c>
      <c r="F32" s="78" t="s">
        <v>66</v>
      </c>
      <c r="G32" s="73" t="s">
        <v>53</v>
      </c>
      <c r="H32" s="73" t="s">
        <v>53</v>
      </c>
      <c r="I32" s="71"/>
      <c r="J32" s="71"/>
      <c r="K32" s="71"/>
      <c r="L32" s="71"/>
      <c r="M32" s="71"/>
      <c r="N32" s="71"/>
      <c r="O32" s="74" t="s">
        <v>46</v>
      </c>
    </row>
    <row r="33" spans="1:15" x14ac:dyDescent="0.3">
      <c r="B33" s="151"/>
      <c r="C33" s="76">
        <v>62.5</v>
      </c>
      <c r="D33" s="76">
        <v>62.5</v>
      </c>
      <c r="E33" s="79"/>
      <c r="F33" s="79"/>
      <c r="G33" s="77"/>
      <c r="H33" s="77"/>
      <c r="I33" s="75"/>
      <c r="J33" s="75"/>
      <c r="K33" s="75"/>
      <c r="L33" s="75"/>
      <c r="M33" s="75"/>
      <c r="N33" s="75"/>
      <c r="O33" s="74" t="s">
        <v>47</v>
      </c>
    </row>
    <row r="34" spans="1:15" x14ac:dyDescent="0.3">
      <c r="B34" s="150" t="s">
        <v>54</v>
      </c>
      <c r="C34" s="72" t="s">
        <v>58</v>
      </c>
      <c r="D34" s="72" t="s">
        <v>58</v>
      </c>
      <c r="E34" s="71"/>
      <c r="F34" s="71"/>
      <c r="G34" s="73" t="s">
        <v>56</v>
      </c>
      <c r="H34" s="73" t="s">
        <v>56</v>
      </c>
      <c r="I34" s="71"/>
      <c r="J34" s="71"/>
      <c r="K34" s="71"/>
      <c r="L34" s="71"/>
      <c r="M34" s="71"/>
      <c r="N34" s="71"/>
      <c r="O34" s="74" t="s">
        <v>46</v>
      </c>
    </row>
    <row r="35" spans="1:15" x14ac:dyDescent="0.3">
      <c r="B35" s="151"/>
      <c r="C35" s="76">
        <v>31.25</v>
      </c>
      <c r="D35" s="76">
        <v>31.25</v>
      </c>
      <c r="E35" s="75"/>
      <c r="F35" s="75"/>
      <c r="G35" s="77"/>
      <c r="H35" s="77"/>
      <c r="I35" s="75"/>
      <c r="J35" s="75"/>
      <c r="K35" s="75"/>
      <c r="L35" s="75"/>
      <c r="M35" s="75"/>
      <c r="N35" s="75"/>
      <c r="O35" s="74" t="s">
        <v>47</v>
      </c>
    </row>
    <row r="36" spans="1:15" x14ac:dyDescent="0.3">
      <c r="B36" s="150" t="s">
        <v>57</v>
      </c>
      <c r="C36" s="72" t="s">
        <v>61</v>
      </c>
      <c r="D36" s="72" t="s">
        <v>61</v>
      </c>
      <c r="E36" s="71"/>
      <c r="F36" s="71"/>
      <c r="G36" s="73" t="s">
        <v>59</v>
      </c>
      <c r="H36" s="73" t="s">
        <v>59</v>
      </c>
      <c r="I36" s="71"/>
      <c r="J36" s="71"/>
      <c r="K36" s="71"/>
      <c r="L36" s="71"/>
      <c r="M36" s="71"/>
      <c r="N36" s="71"/>
      <c r="O36" s="74" t="s">
        <v>46</v>
      </c>
    </row>
    <row r="37" spans="1:15" x14ac:dyDescent="0.3">
      <c r="B37" s="151"/>
      <c r="C37" s="76">
        <v>15.625</v>
      </c>
      <c r="D37" s="76">
        <v>15.625</v>
      </c>
      <c r="E37" s="75"/>
      <c r="F37" s="75"/>
      <c r="G37" s="77"/>
      <c r="H37" s="77"/>
      <c r="I37" s="75"/>
      <c r="J37" s="75"/>
      <c r="K37" s="75"/>
      <c r="L37" s="75"/>
      <c r="M37" s="75"/>
      <c r="N37" s="75"/>
      <c r="O37" s="74" t="s">
        <v>47</v>
      </c>
    </row>
    <row r="38" spans="1:15" x14ac:dyDescent="0.3">
      <c r="B38" s="150" t="s">
        <v>60</v>
      </c>
      <c r="C38" s="72" t="s">
        <v>64</v>
      </c>
      <c r="D38" s="72" t="s">
        <v>64</v>
      </c>
      <c r="E38" s="71"/>
      <c r="F38" s="71"/>
      <c r="G38" s="73" t="s">
        <v>62</v>
      </c>
      <c r="H38" s="73" t="s">
        <v>62</v>
      </c>
      <c r="I38" s="71"/>
      <c r="J38" s="71"/>
      <c r="K38" s="71"/>
      <c r="L38" s="71"/>
      <c r="M38" s="71"/>
      <c r="N38" s="71"/>
      <c r="O38" s="74" t="s">
        <v>46</v>
      </c>
    </row>
    <row r="39" spans="1:15" x14ac:dyDescent="0.3">
      <c r="B39" s="151"/>
      <c r="C39" s="76">
        <v>7.8125</v>
      </c>
      <c r="D39" s="76">
        <v>7.8125</v>
      </c>
      <c r="E39" s="75"/>
      <c r="F39" s="75"/>
      <c r="G39" s="77"/>
      <c r="H39" s="77"/>
      <c r="I39" s="75"/>
      <c r="J39" s="75"/>
      <c r="K39" s="75"/>
      <c r="L39" s="75"/>
      <c r="M39" s="75"/>
      <c r="N39" s="75"/>
      <c r="O39" s="74" t="s">
        <v>47</v>
      </c>
    </row>
    <row r="40" spans="1:15" x14ac:dyDescent="0.3">
      <c r="B40" s="150" t="s">
        <v>63</v>
      </c>
      <c r="C40" s="72" t="s">
        <v>147</v>
      </c>
      <c r="D40" s="72" t="s">
        <v>147</v>
      </c>
      <c r="E40" s="71"/>
      <c r="F40" s="71"/>
      <c r="G40" s="73" t="s">
        <v>142</v>
      </c>
      <c r="H40" s="73" t="s">
        <v>142</v>
      </c>
      <c r="I40" s="71"/>
      <c r="J40" s="71"/>
      <c r="K40" s="71"/>
      <c r="L40" s="71"/>
      <c r="M40" s="71"/>
      <c r="N40" s="71"/>
      <c r="O40" s="74" t="s">
        <v>46</v>
      </c>
    </row>
    <row r="41" spans="1:15" x14ac:dyDescent="0.3">
      <c r="B41" s="151"/>
      <c r="C41" s="76">
        <v>3.9062999999999999</v>
      </c>
      <c r="D41" s="76">
        <v>3.9062999999999999</v>
      </c>
      <c r="E41" s="75"/>
      <c r="F41" s="75"/>
      <c r="G41" s="77"/>
      <c r="H41" s="77"/>
      <c r="I41" s="75"/>
      <c r="J41" s="75"/>
      <c r="K41" s="75"/>
      <c r="L41" s="75"/>
      <c r="M41" s="75"/>
      <c r="N41" s="75"/>
      <c r="O41" s="74" t="s">
        <v>47</v>
      </c>
    </row>
    <row r="42" spans="1:15" x14ac:dyDescent="0.3">
      <c r="B42" s="150" t="s">
        <v>65</v>
      </c>
      <c r="C42" s="72" t="s">
        <v>149</v>
      </c>
      <c r="D42" s="72" t="s">
        <v>149</v>
      </c>
      <c r="E42" s="71"/>
      <c r="F42" s="71"/>
      <c r="G42" s="73" t="s">
        <v>143</v>
      </c>
      <c r="H42" s="73" t="s">
        <v>143</v>
      </c>
      <c r="I42" s="71"/>
      <c r="J42" s="71"/>
      <c r="K42" s="71"/>
      <c r="L42" s="71"/>
      <c r="M42" s="71"/>
      <c r="N42" s="71"/>
      <c r="O42" s="74" t="s">
        <v>46</v>
      </c>
    </row>
    <row r="43" spans="1:15" x14ac:dyDescent="0.3">
      <c r="B43" s="151"/>
      <c r="C43" s="76">
        <v>1.9531000000000001</v>
      </c>
      <c r="D43" s="76">
        <v>1.9531000000000001</v>
      </c>
      <c r="E43" s="75"/>
      <c r="F43" s="75"/>
      <c r="G43" s="77"/>
      <c r="H43" s="77"/>
      <c r="I43" s="75"/>
      <c r="J43" s="75"/>
      <c r="K43" s="75"/>
      <c r="L43" s="75"/>
      <c r="M43" s="75"/>
      <c r="N43" s="75"/>
      <c r="O43" s="74" t="s">
        <v>47</v>
      </c>
    </row>
    <row r="45" spans="1:15" x14ac:dyDescent="0.3">
      <c r="A45" s="67" t="s">
        <v>67</v>
      </c>
      <c r="B45" s="68"/>
    </row>
    <row r="46" spans="1:15" x14ac:dyDescent="0.3">
      <c r="A46" t="s">
        <v>68</v>
      </c>
      <c r="B46">
        <v>25.7</v>
      </c>
    </row>
    <row r="48" spans="1:15" ht="26.4" x14ac:dyDescent="0.3">
      <c r="B48" s="70" t="s">
        <v>46</v>
      </c>
      <c r="C48" s="70" t="s">
        <v>69</v>
      </c>
      <c r="D48" s="70" t="s">
        <v>47</v>
      </c>
      <c r="E48" s="80">
        <v>485515</v>
      </c>
      <c r="F48" s="70" t="s">
        <v>70</v>
      </c>
      <c r="G48" s="70" t="s">
        <v>71</v>
      </c>
      <c r="H48" s="70" t="s">
        <v>72</v>
      </c>
      <c r="I48" s="70" t="s">
        <v>73</v>
      </c>
      <c r="J48" s="70" t="s">
        <v>74</v>
      </c>
      <c r="K48" s="70" t="s">
        <v>75</v>
      </c>
    </row>
    <row r="49" spans="1:11" x14ac:dyDescent="0.3">
      <c r="B49" s="81" t="s">
        <v>66</v>
      </c>
      <c r="C49" s="81" t="s">
        <v>83</v>
      </c>
      <c r="D49" s="81"/>
      <c r="E49" s="81">
        <v>514</v>
      </c>
      <c r="F49" s="81">
        <v>16</v>
      </c>
      <c r="G49" s="81">
        <v>7.9000000000000001E-2</v>
      </c>
      <c r="H49" s="81">
        <v>2</v>
      </c>
      <c r="I49" s="81">
        <v>5.6000000000000001E-2</v>
      </c>
      <c r="J49" s="81">
        <v>3.3000000000000002E-2</v>
      </c>
      <c r="K49" s="81">
        <v>59.131999999999998</v>
      </c>
    </row>
    <row r="50" spans="1:11" x14ac:dyDescent="0.3">
      <c r="B50" s="81"/>
      <c r="C50" s="81" t="s">
        <v>84</v>
      </c>
      <c r="D50" s="81"/>
      <c r="E50" s="81">
        <v>482</v>
      </c>
      <c r="F50" s="81">
        <v>-16</v>
      </c>
      <c r="G50" s="81">
        <v>3.3000000000000002E-2</v>
      </c>
      <c r="H50" s="81"/>
      <c r="I50" s="81"/>
      <c r="J50" s="81"/>
      <c r="K50" s="81"/>
    </row>
    <row r="51" spans="1:11" x14ac:dyDescent="0.3">
      <c r="A51" s="82" t="s">
        <v>119</v>
      </c>
      <c r="B51" s="81" t="s">
        <v>45</v>
      </c>
      <c r="C51" s="81" t="s">
        <v>188</v>
      </c>
      <c r="D51" s="81"/>
      <c r="E51" s="81">
        <v>59456</v>
      </c>
      <c r="F51" s="81">
        <v>58958</v>
      </c>
      <c r="G51" s="81">
        <v>85.183999999999997</v>
      </c>
      <c r="H51" s="81">
        <v>2</v>
      </c>
      <c r="I51" s="81">
        <v>49.704000000000001</v>
      </c>
      <c r="J51" s="81">
        <v>50.177</v>
      </c>
      <c r="K51" s="81">
        <v>100.95099999999999</v>
      </c>
    </row>
    <row r="52" spans="1:11" x14ac:dyDescent="0.3">
      <c r="B52" s="81"/>
      <c r="C52" s="81" t="s">
        <v>189</v>
      </c>
      <c r="D52" s="81"/>
      <c r="E52" s="81">
        <v>10214</v>
      </c>
      <c r="F52" s="81">
        <v>9716</v>
      </c>
      <c r="G52" s="81">
        <v>14.224</v>
      </c>
      <c r="H52" s="81"/>
      <c r="I52" s="81"/>
      <c r="J52" s="81"/>
      <c r="K52" s="81"/>
    </row>
    <row r="53" spans="1:11" x14ac:dyDescent="0.3">
      <c r="A53" s="82" t="s">
        <v>124</v>
      </c>
      <c r="B53" s="81" t="s">
        <v>50</v>
      </c>
      <c r="C53" s="81" t="s">
        <v>190</v>
      </c>
      <c r="D53" s="81"/>
      <c r="E53" s="81">
        <v>9919</v>
      </c>
      <c r="F53" s="81">
        <v>9421</v>
      </c>
      <c r="G53" s="81">
        <v>13.794</v>
      </c>
      <c r="H53" s="81">
        <v>2</v>
      </c>
      <c r="I53" s="81">
        <v>13.265000000000001</v>
      </c>
      <c r="J53" s="81">
        <v>0.748</v>
      </c>
      <c r="K53" s="81">
        <v>5.641</v>
      </c>
    </row>
    <row r="54" spans="1:11" x14ac:dyDescent="0.3">
      <c r="B54" s="81"/>
      <c r="C54" s="81" t="s">
        <v>191</v>
      </c>
      <c r="D54" s="81"/>
      <c r="E54" s="81">
        <v>9192</v>
      </c>
      <c r="F54" s="81">
        <v>8694</v>
      </c>
      <c r="G54" s="81">
        <v>12.736000000000001</v>
      </c>
      <c r="H54" s="81"/>
      <c r="I54" s="81"/>
      <c r="J54" s="81"/>
      <c r="K54" s="81"/>
    </row>
    <row r="55" spans="1:11" x14ac:dyDescent="0.3">
      <c r="A55" s="82" t="s">
        <v>215</v>
      </c>
      <c r="B55" s="81" t="s">
        <v>53</v>
      </c>
      <c r="C55" s="81" t="s">
        <v>192</v>
      </c>
      <c r="D55" s="81"/>
      <c r="E55" s="81">
        <v>3201</v>
      </c>
      <c r="F55" s="81">
        <v>2703</v>
      </c>
      <c r="G55" s="81">
        <v>4.0030000000000001</v>
      </c>
      <c r="H55" s="81">
        <v>2</v>
      </c>
      <c r="I55" s="81">
        <v>4.0529999999999999</v>
      </c>
      <c r="J55" s="81">
        <v>7.0999999999999994E-2</v>
      </c>
      <c r="K55" s="81">
        <v>1.7569999999999999</v>
      </c>
    </row>
    <row r="56" spans="1:11" x14ac:dyDescent="0.3">
      <c r="B56" s="81"/>
      <c r="C56" s="81" t="s">
        <v>193</v>
      </c>
      <c r="D56" s="81"/>
      <c r="E56" s="81">
        <v>3270</v>
      </c>
      <c r="F56" s="81">
        <v>2772</v>
      </c>
      <c r="G56" s="81">
        <v>4.1040000000000001</v>
      </c>
      <c r="H56" s="81"/>
      <c r="I56" s="81"/>
      <c r="J56" s="81"/>
      <c r="K56" s="81"/>
    </row>
    <row r="57" spans="1:11" x14ac:dyDescent="0.3">
      <c r="A57" s="82" t="s">
        <v>125</v>
      </c>
      <c r="B57" s="81" t="s">
        <v>56</v>
      </c>
      <c r="C57" s="81" t="s">
        <v>194</v>
      </c>
      <c r="D57" s="81"/>
      <c r="E57" s="81">
        <v>3056</v>
      </c>
      <c r="F57" s="81">
        <v>2558</v>
      </c>
      <c r="G57" s="81">
        <v>3.7909999999999999</v>
      </c>
      <c r="H57" s="81">
        <v>2</v>
      </c>
      <c r="I57" s="81">
        <v>13.936999999999999</v>
      </c>
      <c r="J57" s="81">
        <v>14.348000000000001</v>
      </c>
      <c r="K57" s="81">
        <v>102.95</v>
      </c>
    </row>
    <row r="58" spans="1:11" x14ac:dyDescent="0.3">
      <c r="B58" s="81"/>
      <c r="C58" s="81" t="s">
        <v>195</v>
      </c>
      <c r="D58" s="81"/>
      <c r="E58" s="81">
        <v>16998</v>
      </c>
      <c r="F58" s="81">
        <v>16500</v>
      </c>
      <c r="G58" s="81">
        <v>24.082999999999998</v>
      </c>
      <c r="H58" s="81"/>
      <c r="I58" s="81"/>
      <c r="J58" s="81"/>
      <c r="K58" s="81"/>
    </row>
    <row r="59" spans="1:11" x14ac:dyDescent="0.3">
      <c r="A59" s="82" t="s">
        <v>211</v>
      </c>
      <c r="B59" s="81" t="s">
        <v>59</v>
      </c>
      <c r="C59" s="81" t="s">
        <v>196</v>
      </c>
      <c r="D59" s="81"/>
      <c r="E59" s="81">
        <v>10527</v>
      </c>
      <c r="F59" s="81">
        <v>10029</v>
      </c>
      <c r="G59" s="81">
        <v>14.679</v>
      </c>
      <c r="H59" s="81">
        <v>2</v>
      </c>
      <c r="I59" s="81">
        <v>14.468</v>
      </c>
      <c r="J59" s="81">
        <v>0.29799999999999999</v>
      </c>
      <c r="K59" s="81">
        <v>2.0630000000000002</v>
      </c>
    </row>
    <row r="60" spans="1:11" x14ac:dyDescent="0.3">
      <c r="B60" s="81"/>
      <c r="C60" s="81" t="s">
        <v>197</v>
      </c>
      <c r="D60" s="81"/>
      <c r="E60" s="81">
        <v>10237</v>
      </c>
      <c r="F60" s="81">
        <v>9739</v>
      </c>
      <c r="G60" s="81">
        <v>14.257</v>
      </c>
      <c r="H60" s="81"/>
      <c r="I60" s="81"/>
      <c r="J60" s="81"/>
      <c r="K60" s="81"/>
    </row>
    <row r="61" spans="1:11" x14ac:dyDescent="0.3">
      <c r="A61" s="82" t="s">
        <v>213</v>
      </c>
      <c r="B61" s="81" t="s">
        <v>62</v>
      </c>
      <c r="C61" s="81" t="s">
        <v>198</v>
      </c>
      <c r="D61" s="81"/>
      <c r="E61" s="81">
        <v>3499</v>
      </c>
      <c r="F61" s="81">
        <v>3001</v>
      </c>
      <c r="G61" s="81">
        <v>4.4379999999999997</v>
      </c>
      <c r="H61" s="81">
        <v>2</v>
      </c>
      <c r="I61" s="81">
        <v>5.89</v>
      </c>
      <c r="J61" s="81">
        <v>2.0539999999999998</v>
      </c>
      <c r="K61" s="81">
        <v>34.866</v>
      </c>
    </row>
    <row r="62" spans="1:11" x14ac:dyDescent="0.3">
      <c r="B62" s="81"/>
      <c r="C62" s="81" t="s">
        <v>199</v>
      </c>
      <c r="D62" s="81"/>
      <c r="E62" s="81">
        <v>5490</v>
      </c>
      <c r="F62" s="81">
        <v>4992</v>
      </c>
      <c r="G62" s="81">
        <v>7.3419999999999996</v>
      </c>
      <c r="H62" s="81"/>
      <c r="I62" s="81"/>
      <c r="J62" s="81"/>
      <c r="K62" s="81"/>
    </row>
    <row r="63" spans="1:11" x14ac:dyDescent="0.3">
      <c r="A63" s="82" t="s">
        <v>129</v>
      </c>
      <c r="B63" s="81" t="s">
        <v>142</v>
      </c>
      <c r="C63" s="81" t="s">
        <v>200</v>
      </c>
      <c r="D63" s="81"/>
      <c r="E63" s="81">
        <v>20506</v>
      </c>
      <c r="F63" s="81">
        <v>20008</v>
      </c>
      <c r="G63" s="81">
        <v>29.170999999999999</v>
      </c>
      <c r="H63" s="81">
        <v>2</v>
      </c>
      <c r="I63" s="81">
        <v>30.957999999999998</v>
      </c>
      <c r="J63" s="81">
        <v>2.5270000000000001</v>
      </c>
      <c r="K63" s="81">
        <v>8.1620000000000008</v>
      </c>
    </row>
    <row r="64" spans="1:11" x14ac:dyDescent="0.3">
      <c r="B64" s="81"/>
      <c r="C64" s="81" t="s">
        <v>201</v>
      </c>
      <c r="D64" s="81"/>
      <c r="E64" s="81">
        <v>22973</v>
      </c>
      <c r="F64" s="81">
        <v>22475</v>
      </c>
      <c r="G64" s="81">
        <v>32.744</v>
      </c>
      <c r="H64" s="81"/>
      <c r="I64" s="81"/>
      <c r="J64" s="81"/>
      <c r="K64" s="81"/>
    </row>
    <row r="65" spans="1:11" x14ac:dyDescent="0.3">
      <c r="A65" s="82" t="s">
        <v>133</v>
      </c>
      <c r="B65" s="81" t="s">
        <v>143</v>
      </c>
      <c r="C65" s="81" t="s">
        <v>202</v>
      </c>
      <c r="D65" s="81"/>
      <c r="E65" s="81">
        <v>11813</v>
      </c>
      <c r="F65" s="81">
        <v>11315</v>
      </c>
      <c r="G65" s="81">
        <v>16.55</v>
      </c>
      <c r="H65" s="81">
        <v>2</v>
      </c>
      <c r="I65" s="81">
        <v>19.719000000000001</v>
      </c>
      <c r="J65" s="81">
        <v>4.4820000000000002</v>
      </c>
      <c r="K65" s="81">
        <v>22.728999999999999</v>
      </c>
    </row>
    <row r="66" spans="1:11" x14ac:dyDescent="0.3">
      <c r="B66" s="81"/>
      <c r="C66" s="81" t="s">
        <v>203</v>
      </c>
      <c r="D66" s="81"/>
      <c r="E66" s="81">
        <v>16175</v>
      </c>
      <c r="F66" s="81">
        <v>15677</v>
      </c>
      <c r="G66" s="81">
        <v>22.888999999999999</v>
      </c>
      <c r="H66" s="81"/>
      <c r="I66" s="81"/>
      <c r="J66" s="81"/>
      <c r="K66" s="81"/>
    </row>
    <row r="67" spans="1:11" x14ac:dyDescent="0.3">
      <c r="A67" s="82" t="s">
        <v>212</v>
      </c>
      <c r="B67" s="81" t="s">
        <v>144</v>
      </c>
      <c r="C67" s="81" t="s">
        <v>204</v>
      </c>
      <c r="D67" s="81"/>
      <c r="E67" s="81">
        <v>10578</v>
      </c>
      <c r="F67" s="81">
        <v>10080</v>
      </c>
      <c r="G67" s="81">
        <v>14.754</v>
      </c>
      <c r="H67" s="81">
        <v>2</v>
      </c>
      <c r="I67" s="81">
        <v>14.695</v>
      </c>
      <c r="J67" s="81">
        <v>8.2000000000000003E-2</v>
      </c>
      <c r="K67" s="81">
        <v>0.56000000000000005</v>
      </c>
    </row>
    <row r="68" spans="1:11" x14ac:dyDescent="0.3">
      <c r="B68" s="81"/>
      <c r="C68" s="81" t="s">
        <v>205</v>
      </c>
      <c r="D68" s="81"/>
      <c r="E68" s="81">
        <v>10498</v>
      </c>
      <c r="F68" s="81">
        <v>10000</v>
      </c>
      <c r="G68" s="81">
        <v>14.637</v>
      </c>
      <c r="H68" s="81"/>
      <c r="I68" s="81"/>
      <c r="J68" s="81"/>
      <c r="K68" s="81"/>
    </row>
    <row r="69" spans="1:11" x14ac:dyDescent="0.3">
      <c r="B69" s="81" t="s">
        <v>52</v>
      </c>
      <c r="C69" s="81" t="s">
        <v>93</v>
      </c>
      <c r="D69" s="81">
        <v>125</v>
      </c>
      <c r="E69" s="81">
        <v>90666</v>
      </c>
      <c r="F69" s="81">
        <v>90168</v>
      </c>
      <c r="G69" s="81">
        <v>129.45500000000001</v>
      </c>
      <c r="H69" s="81">
        <v>2</v>
      </c>
      <c r="I69" s="81">
        <v>124.98</v>
      </c>
      <c r="J69" s="81">
        <v>6.3289999999999997</v>
      </c>
      <c r="K69" s="81">
        <v>5.0640000000000001</v>
      </c>
    </row>
    <row r="70" spans="1:11" x14ac:dyDescent="0.3">
      <c r="B70" s="81"/>
      <c r="C70" s="81" t="s">
        <v>94</v>
      </c>
      <c r="D70" s="81">
        <v>125</v>
      </c>
      <c r="E70" s="81">
        <v>84326</v>
      </c>
      <c r="F70" s="81">
        <v>83828</v>
      </c>
      <c r="G70" s="81">
        <v>120.505</v>
      </c>
      <c r="H70" s="81"/>
      <c r="I70" s="81"/>
      <c r="J70" s="81"/>
      <c r="K70" s="81"/>
    </row>
    <row r="71" spans="1:11" x14ac:dyDescent="0.3">
      <c r="B71" s="81" t="s">
        <v>55</v>
      </c>
      <c r="C71" s="81" t="s">
        <v>95</v>
      </c>
      <c r="D71" s="81">
        <v>62.5</v>
      </c>
      <c r="E71" s="81">
        <v>47020</v>
      </c>
      <c r="F71" s="81">
        <v>46522</v>
      </c>
      <c r="G71" s="81">
        <v>67.394000000000005</v>
      </c>
      <c r="H71" s="81">
        <v>2</v>
      </c>
      <c r="I71" s="81">
        <v>62.582000000000001</v>
      </c>
      <c r="J71" s="81">
        <v>6.8049999999999997</v>
      </c>
      <c r="K71" s="81">
        <v>10.874000000000001</v>
      </c>
    </row>
    <row r="72" spans="1:11" x14ac:dyDescent="0.3">
      <c r="B72" s="81"/>
      <c r="C72" s="81" t="s">
        <v>96</v>
      </c>
      <c r="D72" s="81">
        <v>62.5</v>
      </c>
      <c r="E72" s="81">
        <v>40318</v>
      </c>
      <c r="F72" s="81">
        <v>39820</v>
      </c>
      <c r="G72" s="81">
        <v>57.77</v>
      </c>
      <c r="H72" s="81"/>
      <c r="I72" s="81"/>
      <c r="J72" s="81"/>
      <c r="K72" s="81"/>
    </row>
    <row r="73" spans="1:11" x14ac:dyDescent="0.3">
      <c r="B73" s="81" t="s">
        <v>58</v>
      </c>
      <c r="C73" s="81" t="s">
        <v>97</v>
      </c>
      <c r="D73" s="81">
        <v>31.25</v>
      </c>
      <c r="E73" s="81">
        <v>24228</v>
      </c>
      <c r="F73" s="81">
        <v>23730</v>
      </c>
      <c r="G73" s="81">
        <v>34.561</v>
      </c>
      <c r="H73" s="81">
        <v>2</v>
      </c>
      <c r="I73" s="81">
        <v>31.263000000000002</v>
      </c>
      <c r="J73" s="81">
        <v>4.6639999999999997</v>
      </c>
      <c r="K73" s="81">
        <v>14.919</v>
      </c>
    </row>
    <row r="74" spans="1:11" x14ac:dyDescent="0.3">
      <c r="B74" s="81"/>
      <c r="C74" s="81" t="s">
        <v>98</v>
      </c>
      <c r="D74" s="81">
        <v>31.25</v>
      </c>
      <c r="E74" s="81">
        <v>19674</v>
      </c>
      <c r="F74" s="81">
        <v>19176</v>
      </c>
      <c r="G74" s="81">
        <v>27.965</v>
      </c>
      <c r="H74" s="81"/>
      <c r="I74" s="81"/>
      <c r="J74" s="81"/>
      <c r="K74" s="81"/>
    </row>
    <row r="75" spans="1:11" x14ac:dyDescent="0.3">
      <c r="B75" s="81" t="s">
        <v>61</v>
      </c>
      <c r="C75" s="81" t="s">
        <v>99</v>
      </c>
      <c r="D75" s="81">
        <v>15.625</v>
      </c>
      <c r="E75" s="81">
        <v>11375</v>
      </c>
      <c r="F75" s="81">
        <v>10877</v>
      </c>
      <c r="G75" s="81">
        <v>15.913</v>
      </c>
      <c r="H75" s="81">
        <v>2</v>
      </c>
      <c r="I75" s="81">
        <v>15.279</v>
      </c>
      <c r="J75" s="81">
        <v>0.89700000000000002</v>
      </c>
      <c r="K75" s="81">
        <v>5.8710000000000004</v>
      </c>
    </row>
    <row r="76" spans="1:11" x14ac:dyDescent="0.3">
      <c r="B76" s="81"/>
      <c r="C76" s="81" t="s">
        <v>100</v>
      </c>
      <c r="D76" s="81">
        <v>15.625</v>
      </c>
      <c r="E76" s="81">
        <v>10503</v>
      </c>
      <c r="F76" s="81">
        <v>10005</v>
      </c>
      <c r="G76" s="81">
        <v>14.644</v>
      </c>
      <c r="H76" s="81"/>
      <c r="I76" s="81"/>
      <c r="J76" s="81"/>
      <c r="K76" s="81"/>
    </row>
    <row r="77" spans="1:11" x14ac:dyDescent="0.3">
      <c r="B77" s="81" t="s">
        <v>64</v>
      </c>
      <c r="C77" s="81" t="s">
        <v>101</v>
      </c>
      <c r="D77" s="81">
        <v>7.8125</v>
      </c>
      <c r="E77" s="81">
        <v>5945</v>
      </c>
      <c r="F77" s="81">
        <v>5447</v>
      </c>
      <c r="G77" s="81">
        <v>8.0060000000000002</v>
      </c>
      <c r="H77" s="81">
        <v>2</v>
      </c>
      <c r="I77" s="81">
        <v>8.0109999999999992</v>
      </c>
      <c r="J77" s="81">
        <v>7.0000000000000001E-3</v>
      </c>
      <c r="K77" s="81">
        <v>0.09</v>
      </c>
    </row>
    <row r="78" spans="1:11" x14ac:dyDescent="0.3">
      <c r="B78" s="81"/>
      <c r="C78" s="81" t="s">
        <v>102</v>
      </c>
      <c r="D78" s="81">
        <v>7.8125</v>
      </c>
      <c r="E78" s="81">
        <v>5952</v>
      </c>
      <c r="F78" s="81">
        <v>5454</v>
      </c>
      <c r="G78" s="81">
        <v>8.016</v>
      </c>
      <c r="H78" s="81"/>
      <c r="I78" s="81"/>
      <c r="J78" s="81"/>
      <c r="K78" s="81"/>
    </row>
    <row r="79" spans="1:11" x14ac:dyDescent="0.3">
      <c r="B79" s="81" t="s">
        <v>147</v>
      </c>
      <c r="C79" s="81" t="s">
        <v>103</v>
      </c>
      <c r="D79" s="81">
        <v>3.9062999999999999</v>
      </c>
      <c r="E79" s="81">
        <v>3419</v>
      </c>
      <c r="F79" s="81">
        <v>2921</v>
      </c>
      <c r="G79" s="81">
        <v>4.3209999999999997</v>
      </c>
      <c r="H79" s="81">
        <v>2</v>
      </c>
      <c r="I79" s="81">
        <v>3.92</v>
      </c>
      <c r="J79" s="81">
        <v>0.56799999999999995</v>
      </c>
      <c r="K79" s="81">
        <v>14.481</v>
      </c>
    </row>
    <row r="80" spans="1:11" x14ac:dyDescent="0.3">
      <c r="B80" s="81"/>
      <c r="C80" s="81" t="s">
        <v>104</v>
      </c>
      <c r="D80" s="81">
        <v>3.9062999999999999</v>
      </c>
      <c r="E80" s="81">
        <v>2869</v>
      </c>
      <c r="F80" s="81">
        <v>2371</v>
      </c>
      <c r="G80" s="81">
        <v>3.5179999999999998</v>
      </c>
      <c r="H80" s="81"/>
      <c r="I80" s="81"/>
      <c r="J80" s="81"/>
      <c r="K80" s="81"/>
    </row>
    <row r="81" spans="1:11" x14ac:dyDescent="0.3">
      <c r="B81" s="81" t="s">
        <v>149</v>
      </c>
      <c r="C81" s="81" t="s">
        <v>76</v>
      </c>
      <c r="D81" s="81">
        <v>1.9531000000000001</v>
      </c>
      <c r="E81" s="81">
        <v>2086</v>
      </c>
      <c r="F81" s="81">
        <v>1588</v>
      </c>
      <c r="G81" s="81">
        <v>2.375</v>
      </c>
      <c r="H81" s="81">
        <v>2</v>
      </c>
      <c r="I81" s="81">
        <v>2.0670000000000002</v>
      </c>
      <c r="J81" s="81">
        <v>0.436</v>
      </c>
      <c r="K81" s="81">
        <v>21.077999999999999</v>
      </c>
    </row>
    <row r="82" spans="1:11" x14ac:dyDescent="0.3">
      <c r="B82" s="81"/>
      <c r="C82" s="81" t="s">
        <v>79</v>
      </c>
      <c r="D82" s="81">
        <v>1.9531000000000001</v>
      </c>
      <c r="E82" s="81">
        <v>1664</v>
      </c>
      <c r="F82" s="81">
        <v>1166</v>
      </c>
      <c r="G82" s="81">
        <v>1.7589999999999999</v>
      </c>
      <c r="H82" s="81"/>
      <c r="I82" s="81"/>
      <c r="J82" s="81"/>
      <c r="K82" s="81"/>
    </row>
    <row r="83" spans="1:11" x14ac:dyDescent="0.3">
      <c r="B83" s="81" t="s">
        <v>140</v>
      </c>
      <c r="C83" s="81" t="s">
        <v>80</v>
      </c>
      <c r="D83" s="81">
        <v>0.97655999999999998</v>
      </c>
      <c r="E83" s="81">
        <v>1130</v>
      </c>
      <c r="F83" s="81">
        <v>632</v>
      </c>
      <c r="G83" s="81">
        <v>0.97899999999999998</v>
      </c>
      <c r="H83" s="81">
        <v>2</v>
      </c>
      <c r="I83" s="81">
        <v>0.98</v>
      </c>
      <c r="J83" s="81">
        <v>1E-3</v>
      </c>
      <c r="K83" s="81">
        <v>0.105</v>
      </c>
    </row>
    <row r="84" spans="1:11" x14ac:dyDescent="0.3">
      <c r="B84" s="81"/>
      <c r="C84" s="81" t="s">
        <v>81</v>
      </c>
      <c r="D84" s="81">
        <v>0.97655999999999998</v>
      </c>
      <c r="E84" s="81">
        <v>1131</v>
      </c>
      <c r="F84" s="81">
        <v>633</v>
      </c>
      <c r="G84" s="81">
        <v>0.98099999999999998</v>
      </c>
      <c r="H84" s="81"/>
      <c r="I84" s="81"/>
      <c r="J84" s="81"/>
      <c r="K84" s="81"/>
    </row>
    <row r="85" spans="1:11" x14ac:dyDescent="0.3">
      <c r="B85" s="81" t="s">
        <v>141</v>
      </c>
      <c r="C85" s="81" t="s">
        <v>225</v>
      </c>
      <c r="D85" s="81">
        <v>0.48827999999999999</v>
      </c>
      <c r="E85" s="81">
        <v>736</v>
      </c>
      <c r="F85" s="81">
        <v>238</v>
      </c>
      <c r="G85" s="81">
        <v>0.40400000000000003</v>
      </c>
      <c r="H85" s="81">
        <v>2</v>
      </c>
      <c r="I85" s="81">
        <v>0.42299999999999999</v>
      </c>
      <c r="J85" s="81">
        <v>2.7E-2</v>
      </c>
      <c r="K85" s="81">
        <v>6.3550000000000004</v>
      </c>
    </row>
    <row r="86" spans="1:11" x14ac:dyDescent="0.3">
      <c r="B86" s="81"/>
      <c r="C86" s="81" t="s">
        <v>82</v>
      </c>
      <c r="D86" s="81">
        <v>0.48827999999999999</v>
      </c>
      <c r="E86" s="81">
        <v>762</v>
      </c>
      <c r="F86" s="81">
        <v>264</v>
      </c>
      <c r="G86" s="81">
        <v>0.442</v>
      </c>
      <c r="H86" s="81"/>
      <c r="I86" s="81"/>
      <c r="J86" s="81"/>
      <c r="K86" s="81"/>
    </row>
    <row r="88" spans="1:11" x14ac:dyDescent="0.3">
      <c r="A88" s="67" t="s">
        <v>105</v>
      </c>
      <c r="B88" s="68"/>
    </row>
    <row r="123" spans="1:8" ht="26.4" x14ac:dyDescent="0.3">
      <c r="A123" s="67" t="s">
        <v>106</v>
      </c>
      <c r="B123" s="68"/>
    </row>
    <row r="125" spans="1:8" ht="26.4" x14ac:dyDescent="0.3">
      <c r="B125" s="70" t="s">
        <v>107</v>
      </c>
      <c r="C125" s="70" t="s">
        <v>108</v>
      </c>
      <c r="D125" s="70" t="s">
        <v>43</v>
      </c>
      <c r="E125" s="70" t="s">
        <v>48</v>
      </c>
      <c r="F125" s="70" t="s">
        <v>51</v>
      </c>
      <c r="G125" s="70" t="s">
        <v>109</v>
      </c>
      <c r="H125" s="70" t="s">
        <v>110</v>
      </c>
    </row>
    <row r="126" spans="1:8" ht="26.4" x14ac:dyDescent="0.3">
      <c r="B126" s="81" t="s">
        <v>105</v>
      </c>
      <c r="C126" s="81" t="s">
        <v>111</v>
      </c>
      <c r="D126" s="81">
        <v>-38.299999999999997</v>
      </c>
      <c r="E126" s="81">
        <v>684</v>
      </c>
      <c r="F126" s="81">
        <v>9.5899999999999999E-2</v>
      </c>
      <c r="G126" s="81">
        <v>1</v>
      </c>
      <c r="H126" s="81" t="s">
        <v>78</v>
      </c>
    </row>
    <row r="129" spans="1:17" x14ac:dyDescent="0.3">
      <c r="A129" s="20"/>
      <c r="B129" s="39" t="s">
        <v>226</v>
      </c>
      <c r="C129" s="39" t="s">
        <v>113</v>
      </c>
      <c r="D129" s="39" t="s">
        <v>114</v>
      </c>
      <c r="E129" s="39" t="s">
        <v>115</v>
      </c>
      <c r="F129" s="39" t="s">
        <v>116</v>
      </c>
      <c r="G129" s="39" t="s">
        <v>227</v>
      </c>
      <c r="H129" s="20"/>
      <c r="I129" s="40" t="s">
        <v>117</v>
      </c>
      <c r="J129" s="41"/>
      <c r="K129" s="41"/>
      <c r="L129" s="42"/>
      <c r="N129" s="51"/>
      <c r="O129" s="51"/>
      <c r="P129" s="51"/>
      <c r="Q129" s="51"/>
    </row>
    <row r="130" spans="1:17" x14ac:dyDescent="0.3">
      <c r="A130" s="82"/>
      <c r="B130" s="20" t="s">
        <v>119</v>
      </c>
      <c r="C130" s="81">
        <v>49.704000000000001</v>
      </c>
      <c r="D130" s="20">
        <f>C130*500/10</f>
        <v>2485.1999999999998</v>
      </c>
      <c r="E130" s="95">
        <f>D130*10/1000</f>
        <v>24.852</v>
      </c>
      <c r="F130" s="84">
        <f>E130/$L$131</f>
        <v>2.4851999999999999E-3</v>
      </c>
      <c r="G130" s="20"/>
      <c r="H130" s="20"/>
      <c r="I130" s="44" t="s">
        <v>120</v>
      </c>
      <c r="J130" s="45" t="s">
        <v>121</v>
      </c>
      <c r="K130" s="45" t="s">
        <v>122</v>
      </c>
      <c r="L130" s="46" t="s">
        <v>123</v>
      </c>
      <c r="N130" s="91"/>
      <c r="O130" s="91"/>
      <c r="P130" s="91"/>
      <c r="Q130" s="91"/>
    </row>
    <row r="131" spans="1:17" x14ac:dyDescent="0.3">
      <c r="A131" s="82"/>
      <c r="B131" s="20" t="s">
        <v>124</v>
      </c>
      <c r="C131" s="81">
        <v>13.265000000000001</v>
      </c>
      <c r="D131" s="20">
        <f t="shared" ref="D131:D140" si="0">C131*500/10</f>
        <v>663.25</v>
      </c>
      <c r="E131" s="95">
        <f t="shared" ref="E131:E140" si="1">D131*10/1000</f>
        <v>6.6325000000000003</v>
      </c>
      <c r="F131" s="84">
        <f t="shared" ref="F131:F132" si="2">E131/$L$131</f>
        <v>6.6324999999999999E-4</v>
      </c>
      <c r="G131" s="20"/>
      <c r="H131" s="20"/>
      <c r="I131" s="49">
        <v>1</v>
      </c>
      <c r="J131" s="49">
        <v>0.01</v>
      </c>
      <c r="K131" s="49">
        <f>I131*J131</f>
        <v>0.01</v>
      </c>
      <c r="L131" s="50">
        <f>K131*1000*1000</f>
        <v>10000</v>
      </c>
      <c r="N131" s="51"/>
      <c r="O131" s="51"/>
      <c r="P131" s="51"/>
      <c r="Q131" s="51"/>
    </row>
    <row r="132" spans="1:17" x14ac:dyDescent="0.3">
      <c r="A132" s="82"/>
      <c r="B132" s="20" t="s">
        <v>125</v>
      </c>
      <c r="C132" s="81">
        <v>4.0529999999999999</v>
      </c>
      <c r="D132" s="20">
        <f t="shared" si="0"/>
        <v>202.65</v>
      </c>
      <c r="E132" s="95">
        <f t="shared" si="1"/>
        <v>2.0265</v>
      </c>
      <c r="F132" s="84">
        <f t="shared" si="2"/>
        <v>2.0264999999999999E-4</v>
      </c>
      <c r="G132" s="85">
        <f>AVERAGE(F130:F132)</f>
        <v>1.1170333333333333E-3</v>
      </c>
      <c r="H132" s="20"/>
      <c r="I132" s="49">
        <v>1</v>
      </c>
      <c r="J132" s="49">
        <v>0.02</v>
      </c>
      <c r="K132" s="49">
        <f>I132*J132</f>
        <v>0.02</v>
      </c>
      <c r="L132" s="50">
        <f>K132*1000*1000</f>
        <v>20000</v>
      </c>
    </row>
    <row r="133" spans="1:17" x14ac:dyDescent="0.3">
      <c r="A133" s="82"/>
      <c r="B133" s="39" t="s">
        <v>228</v>
      </c>
      <c r="D133" s="20"/>
      <c r="E133" s="20"/>
      <c r="F133" s="84"/>
      <c r="G133" s="20"/>
      <c r="H133" s="20"/>
      <c r="I133" s="49">
        <v>1</v>
      </c>
      <c r="J133" s="49">
        <v>0.03</v>
      </c>
      <c r="K133" s="49">
        <f>I133*J133</f>
        <v>0.03</v>
      </c>
      <c r="L133" s="50">
        <f>K133*1000*1000</f>
        <v>30000</v>
      </c>
      <c r="N133" s="51"/>
      <c r="O133" s="51"/>
      <c r="P133" s="51"/>
      <c r="Q133" s="51"/>
    </row>
    <row r="134" spans="1:17" x14ac:dyDescent="0.3">
      <c r="A134" s="82"/>
      <c r="B134" s="20" t="s">
        <v>211</v>
      </c>
      <c r="C134" s="81">
        <v>13.936999999999999</v>
      </c>
      <c r="D134" s="20">
        <f t="shared" si="0"/>
        <v>696.85</v>
      </c>
      <c r="E134" s="95">
        <f t="shared" si="1"/>
        <v>6.9684999999999997</v>
      </c>
      <c r="F134" s="84">
        <f>E134/L$132</f>
        <v>3.4842499999999997E-4</v>
      </c>
      <c r="I134" s="91"/>
      <c r="J134" s="91"/>
      <c r="K134" s="91"/>
      <c r="L134" s="91"/>
      <c r="N134" s="91"/>
      <c r="O134" s="91"/>
      <c r="P134" s="91"/>
      <c r="Q134" s="91"/>
    </row>
    <row r="135" spans="1:17" x14ac:dyDescent="0.3">
      <c r="A135" s="82"/>
      <c r="B135" s="20" t="s">
        <v>129</v>
      </c>
      <c r="C135" s="81">
        <v>14.468</v>
      </c>
      <c r="D135" s="20">
        <f t="shared" si="0"/>
        <v>723.4</v>
      </c>
      <c r="E135" s="95">
        <f t="shared" si="1"/>
        <v>7.234</v>
      </c>
      <c r="F135" s="84">
        <f t="shared" ref="F135:F136" si="3">E135/L$132</f>
        <v>3.6170000000000001E-4</v>
      </c>
      <c r="I135" s="51"/>
      <c r="J135" s="51"/>
      <c r="K135" s="51"/>
      <c r="L135" s="51"/>
      <c r="N135" s="51"/>
      <c r="O135" s="51"/>
      <c r="P135" s="51"/>
      <c r="Q135" s="51"/>
    </row>
    <row r="136" spans="1:17" x14ac:dyDescent="0.3">
      <c r="A136" s="82"/>
      <c r="B136" s="20" t="s">
        <v>133</v>
      </c>
      <c r="C136" s="81">
        <v>5.89</v>
      </c>
      <c r="D136" s="20">
        <f t="shared" si="0"/>
        <v>294.5</v>
      </c>
      <c r="E136" s="95">
        <f t="shared" si="1"/>
        <v>2.9449999999999998</v>
      </c>
      <c r="F136" s="84">
        <f t="shared" si="3"/>
        <v>1.4725E-4</v>
      </c>
      <c r="G136" s="85">
        <f>AVERAGE(F134:F136)</f>
        <v>2.8579166666666667E-4</v>
      </c>
      <c r="I136" s="51"/>
      <c r="J136" s="51"/>
      <c r="K136" s="51"/>
      <c r="L136" s="51"/>
    </row>
    <row r="137" spans="1:17" x14ac:dyDescent="0.3">
      <c r="A137" s="82"/>
      <c r="B137" s="39" t="s">
        <v>229</v>
      </c>
      <c r="D137" s="20"/>
      <c r="E137" s="20"/>
      <c r="F137" s="84"/>
      <c r="I137" s="20"/>
      <c r="J137" s="20"/>
      <c r="K137" s="20"/>
      <c r="L137" s="20"/>
    </row>
    <row r="138" spans="1:17" x14ac:dyDescent="0.3">
      <c r="A138" s="82"/>
      <c r="B138" s="20" t="s">
        <v>212</v>
      </c>
      <c r="C138" s="81">
        <v>30.957999999999998</v>
      </c>
      <c r="D138" s="20">
        <f t="shared" si="0"/>
        <v>1547.9</v>
      </c>
      <c r="E138" s="95">
        <f t="shared" si="1"/>
        <v>15.478999999999999</v>
      </c>
      <c r="F138" s="84">
        <f>E138/$L$133</f>
        <v>5.1596666666666661E-4</v>
      </c>
      <c r="I138" s="39" t="s">
        <v>137</v>
      </c>
      <c r="J138" s="20"/>
      <c r="K138" s="20"/>
      <c r="L138" s="20"/>
    </row>
    <row r="139" spans="1:17" x14ac:dyDescent="0.3">
      <c r="A139" s="82"/>
      <c r="B139" s="20" t="s">
        <v>213</v>
      </c>
      <c r="C139" s="81">
        <v>19.719000000000001</v>
      </c>
      <c r="D139" s="20">
        <f t="shared" si="0"/>
        <v>985.95</v>
      </c>
      <c r="E139" s="95">
        <f t="shared" si="1"/>
        <v>9.8595000000000006</v>
      </c>
      <c r="F139" s="84">
        <f t="shared" ref="F139:F140" si="4">E139/$L$133</f>
        <v>3.2865000000000005E-4</v>
      </c>
      <c r="I139" s="52"/>
      <c r="J139" s="53" t="s">
        <v>130</v>
      </c>
      <c r="K139" s="53" t="s">
        <v>131</v>
      </c>
      <c r="L139" s="54" t="s">
        <v>132</v>
      </c>
    </row>
    <row r="140" spans="1:17" x14ac:dyDescent="0.3">
      <c r="A140" s="82"/>
      <c r="B140" s="20" t="s">
        <v>215</v>
      </c>
      <c r="C140" s="81">
        <v>14.695</v>
      </c>
      <c r="D140" s="20">
        <f t="shared" si="0"/>
        <v>734.75</v>
      </c>
      <c r="E140" s="95">
        <f t="shared" si="1"/>
        <v>7.3475000000000001</v>
      </c>
      <c r="F140" s="84">
        <f t="shared" si="4"/>
        <v>2.4491666666666667E-4</v>
      </c>
      <c r="G140" s="85">
        <f>AVERAGE(F138:F140)</f>
        <v>3.6317777777777779E-4</v>
      </c>
      <c r="I140" s="55" t="str">
        <f>B129</f>
        <v>10ul neb</v>
      </c>
      <c r="J140" s="20">
        <f>AVERAGE(E131:E132)</f>
        <v>4.3295000000000003</v>
      </c>
      <c r="K140" s="20">
        <f>_xlfn.STDEV.S(E131:E132)</f>
        <v>3.256933834145237</v>
      </c>
      <c r="L140" s="60">
        <f>K140/J140</f>
        <v>0.7522655812784933</v>
      </c>
      <c r="M140" t="s">
        <v>230</v>
      </c>
    </row>
    <row r="141" spans="1:17" x14ac:dyDescent="0.3">
      <c r="A141" s="82"/>
      <c r="B141" s="20"/>
      <c r="C141" s="92"/>
      <c r="F141" s="86"/>
      <c r="I141" s="57" t="str">
        <f>B133</f>
        <v>20ul neb</v>
      </c>
      <c r="J141" s="58">
        <f>AVERAGE(E134:E136)</f>
        <v>5.7158333333333333</v>
      </c>
      <c r="K141" s="58">
        <f>_xlfn.STDEV.S(E134:E136)</f>
        <v>2.4032812118712457</v>
      </c>
      <c r="L141" s="61">
        <f>K141/J141</f>
        <v>0.42046033740275474</v>
      </c>
    </row>
    <row r="142" spans="1:17" x14ac:dyDescent="0.3">
      <c r="A142" s="82"/>
      <c r="B142" s="20"/>
      <c r="C142" s="92"/>
      <c r="E142" s="5" t="s">
        <v>223</v>
      </c>
      <c r="F142" s="86"/>
      <c r="I142" s="57" t="str">
        <f>B137</f>
        <v>30ul neb</v>
      </c>
      <c r="J142" s="58">
        <f>AVERAGE(E138:E140)</f>
        <v>10.895333333333333</v>
      </c>
      <c r="K142" s="58">
        <f>_xlfn.STDEV.S(E138:E140)</f>
        <v>4.1635364875707968</v>
      </c>
      <c r="L142" s="61">
        <f t="shared" ref="L142" si="5">K142/J142</f>
        <v>0.38213943164389619</v>
      </c>
    </row>
    <row r="143" spans="1:17" x14ac:dyDescent="0.3">
      <c r="A143" s="82"/>
      <c r="B143" s="20"/>
      <c r="C143" s="92"/>
      <c r="F143" s="86"/>
      <c r="I143" s="20"/>
      <c r="J143" s="20"/>
      <c r="K143" s="20"/>
      <c r="L143" s="93"/>
    </row>
    <row r="144" spans="1:17" x14ac:dyDescent="0.3">
      <c r="A144" s="82"/>
      <c r="B144" s="20"/>
      <c r="C144" s="92"/>
      <c r="F144" s="86"/>
    </row>
    <row r="145" spans="9:13" x14ac:dyDescent="0.3">
      <c r="M145" t="s">
        <v>231</v>
      </c>
    </row>
    <row r="146" spans="9:13" x14ac:dyDescent="0.3">
      <c r="J146" s="20"/>
      <c r="K146" s="20"/>
      <c r="L146" s="20"/>
    </row>
    <row r="147" spans="9:13" x14ac:dyDescent="0.3">
      <c r="I147" s="20"/>
      <c r="J147" s="20"/>
      <c r="K147" s="20"/>
      <c r="L147" s="20"/>
    </row>
    <row r="148" spans="9:13" x14ac:dyDescent="0.3">
      <c r="I148" s="20" t="s">
        <v>232</v>
      </c>
      <c r="J148" t="s">
        <v>233</v>
      </c>
    </row>
    <row r="149" spans="9:13" x14ac:dyDescent="0.3">
      <c r="I149" s="20">
        <v>0.01</v>
      </c>
      <c r="J149">
        <v>4.3295000000000003</v>
      </c>
    </row>
    <row r="150" spans="9:13" x14ac:dyDescent="0.3">
      <c r="I150" s="20">
        <v>0.02</v>
      </c>
      <c r="J150">
        <v>5.7158333333333333</v>
      </c>
    </row>
    <row r="151" spans="9:13" x14ac:dyDescent="0.3">
      <c r="I151" s="20">
        <v>0.03</v>
      </c>
      <c r="J151" s="20">
        <v>10.895333333333333</v>
      </c>
      <c r="K151" s="20"/>
      <c r="L151" s="94"/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9539-BBCA-4F65-A0D0-ABB0A28D0CFA}">
  <sheetPr>
    <tabColor theme="7" tint="0.79998168889431442"/>
  </sheetPr>
  <dimension ref="A2:Q151"/>
  <sheetViews>
    <sheetView topLeftCell="A120" workbookViewId="0">
      <selection activeCell="I144" sqref="I144"/>
    </sheetView>
  </sheetViews>
  <sheetFormatPr defaultRowHeight="14.4" x14ac:dyDescent="0.3"/>
  <cols>
    <col min="1" max="1" width="20.77734375" customWidth="1"/>
    <col min="2" max="2" width="12.77734375" customWidth="1"/>
  </cols>
  <sheetData>
    <row r="2" spans="1:2" x14ac:dyDescent="0.3">
      <c r="A2" t="s">
        <v>14</v>
      </c>
      <c r="B2" t="s">
        <v>15</v>
      </c>
    </row>
    <row r="4" spans="1:2" x14ac:dyDescent="0.3">
      <c r="A4" t="s">
        <v>16</v>
      </c>
      <c r="B4" t="s">
        <v>234</v>
      </c>
    </row>
    <row r="5" spans="1:2" x14ac:dyDescent="0.3">
      <c r="A5" t="s">
        <v>18</v>
      </c>
      <c r="B5" t="s">
        <v>235</v>
      </c>
    </row>
    <row r="6" spans="1:2" x14ac:dyDescent="0.3">
      <c r="A6" t="s">
        <v>20</v>
      </c>
      <c r="B6" t="s">
        <v>21</v>
      </c>
    </row>
    <row r="7" spans="1:2" x14ac:dyDescent="0.3">
      <c r="A7" t="s">
        <v>22</v>
      </c>
      <c r="B7" s="65">
        <v>45551</v>
      </c>
    </row>
    <row r="8" spans="1:2" x14ac:dyDescent="0.3">
      <c r="A8" t="s">
        <v>23</v>
      </c>
      <c r="B8" s="66">
        <v>0.54194444444444445</v>
      </c>
    </row>
    <row r="9" spans="1:2" x14ac:dyDescent="0.3">
      <c r="A9" t="s">
        <v>24</v>
      </c>
      <c r="B9" t="s">
        <v>25</v>
      </c>
    </row>
    <row r="10" spans="1:2" x14ac:dyDescent="0.3">
      <c r="A10" t="s">
        <v>26</v>
      </c>
      <c r="B10">
        <v>20110536</v>
      </c>
    </row>
    <row r="11" spans="1:2" x14ac:dyDescent="0.3">
      <c r="A11" t="s">
        <v>27</v>
      </c>
      <c r="B11" t="s">
        <v>28</v>
      </c>
    </row>
    <row r="13" spans="1:2" ht="39" customHeight="1" x14ac:dyDescent="0.3">
      <c r="A13" s="67" t="s">
        <v>29</v>
      </c>
      <c r="B13" s="68"/>
    </row>
    <row r="14" spans="1:2" x14ac:dyDescent="0.3">
      <c r="A14" t="s">
        <v>30</v>
      </c>
      <c r="B14" t="s">
        <v>31</v>
      </c>
    </row>
    <row r="15" spans="1:2" x14ac:dyDescent="0.3">
      <c r="A15" t="s">
        <v>32</v>
      </c>
    </row>
    <row r="16" spans="1:2" x14ac:dyDescent="0.3">
      <c r="A16" t="s">
        <v>33</v>
      </c>
      <c r="B16" t="s">
        <v>34</v>
      </c>
    </row>
    <row r="17" spans="1:15" x14ac:dyDescent="0.3">
      <c r="B17" t="s">
        <v>35</v>
      </c>
    </row>
    <row r="18" spans="1:15" x14ac:dyDescent="0.3">
      <c r="B18" t="s">
        <v>36</v>
      </c>
    </row>
    <row r="19" spans="1:15" x14ac:dyDescent="0.3">
      <c r="B19" t="s">
        <v>236</v>
      </c>
    </row>
    <row r="20" spans="1:15" x14ac:dyDescent="0.3">
      <c r="B20" t="s">
        <v>38</v>
      </c>
    </row>
    <row r="21" spans="1:15" x14ac:dyDescent="0.3">
      <c r="B21" t="s">
        <v>39</v>
      </c>
    </row>
    <row r="22" spans="1:15" x14ac:dyDescent="0.3">
      <c r="B22" t="s">
        <v>40</v>
      </c>
    </row>
    <row r="23" spans="1:15" x14ac:dyDescent="0.3">
      <c r="B23" t="s">
        <v>41</v>
      </c>
    </row>
    <row r="25" spans="1:15" x14ac:dyDescent="0.3">
      <c r="A25" s="67" t="s">
        <v>42</v>
      </c>
      <c r="B25" s="68"/>
    </row>
    <row r="27" spans="1:15" x14ac:dyDescent="0.3">
      <c r="B27" s="69"/>
      <c r="C27" s="70">
        <v>1</v>
      </c>
      <c r="D27" s="70">
        <v>2</v>
      </c>
      <c r="E27" s="70">
        <v>3</v>
      </c>
      <c r="F27" s="70">
        <v>4</v>
      </c>
      <c r="G27" s="70">
        <v>5</v>
      </c>
      <c r="H27" s="70">
        <v>6</v>
      </c>
      <c r="I27" s="70">
        <v>7</v>
      </c>
      <c r="J27" s="70">
        <v>8</v>
      </c>
      <c r="K27" s="70">
        <v>9</v>
      </c>
      <c r="L27" s="70">
        <v>10</v>
      </c>
      <c r="M27" s="70">
        <v>11</v>
      </c>
      <c r="N27" s="70">
        <v>12</v>
      </c>
    </row>
    <row r="28" spans="1:15" x14ac:dyDescent="0.3">
      <c r="B28" s="150" t="s">
        <v>43</v>
      </c>
      <c r="C28" s="72" t="s">
        <v>49</v>
      </c>
      <c r="D28" s="72" t="s">
        <v>49</v>
      </c>
      <c r="E28" s="72" t="s">
        <v>140</v>
      </c>
      <c r="F28" s="72" t="s">
        <v>140</v>
      </c>
      <c r="G28" s="73" t="s">
        <v>62</v>
      </c>
      <c r="H28" s="73" t="s">
        <v>62</v>
      </c>
      <c r="I28" s="71"/>
      <c r="J28" s="71"/>
      <c r="K28" s="71"/>
      <c r="L28" s="71"/>
      <c r="M28" s="71"/>
      <c r="N28" s="71"/>
      <c r="O28" s="74" t="s">
        <v>46</v>
      </c>
    </row>
    <row r="29" spans="1:15" x14ac:dyDescent="0.3">
      <c r="B29" s="151"/>
      <c r="C29" s="76">
        <v>250</v>
      </c>
      <c r="D29" s="76">
        <v>250</v>
      </c>
      <c r="E29" s="76">
        <v>0.97655999999999998</v>
      </c>
      <c r="F29" s="76">
        <v>0.97655999999999998</v>
      </c>
      <c r="G29" s="77"/>
      <c r="H29" s="77"/>
      <c r="I29" s="75"/>
      <c r="J29" s="75"/>
      <c r="K29" s="75"/>
      <c r="L29" s="75"/>
      <c r="M29" s="75"/>
      <c r="N29" s="75"/>
      <c r="O29" s="74" t="s">
        <v>47</v>
      </c>
    </row>
    <row r="30" spans="1:15" x14ac:dyDescent="0.3">
      <c r="B30" s="150" t="s">
        <v>48</v>
      </c>
      <c r="C30" s="72" t="s">
        <v>52</v>
      </c>
      <c r="D30" s="72" t="s">
        <v>52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4" t="s">
        <v>46</v>
      </c>
    </row>
    <row r="31" spans="1:15" x14ac:dyDescent="0.3">
      <c r="B31" s="151"/>
      <c r="C31" s="76">
        <v>125</v>
      </c>
      <c r="D31" s="76">
        <v>125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4" t="s">
        <v>47</v>
      </c>
    </row>
    <row r="32" spans="1:15" x14ac:dyDescent="0.3">
      <c r="B32" s="150" t="s">
        <v>51</v>
      </c>
      <c r="C32" s="72" t="s">
        <v>55</v>
      </c>
      <c r="D32" s="72" t="s">
        <v>55</v>
      </c>
      <c r="E32" s="78" t="s">
        <v>66</v>
      </c>
      <c r="F32" s="78" t="s">
        <v>66</v>
      </c>
      <c r="G32" s="71"/>
      <c r="H32" s="71"/>
      <c r="I32" s="71"/>
      <c r="J32" s="71"/>
      <c r="K32" s="71"/>
      <c r="L32" s="71"/>
      <c r="M32" s="71"/>
      <c r="N32" s="71"/>
      <c r="O32" s="74" t="s">
        <v>46</v>
      </c>
    </row>
    <row r="33" spans="1:15" x14ac:dyDescent="0.3">
      <c r="B33" s="151"/>
      <c r="C33" s="76">
        <v>62.5</v>
      </c>
      <c r="D33" s="76">
        <v>62.5</v>
      </c>
      <c r="E33" s="79"/>
      <c r="F33" s="79"/>
      <c r="G33" s="75"/>
      <c r="H33" s="75"/>
      <c r="I33" s="75"/>
      <c r="J33" s="75"/>
      <c r="K33" s="75"/>
      <c r="L33" s="75"/>
      <c r="M33" s="75"/>
      <c r="N33" s="75"/>
      <c r="O33" s="74" t="s">
        <v>47</v>
      </c>
    </row>
    <row r="34" spans="1:15" x14ac:dyDescent="0.3">
      <c r="B34" s="150" t="s">
        <v>54</v>
      </c>
      <c r="C34" s="72" t="s">
        <v>58</v>
      </c>
      <c r="D34" s="72" t="s">
        <v>58</v>
      </c>
      <c r="E34" s="73" t="s">
        <v>45</v>
      </c>
      <c r="F34" s="73" t="s">
        <v>45</v>
      </c>
      <c r="G34" s="71"/>
      <c r="H34" s="71"/>
      <c r="I34" s="71"/>
      <c r="J34" s="71"/>
      <c r="K34" s="71"/>
      <c r="L34" s="71"/>
      <c r="M34" s="71"/>
      <c r="N34" s="71"/>
      <c r="O34" s="74" t="s">
        <v>46</v>
      </c>
    </row>
    <row r="35" spans="1:15" x14ac:dyDescent="0.3">
      <c r="B35" s="151"/>
      <c r="C35" s="76">
        <v>31.25</v>
      </c>
      <c r="D35" s="76">
        <v>31.25</v>
      </c>
      <c r="E35" s="77"/>
      <c r="F35" s="77"/>
      <c r="G35" s="75"/>
      <c r="H35" s="75"/>
      <c r="I35" s="75"/>
      <c r="J35" s="75"/>
      <c r="K35" s="75"/>
      <c r="L35" s="75"/>
      <c r="M35" s="75"/>
      <c r="N35" s="75"/>
      <c r="O35" s="74" t="s">
        <v>47</v>
      </c>
    </row>
    <row r="36" spans="1:15" x14ac:dyDescent="0.3">
      <c r="B36" s="150" t="s">
        <v>57</v>
      </c>
      <c r="C36" s="72" t="s">
        <v>61</v>
      </c>
      <c r="D36" s="72" t="s">
        <v>61</v>
      </c>
      <c r="E36" s="73" t="s">
        <v>50</v>
      </c>
      <c r="F36" s="73" t="s">
        <v>50</v>
      </c>
      <c r="G36" s="71"/>
      <c r="H36" s="71"/>
      <c r="I36" s="71"/>
      <c r="J36" s="71"/>
      <c r="K36" s="71"/>
      <c r="L36" s="71"/>
      <c r="M36" s="71"/>
      <c r="N36" s="71"/>
      <c r="O36" s="74" t="s">
        <v>46</v>
      </c>
    </row>
    <row r="37" spans="1:15" x14ac:dyDescent="0.3">
      <c r="B37" s="151"/>
      <c r="C37" s="76">
        <v>15.625</v>
      </c>
      <c r="D37" s="76">
        <v>15.625</v>
      </c>
      <c r="E37" s="77"/>
      <c r="F37" s="77"/>
      <c r="G37" s="75"/>
      <c r="H37" s="75"/>
      <c r="I37" s="75"/>
      <c r="J37" s="75"/>
      <c r="K37" s="75"/>
      <c r="L37" s="75"/>
      <c r="M37" s="75"/>
      <c r="N37" s="75"/>
      <c r="O37" s="74" t="s">
        <v>47</v>
      </c>
    </row>
    <row r="38" spans="1:15" x14ac:dyDescent="0.3">
      <c r="B38" s="150" t="s">
        <v>60</v>
      </c>
      <c r="C38" s="72" t="s">
        <v>64</v>
      </c>
      <c r="D38" s="72" t="s">
        <v>64</v>
      </c>
      <c r="E38" s="73" t="s">
        <v>53</v>
      </c>
      <c r="F38" s="73" t="s">
        <v>53</v>
      </c>
      <c r="G38" s="71"/>
      <c r="H38" s="71"/>
      <c r="I38" s="71"/>
      <c r="J38" s="71"/>
      <c r="K38" s="71"/>
      <c r="L38" s="71"/>
      <c r="M38" s="71"/>
      <c r="N38" s="71"/>
      <c r="O38" s="74" t="s">
        <v>46</v>
      </c>
    </row>
    <row r="39" spans="1:15" x14ac:dyDescent="0.3">
      <c r="B39" s="151"/>
      <c r="C39" s="76">
        <v>7.8125</v>
      </c>
      <c r="D39" s="76">
        <v>7.8125</v>
      </c>
      <c r="E39" s="77"/>
      <c r="F39" s="77"/>
      <c r="G39" s="75"/>
      <c r="H39" s="75"/>
      <c r="I39" s="75"/>
      <c r="J39" s="75"/>
      <c r="K39" s="75"/>
      <c r="L39" s="75"/>
      <c r="M39" s="75"/>
      <c r="N39" s="75"/>
      <c r="O39" s="74" t="s">
        <v>47</v>
      </c>
    </row>
    <row r="40" spans="1:15" x14ac:dyDescent="0.3">
      <c r="B40" s="150" t="s">
        <v>63</v>
      </c>
      <c r="C40" s="72" t="s">
        <v>147</v>
      </c>
      <c r="D40" s="72" t="s">
        <v>147</v>
      </c>
      <c r="E40" s="73" t="s">
        <v>56</v>
      </c>
      <c r="F40" s="73" t="s">
        <v>56</v>
      </c>
      <c r="G40" s="71"/>
      <c r="H40" s="71"/>
      <c r="I40" s="71"/>
      <c r="J40" s="71"/>
      <c r="K40" s="71"/>
      <c r="L40" s="71"/>
      <c r="M40" s="71"/>
      <c r="N40" s="71"/>
      <c r="O40" s="74" t="s">
        <v>46</v>
      </c>
    </row>
    <row r="41" spans="1:15" x14ac:dyDescent="0.3">
      <c r="B41" s="151"/>
      <c r="C41" s="76">
        <v>3.9062999999999999</v>
      </c>
      <c r="D41" s="76">
        <v>3.9062999999999999</v>
      </c>
      <c r="E41" s="77"/>
      <c r="F41" s="77"/>
      <c r="G41" s="75"/>
      <c r="H41" s="75"/>
      <c r="I41" s="75"/>
      <c r="J41" s="75"/>
      <c r="K41" s="75"/>
      <c r="L41" s="75"/>
      <c r="M41" s="75"/>
      <c r="N41" s="75"/>
      <c r="O41" s="74" t="s">
        <v>47</v>
      </c>
    </row>
    <row r="42" spans="1:15" x14ac:dyDescent="0.3">
      <c r="B42" s="150" t="s">
        <v>65</v>
      </c>
      <c r="C42" s="72" t="s">
        <v>149</v>
      </c>
      <c r="D42" s="72" t="s">
        <v>149</v>
      </c>
      <c r="E42" s="73" t="s">
        <v>59</v>
      </c>
      <c r="F42" s="73" t="s">
        <v>59</v>
      </c>
      <c r="G42" s="71"/>
      <c r="H42" s="71"/>
      <c r="I42" s="71"/>
      <c r="J42" s="71"/>
      <c r="K42" s="71"/>
      <c r="L42" s="71"/>
      <c r="M42" s="71"/>
      <c r="N42" s="71"/>
      <c r="O42" s="74" t="s">
        <v>46</v>
      </c>
    </row>
    <row r="43" spans="1:15" x14ac:dyDescent="0.3">
      <c r="B43" s="151"/>
      <c r="C43" s="76">
        <v>1.9531000000000001</v>
      </c>
      <c r="D43" s="76">
        <v>1.9531000000000001</v>
      </c>
      <c r="E43" s="77"/>
      <c r="F43" s="77"/>
      <c r="G43" s="75"/>
      <c r="H43" s="75"/>
      <c r="I43" s="75"/>
      <c r="J43" s="75"/>
      <c r="K43" s="75"/>
      <c r="L43" s="75"/>
      <c r="M43" s="75"/>
      <c r="N43" s="75"/>
      <c r="O43" s="74" t="s">
        <v>47</v>
      </c>
    </row>
    <row r="45" spans="1:15" x14ac:dyDescent="0.3">
      <c r="A45" s="67" t="s">
        <v>67</v>
      </c>
      <c r="B45" s="68"/>
    </row>
    <row r="46" spans="1:15" x14ac:dyDescent="0.3">
      <c r="A46" t="s">
        <v>68</v>
      </c>
      <c r="B46">
        <v>24.6</v>
      </c>
    </row>
    <row r="48" spans="1:15" ht="26.4" x14ac:dyDescent="0.3">
      <c r="B48" s="70" t="s">
        <v>46</v>
      </c>
      <c r="C48" s="70" t="s">
        <v>69</v>
      </c>
      <c r="D48" s="70" t="s">
        <v>47</v>
      </c>
      <c r="E48" s="80">
        <v>480550</v>
      </c>
      <c r="F48" s="70" t="s">
        <v>237</v>
      </c>
      <c r="G48" s="70" t="s">
        <v>71</v>
      </c>
      <c r="H48" s="70" t="s">
        <v>72</v>
      </c>
      <c r="I48" s="70" t="s">
        <v>73</v>
      </c>
      <c r="J48" s="70" t="s">
        <v>74</v>
      </c>
      <c r="K48" s="70" t="s">
        <v>75</v>
      </c>
    </row>
    <row r="49" spans="1:11" x14ac:dyDescent="0.3">
      <c r="B49" s="81" t="s">
        <v>66</v>
      </c>
      <c r="C49" s="81" t="s">
        <v>83</v>
      </c>
      <c r="D49" s="81"/>
      <c r="E49" s="81">
        <v>278</v>
      </c>
      <c r="F49" s="81">
        <v>-1</v>
      </c>
      <c r="G49" s="81">
        <v>0.312</v>
      </c>
      <c r="H49" s="81">
        <v>2</v>
      </c>
      <c r="I49" s="81">
        <v>0.313</v>
      </c>
      <c r="J49" s="81">
        <v>2E-3</v>
      </c>
      <c r="K49" s="81">
        <v>0.68799999999999994</v>
      </c>
    </row>
    <row r="50" spans="1:11" x14ac:dyDescent="0.3">
      <c r="B50" s="81"/>
      <c r="C50" s="81" t="s">
        <v>84</v>
      </c>
      <c r="D50" s="81"/>
      <c r="E50" s="81">
        <v>280</v>
      </c>
      <c r="F50" s="81">
        <v>1</v>
      </c>
      <c r="G50" s="81">
        <v>0.315</v>
      </c>
      <c r="H50" s="81"/>
      <c r="I50" s="81"/>
      <c r="J50" s="81"/>
      <c r="K50" s="81"/>
    </row>
    <row r="51" spans="1:11" x14ac:dyDescent="0.3">
      <c r="A51" t="s">
        <v>119</v>
      </c>
      <c r="B51" s="81" t="s">
        <v>45</v>
      </c>
      <c r="C51" s="81" t="s">
        <v>85</v>
      </c>
      <c r="D51" s="81"/>
      <c r="E51" s="81">
        <v>14557</v>
      </c>
      <c r="F51" s="81">
        <v>14278</v>
      </c>
      <c r="G51" s="81">
        <v>22.198</v>
      </c>
      <c r="H51" s="81">
        <v>2</v>
      </c>
      <c r="I51" s="81">
        <v>22.283000000000001</v>
      </c>
      <c r="J51" s="81">
        <v>0.121</v>
      </c>
      <c r="K51" s="81">
        <v>0.54300000000000004</v>
      </c>
    </row>
    <row r="52" spans="1:11" x14ac:dyDescent="0.3">
      <c r="B52" s="81"/>
      <c r="C52" s="81" t="s">
        <v>86</v>
      </c>
      <c r="D52" s="81"/>
      <c r="E52" s="81">
        <v>14668</v>
      </c>
      <c r="F52" s="81">
        <v>14389</v>
      </c>
      <c r="G52" s="81">
        <v>22.369</v>
      </c>
      <c r="H52" s="81"/>
      <c r="I52" s="81"/>
      <c r="J52" s="81"/>
      <c r="K52" s="81"/>
    </row>
    <row r="53" spans="1:11" x14ac:dyDescent="0.3">
      <c r="A53" t="s">
        <v>124</v>
      </c>
      <c r="B53" s="81" t="s">
        <v>50</v>
      </c>
      <c r="C53" s="81" t="s">
        <v>87</v>
      </c>
      <c r="D53" s="81"/>
      <c r="E53" s="81">
        <v>18019</v>
      </c>
      <c r="F53" s="81">
        <v>17740</v>
      </c>
      <c r="G53" s="81">
        <v>27.536000000000001</v>
      </c>
      <c r="H53" s="81">
        <v>2</v>
      </c>
      <c r="I53" s="81">
        <v>27.483000000000001</v>
      </c>
      <c r="J53" s="81">
        <v>7.4999999999999997E-2</v>
      </c>
      <c r="K53" s="81">
        <v>0.27400000000000002</v>
      </c>
    </row>
    <row r="54" spans="1:11" x14ac:dyDescent="0.3">
      <c r="B54" s="81"/>
      <c r="C54" s="81" t="s">
        <v>88</v>
      </c>
      <c r="D54" s="81"/>
      <c r="E54" s="81">
        <v>17950</v>
      </c>
      <c r="F54" s="81">
        <v>17671</v>
      </c>
      <c r="G54" s="81">
        <v>27.43</v>
      </c>
      <c r="H54" s="81"/>
      <c r="I54" s="81"/>
      <c r="J54" s="81"/>
      <c r="K54" s="81"/>
    </row>
    <row r="55" spans="1:11" x14ac:dyDescent="0.3">
      <c r="A55" t="s">
        <v>125</v>
      </c>
      <c r="B55" s="81" t="s">
        <v>53</v>
      </c>
      <c r="C55" s="81" t="s">
        <v>89</v>
      </c>
      <c r="D55" s="81"/>
      <c r="E55" s="81">
        <v>34451</v>
      </c>
      <c r="F55" s="81">
        <v>34172</v>
      </c>
      <c r="G55" s="81">
        <v>52.981999999999999</v>
      </c>
      <c r="H55" s="81">
        <v>2</v>
      </c>
      <c r="I55" s="81">
        <v>53.261000000000003</v>
      </c>
      <c r="J55" s="81">
        <v>0.39500000000000002</v>
      </c>
      <c r="K55" s="81">
        <v>0.74199999999999999</v>
      </c>
    </row>
    <row r="56" spans="1:11" x14ac:dyDescent="0.3">
      <c r="B56" s="81"/>
      <c r="C56" s="81" t="s">
        <v>90</v>
      </c>
      <c r="D56" s="81"/>
      <c r="E56" s="81">
        <v>34811</v>
      </c>
      <c r="F56" s="81">
        <v>34532</v>
      </c>
      <c r="G56" s="81">
        <v>53.540999999999997</v>
      </c>
      <c r="H56" s="81"/>
      <c r="I56" s="81"/>
      <c r="J56" s="81"/>
      <c r="K56" s="81"/>
    </row>
    <row r="57" spans="1:11" x14ac:dyDescent="0.3">
      <c r="A57" t="s">
        <v>211</v>
      </c>
      <c r="B57" s="81" t="s">
        <v>56</v>
      </c>
      <c r="C57" s="81" t="s">
        <v>238</v>
      </c>
      <c r="D57" s="81"/>
      <c r="E57" s="81">
        <v>23234</v>
      </c>
      <c r="F57" s="81">
        <v>22955</v>
      </c>
      <c r="G57" s="81">
        <v>35.595999999999997</v>
      </c>
      <c r="H57" s="81">
        <v>2</v>
      </c>
      <c r="I57" s="81">
        <v>35.566000000000003</v>
      </c>
      <c r="J57" s="81">
        <v>4.2000000000000003E-2</v>
      </c>
      <c r="K57" s="81">
        <v>0.11700000000000001</v>
      </c>
    </row>
    <row r="58" spans="1:11" x14ac:dyDescent="0.3">
      <c r="B58" s="81"/>
      <c r="C58" s="81" t="s">
        <v>239</v>
      </c>
      <c r="D58" s="81"/>
      <c r="E58" s="81">
        <v>23196</v>
      </c>
      <c r="F58" s="81">
        <v>22917</v>
      </c>
      <c r="G58" s="81">
        <v>35.536999999999999</v>
      </c>
      <c r="H58" s="81"/>
      <c r="I58" s="81"/>
      <c r="J58" s="81"/>
      <c r="K58" s="81"/>
    </row>
    <row r="59" spans="1:11" x14ac:dyDescent="0.3">
      <c r="A59" t="s">
        <v>129</v>
      </c>
      <c r="B59" s="81" t="s">
        <v>59</v>
      </c>
      <c r="C59" s="81" t="s">
        <v>240</v>
      </c>
      <c r="D59" s="81"/>
      <c r="E59" s="81">
        <v>48945</v>
      </c>
      <c r="F59" s="81">
        <v>48666</v>
      </c>
      <c r="G59" s="81">
        <v>75.481999999999999</v>
      </c>
      <c r="H59" s="81">
        <v>2</v>
      </c>
      <c r="I59" s="81">
        <v>75.741</v>
      </c>
      <c r="J59" s="81">
        <v>0.36599999999999999</v>
      </c>
      <c r="K59" s="81">
        <v>0.48399999999999999</v>
      </c>
    </row>
    <row r="60" spans="1:11" x14ac:dyDescent="0.3">
      <c r="B60" s="81"/>
      <c r="C60" s="81" t="s">
        <v>241</v>
      </c>
      <c r="D60" s="81"/>
      <c r="E60" s="81">
        <v>49279</v>
      </c>
      <c r="F60" s="81">
        <v>49000</v>
      </c>
      <c r="G60" s="81">
        <v>76</v>
      </c>
      <c r="H60" s="81"/>
      <c r="I60" s="81"/>
      <c r="J60" s="81"/>
      <c r="K60" s="81"/>
    </row>
    <row r="61" spans="1:11" x14ac:dyDescent="0.3">
      <c r="A61" t="s">
        <v>133</v>
      </c>
      <c r="B61" s="81" t="s">
        <v>62</v>
      </c>
      <c r="C61" s="81" t="s">
        <v>188</v>
      </c>
      <c r="D61" s="81"/>
      <c r="E61" s="81">
        <v>37665</v>
      </c>
      <c r="F61" s="81">
        <v>37386</v>
      </c>
      <c r="G61" s="81">
        <v>57.970999999999997</v>
      </c>
      <c r="H61" s="81">
        <v>2</v>
      </c>
      <c r="I61" s="81">
        <v>58.189</v>
      </c>
      <c r="J61" s="81">
        <v>0.308</v>
      </c>
      <c r="K61" s="81">
        <v>0.53</v>
      </c>
    </row>
    <row r="62" spans="1:11" x14ac:dyDescent="0.3">
      <c r="B62" s="81"/>
      <c r="C62" s="81" t="s">
        <v>189</v>
      </c>
      <c r="D62" s="81"/>
      <c r="E62" s="81">
        <v>37946</v>
      </c>
      <c r="F62" s="81">
        <v>37667</v>
      </c>
      <c r="G62" s="81">
        <v>58.406999999999996</v>
      </c>
      <c r="H62" s="81"/>
      <c r="I62" s="81"/>
      <c r="J62" s="81"/>
      <c r="K62" s="81"/>
    </row>
    <row r="63" spans="1:11" x14ac:dyDescent="0.3">
      <c r="B63" s="81" t="s">
        <v>49</v>
      </c>
      <c r="C63" s="81" t="s">
        <v>91</v>
      </c>
      <c r="D63" s="81">
        <v>250</v>
      </c>
      <c r="E63" s="81">
        <v>167857</v>
      </c>
      <c r="F63" s="81">
        <v>167578</v>
      </c>
      <c r="G63" s="81">
        <v>249.404</v>
      </c>
      <c r="H63" s="81">
        <v>2</v>
      </c>
      <c r="I63" s="81">
        <v>250.005</v>
      </c>
      <c r="J63" s="81">
        <v>0.85099999999999998</v>
      </c>
      <c r="K63" s="81">
        <v>0.34</v>
      </c>
    </row>
    <row r="64" spans="1:11" x14ac:dyDescent="0.3">
      <c r="B64" s="81"/>
      <c r="C64" s="81" t="s">
        <v>92</v>
      </c>
      <c r="D64" s="81">
        <v>250</v>
      </c>
      <c r="E64" s="81">
        <v>168766</v>
      </c>
      <c r="F64" s="81">
        <v>168487</v>
      </c>
      <c r="G64" s="81">
        <v>250.607</v>
      </c>
      <c r="H64" s="81"/>
      <c r="I64" s="81"/>
      <c r="J64" s="81"/>
      <c r="K64" s="81"/>
    </row>
    <row r="65" spans="2:11" x14ac:dyDescent="0.3">
      <c r="B65" s="81" t="s">
        <v>52</v>
      </c>
      <c r="C65" s="81" t="s">
        <v>93</v>
      </c>
      <c r="D65" s="81">
        <v>125</v>
      </c>
      <c r="E65" s="81">
        <v>81641</v>
      </c>
      <c r="F65" s="81">
        <v>81362</v>
      </c>
      <c r="G65" s="81">
        <v>125.833</v>
      </c>
      <c r="H65" s="81">
        <v>2</v>
      </c>
      <c r="I65" s="81">
        <v>124.916</v>
      </c>
      <c r="J65" s="81">
        <v>1.2969999999999999</v>
      </c>
      <c r="K65" s="81">
        <v>1.038</v>
      </c>
    </row>
    <row r="66" spans="2:11" x14ac:dyDescent="0.3">
      <c r="B66" s="81"/>
      <c r="C66" s="81" t="s">
        <v>94</v>
      </c>
      <c r="D66" s="81">
        <v>125</v>
      </c>
      <c r="E66" s="81">
        <v>80437</v>
      </c>
      <c r="F66" s="81">
        <v>80158</v>
      </c>
      <c r="G66" s="81">
        <v>123.999</v>
      </c>
      <c r="H66" s="81"/>
      <c r="I66" s="81"/>
      <c r="J66" s="81"/>
      <c r="K66" s="81"/>
    </row>
    <row r="67" spans="2:11" x14ac:dyDescent="0.3">
      <c r="B67" s="81" t="s">
        <v>55</v>
      </c>
      <c r="C67" s="81" t="s">
        <v>95</v>
      </c>
      <c r="D67" s="81">
        <v>62.5</v>
      </c>
      <c r="E67" s="81">
        <v>40868</v>
      </c>
      <c r="F67" s="81">
        <v>40589</v>
      </c>
      <c r="G67" s="81">
        <v>62.944000000000003</v>
      </c>
      <c r="H67" s="81">
        <v>2</v>
      </c>
      <c r="I67" s="81">
        <v>62.787999999999997</v>
      </c>
      <c r="J67" s="81">
        <v>0.221</v>
      </c>
      <c r="K67" s="81">
        <v>0.35099999999999998</v>
      </c>
    </row>
    <row r="68" spans="2:11" x14ac:dyDescent="0.3">
      <c r="B68" s="81"/>
      <c r="C68" s="81" t="s">
        <v>96</v>
      </c>
      <c r="D68" s="81">
        <v>62.5</v>
      </c>
      <c r="E68" s="81">
        <v>40667</v>
      </c>
      <c r="F68" s="81">
        <v>40388</v>
      </c>
      <c r="G68" s="81">
        <v>62.631999999999998</v>
      </c>
      <c r="H68" s="81"/>
      <c r="I68" s="81"/>
      <c r="J68" s="81"/>
      <c r="K68" s="81"/>
    </row>
    <row r="69" spans="2:11" x14ac:dyDescent="0.3">
      <c r="B69" s="81" t="s">
        <v>58</v>
      </c>
      <c r="C69" s="81" t="s">
        <v>97</v>
      </c>
      <c r="D69" s="81">
        <v>31.25</v>
      </c>
      <c r="E69" s="81">
        <v>20165</v>
      </c>
      <c r="F69" s="81">
        <v>19886</v>
      </c>
      <c r="G69" s="81">
        <v>30.85</v>
      </c>
      <c r="H69" s="81">
        <v>2</v>
      </c>
      <c r="I69" s="81">
        <v>31.137</v>
      </c>
      <c r="J69" s="81">
        <v>0.40500000000000003</v>
      </c>
      <c r="K69" s="81">
        <v>1.302</v>
      </c>
    </row>
    <row r="70" spans="2:11" x14ac:dyDescent="0.3">
      <c r="B70" s="81"/>
      <c r="C70" s="81" t="s">
        <v>98</v>
      </c>
      <c r="D70" s="81">
        <v>31.25</v>
      </c>
      <c r="E70" s="81">
        <v>20536</v>
      </c>
      <c r="F70" s="81">
        <v>20257</v>
      </c>
      <c r="G70" s="81">
        <v>31.423999999999999</v>
      </c>
      <c r="H70" s="81"/>
      <c r="I70" s="81"/>
      <c r="J70" s="81"/>
      <c r="K70" s="81"/>
    </row>
    <row r="71" spans="2:11" x14ac:dyDescent="0.3">
      <c r="B71" s="81" t="s">
        <v>61</v>
      </c>
      <c r="C71" s="81" t="s">
        <v>99</v>
      </c>
      <c r="D71" s="81">
        <v>15.625</v>
      </c>
      <c r="E71" s="81">
        <v>10097</v>
      </c>
      <c r="F71" s="81">
        <v>9818</v>
      </c>
      <c r="G71" s="81">
        <v>15.337</v>
      </c>
      <c r="H71" s="81">
        <v>2</v>
      </c>
      <c r="I71" s="81">
        <v>15.324999999999999</v>
      </c>
      <c r="J71" s="81">
        <v>1.7000000000000001E-2</v>
      </c>
      <c r="K71" s="81">
        <v>0.113</v>
      </c>
    </row>
    <row r="72" spans="2:11" x14ac:dyDescent="0.3">
      <c r="B72" s="81"/>
      <c r="C72" s="81" t="s">
        <v>100</v>
      </c>
      <c r="D72" s="81">
        <v>15.625</v>
      </c>
      <c r="E72" s="81">
        <v>10081</v>
      </c>
      <c r="F72" s="81">
        <v>9802</v>
      </c>
      <c r="G72" s="81">
        <v>15.311999999999999</v>
      </c>
      <c r="H72" s="81"/>
      <c r="I72" s="81"/>
      <c r="J72" s="81"/>
      <c r="K72" s="81"/>
    </row>
    <row r="73" spans="2:11" x14ac:dyDescent="0.3">
      <c r="B73" s="81" t="s">
        <v>64</v>
      </c>
      <c r="C73" s="81" t="s">
        <v>101</v>
      </c>
      <c r="D73" s="81">
        <v>7.8125</v>
      </c>
      <c r="E73" s="81">
        <v>5098</v>
      </c>
      <c r="F73" s="81">
        <v>4819</v>
      </c>
      <c r="G73" s="81">
        <v>7.6719999999999997</v>
      </c>
      <c r="H73" s="81">
        <v>2</v>
      </c>
      <c r="I73" s="81">
        <v>7.6529999999999996</v>
      </c>
      <c r="J73" s="81">
        <v>2.7E-2</v>
      </c>
      <c r="K73" s="81">
        <v>0.35299999999999998</v>
      </c>
    </row>
    <row r="74" spans="2:11" x14ac:dyDescent="0.3">
      <c r="B74" s="81"/>
      <c r="C74" s="81" t="s">
        <v>102</v>
      </c>
      <c r="D74" s="81">
        <v>7.8125</v>
      </c>
      <c r="E74" s="81">
        <v>5073</v>
      </c>
      <c r="F74" s="81">
        <v>4794</v>
      </c>
      <c r="G74" s="81">
        <v>7.6340000000000003</v>
      </c>
      <c r="H74" s="81"/>
      <c r="I74" s="81"/>
      <c r="J74" s="81"/>
      <c r="K74" s="81"/>
    </row>
    <row r="75" spans="2:11" x14ac:dyDescent="0.3">
      <c r="B75" s="81" t="s">
        <v>147</v>
      </c>
      <c r="C75" s="81" t="s">
        <v>103</v>
      </c>
      <c r="D75" s="81">
        <v>3.9062999999999999</v>
      </c>
      <c r="E75" s="81">
        <v>2663</v>
      </c>
      <c r="F75" s="81">
        <v>2384</v>
      </c>
      <c r="G75" s="81">
        <v>3.95</v>
      </c>
      <c r="H75" s="81">
        <v>2</v>
      </c>
      <c r="I75" s="81">
        <v>3.952</v>
      </c>
      <c r="J75" s="81">
        <v>3.0000000000000001E-3</v>
      </c>
      <c r="K75" s="81">
        <v>8.2000000000000003E-2</v>
      </c>
    </row>
    <row r="76" spans="2:11" x14ac:dyDescent="0.3">
      <c r="B76" s="81"/>
      <c r="C76" s="81" t="s">
        <v>104</v>
      </c>
      <c r="D76" s="81">
        <v>3.9062999999999999</v>
      </c>
      <c r="E76" s="81">
        <v>2666</v>
      </c>
      <c r="F76" s="81">
        <v>2387</v>
      </c>
      <c r="G76" s="81">
        <v>3.9550000000000001</v>
      </c>
      <c r="H76" s="81"/>
      <c r="I76" s="81"/>
      <c r="J76" s="81"/>
      <c r="K76" s="81"/>
    </row>
    <row r="77" spans="2:11" x14ac:dyDescent="0.3">
      <c r="B77" s="81" t="s">
        <v>149</v>
      </c>
      <c r="C77" s="81" t="s">
        <v>76</v>
      </c>
      <c r="D77" s="81">
        <v>1.9531000000000001</v>
      </c>
      <c r="E77" s="81">
        <v>1432</v>
      </c>
      <c r="F77" s="81">
        <v>1153</v>
      </c>
      <c r="G77" s="81">
        <v>2.0710000000000002</v>
      </c>
      <c r="H77" s="81">
        <v>2</v>
      </c>
      <c r="I77" s="81">
        <v>2.0819999999999999</v>
      </c>
      <c r="J77" s="81">
        <v>1.4999999999999999E-2</v>
      </c>
      <c r="K77" s="81">
        <v>0.72499999999999998</v>
      </c>
    </row>
    <row r="78" spans="2:11" x14ac:dyDescent="0.3">
      <c r="B78" s="81"/>
      <c r="C78" s="81" t="s">
        <v>79</v>
      </c>
      <c r="D78" s="81">
        <v>1.9531000000000001</v>
      </c>
      <c r="E78" s="81">
        <v>1446</v>
      </c>
      <c r="F78" s="81">
        <v>1167</v>
      </c>
      <c r="G78" s="81">
        <v>2.093</v>
      </c>
      <c r="H78" s="81"/>
      <c r="I78" s="81"/>
      <c r="J78" s="81"/>
      <c r="K78" s="81"/>
    </row>
    <row r="79" spans="2:11" x14ac:dyDescent="0.3">
      <c r="B79" s="81" t="s">
        <v>140</v>
      </c>
      <c r="C79" s="81" t="s">
        <v>80</v>
      </c>
      <c r="D79" s="81">
        <v>0.97655999999999998</v>
      </c>
      <c r="E79" s="81">
        <v>852</v>
      </c>
      <c r="F79" s="81">
        <v>573</v>
      </c>
      <c r="G79" s="81">
        <v>1.1870000000000001</v>
      </c>
      <c r="H79" s="81">
        <v>2</v>
      </c>
      <c r="I79" s="81">
        <v>1.165</v>
      </c>
      <c r="J79" s="81">
        <v>3.1E-2</v>
      </c>
      <c r="K79" s="81">
        <v>2.6850000000000001</v>
      </c>
    </row>
    <row r="80" spans="2:11" x14ac:dyDescent="0.3">
      <c r="B80" s="81"/>
      <c r="C80" s="81" t="s">
        <v>81</v>
      </c>
      <c r="D80" s="81">
        <v>0.97655999999999998</v>
      </c>
      <c r="E80" s="81">
        <v>823</v>
      </c>
      <c r="F80" s="81">
        <v>544</v>
      </c>
      <c r="G80" s="81">
        <v>1.143</v>
      </c>
      <c r="H80" s="81"/>
      <c r="I80" s="81"/>
      <c r="J80" s="81"/>
      <c r="K80" s="81"/>
    </row>
    <row r="82" spans="1:2" x14ac:dyDescent="0.3">
      <c r="A82" s="67" t="s">
        <v>105</v>
      </c>
      <c r="B82" s="68"/>
    </row>
    <row r="88" spans="1:2" ht="26.1" customHeight="1" x14ac:dyDescent="0.3"/>
    <row r="117" spans="1:9" ht="26.4" x14ac:dyDescent="0.3">
      <c r="A117" s="67" t="s">
        <v>106</v>
      </c>
      <c r="B117" s="68"/>
    </row>
    <row r="119" spans="1:9" ht="26.4" x14ac:dyDescent="0.3">
      <c r="B119" s="70" t="s">
        <v>107</v>
      </c>
      <c r="C119" s="70" t="s">
        <v>108</v>
      </c>
      <c r="D119" s="70" t="s">
        <v>43</v>
      </c>
      <c r="E119" s="70" t="s">
        <v>48</v>
      </c>
      <c r="F119" s="70" t="s">
        <v>51</v>
      </c>
      <c r="G119" s="70" t="s">
        <v>54</v>
      </c>
      <c r="H119" s="70" t="s">
        <v>109</v>
      </c>
      <c r="I119" s="70" t="s">
        <v>110</v>
      </c>
    </row>
    <row r="120" spans="1:9" ht="39.6" x14ac:dyDescent="0.3">
      <c r="B120" s="81" t="s">
        <v>105</v>
      </c>
      <c r="C120" s="81" t="s">
        <v>242</v>
      </c>
      <c r="D120" s="81">
        <v>-206</v>
      </c>
      <c r="E120" s="81">
        <v>656</v>
      </c>
      <c r="F120" s="81">
        <v>-0.19700000000000001</v>
      </c>
      <c r="G120" s="81">
        <v>1.0499999999999999E-3</v>
      </c>
      <c r="H120" s="81">
        <v>1</v>
      </c>
      <c r="I120" s="81" t="s">
        <v>78</v>
      </c>
    </row>
    <row r="123" spans="1:9" ht="39" customHeight="1" x14ac:dyDescent="0.3"/>
    <row r="126" spans="1:9" ht="26.4" x14ac:dyDescent="0.3">
      <c r="B126" s="81" t="s">
        <v>105</v>
      </c>
      <c r="C126" s="81" t="s">
        <v>111</v>
      </c>
      <c r="D126" s="81">
        <v>-38.299999999999997</v>
      </c>
      <c r="E126" s="81">
        <v>684</v>
      </c>
      <c r="F126" s="81">
        <v>9.5899999999999999E-2</v>
      </c>
      <c r="G126" s="81">
        <v>1</v>
      </c>
      <c r="H126" s="81" t="s">
        <v>78</v>
      </c>
    </row>
    <row r="129" spans="1:17" x14ac:dyDescent="0.3">
      <c r="B129" s="39" t="s">
        <v>243</v>
      </c>
      <c r="C129" s="39" t="s">
        <v>113</v>
      </c>
      <c r="D129" s="39" t="s">
        <v>114</v>
      </c>
      <c r="E129" s="39" t="s">
        <v>115</v>
      </c>
      <c r="F129" s="39" t="s">
        <v>116</v>
      </c>
      <c r="G129" s="20"/>
      <c r="H129" s="20"/>
      <c r="I129" s="40" t="s">
        <v>117</v>
      </c>
      <c r="J129" s="41"/>
      <c r="K129" s="41"/>
      <c r="L129" s="42"/>
      <c r="N129" s="40" t="s">
        <v>117</v>
      </c>
      <c r="O129" s="41"/>
      <c r="P129" s="41"/>
      <c r="Q129" s="42"/>
    </row>
    <row r="130" spans="1:17" x14ac:dyDescent="0.3">
      <c r="B130" s="20" t="s">
        <v>119</v>
      </c>
      <c r="C130" s="81">
        <v>22.283000000000001</v>
      </c>
      <c r="D130" s="20">
        <f>C130*500/10</f>
        <v>1114.1500000000001</v>
      </c>
      <c r="E130" s="20">
        <f>D130*10/1000</f>
        <v>11.141500000000001</v>
      </c>
      <c r="F130" s="84">
        <f>E130/$L$131</f>
        <v>7.4276666666666671E-4</v>
      </c>
      <c r="G130" s="20"/>
      <c r="H130" s="20"/>
      <c r="I130" s="44" t="s">
        <v>120</v>
      </c>
      <c r="J130" s="45" t="s">
        <v>121</v>
      </c>
      <c r="K130" s="45" t="s">
        <v>122</v>
      </c>
      <c r="L130" s="46" t="s">
        <v>123</v>
      </c>
      <c r="N130" s="44" t="s">
        <v>120</v>
      </c>
      <c r="O130" s="45" t="s">
        <v>121</v>
      </c>
      <c r="P130" s="45" t="s">
        <v>122</v>
      </c>
      <c r="Q130" s="46" t="s">
        <v>123</v>
      </c>
    </row>
    <row r="131" spans="1:17" x14ac:dyDescent="0.3">
      <c r="B131" s="20" t="s">
        <v>124</v>
      </c>
      <c r="C131" s="81">
        <v>27.483000000000001</v>
      </c>
      <c r="D131" s="20">
        <f t="shared" ref="D131:D139" si="0">C131*500/10</f>
        <v>1374.15</v>
      </c>
      <c r="E131" s="20">
        <f t="shared" ref="E131:E139" si="1">D131*10/1000</f>
        <v>13.7415</v>
      </c>
      <c r="F131" s="84">
        <f t="shared" ref="F131" si="2">E131/$L$131</f>
        <v>9.1609999999999999E-4</v>
      </c>
      <c r="G131" s="85">
        <f>AVERAGE(F130:F131)</f>
        <v>8.2943333333333335E-4</v>
      </c>
      <c r="H131" s="20"/>
      <c r="I131" s="49">
        <v>0.5</v>
      </c>
      <c r="J131" s="49">
        <v>0.03</v>
      </c>
      <c r="K131" s="49">
        <f>I131*J131</f>
        <v>1.4999999999999999E-2</v>
      </c>
      <c r="L131" s="50">
        <f>K131*1000*1000</f>
        <v>15000</v>
      </c>
      <c r="N131" s="49">
        <v>1</v>
      </c>
      <c r="O131" s="49">
        <v>0.03</v>
      </c>
      <c r="P131" s="49">
        <f>N131*O131</f>
        <v>0.03</v>
      </c>
      <c r="Q131" s="50">
        <f>P131*1000*1000</f>
        <v>30000</v>
      </c>
    </row>
    <row r="132" spans="1:17" x14ac:dyDescent="0.3">
      <c r="B132" s="20"/>
      <c r="C132" s="81"/>
      <c r="D132" s="20"/>
      <c r="E132" s="20"/>
      <c r="F132" s="84"/>
      <c r="G132" s="20"/>
      <c r="H132" s="20"/>
    </row>
    <row r="133" spans="1:17" x14ac:dyDescent="0.3">
      <c r="B133" s="39" t="s">
        <v>244</v>
      </c>
      <c r="D133" s="20"/>
      <c r="E133" s="20"/>
      <c r="F133" s="84"/>
      <c r="G133" s="20"/>
      <c r="H133" s="20"/>
      <c r="I133" s="40" t="s">
        <v>117</v>
      </c>
      <c r="J133" s="41"/>
      <c r="K133" s="41"/>
      <c r="L133" s="42"/>
      <c r="N133" s="51"/>
      <c r="O133" s="51"/>
      <c r="P133" s="51"/>
      <c r="Q133" s="51"/>
    </row>
    <row r="134" spans="1:17" x14ac:dyDescent="0.3">
      <c r="B134" s="20" t="s">
        <v>211</v>
      </c>
      <c r="C134" s="81">
        <v>53.261000000000003</v>
      </c>
      <c r="D134" s="20">
        <f t="shared" si="0"/>
        <v>2663.05</v>
      </c>
      <c r="E134" s="43">
        <f t="shared" si="1"/>
        <v>26.630500000000001</v>
      </c>
      <c r="F134" s="84">
        <f>E134/$Q$131</f>
        <v>8.8768333333333338E-4</v>
      </c>
      <c r="I134" s="44" t="s">
        <v>120</v>
      </c>
      <c r="J134" s="45" t="s">
        <v>121</v>
      </c>
      <c r="K134" s="45" t="s">
        <v>122</v>
      </c>
      <c r="L134" s="46" t="s">
        <v>123</v>
      </c>
      <c r="N134" s="91"/>
      <c r="O134" s="91"/>
      <c r="P134" s="91"/>
      <c r="Q134" s="91"/>
    </row>
    <row r="135" spans="1:17" x14ac:dyDescent="0.3">
      <c r="A135" s="82"/>
      <c r="B135" s="20" t="s">
        <v>129</v>
      </c>
      <c r="C135" s="81">
        <v>35.566000000000003</v>
      </c>
      <c r="D135" s="20">
        <f t="shared" si="0"/>
        <v>1778.3</v>
      </c>
      <c r="E135" s="43">
        <f t="shared" si="1"/>
        <v>17.783000000000001</v>
      </c>
      <c r="F135" s="84">
        <f>E135/$Q$131</f>
        <v>5.9276666666666675E-4</v>
      </c>
      <c r="G135" s="96">
        <f>AVERAGE(F134:F135)</f>
        <v>7.4022500000000006E-4</v>
      </c>
      <c r="I135" s="49">
        <v>2</v>
      </c>
      <c r="J135" s="49">
        <v>0.03</v>
      </c>
      <c r="K135" s="49">
        <f>I135*J135</f>
        <v>0.06</v>
      </c>
      <c r="L135" s="50">
        <f>K135*1000*1000</f>
        <v>60000</v>
      </c>
      <c r="N135" s="51"/>
      <c r="O135" s="51"/>
      <c r="P135" s="51"/>
      <c r="Q135" s="51"/>
    </row>
    <row r="136" spans="1:17" x14ac:dyDescent="0.3">
      <c r="A136" s="82"/>
      <c r="B136" s="20"/>
      <c r="C136" s="81"/>
      <c r="D136" s="20"/>
      <c r="E136" s="20"/>
      <c r="F136" s="84"/>
      <c r="I136" s="51"/>
      <c r="J136" s="51"/>
      <c r="K136" s="51"/>
      <c r="L136" s="51"/>
    </row>
    <row r="137" spans="1:17" x14ac:dyDescent="0.3">
      <c r="A137" s="82"/>
      <c r="B137" s="39" t="s">
        <v>245</v>
      </c>
      <c r="D137" s="20"/>
      <c r="E137" s="20"/>
      <c r="F137" s="84"/>
      <c r="I137" s="20"/>
      <c r="J137" s="20"/>
      <c r="K137" s="20"/>
      <c r="L137" s="20"/>
    </row>
    <row r="138" spans="1:17" x14ac:dyDescent="0.3">
      <c r="A138" s="82"/>
      <c r="B138" s="20" t="s">
        <v>212</v>
      </c>
      <c r="C138" s="81">
        <v>75.741</v>
      </c>
      <c r="D138" s="20">
        <f>C138*500/10</f>
        <v>3787.05</v>
      </c>
      <c r="E138" s="43">
        <f t="shared" si="1"/>
        <v>37.8705</v>
      </c>
      <c r="F138" s="84">
        <f>E138/$L$135</f>
        <v>6.3117499999999999E-4</v>
      </c>
      <c r="I138" s="39" t="s">
        <v>137</v>
      </c>
      <c r="J138" s="20"/>
      <c r="K138" s="20"/>
      <c r="L138" s="20"/>
    </row>
    <row r="139" spans="1:17" x14ac:dyDescent="0.3">
      <c r="A139" s="82"/>
      <c r="B139" s="20" t="s">
        <v>213</v>
      </c>
      <c r="C139" s="81">
        <v>58.189</v>
      </c>
      <c r="D139" s="20">
        <f t="shared" si="0"/>
        <v>2909.45</v>
      </c>
      <c r="E139" s="43">
        <f t="shared" si="1"/>
        <v>29.0945</v>
      </c>
      <c r="F139" s="84">
        <f>E139/$L$135</f>
        <v>4.8490833333333336E-4</v>
      </c>
      <c r="G139" s="96">
        <f>AVERAGE(F138:F139)</f>
        <v>5.5804166666666665E-4</v>
      </c>
      <c r="I139" s="52"/>
      <c r="J139" s="53" t="s">
        <v>130</v>
      </c>
      <c r="K139" s="53" t="s">
        <v>131</v>
      </c>
      <c r="L139" s="54" t="s">
        <v>132</v>
      </c>
    </row>
    <row r="140" spans="1:17" x14ac:dyDescent="0.3">
      <c r="A140" s="82"/>
      <c r="B140" s="20"/>
      <c r="C140" s="81"/>
      <c r="D140" s="20"/>
      <c r="E140" s="20"/>
      <c r="F140" s="84"/>
      <c r="I140" s="97" t="str">
        <f>B129</f>
        <v>0.5mg/ml</v>
      </c>
      <c r="J140" s="20">
        <f>AVERAGE(E130:E131)</f>
        <v>12.441500000000001</v>
      </c>
      <c r="K140" s="20">
        <f>_xlfn.STDEV.S(E130:E131)</f>
        <v>1.8384776310850068</v>
      </c>
      <c r="L140" s="56">
        <f>K140/J140</f>
        <v>0.14776977302455546</v>
      </c>
    </row>
    <row r="141" spans="1:17" x14ac:dyDescent="0.3">
      <c r="A141" s="82"/>
      <c r="B141" s="20"/>
      <c r="C141" s="92"/>
      <c r="E141" s="7" t="s">
        <v>223</v>
      </c>
      <c r="F141" s="86"/>
      <c r="I141" s="55" t="str">
        <f>B133</f>
        <v>1mg/ml</v>
      </c>
      <c r="J141" s="58">
        <f>AVERAGE(E134:E135)</f>
        <v>22.20675</v>
      </c>
      <c r="K141" s="58">
        <f>_xlfn.STDEV.S(E134:E135)</f>
        <v>6.2561272465479938</v>
      </c>
      <c r="L141" s="59">
        <f>K141/J141</f>
        <v>0.28172187495009371</v>
      </c>
    </row>
    <row r="142" spans="1:17" x14ac:dyDescent="0.3">
      <c r="A142" s="82"/>
      <c r="B142" s="20"/>
      <c r="C142" s="92"/>
      <c r="F142" s="86"/>
      <c r="I142" s="97" t="str">
        <f>B137</f>
        <v>2mg/ml</v>
      </c>
      <c r="J142" s="58">
        <f>AVERAGE(E138:E139)</f>
        <v>33.482500000000002</v>
      </c>
      <c r="K142" s="58">
        <f>_xlfn.STDEV.S(E138:E139)</f>
        <v>6.2055691116931246</v>
      </c>
      <c r="L142" s="59">
        <f t="shared" ref="L142" si="3">K142/J142</f>
        <v>0.18533768720057117</v>
      </c>
    </row>
    <row r="143" spans="1:17" x14ac:dyDescent="0.3">
      <c r="A143" s="82"/>
      <c r="B143" s="20"/>
      <c r="C143" s="92"/>
      <c r="F143" s="86"/>
      <c r="I143" s="20"/>
      <c r="J143" s="20"/>
      <c r="K143" s="20"/>
      <c r="L143" s="93"/>
    </row>
    <row r="144" spans="1:17" x14ac:dyDescent="0.3">
      <c r="A144" s="82"/>
      <c r="B144" s="20"/>
      <c r="C144" s="92"/>
      <c r="F144" s="86"/>
    </row>
    <row r="146" spans="9:12" x14ac:dyDescent="0.3">
      <c r="I146" s="39"/>
      <c r="J146" s="20"/>
      <c r="K146" s="20"/>
      <c r="L146" s="20"/>
    </row>
    <row r="147" spans="9:12" x14ac:dyDescent="0.3">
      <c r="I147" s="20"/>
      <c r="J147" s="20"/>
      <c r="K147" s="20"/>
      <c r="L147" s="20"/>
    </row>
    <row r="148" spans="9:12" x14ac:dyDescent="0.3">
      <c r="I148" s="20"/>
      <c r="J148" s="20"/>
      <c r="K148" s="20"/>
      <c r="L148" s="94"/>
    </row>
    <row r="149" spans="9:12" x14ac:dyDescent="0.3">
      <c r="I149" s="20"/>
      <c r="J149" s="20"/>
      <c r="K149" s="20"/>
      <c r="L149" s="94"/>
    </row>
    <row r="150" spans="9:12" x14ac:dyDescent="0.3">
      <c r="I150" s="20"/>
      <c r="J150" s="20"/>
      <c r="K150" s="20"/>
      <c r="L150" s="94"/>
    </row>
    <row r="151" spans="9:12" x14ac:dyDescent="0.3">
      <c r="I151" s="20"/>
      <c r="J151" s="20"/>
      <c r="K151" s="20"/>
      <c r="L151" s="94"/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F038-B5BC-4F9F-BAC6-5AFF06FAC50F}">
  <sheetPr>
    <tabColor theme="9" tint="0.79998168889431442"/>
  </sheetPr>
  <dimension ref="A2:Q151"/>
  <sheetViews>
    <sheetView topLeftCell="A122" workbookViewId="0">
      <selection activeCell="C146" sqref="C146"/>
    </sheetView>
  </sheetViews>
  <sheetFormatPr defaultRowHeight="14.4" x14ac:dyDescent="0.3"/>
  <cols>
    <col min="1" max="1" width="20.77734375" customWidth="1"/>
    <col min="2" max="2" width="12.77734375" customWidth="1"/>
  </cols>
  <sheetData>
    <row r="2" spans="1:2" x14ac:dyDescent="0.3">
      <c r="A2" t="s">
        <v>14</v>
      </c>
      <c r="B2" t="s">
        <v>15</v>
      </c>
    </row>
    <row r="4" spans="1:2" x14ac:dyDescent="0.3">
      <c r="A4" t="s">
        <v>16</v>
      </c>
      <c r="B4" t="s">
        <v>246</v>
      </c>
    </row>
    <row r="5" spans="1:2" x14ac:dyDescent="0.3">
      <c r="A5" t="s">
        <v>18</v>
      </c>
      <c r="B5" t="s">
        <v>19</v>
      </c>
    </row>
    <row r="6" spans="1:2" x14ac:dyDescent="0.3">
      <c r="A6" t="s">
        <v>20</v>
      </c>
      <c r="B6" t="s">
        <v>21</v>
      </c>
    </row>
    <row r="7" spans="1:2" x14ac:dyDescent="0.3">
      <c r="A7" t="s">
        <v>22</v>
      </c>
      <c r="B7" s="65">
        <v>45553</v>
      </c>
    </row>
    <row r="8" spans="1:2" x14ac:dyDescent="0.3">
      <c r="A8" t="s">
        <v>23</v>
      </c>
      <c r="B8" s="66">
        <v>0.60927083333333332</v>
      </c>
    </row>
    <row r="9" spans="1:2" x14ac:dyDescent="0.3">
      <c r="A9" t="s">
        <v>24</v>
      </c>
      <c r="B9" t="s">
        <v>25</v>
      </c>
    </row>
    <row r="10" spans="1:2" x14ac:dyDescent="0.3">
      <c r="A10" t="s">
        <v>26</v>
      </c>
      <c r="B10">
        <v>20110536</v>
      </c>
    </row>
    <row r="11" spans="1:2" x14ac:dyDescent="0.3">
      <c r="A11" t="s">
        <v>27</v>
      </c>
      <c r="B11" t="s">
        <v>28</v>
      </c>
    </row>
    <row r="13" spans="1:2" ht="39" customHeight="1" x14ac:dyDescent="0.3">
      <c r="A13" s="67" t="s">
        <v>29</v>
      </c>
      <c r="B13" s="68"/>
    </row>
    <row r="14" spans="1:2" x14ac:dyDescent="0.3">
      <c r="A14" t="s">
        <v>30</v>
      </c>
      <c r="B14" t="s">
        <v>31</v>
      </c>
    </row>
    <row r="15" spans="1:2" x14ac:dyDescent="0.3">
      <c r="A15" t="s">
        <v>32</v>
      </c>
    </row>
    <row r="16" spans="1:2" x14ac:dyDescent="0.3">
      <c r="A16" t="s">
        <v>33</v>
      </c>
      <c r="B16" t="s">
        <v>34</v>
      </c>
    </row>
    <row r="17" spans="1:15" x14ac:dyDescent="0.3">
      <c r="B17" t="s">
        <v>35</v>
      </c>
    </row>
    <row r="18" spans="1:15" x14ac:dyDescent="0.3">
      <c r="B18" t="s">
        <v>36</v>
      </c>
    </row>
    <row r="19" spans="1:15" x14ac:dyDescent="0.3">
      <c r="B19" t="s">
        <v>37</v>
      </c>
    </row>
    <row r="20" spans="1:15" x14ac:dyDescent="0.3">
      <c r="B20" t="s">
        <v>38</v>
      </c>
    </row>
    <row r="21" spans="1:15" x14ac:dyDescent="0.3">
      <c r="B21" t="s">
        <v>39</v>
      </c>
    </row>
    <row r="22" spans="1:15" x14ac:dyDescent="0.3">
      <c r="B22" t="s">
        <v>40</v>
      </c>
    </row>
    <row r="23" spans="1:15" x14ac:dyDescent="0.3">
      <c r="B23" t="s">
        <v>41</v>
      </c>
    </row>
    <row r="25" spans="1:15" x14ac:dyDescent="0.3">
      <c r="A25" s="67" t="s">
        <v>42</v>
      </c>
      <c r="B25" s="68"/>
    </row>
    <row r="27" spans="1:15" x14ac:dyDescent="0.3">
      <c r="B27" s="69"/>
      <c r="C27" s="70">
        <v>1</v>
      </c>
      <c r="D27" s="70">
        <v>2</v>
      </c>
      <c r="E27" s="70">
        <v>3</v>
      </c>
      <c r="F27" s="70">
        <v>4</v>
      </c>
      <c r="G27" s="70">
        <v>5</v>
      </c>
      <c r="H27" s="70">
        <v>6</v>
      </c>
      <c r="I27" s="70">
        <v>7</v>
      </c>
      <c r="J27" s="70">
        <v>8</v>
      </c>
      <c r="K27" s="70">
        <v>9</v>
      </c>
      <c r="L27" s="70">
        <v>10</v>
      </c>
      <c r="M27" s="70">
        <v>11</v>
      </c>
      <c r="N27" s="70">
        <v>12</v>
      </c>
    </row>
    <row r="28" spans="1:15" x14ac:dyDescent="0.3">
      <c r="B28" s="150" t="s">
        <v>43</v>
      </c>
      <c r="C28" s="71"/>
      <c r="D28" s="71"/>
      <c r="E28" s="72" t="s">
        <v>140</v>
      </c>
      <c r="F28" s="72" t="s">
        <v>140</v>
      </c>
      <c r="G28" s="73" t="s">
        <v>142</v>
      </c>
      <c r="H28" s="73" t="s">
        <v>142</v>
      </c>
      <c r="I28" s="71"/>
      <c r="J28" s="71"/>
      <c r="K28" s="71"/>
      <c r="L28" s="71"/>
      <c r="M28" s="71"/>
      <c r="N28" s="71"/>
      <c r="O28" s="74" t="s">
        <v>46</v>
      </c>
    </row>
    <row r="29" spans="1:15" x14ac:dyDescent="0.3">
      <c r="B29" s="151"/>
      <c r="C29" s="75"/>
      <c r="D29" s="75"/>
      <c r="E29" s="76">
        <v>0.97655999999999998</v>
      </c>
      <c r="F29" s="76">
        <v>0.97655999999999998</v>
      </c>
      <c r="G29" s="77"/>
      <c r="H29" s="77"/>
      <c r="I29" s="75"/>
      <c r="J29" s="75"/>
      <c r="K29" s="75"/>
      <c r="L29" s="75"/>
      <c r="M29" s="75"/>
      <c r="N29" s="75"/>
      <c r="O29" s="74" t="s">
        <v>47</v>
      </c>
    </row>
    <row r="30" spans="1:15" x14ac:dyDescent="0.3">
      <c r="B30" s="150" t="s">
        <v>48</v>
      </c>
      <c r="C30" s="72" t="s">
        <v>52</v>
      </c>
      <c r="D30" s="72" t="s">
        <v>52</v>
      </c>
      <c r="E30" s="78" t="s">
        <v>66</v>
      </c>
      <c r="F30" s="78" t="s">
        <v>66</v>
      </c>
      <c r="G30" s="73" t="s">
        <v>143</v>
      </c>
      <c r="H30" s="73" t="s">
        <v>143</v>
      </c>
      <c r="I30" s="71"/>
      <c r="J30" s="71"/>
      <c r="K30" s="71"/>
      <c r="L30" s="71"/>
      <c r="M30" s="71"/>
      <c r="N30" s="71"/>
      <c r="O30" s="74" t="s">
        <v>46</v>
      </c>
    </row>
    <row r="31" spans="1:15" x14ac:dyDescent="0.3">
      <c r="B31" s="151"/>
      <c r="C31" s="76">
        <v>125</v>
      </c>
      <c r="D31" s="76">
        <v>125</v>
      </c>
      <c r="E31" s="79"/>
      <c r="F31" s="79"/>
      <c r="G31" s="77"/>
      <c r="H31" s="77"/>
      <c r="I31" s="75"/>
      <c r="J31" s="75"/>
      <c r="K31" s="75"/>
      <c r="L31" s="75"/>
      <c r="M31" s="75"/>
      <c r="N31" s="75"/>
      <c r="O31" s="74" t="s">
        <v>47</v>
      </c>
    </row>
    <row r="32" spans="1:15" x14ac:dyDescent="0.3">
      <c r="B32" s="150" t="s">
        <v>51</v>
      </c>
      <c r="C32" s="72" t="s">
        <v>55</v>
      </c>
      <c r="D32" s="72" t="s">
        <v>55</v>
      </c>
      <c r="E32" s="73" t="s">
        <v>45</v>
      </c>
      <c r="F32" s="73" t="s">
        <v>45</v>
      </c>
      <c r="G32" s="73" t="s">
        <v>144</v>
      </c>
      <c r="H32" s="73" t="s">
        <v>144</v>
      </c>
      <c r="I32" s="71"/>
      <c r="J32" s="71"/>
      <c r="K32" s="71"/>
      <c r="L32" s="71"/>
      <c r="M32" s="71"/>
      <c r="N32" s="71"/>
      <c r="O32" s="74" t="s">
        <v>46</v>
      </c>
    </row>
    <row r="33" spans="1:15" x14ac:dyDescent="0.3">
      <c r="B33" s="151"/>
      <c r="C33" s="76">
        <v>62.5</v>
      </c>
      <c r="D33" s="76">
        <v>62.5</v>
      </c>
      <c r="E33" s="77"/>
      <c r="F33" s="77"/>
      <c r="G33" s="77"/>
      <c r="H33" s="77"/>
      <c r="I33" s="75"/>
      <c r="J33" s="75"/>
      <c r="K33" s="75"/>
      <c r="L33" s="75"/>
      <c r="M33" s="75"/>
      <c r="N33" s="75"/>
      <c r="O33" s="74" t="s">
        <v>47</v>
      </c>
    </row>
    <row r="34" spans="1:15" x14ac:dyDescent="0.3">
      <c r="B34" s="150" t="s">
        <v>54</v>
      </c>
      <c r="C34" s="72" t="s">
        <v>58</v>
      </c>
      <c r="D34" s="72" t="s">
        <v>58</v>
      </c>
      <c r="E34" s="73" t="s">
        <v>50</v>
      </c>
      <c r="F34" s="73" t="s">
        <v>50</v>
      </c>
      <c r="G34" s="71"/>
      <c r="H34" s="71"/>
      <c r="I34" s="71"/>
      <c r="J34" s="71"/>
      <c r="K34" s="71"/>
      <c r="L34" s="71"/>
      <c r="M34" s="71"/>
      <c r="N34" s="71"/>
      <c r="O34" s="74" t="s">
        <v>46</v>
      </c>
    </row>
    <row r="35" spans="1:15" x14ac:dyDescent="0.3">
      <c r="B35" s="151"/>
      <c r="C35" s="76">
        <v>31.25</v>
      </c>
      <c r="D35" s="76">
        <v>31.25</v>
      </c>
      <c r="E35" s="77"/>
      <c r="F35" s="77"/>
      <c r="G35" s="75"/>
      <c r="H35" s="75"/>
      <c r="I35" s="75"/>
      <c r="J35" s="75"/>
      <c r="K35" s="75"/>
      <c r="L35" s="75"/>
      <c r="M35" s="75"/>
      <c r="N35" s="75"/>
      <c r="O35" s="74" t="s">
        <v>47</v>
      </c>
    </row>
    <row r="36" spans="1:15" x14ac:dyDescent="0.3">
      <c r="B36" s="150" t="s">
        <v>57</v>
      </c>
      <c r="C36" s="72" t="s">
        <v>61</v>
      </c>
      <c r="D36" s="72" t="s">
        <v>61</v>
      </c>
      <c r="E36" s="73" t="s">
        <v>53</v>
      </c>
      <c r="F36" s="73" t="s">
        <v>53</v>
      </c>
      <c r="G36" s="71"/>
      <c r="H36" s="71"/>
      <c r="I36" s="71"/>
      <c r="J36" s="71"/>
      <c r="K36" s="71"/>
      <c r="L36" s="71"/>
      <c r="M36" s="71"/>
      <c r="N36" s="71"/>
      <c r="O36" s="74" t="s">
        <v>46</v>
      </c>
    </row>
    <row r="37" spans="1:15" x14ac:dyDescent="0.3">
      <c r="B37" s="151"/>
      <c r="C37" s="76">
        <v>15.625</v>
      </c>
      <c r="D37" s="76">
        <v>15.625</v>
      </c>
      <c r="E37" s="77"/>
      <c r="F37" s="77"/>
      <c r="G37" s="75"/>
      <c r="H37" s="75"/>
      <c r="I37" s="75"/>
      <c r="J37" s="75"/>
      <c r="K37" s="75"/>
      <c r="L37" s="75"/>
      <c r="M37" s="75"/>
      <c r="N37" s="75"/>
      <c r="O37" s="74" t="s">
        <v>47</v>
      </c>
    </row>
    <row r="38" spans="1:15" x14ac:dyDescent="0.3">
      <c r="B38" s="150" t="s">
        <v>60</v>
      </c>
      <c r="C38" s="72" t="s">
        <v>64</v>
      </c>
      <c r="D38" s="72" t="s">
        <v>64</v>
      </c>
      <c r="E38" s="73" t="s">
        <v>56</v>
      </c>
      <c r="F38" s="73" t="s">
        <v>56</v>
      </c>
      <c r="G38" s="71"/>
      <c r="H38" s="71"/>
      <c r="I38" s="71"/>
      <c r="J38" s="71"/>
      <c r="K38" s="71"/>
      <c r="L38" s="71"/>
      <c r="M38" s="71"/>
      <c r="N38" s="71"/>
      <c r="O38" s="74" t="s">
        <v>46</v>
      </c>
    </row>
    <row r="39" spans="1:15" x14ac:dyDescent="0.3">
      <c r="B39" s="151"/>
      <c r="C39" s="76">
        <v>7.8125</v>
      </c>
      <c r="D39" s="76">
        <v>7.8125</v>
      </c>
      <c r="E39" s="77"/>
      <c r="F39" s="77"/>
      <c r="G39" s="75"/>
      <c r="H39" s="75"/>
      <c r="I39" s="75"/>
      <c r="J39" s="75"/>
      <c r="K39" s="75"/>
      <c r="L39" s="75"/>
      <c r="M39" s="75"/>
      <c r="N39" s="75"/>
      <c r="O39" s="74" t="s">
        <v>47</v>
      </c>
    </row>
    <row r="40" spans="1:15" x14ac:dyDescent="0.3">
      <c r="B40" s="150" t="s">
        <v>63</v>
      </c>
      <c r="C40" s="72" t="s">
        <v>147</v>
      </c>
      <c r="D40" s="72" t="s">
        <v>147</v>
      </c>
      <c r="E40" s="73" t="s">
        <v>59</v>
      </c>
      <c r="F40" s="73" t="s">
        <v>59</v>
      </c>
      <c r="G40" s="71"/>
      <c r="H40" s="71"/>
      <c r="I40" s="71"/>
      <c r="J40" s="71"/>
      <c r="K40" s="71"/>
      <c r="L40" s="71"/>
      <c r="M40" s="71"/>
      <c r="N40" s="71"/>
      <c r="O40" s="74" t="s">
        <v>46</v>
      </c>
    </row>
    <row r="41" spans="1:15" x14ac:dyDescent="0.3">
      <c r="B41" s="151"/>
      <c r="C41" s="76">
        <v>3.9062999999999999</v>
      </c>
      <c r="D41" s="76">
        <v>3.9062999999999999</v>
      </c>
      <c r="E41" s="77"/>
      <c r="F41" s="77"/>
      <c r="G41" s="75"/>
      <c r="H41" s="75"/>
      <c r="I41" s="75"/>
      <c r="J41" s="75"/>
      <c r="K41" s="75"/>
      <c r="L41" s="75"/>
      <c r="M41" s="75"/>
      <c r="N41" s="75"/>
      <c r="O41" s="74" t="s">
        <v>47</v>
      </c>
    </row>
    <row r="42" spans="1:15" x14ac:dyDescent="0.3">
      <c r="B42" s="150" t="s">
        <v>65</v>
      </c>
      <c r="C42" s="72" t="s">
        <v>149</v>
      </c>
      <c r="D42" s="72" t="s">
        <v>149</v>
      </c>
      <c r="E42" s="73" t="s">
        <v>62</v>
      </c>
      <c r="F42" s="73" t="s">
        <v>62</v>
      </c>
      <c r="G42" s="71"/>
      <c r="H42" s="71"/>
      <c r="I42" s="71"/>
      <c r="J42" s="71"/>
      <c r="K42" s="71"/>
      <c r="L42" s="71"/>
      <c r="M42" s="71"/>
      <c r="N42" s="71"/>
      <c r="O42" s="74" t="s">
        <v>46</v>
      </c>
    </row>
    <row r="43" spans="1:15" x14ac:dyDescent="0.3">
      <c r="B43" s="151"/>
      <c r="C43" s="76">
        <v>1.9531000000000001</v>
      </c>
      <c r="D43" s="76">
        <v>1.9531000000000001</v>
      </c>
      <c r="E43" s="77"/>
      <c r="F43" s="77"/>
      <c r="G43" s="75"/>
      <c r="H43" s="75"/>
      <c r="I43" s="75"/>
      <c r="J43" s="75"/>
      <c r="K43" s="75"/>
      <c r="L43" s="75"/>
      <c r="M43" s="75"/>
      <c r="N43" s="75"/>
      <c r="O43" s="74" t="s">
        <v>47</v>
      </c>
    </row>
    <row r="45" spans="1:15" x14ac:dyDescent="0.3">
      <c r="A45" s="67" t="s">
        <v>67</v>
      </c>
      <c r="B45" s="68"/>
    </row>
    <row r="46" spans="1:15" x14ac:dyDescent="0.3">
      <c r="A46" t="s">
        <v>68</v>
      </c>
      <c r="B46">
        <v>24.9</v>
      </c>
    </row>
    <row r="48" spans="1:15" ht="26.4" x14ac:dyDescent="0.3">
      <c r="B48" s="70" t="s">
        <v>46</v>
      </c>
      <c r="C48" s="70" t="s">
        <v>69</v>
      </c>
      <c r="D48" s="70" t="s">
        <v>47</v>
      </c>
      <c r="E48" s="80">
        <v>485515</v>
      </c>
      <c r="F48" s="70" t="s">
        <v>70</v>
      </c>
      <c r="G48" s="70" t="s">
        <v>71</v>
      </c>
      <c r="H48" s="70" t="s">
        <v>72</v>
      </c>
      <c r="I48" s="70" t="s">
        <v>73</v>
      </c>
      <c r="J48" s="70" t="s">
        <v>74</v>
      </c>
      <c r="K48" s="70" t="s">
        <v>75</v>
      </c>
    </row>
    <row r="49" spans="2:11" x14ac:dyDescent="0.3">
      <c r="B49" s="81" t="s">
        <v>66</v>
      </c>
      <c r="C49" s="81" t="s">
        <v>225</v>
      </c>
      <c r="D49" s="81"/>
      <c r="E49" s="81">
        <v>231</v>
      </c>
      <c r="F49" s="81">
        <v>-15</v>
      </c>
      <c r="G49" s="81">
        <v>1.7000000000000001E-2</v>
      </c>
      <c r="H49" s="81">
        <v>2</v>
      </c>
      <c r="I49" s="81">
        <v>4.1000000000000002E-2</v>
      </c>
      <c r="J49" s="81">
        <v>3.3000000000000002E-2</v>
      </c>
      <c r="K49" s="81">
        <v>80.918999999999997</v>
      </c>
    </row>
    <row r="50" spans="2:11" x14ac:dyDescent="0.3">
      <c r="B50" s="81"/>
      <c r="C50" s="81" t="s">
        <v>82</v>
      </c>
      <c r="D50" s="81"/>
      <c r="E50" s="81">
        <v>260</v>
      </c>
      <c r="F50" s="81">
        <v>15</v>
      </c>
      <c r="G50" s="81">
        <v>6.4000000000000001E-2</v>
      </c>
      <c r="H50" s="81"/>
      <c r="I50" s="81"/>
      <c r="J50" s="81"/>
      <c r="K50" s="81"/>
    </row>
    <row r="51" spans="2:11" x14ac:dyDescent="0.3">
      <c r="B51" s="81" t="s">
        <v>45</v>
      </c>
      <c r="C51" s="81" t="s">
        <v>83</v>
      </c>
      <c r="D51" s="81"/>
      <c r="E51" s="81">
        <v>11830</v>
      </c>
      <c r="F51" s="81">
        <v>11585</v>
      </c>
      <c r="G51" s="81">
        <v>18.396000000000001</v>
      </c>
      <c r="H51" s="81">
        <v>2</v>
      </c>
      <c r="I51" s="81">
        <v>18.832999999999998</v>
      </c>
      <c r="J51" s="81">
        <v>0.61799999999999999</v>
      </c>
      <c r="K51" s="81">
        <v>3.2810000000000001</v>
      </c>
    </row>
    <row r="52" spans="2:11" x14ac:dyDescent="0.3">
      <c r="B52" s="81"/>
      <c r="C52" s="81" t="s">
        <v>84</v>
      </c>
      <c r="D52" s="81"/>
      <c r="E52" s="81">
        <v>12389</v>
      </c>
      <c r="F52" s="81">
        <v>12144</v>
      </c>
      <c r="G52" s="81">
        <v>19.27</v>
      </c>
      <c r="H52" s="81"/>
      <c r="I52" s="81"/>
      <c r="J52" s="81"/>
      <c r="K52" s="81"/>
    </row>
    <row r="53" spans="2:11" x14ac:dyDescent="0.3">
      <c r="B53" s="81" t="s">
        <v>50</v>
      </c>
      <c r="C53" s="81" t="s">
        <v>85</v>
      </c>
      <c r="D53" s="81"/>
      <c r="E53" s="81">
        <v>19719</v>
      </c>
      <c r="F53" s="81">
        <v>19474</v>
      </c>
      <c r="G53" s="81">
        <v>30.635000000000002</v>
      </c>
      <c r="H53" s="81">
        <v>2</v>
      </c>
      <c r="I53" s="81">
        <v>30.518000000000001</v>
      </c>
      <c r="J53" s="81">
        <v>0.16400000000000001</v>
      </c>
      <c r="K53" s="81">
        <v>0.53800000000000003</v>
      </c>
    </row>
    <row r="54" spans="2:11" x14ac:dyDescent="0.3">
      <c r="B54" s="81"/>
      <c r="C54" s="81" t="s">
        <v>86</v>
      </c>
      <c r="D54" s="81"/>
      <c r="E54" s="81">
        <v>19568</v>
      </c>
      <c r="F54" s="81">
        <v>19323</v>
      </c>
      <c r="G54" s="81">
        <v>30.402000000000001</v>
      </c>
      <c r="H54" s="81"/>
      <c r="I54" s="81"/>
      <c r="J54" s="81"/>
      <c r="K54" s="81"/>
    </row>
    <row r="55" spans="2:11" x14ac:dyDescent="0.3">
      <c r="B55" s="81" t="s">
        <v>53</v>
      </c>
      <c r="C55" s="81" t="s">
        <v>87</v>
      </c>
      <c r="D55" s="81"/>
      <c r="E55" s="81">
        <v>10269</v>
      </c>
      <c r="F55" s="81">
        <v>10024</v>
      </c>
      <c r="G55" s="81">
        <v>15.95</v>
      </c>
      <c r="H55" s="81">
        <v>2</v>
      </c>
      <c r="I55" s="81">
        <v>15.863</v>
      </c>
      <c r="J55" s="81">
        <v>0.123</v>
      </c>
      <c r="K55" s="81">
        <v>0.77700000000000002</v>
      </c>
    </row>
    <row r="56" spans="2:11" x14ac:dyDescent="0.3">
      <c r="B56" s="81"/>
      <c r="C56" s="81" t="s">
        <v>88</v>
      </c>
      <c r="D56" s="81"/>
      <c r="E56" s="81">
        <v>10158</v>
      </c>
      <c r="F56" s="81">
        <v>9913</v>
      </c>
      <c r="G56" s="81">
        <v>15.776</v>
      </c>
      <c r="H56" s="81"/>
      <c r="I56" s="81"/>
      <c r="J56" s="81"/>
      <c r="K56" s="81"/>
    </row>
    <row r="57" spans="2:11" x14ac:dyDescent="0.3">
      <c r="B57" s="81" t="s">
        <v>56</v>
      </c>
      <c r="C57" s="81" t="s">
        <v>89</v>
      </c>
      <c r="D57" s="81"/>
      <c r="E57" s="81">
        <v>35912</v>
      </c>
      <c r="F57" s="81">
        <v>35667</v>
      </c>
      <c r="G57" s="81">
        <v>55.139000000000003</v>
      </c>
      <c r="H57" s="81">
        <v>2</v>
      </c>
      <c r="I57" s="81">
        <v>54.345999999999997</v>
      </c>
      <c r="J57" s="81">
        <v>1.1220000000000001</v>
      </c>
      <c r="K57" s="81">
        <v>2.0649999999999999</v>
      </c>
    </row>
    <row r="58" spans="2:11" x14ac:dyDescent="0.3">
      <c r="B58" s="81"/>
      <c r="C58" s="81" t="s">
        <v>90</v>
      </c>
      <c r="D58" s="81"/>
      <c r="E58" s="81">
        <v>34847</v>
      </c>
      <c r="F58" s="81">
        <v>34602</v>
      </c>
      <c r="G58" s="81">
        <v>53.552</v>
      </c>
      <c r="H58" s="81"/>
      <c r="I58" s="81"/>
      <c r="J58" s="81"/>
      <c r="K58" s="81"/>
    </row>
    <row r="59" spans="2:11" x14ac:dyDescent="0.3">
      <c r="B59" s="81" t="s">
        <v>59</v>
      </c>
      <c r="C59" s="81" t="s">
        <v>238</v>
      </c>
      <c r="D59" s="81"/>
      <c r="E59" s="81">
        <v>24126</v>
      </c>
      <c r="F59" s="81">
        <v>23881</v>
      </c>
      <c r="G59" s="81">
        <v>37.384</v>
      </c>
      <c r="H59" s="81">
        <v>2</v>
      </c>
      <c r="I59" s="81">
        <v>37.043999999999997</v>
      </c>
      <c r="J59" s="81">
        <v>0.48099999999999998</v>
      </c>
      <c r="K59" s="81">
        <v>1.298</v>
      </c>
    </row>
    <row r="60" spans="2:11" x14ac:dyDescent="0.3">
      <c r="B60" s="81"/>
      <c r="C60" s="81" t="s">
        <v>239</v>
      </c>
      <c r="D60" s="81"/>
      <c r="E60" s="81">
        <v>23680</v>
      </c>
      <c r="F60" s="81">
        <v>23435</v>
      </c>
      <c r="G60" s="81">
        <v>36.703000000000003</v>
      </c>
      <c r="H60" s="81"/>
      <c r="I60" s="81"/>
      <c r="J60" s="81"/>
      <c r="K60" s="81"/>
    </row>
    <row r="61" spans="2:11" x14ac:dyDescent="0.3">
      <c r="B61" s="81" t="s">
        <v>62</v>
      </c>
      <c r="C61" s="81" t="s">
        <v>240</v>
      </c>
      <c r="D61" s="81"/>
      <c r="E61" s="81">
        <v>18485</v>
      </c>
      <c r="F61" s="81">
        <v>18240</v>
      </c>
      <c r="G61" s="81">
        <v>28.734000000000002</v>
      </c>
      <c r="H61" s="81">
        <v>2</v>
      </c>
      <c r="I61" s="81">
        <v>28.905999999999999</v>
      </c>
      <c r="J61" s="81">
        <v>0.24399999999999999</v>
      </c>
      <c r="K61" s="81">
        <v>0.84499999999999997</v>
      </c>
    </row>
    <row r="62" spans="2:11" x14ac:dyDescent="0.3">
      <c r="B62" s="81"/>
      <c r="C62" s="81" t="s">
        <v>241</v>
      </c>
      <c r="D62" s="81"/>
      <c r="E62" s="81">
        <v>18709</v>
      </c>
      <c r="F62" s="81">
        <v>18464</v>
      </c>
      <c r="G62" s="81">
        <v>29.079000000000001</v>
      </c>
      <c r="H62" s="81"/>
      <c r="I62" s="81"/>
      <c r="J62" s="81"/>
      <c r="K62" s="81"/>
    </row>
    <row r="63" spans="2:11" x14ac:dyDescent="0.3">
      <c r="B63" s="81" t="s">
        <v>142</v>
      </c>
      <c r="C63" s="81" t="s">
        <v>188</v>
      </c>
      <c r="D63" s="81"/>
      <c r="E63" s="81">
        <v>39653</v>
      </c>
      <c r="F63" s="81">
        <v>39408</v>
      </c>
      <c r="G63" s="81">
        <v>60.689</v>
      </c>
      <c r="H63" s="81">
        <v>2</v>
      </c>
      <c r="I63" s="81">
        <v>58.750999999999998</v>
      </c>
      <c r="J63" s="81">
        <v>2.7410000000000001</v>
      </c>
      <c r="K63" s="81">
        <v>4.6660000000000004</v>
      </c>
    </row>
    <row r="64" spans="2:11" x14ac:dyDescent="0.3">
      <c r="B64" s="81"/>
      <c r="C64" s="81" t="s">
        <v>189</v>
      </c>
      <c r="D64" s="81"/>
      <c r="E64" s="81">
        <v>37037</v>
      </c>
      <c r="F64" s="81">
        <v>36792</v>
      </c>
      <c r="G64" s="81">
        <v>56.811999999999998</v>
      </c>
      <c r="H64" s="81"/>
      <c r="I64" s="81"/>
      <c r="J64" s="81"/>
      <c r="K64" s="81"/>
    </row>
    <row r="65" spans="2:11" x14ac:dyDescent="0.3">
      <c r="B65" s="81" t="s">
        <v>143</v>
      </c>
      <c r="C65" s="81" t="s">
        <v>190</v>
      </c>
      <c r="D65" s="81"/>
      <c r="E65" s="81">
        <v>52346</v>
      </c>
      <c r="F65" s="81">
        <v>52101</v>
      </c>
      <c r="G65" s="81">
        <v>79.227000000000004</v>
      </c>
      <c r="H65" s="81">
        <v>2</v>
      </c>
      <c r="I65" s="81">
        <v>79.010000000000005</v>
      </c>
      <c r="J65" s="81">
        <v>0.307</v>
      </c>
      <c r="K65" s="81">
        <v>0.38900000000000001</v>
      </c>
    </row>
    <row r="66" spans="2:11" x14ac:dyDescent="0.3">
      <c r="B66" s="81"/>
      <c r="C66" s="81" t="s">
        <v>191</v>
      </c>
      <c r="D66" s="81"/>
      <c r="E66" s="81">
        <v>52045</v>
      </c>
      <c r="F66" s="81">
        <v>51800</v>
      </c>
      <c r="G66" s="81">
        <v>78.793000000000006</v>
      </c>
      <c r="H66" s="81"/>
      <c r="I66" s="81"/>
      <c r="J66" s="81"/>
      <c r="K66" s="81"/>
    </row>
    <row r="67" spans="2:11" x14ac:dyDescent="0.3">
      <c r="B67" s="81" t="s">
        <v>144</v>
      </c>
      <c r="C67" s="81" t="s">
        <v>192</v>
      </c>
      <c r="D67" s="81"/>
      <c r="E67" s="81">
        <v>29041</v>
      </c>
      <c r="F67" s="81">
        <v>28796</v>
      </c>
      <c r="G67" s="81">
        <v>44.838999999999999</v>
      </c>
      <c r="H67" s="81">
        <v>2</v>
      </c>
      <c r="I67" s="81">
        <v>45.387</v>
      </c>
      <c r="J67" s="81">
        <v>0.77500000000000002</v>
      </c>
      <c r="K67" s="81">
        <v>1.708</v>
      </c>
    </row>
    <row r="68" spans="2:11" x14ac:dyDescent="0.3">
      <c r="B68" s="81"/>
      <c r="C68" s="81" t="s">
        <v>193</v>
      </c>
      <c r="D68" s="81"/>
      <c r="E68" s="81">
        <v>29768</v>
      </c>
      <c r="F68" s="81">
        <v>29523</v>
      </c>
      <c r="G68" s="81">
        <v>45.936</v>
      </c>
      <c r="H68" s="81"/>
      <c r="I68" s="81"/>
      <c r="J68" s="81"/>
      <c r="K68" s="81"/>
    </row>
    <row r="69" spans="2:11" x14ac:dyDescent="0.3">
      <c r="B69" s="81" t="s">
        <v>52</v>
      </c>
      <c r="C69" s="81" t="s">
        <v>93</v>
      </c>
      <c r="D69" s="81">
        <v>125</v>
      </c>
      <c r="E69" s="81">
        <v>84744</v>
      </c>
      <c r="F69" s="81">
        <v>84499</v>
      </c>
      <c r="G69" s="81">
        <v>124.672</v>
      </c>
      <c r="H69" s="81">
        <v>2</v>
      </c>
      <c r="I69" s="81">
        <v>124.994</v>
      </c>
      <c r="J69" s="81">
        <v>0.45600000000000002</v>
      </c>
      <c r="K69" s="81">
        <v>0.36499999999999999</v>
      </c>
    </row>
    <row r="70" spans="2:11" x14ac:dyDescent="0.3">
      <c r="B70" s="81"/>
      <c r="C70" s="81" t="s">
        <v>94</v>
      </c>
      <c r="D70" s="81">
        <v>125</v>
      </c>
      <c r="E70" s="81">
        <v>85217</v>
      </c>
      <c r="F70" s="81">
        <v>84972</v>
      </c>
      <c r="G70" s="81">
        <v>125.31699999999999</v>
      </c>
      <c r="H70" s="81"/>
      <c r="I70" s="81"/>
      <c r="J70" s="81"/>
      <c r="K70" s="81"/>
    </row>
    <row r="71" spans="2:11" x14ac:dyDescent="0.3">
      <c r="B71" s="81" t="s">
        <v>55</v>
      </c>
      <c r="C71" s="81" t="s">
        <v>95</v>
      </c>
      <c r="D71" s="81">
        <v>62.5</v>
      </c>
      <c r="E71" s="81">
        <v>41128</v>
      </c>
      <c r="F71" s="81">
        <v>40883</v>
      </c>
      <c r="G71" s="81">
        <v>62.866</v>
      </c>
      <c r="H71" s="81">
        <v>2</v>
      </c>
      <c r="I71" s="81">
        <v>62.564</v>
      </c>
      <c r="J71" s="81">
        <v>0.42699999999999999</v>
      </c>
      <c r="K71" s="81">
        <v>0.68300000000000005</v>
      </c>
    </row>
    <row r="72" spans="2:11" x14ac:dyDescent="0.3">
      <c r="B72" s="81"/>
      <c r="C72" s="81" t="s">
        <v>96</v>
      </c>
      <c r="D72" s="81">
        <v>62.5</v>
      </c>
      <c r="E72" s="81">
        <v>40718</v>
      </c>
      <c r="F72" s="81">
        <v>40473</v>
      </c>
      <c r="G72" s="81">
        <v>62.262</v>
      </c>
      <c r="H72" s="81"/>
      <c r="I72" s="81"/>
      <c r="J72" s="81"/>
      <c r="K72" s="81"/>
    </row>
    <row r="73" spans="2:11" x14ac:dyDescent="0.3">
      <c r="B73" s="81" t="s">
        <v>58</v>
      </c>
      <c r="C73" s="81" t="s">
        <v>97</v>
      </c>
      <c r="D73" s="81">
        <v>31.25</v>
      </c>
      <c r="E73" s="81">
        <v>19847</v>
      </c>
      <c r="F73" s="81">
        <v>19602</v>
      </c>
      <c r="G73" s="81">
        <v>30.832000000000001</v>
      </c>
      <c r="H73" s="81">
        <v>2</v>
      </c>
      <c r="I73" s="81">
        <v>31.035</v>
      </c>
      <c r="J73" s="81">
        <v>0.28799999999999998</v>
      </c>
      <c r="K73" s="81">
        <v>0.92800000000000005</v>
      </c>
    </row>
    <row r="74" spans="2:11" x14ac:dyDescent="0.3">
      <c r="B74" s="81"/>
      <c r="C74" s="81" t="s">
        <v>98</v>
      </c>
      <c r="D74" s="81">
        <v>31.25</v>
      </c>
      <c r="E74" s="81">
        <v>20112</v>
      </c>
      <c r="F74" s="81">
        <v>19867</v>
      </c>
      <c r="G74" s="81">
        <v>31.239000000000001</v>
      </c>
      <c r="H74" s="81"/>
      <c r="I74" s="81"/>
      <c r="J74" s="81"/>
      <c r="K74" s="81"/>
    </row>
    <row r="75" spans="2:11" x14ac:dyDescent="0.3">
      <c r="B75" s="81" t="s">
        <v>61</v>
      </c>
      <c r="C75" s="81" t="s">
        <v>99</v>
      </c>
      <c r="D75" s="81">
        <v>15.625</v>
      </c>
      <c r="E75" s="81">
        <v>10197</v>
      </c>
      <c r="F75" s="81">
        <v>9952</v>
      </c>
      <c r="G75" s="81">
        <v>15.837</v>
      </c>
      <c r="H75" s="81">
        <v>2</v>
      </c>
      <c r="I75" s="81">
        <v>15.795999999999999</v>
      </c>
      <c r="J75" s="81">
        <v>5.8000000000000003E-2</v>
      </c>
      <c r="K75" s="81">
        <v>0.36499999999999999</v>
      </c>
    </row>
    <row r="76" spans="2:11" x14ac:dyDescent="0.3">
      <c r="B76" s="81"/>
      <c r="C76" s="81" t="s">
        <v>100</v>
      </c>
      <c r="D76" s="81">
        <v>15.625</v>
      </c>
      <c r="E76" s="81">
        <v>10145</v>
      </c>
      <c r="F76" s="81">
        <v>9900</v>
      </c>
      <c r="G76" s="81">
        <v>15.755000000000001</v>
      </c>
      <c r="H76" s="81"/>
      <c r="I76" s="81"/>
      <c r="J76" s="81"/>
      <c r="K76" s="81"/>
    </row>
    <row r="77" spans="2:11" x14ac:dyDescent="0.3">
      <c r="B77" s="81" t="s">
        <v>64</v>
      </c>
      <c r="C77" s="81" t="s">
        <v>101</v>
      </c>
      <c r="D77" s="81">
        <v>7.8125</v>
      </c>
      <c r="E77" s="81">
        <v>5210</v>
      </c>
      <c r="F77" s="81">
        <v>4965</v>
      </c>
      <c r="G77" s="81">
        <v>7.9649999999999999</v>
      </c>
      <c r="H77" s="81">
        <v>2</v>
      </c>
      <c r="I77" s="81">
        <v>7.9770000000000003</v>
      </c>
      <c r="J77" s="81">
        <v>1.7000000000000001E-2</v>
      </c>
      <c r="K77" s="81">
        <v>0.21099999999999999</v>
      </c>
    </row>
    <row r="78" spans="2:11" x14ac:dyDescent="0.3">
      <c r="B78" s="81"/>
      <c r="C78" s="81" t="s">
        <v>102</v>
      </c>
      <c r="D78" s="81">
        <v>7.8125</v>
      </c>
      <c r="E78" s="81">
        <v>5225</v>
      </c>
      <c r="F78" s="81">
        <v>4980</v>
      </c>
      <c r="G78" s="81">
        <v>7.9880000000000004</v>
      </c>
      <c r="H78" s="81"/>
      <c r="I78" s="81"/>
      <c r="J78" s="81"/>
      <c r="K78" s="81"/>
    </row>
    <row r="79" spans="2:11" x14ac:dyDescent="0.3">
      <c r="B79" s="81" t="s">
        <v>147</v>
      </c>
      <c r="C79" s="81" t="s">
        <v>103</v>
      </c>
      <c r="D79" s="81">
        <v>3.9062999999999999</v>
      </c>
      <c r="E79" s="81">
        <v>2688</v>
      </c>
      <c r="F79" s="81">
        <v>2443</v>
      </c>
      <c r="G79" s="81">
        <v>3.95</v>
      </c>
      <c r="H79" s="81">
        <v>2</v>
      </c>
      <c r="I79" s="81">
        <v>3.7909999999999999</v>
      </c>
      <c r="J79" s="81">
        <v>0.22600000000000001</v>
      </c>
      <c r="K79" s="81">
        <v>5.9569999999999999</v>
      </c>
    </row>
    <row r="80" spans="2:11" x14ac:dyDescent="0.3">
      <c r="B80" s="81"/>
      <c r="C80" s="81" t="s">
        <v>104</v>
      </c>
      <c r="D80" s="81">
        <v>3.9062999999999999</v>
      </c>
      <c r="E80" s="81">
        <v>2488</v>
      </c>
      <c r="F80" s="81">
        <v>2243</v>
      </c>
      <c r="G80" s="81">
        <v>3.6309999999999998</v>
      </c>
      <c r="H80" s="81"/>
      <c r="I80" s="81"/>
      <c r="J80" s="81"/>
      <c r="K80" s="81"/>
    </row>
    <row r="81" spans="1:11" x14ac:dyDescent="0.3">
      <c r="B81" s="81" t="s">
        <v>149</v>
      </c>
      <c r="C81" s="81" t="s">
        <v>76</v>
      </c>
      <c r="D81" s="81">
        <v>1.9531000000000001</v>
      </c>
      <c r="E81" s="81">
        <v>1402</v>
      </c>
      <c r="F81" s="81">
        <v>1157</v>
      </c>
      <c r="G81" s="81">
        <v>1.895</v>
      </c>
      <c r="H81" s="81">
        <v>2</v>
      </c>
      <c r="I81" s="81">
        <v>1.921</v>
      </c>
      <c r="J81" s="81">
        <v>3.6999999999999998E-2</v>
      </c>
      <c r="K81" s="81">
        <v>1.9450000000000001</v>
      </c>
    </row>
    <row r="82" spans="1:11" x14ac:dyDescent="0.3">
      <c r="B82" s="81"/>
      <c r="C82" s="81" t="s">
        <v>79</v>
      </c>
      <c r="D82" s="81">
        <v>1.9531000000000001</v>
      </c>
      <c r="E82" s="81">
        <v>1435</v>
      </c>
      <c r="F82" s="81">
        <v>1190</v>
      </c>
      <c r="G82" s="81">
        <v>1.9470000000000001</v>
      </c>
      <c r="H82" s="81"/>
      <c r="I82" s="81"/>
      <c r="J82" s="81"/>
      <c r="K82" s="81"/>
    </row>
    <row r="83" spans="1:11" x14ac:dyDescent="0.3">
      <c r="B83" s="81" t="s">
        <v>140</v>
      </c>
      <c r="C83" s="81" t="s">
        <v>80</v>
      </c>
      <c r="D83" s="81">
        <v>0.97655999999999998</v>
      </c>
      <c r="E83" s="81">
        <v>829</v>
      </c>
      <c r="F83" s="81">
        <v>584</v>
      </c>
      <c r="G83" s="81">
        <v>0.97699999999999998</v>
      </c>
      <c r="H83" s="81">
        <v>2</v>
      </c>
      <c r="I83" s="81">
        <v>0.94499999999999995</v>
      </c>
      <c r="J83" s="81">
        <v>4.3999999999999997E-2</v>
      </c>
      <c r="K83" s="81">
        <v>4.6760000000000002</v>
      </c>
    </row>
    <row r="84" spans="1:11" x14ac:dyDescent="0.3">
      <c r="B84" s="81"/>
      <c r="C84" s="81" t="s">
        <v>81</v>
      </c>
      <c r="D84" s="81">
        <v>0.97655999999999998</v>
      </c>
      <c r="E84" s="81">
        <v>790</v>
      </c>
      <c r="F84" s="81">
        <v>545</v>
      </c>
      <c r="G84" s="81">
        <v>0.91400000000000003</v>
      </c>
      <c r="H84" s="81"/>
      <c r="I84" s="81"/>
      <c r="J84" s="81"/>
      <c r="K84" s="81"/>
    </row>
    <row r="86" spans="1:11" x14ac:dyDescent="0.3">
      <c r="A86" s="67" t="s">
        <v>105</v>
      </c>
      <c r="B86" s="68"/>
    </row>
    <row r="88" spans="1:11" ht="25.95" customHeight="1" x14ac:dyDescent="0.3"/>
    <row r="121" spans="1:8" ht="26.4" x14ac:dyDescent="0.3">
      <c r="A121" s="67" t="s">
        <v>106</v>
      </c>
      <c r="B121" s="68"/>
    </row>
    <row r="123" spans="1:8" ht="39" customHeight="1" x14ac:dyDescent="0.3">
      <c r="B123" s="70" t="s">
        <v>107</v>
      </c>
      <c r="C123" s="70" t="s">
        <v>108</v>
      </c>
      <c r="D123" s="70" t="s">
        <v>43</v>
      </c>
      <c r="E123" s="70" t="s">
        <v>48</v>
      </c>
      <c r="F123" s="70" t="s">
        <v>51</v>
      </c>
      <c r="G123" s="70" t="s">
        <v>109</v>
      </c>
      <c r="H123" s="70" t="s">
        <v>110</v>
      </c>
    </row>
    <row r="124" spans="1:8" ht="26.4" x14ac:dyDescent="0.3">
      <c r="B124" s="81" t="s">
        <v>105</v>
      </c>
      <c r="C124" s="81" t="s">
        <v>111</v>
      </c>
      <c r="D124" s="81">
        <v>-25.3</v>
      </c>
      <c r="E124" s="81">
        <v>623</v>
      </c>
      <c r="F124" s="81">
        <v>0.441</v>
      </c>
      <c r="G124" s="81">
        <v>1</v>
      </c>
      <c r="H124" s="81" t="s">
        <v>78</v>
      </c>
    </row>
    <row r="129" spans="1:17" x14ac:dyDescent="0.3">
      <c r="A129" s="39"/>
      <c r="B129" s="39" t="s">
        <v>243</v>
      </c>
      <c r="C129" s="39" t="s">
        <v>113</v>
      </c>
      <c r="D129" s="39" t="s">
        <v>114</v>
      </c>
      <c r="E129" s="39" t="s">
        <v>115</v>
      </c>
      <c r="F129" s="39" t="s">
        <v>116</v>
      </c>
      <c r="G129" s="20"/>
      <c r="H129" s="20"/>
      <c r="I129" s="40" t="s">
        <v>117</v>
      </c>
      <c r="J129" s="41"/>
      <c r="K129" s="41"/>
      <c r="L129" s="42"/>
      <c r="N129" s="40" t="s">
        <v>117</v>
      </c>
      <c r="O129" s="41"/>
      <c r="P129" s="41"/>
      <c r="Q129" s="42"/>
    </row>
    <row r="130" spans="1:17" x14ac:dyDescent="0.3">
      <c r="B130" t="s">
        <v>119</v>
      </c>
      <c r="C130" s="98">
        <v>18.832999999999998</v>
      </c>
      <c r="D130" s="99">
        <f>C130*500/10</f>
        <v>941.65</v>
      </c>
      <c r="E130" s="99">
        <f>D130*10/1000</f>
        <v>9.4164999999999992</v>
      </c>
      <c r="F130" s="100">
        <f>E130/$L$131</f>
        <v>6.2776666666666662E-4</v>
      </c>
      <c r="G130" s="20"/>
      <c r="H130" s="20"/>
      <c r="I130" s="44" t="s">
        <v>120</v>
      </c>
      <c r="J130" s="45" t="s">
        <v>121</v>
      </c>
      <c r="K130" s="45" t="s">
        <v>122</v>
      </c>
      <c r="L130" s="46" t="s">
        <v>123</v>
      </c>
      <c r="N130" s="44" t="s">
        <v>120</v>
      </c>
      <c r="O130" s="45" t="s">
        <v>121</v>
      </c>
      <c r="P130" s="45" t="s">
        <v>122</v>
      </c>
      <c r="Q130" s="46" t="s">
        <v>123</v>
      </c>
    </row>
    <row r="131" spans="1:17" x14ac:dyDescent="0.3">
      <c r="B131" t="s">
        <v>124</v>
      </c>
      <c r="C131" s="98">
        <v>30.518000000000001</v>
      </c>
      <c r="D131" s="99">
        <f t="shared" ref="D131:D142" si="0">C131*500/10</f>
        <v>1525.9</v>
      </c>
      <c r="E131" s="99">
        <f t="shared" ref="E131:E132" si="1">D131*10/1000</f>
        <v>15.259</v>
      </c>
      <c r="F131" s="100">
        <f t="shared" ref="F131:F132" si="2">E131/$L$131</f>
        <v>1.0172666666666667E-3</v>
      </c>
      <c r="G131" s="20"/>
      <c r="H131" s="20"/>
      <c r="I131" s="49">
        <v>0.5</v>
      </c>
      <c r="J131" s="49">
        <v>0.03</v>
      </c>
      <c r="K131" s="49">
        <f>I131*J131</f>
        <v>1.4999999999999999E-2</v>
      </c>
      <c r="L131" s="50">
        <f>K131*1000*1000</f>
        <v>15000</v>
      </c>
      <c r="N131" s="49">
        <v>1</v>
      </c>
      <c r="O131" s="49">
        <v>0.03</v>
      </c>
      <c r="P131" s="49">
        <f>N131*O131</f>
        <v>0.03</v>
      </c>
      <c r="Q131" s="50">
        <f>P131*1000*1000</f>
        <v>30000</v>
      </c>
    </row>
    <row r="132" spans="1:17" x14ac:dyDescent="0.3">
      <c r="B132" t="s">
        <v>125</v>
      </c>
      <c r="C132" s="98">
        <v>15.863</v>
      </c>
      <c r="D132" s="99">
        <f t="shared" si="0"/>
        <v>793.15</v>
      </c>
      <c r="E132" s="99">
        <f t="shared" si="1"/>
        <v>7.9314999999999998</v>
      </c>
      <c r="F132" s="100">
        <f t="shared" si="2"/>
        <v>5.287666666666666E-4</v>
      </c>
      <c r="G132" s="85">
        <f>AVERAGE(F130:F132)</f>
        <v>7.2460000000000005E-4</v>
      </c>
      <c r="H132" s="20"/>
    </row>
    <row r="133" spans="1:17" x14ac:dyDescent="0.3">
      <c r="B133" s="101"/>
      <c r="C133" s="101"/>
      <c r="D133" s="99"/>
      <c r="E133" s="99"/>
      <c r="F133" s="100"/>
      <c r="G133" s="20"/>
      <c r="H133" s="20"/>
      <c r="I133" s="40" t="s">
        <v>117</v>
      </c>
      <c r="J133" s="41"/>
      <c r="K133" s="41"/>
      <c r="L133" s="42"/>
      <c r="N133" s="51"/>
      <c r="O133" s="51"/>
      <c r="P133" s="51"/>
      <c r="Q133" s="51"/>
    </row>
    <row r="134" spans="1:17" x14ac:dyDescent="0.3">
      <c r="B134" s="102" t="s">
        <v>244</v>
      </c>
      <c r="C134" s="101"/>
      <c r="D134" s="99"/>
      <c r="E134" s="101"/>
      <c r="F134" s="101"/>
      <c r="I134" s="44" t="s">
        <v>120</v>
      </c>
      <c r="J134" s="45" t="s">
        <v>121</v>
      </c>
      <c r="K134" s="45" t="s">
        <v>122</v>
      </c>
      <c r="L134" s="46" t="s">
        <v>123</v>
      </c>
      <c r="N134" s="91"/>
      <c r="O134" s="91"/>
      <c r="P134" s="91"/>
      <c r="Q134" s="91"/>
    </row>
    <row r="135" spans="1:17" x14ac:dyDescent="0.3">
      <c r="A135" s="82"/>
      <c r="B135" s="103" t="s">
        <v>211</v>
      </c>
      <c r="C135" s="98">
        <v>54.345999999999997</v>
      </c>
      <c r="D135" s="99">
        <f t="shared" si="0"/>
        <v>2717.3</v>
      </c>
      <c r="E135" s="106">
        <f>D135*10/1000</f>
        <v>27.172999999999998</v>
      </c>
      <c r="F135" s="100">
        <f>E135/$Q$131</f>
        <v>9.0576666666666666E-4</v>
      </c>
      <c r="I135" s="49">
        <v>2</v>
      </c>
      <c r="J135" s="49">
        <v>0.03</v>
      </c>
      <c r="K135" s="49">
        <f>I135*J135</f>
        <v>0.06</v>
      </c>
      <c r="L135" s="50">
        <f>K135*1000*1000</f>
        <v>60000</v>
      </c>
      <c r="N135" s="51"/>
      <c r="O135" s="51"/>
      <c r="P135" s="51"/>
      <c r="Q135" s="51"/>
    </row>
    <row r="136" spans="1:17" x14ac:dyDescent="0.3">
      <c r="A136" s="82"/>
      <c r="B136" s="103" t="s">
        <v>129</v>
      </c>
      <c r="C136" s="98">
        <v>37.043999999999997</v>
      </c>
      <c r="D136" s="99">
        <f t="shared" si="0"/>
        <v>1852.2</v>
      </c>
      <c r="E136" s="106">
        <f>D136*10/1000</f>
        <v>18.521999999999998</v>
      </c>
      <c r="F136" s="100">
        <f>E136/$Q$131</f>
        <v>6.1739999999999994E-4</v>
      </c>
      <c r="I136" s="51"/>
      <c r="J136" s="51"/>
      <c r="K136" s="51"/>
      <c r="L136" s="51"/>
    </row>
    <row r="137" spans="1:17" x14ac:dyDescent="0.3">
      <c r="A137" s="82"/>
      <c r="B137" s="103" t="s">
        <v>133</v>
      </c>
      <c r="C137" s="98">
        <v>28.905999999999999</v>
      </c>
      <c r="D137" s="99">
        <f t="shared" si="0"/>
        <v>1445.3</v>
      </c>
      <c r="E137" s="106">
        <f>D137*10/1000</f>
        <v>14.452999999999999</v>
      </c>
      <c r="F137" s="100">
        <f>E137/$Q$131</f>
        <v>4.8176666666666665E-4</v>
      </c>
      <c r="G137" s="96">
        <f>AVERAGE(F135:F137)</f>
        <v>6.6831111111111108E-4</v>
      </c>
      <c r="I137" s="20"/>
      <c r="J137" s="20"/>
      <c r="K137" s="20"/>
      <c r="L137" s="20"/>
    </row>
    <row r="138" spans="1:17" x14ac:dyDescent="0.3">
      <c r="A138" s="82"/>
      <c r="B138" s="101"/>
      <c r="C138" s="101"/>
      <c r="D138" s="99"/>
      <c r="E138" s="99"/>
      <c r="F138" s="100"/>
      <c r="I138" s="39" t="s">
        <v>137</v>
      </c>
      <c r="J138" s="20"/>
      <c r="K138" s="20"/>
      <c r="L138" s="20"/>
    </row>
    <row r="139" spans="1:17" x14ac:dyDescent="0.3">
      <c r="A139" s="82"/>
      <c r="B139" s="102" t="s">
        <v>245</v>
      </c>
      <c r="C139" s="101"/>
      <c r="D139" s="99"/>
      <c r="E139" s="101"/>
      <c r="F139" s="101"/>
      <c r="I139" s="52"/>
      <c r="J139" s="104" t="s">
        <v>130</v>
      </c>
      <c r="K139" s="104" t="s">
        <v>131</v>
      </c>
      <c r="L139" s="105" t="s">
        <v>132</v>
      </c>
    </row>
    <row r="140" spans="1:17" x14ac:dyDescent="0.3">
      <c r="A140" s="82"/>
      <c r="B140" s="103" t="s">
        <v>212</v>
      </c>
      <c r="C140" s="98">
        <v>58.750999999999998</v>
      </c>
      <c r="D140" s="99">
        <f t="shared" si="0"/>
        <v>2937.55</v>
      </c>
      <c r="E140" s="106">
        <f>D140*10/1000</f>
        <v>29.375499999999999</v>
      </c>
      <c r="F140" s="100">
        <f>E140/$L$135</f>
        <v>4.8959166666666669E-4</v>
      </c>
      <c r="I140" s="97" t="str">
        <f>B129</f>
        <v>0.5mg/ml</v>
      </c>
      <c r="J140" s="20">
        <f>AVERAGE(E130:E132)</f>
        <v>10.869</v>
      </c>
      <c r="K140" s="20">
        <f>_xlfn.STDEV.S(E130:E132)</f>
        <v>3.8736780002989404</v>
      </c>
      <c r="L140" s="56">
        <f>K140/J140</f>
        <v>0.35639690866675322</v>
      </c>
    </row>
    <row r="141" spans="1:17" x14ac:dyDescent="0.3">
      <c r="A141" s="82"/>
      <c r="B141" s="103" t="s">
        <v>213</v>
      </c>
      <c r="C141" s="98">
        <v>79.010000000000005</v>
      </c>
      <c r="D141" s="99">
        <f t="shared" si="0"/>
        <v>3950.5</v>
      </c>
      <c r="E141" s="106">
        <f>D141*10/1000</f>
        <v>39.505000000000003</v>
      </c>
      <c r="F141" s="100">
        <f>E141/$L$135</f>
        <v>6.5841666666666674E-4</v>
      </c>
      <c r="I141" s="97" t="str">
        <f>B134</f>
        <v>1mg/ml</v>
      </c>
      <c r="J141" s="58">
        <f>AVERAGE(E135:E137)</f>
        <v>20.049333333333333</v>
      </c>
      <c r="K141" s="58">
        <f>_xlfn.STDEV.S(E135:E137)</f>
        <v>6.4960880792468743</v>
      </c>
      <c r="L141" s="59">
        <f>K141/J141</f>
        <v>0.3240051911574886</v>
      </c>
    </row>
    <row r="142" spans="1:17" x14ac:dyDescent="0.3">
      <c r="A142" s="82"/>
      <c r="B142" s="103" t="s">
        <v>215</v>
      </c>
      <c r="C142" s="98">
        <v>45.387</v>
      </c>
      <c r="D142" s="99">
        <f t="shared" si="0"/>
        <v>2269.35</v>
      </c>
      <c r="E142" s="106">
        <f>D142*10/1000</f>
        <v>22.6935</v>
      </c>
      <c r="F142" s="100">
        <f>E142/$L$135</f>
        <v>3.7822499999999999E-4</v>
      </c>
      <c r="G142" s="96">
        <f>AVERAGE(F140:F142)</f>
        <v>5.0874444444444446E-4</v>
      </c>
      <c r="I142" s="97" t="str">
        <f>B139</f>
        <v>2mg/ml</v>
      </c>
      <c r="J142" s="58">
        <f>AVERAGE(E140:E142)</f>
        <v>30.524666666666665</v>
      </c>
      <c r="K142" s="58">
        <f>_xlfn.STDEV.S(E140:E142)</f>
        <v>8.4644592906654843</v>
      </c>
      <c r="L142" s="59">
        <f t="shared" ref="L142" si="3">K142/J142</f>
        <v>0.27729899176618311</v>
      </c>
    </row>
    <row r="143" spans="1:17" x14ac:dyDescent="0.3">
      <c r="A143" s="82"/>
      <c r="B143" s="20"/>
      <c r="C143" s="92"/>
      <c r="F143" s="86"/>
      <c r="I143" s="20"/>
      <c r="J143" s="20"/>
      <c r="K143" s="20"/>
      <c r="L143" s="93"/>
    </row>
    <row r="144" spans="1:17" x14ac:dyDescent="0.3">
      <c r="A144" s="82"/>
      <c r="B144" s="20"/>
      <c r="C144" s="92"/>
      <c r="E144" s="9" t="s">
        <v>223</v>
      </c>
      <c r="F144" s="86"/>
    </row>
    <row r="146" spans="9:12" x14ac:dyDescent="0.3">
      <c r="I146" s="39"/>
      <c r="J146" s="20"/>
      <c r="K146" s="20"/>
      <c r="L146" s="20"/>
    </row>
    <row r="147" spans="9:12" x14ac:dyDescent="0.3">
      <c r="I147" s="20"/>
      <c r="J147" s="20"/>
      <c r="K147" s="20"/>
      <c r="L147" s="20"/>
    </row>
    <row r="148" spans="9:12" x14ac:dyDescent="0.3">
      <c r="I148" s="20"/>
      <c r="J148" s="20"/>
      <c r="K148" s="20"/>
      <c r="L148" s="94"/>
    </row>
    <row r="149" spans="9:12" x14ac:dyDescent="0.3">
      <c r="I149" s="20"/>
      <c r="J149" s="20"/>
      <c r="K149" s="20"/>
      <c r="L149" s="94"/>
    </row>
    <row r="150" spans="9:12" x14ac:dyDescent="0.3">
      <c r="I150" s="20"/>
      <c r="J150" s="20"/>
      <c r="K150" s="20"/>
      <c r="L150" s="94"/>
    </row>
    <row r="151" spans="9:12" x14ac:dyDescent="0.3">
      <c r="I151" s="20"/>
      <c r="J151" s="20"/>
      <c r="K151" s="20"/>
      <c r="L151" s="94"/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78142-362A-418D-90E1-3E014EF76DC2}">
  <sheetPr>
    <tabColor rgb="FFCCFF66"/>
  </sheetPr>
  <dimension ref="A2:Q155"/>
  <sheetViews>
    <sheetView topLeftCell="A133" workbookViewId="0">
      <selection activeCell="J158" sqref="J158"/>
    </sheetView>
  </sheetViews>
  <sheetFormatPr defaultRowHeight="14.4" x14ac:dyDescent="0.3"/>
  <cols>
    <col min="1" max="1" width="20.6640625" customWidth="1"/>
    <col min="2" max="2" width="12.6640625" customWidth="1"/>
  </cols>
  <sheetData>
    <row r="2" spans="1:2" x14ac:dyDescent="0.3">
      <c r="A2" t="s">
        <v>14</v>
      </c>
      <c r="B2" t="s">
        <v>15</v>
      </c>
    </row>
    <row r="4" spans="1:2" x14ac:dyDescent="0.3">
      <c r="A4" t="s">
        <v>16</v>
      </c>
      <c r="B4" t="s">
        <v>249</v>
      </c>
    </row>
    <row r="5" spans="1:2" x14ac:dyDescent="0.3">
      <c r="A5" t="s">
        <v>18</v>
      </c>
      <c r="B5" t="s">
        <v>19</v>
      </c>
    </row>
    <row r="6" spans="1:2" x14ac:dyDescent="0.3">
      <c r="A6" t="s">
        <v>20</v>
      </c>
      <c r="B6" t="s">
        <v>21</v>
      </c>
    </row>
    <row r="7" spans="1:2" x14ac:dyDescent="0.3">
      <c r="A7" t="s">
        <v>22</v>
      </c>
      <c r="B7" s="65">
        <v>45559</v>
      </c>
    </row>
    <row r="8" spans="1:2" x14ac:dyDescent="0.3">
      <c r="A8" t="s">
        <v>23</v>
      </c>
      <c r="B8" s="66">
        <v>0.61598379629629629</v>
      </c>
    </row>
    <row r="9" spans="1:2" x14ac:dyDescent="0.3">
      <c r="A9" t="s">
        <v>24</v>
      </c>
      <c r="B9" t="s">
        <v>25</v>
      </c>
    </row>
    <row r="10" spans="1:2" x14ac:dyDescent="0.3">
      <c r="A10" t="s">
        <v>26</v>
      </c>
      <c r="B10">
        <v>20110536</v>
      </c>
    </row>
    <row r="11" spans="1:2" x14ac:dyDescent="0.3">
      <c r="A11" t="s">
        <v>27</v>
      </c>
      <c r="B11" t="s">
        <v>28</v>
      </c>
    </row>
    <row r="13" spans="1:2" ht="39" customHeight="1" x14ac:dyDescent="0.3">
      <c r="A13" s="67" t="s">
        <v>29</v>
      </c>
      <c r="B13" s="68"/>
    </row>
    <row r="14" spans="1:2" x14ac:dyDescent="0.3">
      <c r="A14" t="s">
        <v>30</v>
      </c>
      <c r="B14" t="s">
        <v>31</v>
      </c>
    </row>
    <row r="15" spans="1:2" x14ac:dyDescent="0.3">
      <c r="A15" t="s">
        <v>32</v>
      </c>
    </row>
    <row r="16" spans="1:2" x14ac:dyDescent="0.3">
      <c r="A16" t="s">
        <v>33</v>
      </c>
      <c r="B16" t="s">
        <v>34</v>
      </c>
    </row>
    <row r="17" spans="1:15" x14ac:dyDescent="0.3">
      <c r="B17" t="s">
        <v>35</v>
      </c>
    </row>
    <row r="18" spans="1:15" x14ac:dyDescent="0.3">
      <c r="B18" t="s">
        <v>36</v>
      </c>
    </row>
    <row r="19" spans="1:15" x14ac:dyDescent="0.3">
      <c r="B19" t="s">
        <v>37</v>
      </c>
    </row>
    <row r="20" spans="1:15" x14ac:dyDescent="0.3">
      <c r="B20" t="s">
        <v>38</v>
      </c>
    </row>
    <row r="21" spans="1:15" x14ac:dyDescent="0.3">
      <c r="B21" t="s">
        <v>39</v>
      </c>
    </row>
    <row r="22" spans="1:15" x14ac:dyDescent="0.3">
      <c r="B22" t="s">
        <v>40</v>
      </c>
    </row>
    <row r="23" spans="1:15" x14ac:dyDescent="0.3">
      <c r="B23" t="s">
        <v>41</v>
      </c>
    </row>
    <row r="25" spans="1:15" x14ac:dyDescent="0.3">
      <c r="A25" s="67" t="s">
        <v>42</v>
      </c>
      <c r="B25" s="68"/>
    </row>
    <row r="27" spans="1:15" x14ac:dyDescent="0.3">
      <c r="B27" s="69"/>
      <c r="C27" s="70">
        <v>1</v>
      </c>
      <c r="D27" s="70">
        <v>2</v>
      </c>
      <c r="E27" s="70">
        <v>3</v>
      </c>
      <c r="F27" s="70">
        <v>4</v>
      </c>
      <c r="G27" s="70">
        <v>5</v>
      </c>
      <c r="H27" s="70">
        <v>6</v>
      </c>
      <c r="I27" s="70">
        <v>7</v>
      </c>
      <c r="J27" s="70">
        <v>8</v>
      </c>
      <c r="K27" s="70">
        <v>9</v>
      </c>
      <c r="L27" s="70">
        <v>10</v>
      </c>
      <c r="M27" s="70">
        <v>11</v>
      </c>
      <c r="N27" s="70">
        <v>12</v>
      </c>
    </row>
    <row r="28" spans="1:15" x14ac:dyDescent="0.3">
      <c r="B28" s="150" t="s">
        <v>43</v>
      </c>
      <c r="C28" s="72" t="s">
        <v>49</v>
      </c>
      <c r="D28" s="72" t="s">
        <v>49</v>
      </c>
      <c r="E28" s="72" t="s">
        <v>140</v>
      </c>
      <c r="F28" s="72" t="s">
        <v>140</v>
      </c>
      <c r="G28" s="73" t="s">
        <v>142</v>
      </c>
      <c r="H28" s="73" t="s">
        <v>142</v>
      </c>
      <c r="I28" s="71"/>
      <c r="J28" s="71"/>
      <c r="K28" s="71"/>
      <c r="L28" s="71"/>
      <c r="M28" s="71"/>
      <c r="N28" s="71"/>
      <c r="O28" s="74" t="s">
        <v>46</v>
      </c>
    </row>
    <row r="29" spans="1:15" x14ac:dyDescent="0.3">
      <c r="B29" s="151"/>
      <c r="C29" s="76">
        <v>250</v>
      </c>
      <c r="D29" s="76">
        <v>250</v>
      </c>
      <c r="E29" s="76">
        <v>0.97655999999999998</v>
      </c>
      <c r="F29" s="76">
        <v>0.97655999999999998</v>
      </c>
      <c r="G29" s="77"/>
      <c r="H29" s="77"/>
      <c r="I29" s="75"/>
      <c r="J29" s="75"/>
      <c r="K29" s="75"/>
      <c r="L29" s="75"/>
      <c r="M29" s="75"/>
      <c r="N29" s="75"/>
      <c r="O29" s="74" t="s">
        <v>47</v>
      </c>
    </row>
    <row r="30" spans="1:15" x14ac:dyDescent="0.3">
      <c r="B30" s="150" t="s">
        <v>48</v>
      </c>
      <c r="C30" s="72" t="s">
        <v>52</v>
      </c>
      <c r="D30" s="72" t="s">
        <v>52</v>
      </c>
      <c r="E30" s="78" t="s">
        <v>66</v>
      </c>
      <c r="F30" s="78" t="s">
        <v>66</v>
      </c>
      <c r="G30" s="73" t="s">
        <v>143</v>
      </c>
      <c r="H30" s="73" t="s">
        <v>143</v>
      </c>
      <c r="I30" s="71"/>
      <c r="J30" s="71"/>
      <c r="K30" s="71"/>
      <c r="L30" s="71"/>
      <c r="M30" s="71"/>
      <c r="N30" s="71"/>
      <c r="O30" s="74" t="s">
        <v>46</v>
      </c>
    </row>
    <row r="31" spans="1:15" x14ac:dyDescent="0.3">
      <c r="B31" s="151"/>
      <c r="C31" s="76">
        <v>125</v>
      </c>
      <c r="D31" s="76">
        <v>125</v>
      </c>
      <c r="E31" s="79"/>
      <c r="F31" s="79"/>
      <c r="G31" s="77"/>
      <c r="H31" s="77"/>
      <c r="I31" s="75"/>
      <c r="J31" s="75"/>
      <c r="K31" s="75"/>
      <c r="L31" s="75"/>
      <c r="M31" s="75"/>
      <c r="N31" s="75"/>
      <c r="O31" s="74" t="s">
        <v>47</v>
      </c>
    </row>
    <row r="32" spans="1:15" x14ac:dyDescent="0.3">
      <c r="B32" s="150" t="s">
        <v>51</v>
      </c>
      <c r="C32" s="72" t="s">
        <v>55</v>
      </c>
      <c r="D32" s="72" t="s">
        <v>55</v>
      </c>
      <c r="E32" s="73" t="s">
        <v>45</v>
      </c>
      <c r="F32" s="73" t="s">
        <v>45</v>
      </c>
      <c r="G32" s="73" t="s">
        <v>144</v>
      </c>
      <c r="H32" s="73" t="s">
        <v>144</v>
      </c>
      <c r="I32" s="71"/>
      <c r="J32" s="71"/>
      <c r="K32" s="71"/>
      <c r="L32" s="71"/>
      <c r="M32" s="71"/>
      <c r="N32" s="71"/>
      <c r="O32" s="74" t="s">
        <v>46</v>
      </c>
    </row>
    <row r="33" spans="1:15" x14ac:dyDescent="0.3">
      <c r="B33" s="151"/>
      <c r="C33" s="76">
        <v>62.5</v>
      </c>
      <c r="D33" s="76">
        <v>62.5</v>
      </c>
      <c r="E33" s="77"/>
      <c r="F33" s="77"/>
      <c r="G33" s="77"/>
      <c r="H33" s="77"/>
      <c r="I33" s="75"/>
      <c r="J33" s="75"/>
      <c r="K33" s="75"/>
      <c r="L33" s="75"/>
      <c r="M33" s="75"/>
      <c r="N33" s="75"/>
      <c r="O33" s="74" t="s">
        <v>47</v>
      </c>
    </row>
    <row r="34" spans="1:15" x14ac:dyDescent="0.3">
      <c r="B34" s="150" t="s">
        <v>54</v>
      </c>
      <c r="C34" s="72" t="s">
        <v>58</v>
      </c>
      <c r="D34" s="72" t="s">
        <v>58</v>
      </c>
      <c r="E34" s="73" t="s">
        <v>50</v>
      </c>
      <c r="F34" s="73" t="s">
        <v>50</v>
      </c>
      <c r="G34" s="73" t="s">
        <v>145</v>
      </c>
      <c r="H34" s="73" t="s">
        <v>145</v>
      </c>
      <c r="I34" s="71"/>
      <c r="J34" s="71"/>
      <c r="K34" s="71"/>
      <c r="L34" s="71"/>
      <c r="M34" s="71"/>
      <c r="N34" s="71"/>
      <c r="O34" s="74" t="s">
        <v>46</v>
      </c>
    </row>
    <row r="35" spans="1:15" x14ac:dyDescent="0.3">
      <c r="B35" s="151"/>
      <c r="C35" s="76">
        <v>31.25</v>
      </c>
      <c r="D35" s="76">
        <v>31.25</v>
      </c>
      <c r="E35" s="77"/>
      <c r="F35" s="77"/>
      <c r="G35" s="77"/>
      <c r="H35" s="77"/>
      <c r="I35" s="75"/>
      <c r="J35" s="75"/>
      <c r="K35" s="75"/>
      <c r="L35" s="75"/>
      <c r="M35" s="75"/>
      <c r="N35" s="75"/>
      <c r="O35" s="74" t="s">
        <v>47</v>
      </c>
    </row>
    <row r="36" spans="1:15" x14ac:dyDescent="0.3">
      <c r="B36" s="150" t="s">
        <v>57</v>
      </c>
      <c r="C36" s="72" t="s">
        <v>61</v>
      </c>
      <c r="D36" s="72" t="s">
        <v>61</v>
      </c>
      <c r="E36" s="73" t="s">
        <v>53</v>
      </c>
      <c r="F36" s="73" t="s">
        <v>53</v>
      </c>
      <c r="G36" s="73" t="s">
        <v>146</v>
      </c>
      <c r="H36" s="73" t="s">
        <v>146</v>
      </c>
      <c r="I36" s="71"/>
      <c r="J36" s="71"/>
      <c r="K36" s="71"/>
      <c r="L36" s="71"/>
      <c r="M36" s="71"/>
      <c r="N36" s="71"/>
      <c r="O36" s="74" t="s">
        <v>46</v>
      </c>
    </row>
    <row r="37" spans="1:15" x14ac:dyDescent="0.3">
      <c r="B37" s="151"/>
      <c r="C37" s="76">
        <v>15.625</v>
      </c>
      <c r="D37" s="76">
        <v>15.625</v>
      </c>
      <c r="E37" s="77"/>
      <c r="F37" s="77"/>
      <c r="G37" s="77"/>
      <c r="H37" s="77"/>
      <c r="I37" s="75"/>
      <c r="J37" s="75"/>
      <c r="K37" s="75"/>
      <c r="L37" s="75"/>
      <c r="M37" s="75"/>
      <c r="N37" s="75"/>
      <c r="O37" s="74" t="s">
        <v>47</v>
      </c>
    </row>
    <row r="38" spans="1:15" x14ac:dyDescent="0.3">
      <c r="B38" s="150" t="s">
        <v>60</v>
      </c>
      <c r="C38" s="72" t="s">
        <v>64</v>
      </c>
      <c r="D38" s="72" t="s">
        <v>64</v>
      </c>
      <c r="E38" s="73" t="s">
        <v>56</v>
      </c>
      <c r="F38" s="73" t="s">
        <v>56</v>
      </c>
      <c r="G38" s="73" t="s">
        <v>148</v>
      </c>
      <c r="H38" s="73" t="s">
        <v>148</v>
      </c>
      <c r="I38" s="71"/>
      <c r="J38" s="71"/>
      <c r="K38" s="71"/>
      <c r="L38" s="71"/>
      <c r="M38" s="71"/>
      <c r="N38" s="71"/>
      <c r="O38" s="74" t="s">
        <v>46</v>
      </c>
    </row>
    <row r="39" spans="1:15" x14ac:dyDescent="0.3">
      <c r="B39" s="151"/>
      <c r="C39" s="76">
        <v>7.8125</v>
      </c>
      <c r="D39" s="76">
        <v>7.8125</v>
      </c>
      <c r="E39" s="77"/>
      <c r="F39" s="77"/>
      <c r="G39" s="77"/>
      <c r="H39" s="77"/>
      <c r="I39" s="75"/>
      <c r="J39" s="75"/>
      <c r="K39" s="75"/>
      <c r="L39" s="75"/>
      <c r="M39" s="75"/>
      <c r="N39" s="75"/>
      <c r="O39" s="74" t="s">
        <v>47</v>
      </c>
    </row>
    <row r="40" spans="1:15" x14ac:dyDescent="0.3">
      <c r="B40" s="150" t="s">
        <v>63</v>
      </c>
      <c r="C40" s="72" t="s">
        <v>147</v>
      </c>
      <c r="D40" s="72" t="s">
        <v>147</v>
      </c>
      <c r="E40" s="73" t="s">
        <v>59</v>
      </c>
      <c r="F40" s="73" t="s">
        <v>59</v>
      </c>
      <c r="G40" s="71"/>
      <c r="H40" s="71"/>
      <c r="I40" s="71"/>
      <c r="J40" s="71"/>
      <c r="K40" s="71"/>
      <c r="L40" s="71"/>
      <c r="M40" s="71"/>
      <c r="N40" s="71"/>
      <c r="O40" s="74" t="s">
        <v>46</v>
      </c>
    </row>
    <row r="41" spans="1:15" x14ac:dyDescent="0.3">
      <c r="B41" s="151"/>
      <c r="C41" s="76">
        <v>3.9062999999999999</v>
      </c>
      <c r="D41" s="76">
        <v>3.9062999999999999</v>
      </c>
      <c r="E41" s="77"/>
      <c r="F41" s="77"/>
      <c r="G41" s="75"/>
      <c r="H41" s="75"/>
      <c r="I41" s="75"/>
      <c r="J41" s="75"/>
      <c r="K41" s="75"/>
      <c r="L41" s="75"/>
      <c r="M41" s="75"/>
      <c r="N41" s="75"/>
      <c r="O41" s="74" t="s">
        <v>47</v>
      </c>
    </row>
    <row r="42" spans="1:15" x14ac:dyDescent="0.3">
      <c r="B42" s="150" t="s">
        <v>65</v>
      </c>
      <c r="C42" s="72" t="s">
        <v>149</v>
      </c>
      <c r="D42" s="72" t="s">
        <v>149</v>
      </c>
      <c r="E42" s="73" t="s">
        <v>62</v>
      </c>
      <c r="F42" s="73" t="s">
        <v>62</v>
      </c>
      <c r="G42" s="71"/>
      <c r="H42" s="71"/>
      <c r="I42" s="71"/>
      <c r="J42" s="71"/>
      <c r="K42" s="71"/>
      <c r="L42" s="71"/>
      <c r="M42" s="71"/>
      <c r="N42" s="71"/>
      <c r="O42" s="74" t="s">
        <v>46</v>
      </c>
    </row>
    <row r="43" spans="1:15" x14ac:dyDescent="0.3">
      <c r="B43" s="151"/>
      <c r="C43" s="76">
        <v>1.9531000000000001</v>
      </c>
      <c r="D43" s="76">
        <v>1.9531000000000001</v>
      </c>
      <c r="E43" s="77"/>
      <c r="F43" s="77"/>
      <c r="G43" s="75"/>
      <c r="H43" s="75"/>
      <c r="I43" s="75"/>
      <c r="J43" s="75"/>
      <c r="K43" s="75"/>
      <c r="L43" s="75"/>
      <c r="M43" s="75"/>
      <c r="N43" s="75"/>
      <c r="O43" s="74" t="s">
        <v>47</v>
      </c>
    </row>
    <row r="45" spans="1:15" x14ac:dyDescent="0.3">
      <c r="A45" s="67" t="s">
        <v>67</v>
      </c>
      <c r="B45" s="68"/>
    </row>
    <row r="46" spans="1:15" x14ac:dyDescent="0.3">
      <c r="A46" t="s">
        <v>68</v>
      </c>
      <c r="B46">
        <v>23.7</v>
      </c>
    </row>
    <row r="48" spans="1:15" ht="26.4" x14ac:dyDescent="0.3">
      <c r="B48" s="70" t="s">
        <v>46</v>
      </c>
      <c r="C48" s="70" t="s">
        <v>69</v>
      </c>
      <c r="D48" s="70" t="s">
        <v>47</v>
      </c>
      <c r="E48" s="80">
        <v>485515</v>
      </c>
      <c r="F48" s="70" t="s">
        <v>70</v>
      </c>
      <c r="G48" s="70" t="s">
        <v>71</v>
      </c>
      <c r="H48" s="70" t="s">
        <v>72</v>
      </c>
      <c r="I48" s="70" t="s">
        <v>73</v>
      </c>
      <c r="J48" s="70" t="s">
        <v>74</v>
      </c>
      <c r="K48" s="70" t="s">
        <v>75</v>
      </c>
    </row>
    <row r="49" spans="2:11" x14ac:dyDescent="0.3">
      <c r="B49" s="81" t="s">
        <v>66</v>
      </c>
      <c r="C49" s="81" t="s">
        <v>225</v>
      </c>
      <c r="D49" s="81"/>
      <c r="E49" s="81">
        <v>122</v>
      </c>
      <c r="F49" s="81">
        <v>6</v>
      </c>
      <c r="G49" s="81">
        <v>0.36</v>
      </c>
      <c r="H49" s="81">
        <v>2</v>
      </c>
      <c r="I49" s="81">
        <v>0.35</v>
      </c>
      <c r="J49" s="81">
        <v>1.2999999999999999E-2</v>
      </c>
      <c r="K49" s="81">
        <v>3.7120000000000002</v>
      </c>
    </row>
    <row r="50" spans="2:11" x14ac:dyDescent="0.3">
      <c r="B50" s="81"/>
      <c r="C50" s="81" t="s">
        <v>82</v>
      </c>
      <c r="D50" s="81"/>
      <c r="E50" s="81">
        <v>110</v>
      </c>
      <c r="F50" s="81">
        <v>-6</v>
      </c>
      <c r="G50" s="81">
        <v>0.34100000000000003</v>
      </c>
      <c r="H50" s="81"/>
      <c r="I50" s="81"/>
      <c r="J50" s="81"/>
      <c r="K50" s="81"/>
    </row>
    <row r="51" spans="2:11" x14ac:dyDescent="0.3">
      <c r="B51" s="81" t="s">
        <v>45</v>
      </c>
      <c r="C51" s="81" t="s">
        <v>83</v>
      </c>
      <c r="D51" s="81"/>
      <c r="E51" s="81">
        <v>9090</v>
      </c>
      <c r="F51" s="81">
        <v>8974</v>
      </c>
      <c r="G51" s="81">
        <v>14.044</v>
      </c>
      <c r="H51" s="81">
        <v>2</v>
      </c>
      <c r="I51" s="81">
        <v>14.093999999999999</v>
      </c>
      <c r="J51" s="81">
        <v>7.0999999999999994E-2</v>
      </c>
      <c r="K51" s="81">
        <v>0.503</v>
      </c>
    </row>
    <row r="52" spans="2:11" x14ac:dyDescent="0.3">
      <c r="B52" s="81"/>
      <c r="C52" s="81" t="s">
        <v>84</v>
      </c>
      <c r="D52" s="81"/>
      <c r="E52" s="81">
        <v>9156</v>
      </c>
      <c r="F52" s="81">
        <v>9040</v>
      </c>
      <c r="G52" s="81">
        <v>14.144</v>
      </c>
      <c r="H52" s="81"/>
      <c r="I52" s="81"/>
      <c r="J52" s="81"/>
      <c r="K52" s="81"/>
    </row>
    <row r="53" spans="2:11" x14ac:dyDescent="0.3">
      <c r="B53" s="81" t="s">
        <v>50</v>
      </c>
      <c r="C53" s="81" t="s">
        <v>85</v>
      </c>
      <c r="D53" s="81"/>
      <c r="E53" s="81">
        <v>10289</v>
      </c>
      <c r="F53" s="81">
        <v>10173</v>
      </c>
      <c r="G53" s="81">
        <v>15.863</v>
      </c>
      <c r="H53" s="81">
        <v>2</v>
      </c>
      <c r="I53" s="81">
        <v>15.837999999999999</v>
      </c>
      <c r="J53" s="81">
        <v>3.5999999999999997E-2</v>
      </c>
      <c r="K53" s="81">
        <v>0.23</v>
      </c>
    </row>
    <row r="54" spans="2:11" x14ac:dyDescent="0.3">
      <c r="B54" s="81"/>
      <c r="C54" s="81" t="s">
        <v>86</v>
      </c>
      <c r="D54" s="81"/>
      <c r="E54" s="81">
        <v>10255</v>
      </c>
      <c r="F54" s="81">
        <v>10139</v>
      </c>
      <c r="G54" s="81">
        <v>15.811999999999999</v>
      </c>
      <c r="H54" s="81"/>
      <c r="I54" s="81"/>
      <c r="J54" s="81"/>
      <c r="K54" s="81"/>
    </row>
    <row r="55" spans="2:11" x14ac:dyDescent="0.3">
      <c r="B55" s="81" t="s">
        <v>53</v>
      </c>
      <c r="C55" s="81" t="s">
        <v>87</v>
      </c>
      <c r="D55" s="81"/>
      <c r="E55" s="81">
        <v>10182</v>
      </c>
      <c r="F55" s="81">
        <v>10066</v>
      </c>
      <c r="G55" s="81">
        <v>15.701000000000001</v>
      </c>
      <c r="H55" s="81">
        <v>2</v>
      </c>
      <c r="I55" s="81">
        <v>15.483000000000001</v>
      </c>
      <c r="J55" s="81">
        <v>0.308</v>
      </c>
      <c r="K55" s="81">
        <v>1.9890000000000001</v>
      </c>
    </row>
    <row r="56" spans="2:11" x14ac:dyDescent="0.3">
      <c r="B56" s="81"/>
      <c r="C56" s="81" t="s">
        <v>88</v>
      </c>
      <c r="D56" s="81"/>
      <c r="E56" s="81">
        <v>9895</v>
      </c>
      <c r="F56" s="81">
        <v>9779</v>
      </c>
      <c r="G56" s="81">
        <v>15.266</v>
      </c>
      <c r="H56" s="81"/>
      <c r="I56" s="81"/>
      <c r="J56" s="81"/>
      <c r="K56" s="81"/>
    </row>
    <row r="57" spans="2:11" x14ac:dyDescent="0.3">
      <c r="B57" s="81" t="s">
        <v>56</v>
      </c>
      <c r="C57" s="81" t="s">
        <v>89</v>
      </c>
      <c r="D57" s="81"/>
      <c r="E57" s="81">
        <v>12713</v>
      </c>
      <c r="F57" s="81">
        <v>12597</v>
      </c>
      <c r="G57" s="81">
        <v>19.536000000000001</v>
      </c>
      <c r="H57" s="81">
        <v>2</v>
      </c>
      <c r="I57" s="81">
        <v>19.465</v>
      </c>
      <c r="J57" s="81">
        <v>0.10100000000000001</v>
      </c>
      <c r="K57" s="81">
        <v>0.51700000000000002</v>
      </c>
    </row>
    <row r="58" spans="2:11" x14ac:dyDescent="0.3">
      <c r="B58" s="81"/>
      <c r="C58" s="81" t="s">
        <v>90</v>
      </c>
      <c r="D58" s="81"/>
      <c r="E58" s="81">
        <v>12619</v>
      </c>
      <c r="F58" s="81">
        <v>12503</v>
      </c>
      <c r="G58" s="81">
        <v>19.393000000000001</v>
      </c>
      <c r="H58" s="81"/>
      <c r="I58" s="81"/>
      <c r="J58" s="81"/>
      <c r="K58" s="81"/>
    </row>
    <row r="59" spans="2:11" x14ac:dyDescent="0.3">
      <c r="B59" s="81" t="s">
        <v>59</v>
      </c>
      <c r="C59" s="81" t="s">
        <v>238</v>
      </c>
      <c r="D59" s="81"/>
      <c r="E59" s="81">
        <v>19915</v>
      </c>
      <c r="F59" s="81">
        <v>19799</v>
      </c>
      <c r="G59" s="81">
        <v>30.391999999999999</v>
      </c>
      <c r="H59" s="81">
        <v>2</v>
      </c>
      <c r="I59" s="81">
        <v>30.227</v>
      </c>
      <c r="J59" s="81">
        <v>0.23400000000000001</v>
      </c>
      <c r="K59" s="81">
        <v>0.77300000000000002</v>
      </c>
    </row>
    <row r="60" spans="2:11" x14ac:dyDescent="0.3">
      <c r="B60" s="81"/>
      <c r="C60" s="81" t="s">
        <v>239</v>
      </c>
      <c r="D60" s="81"/>
      <c r="E60" s="81">
        <v>19695</v>
      </c>
      <c r="F60" s="81">
        <v>19579</v>
      </c>
      <c r="G60" s="81">
        <v>30.062000000000001</v>
      </c>
      <c r="H60" s="81"/>
      <c r="I60" s="81"/>
      <c r="J60" s="81"/>
      <c r="K60" s="81"/>
    </row>
    <row r="61" spans="2:11" x14ac:dyDescent="0.3">
      <c r="B61" s="81" t="s">
        <v>62</v>
      </c>
      <c r="C61" s="81" t="s">
        <v>240</v>
      </c>
      <c r="D61" s="81"/>
      <c r="E61" s="81">
        <v>20474</v>
      </c>
      <c r="F61" s="81">
        <v>20358</v>
      </c>
      <c r="G61" s="81">
        <v>31.231999999999999</v>
      </c>
      <c r="H61" s="81">
        <v>2</v>
      </c>
      <c r="I61" s="81">
        <v>30.812000000000001</v>
      </c>
      <c r="J61" s="81">
        <v>0.59399999999999997</v>
      </c>
      <c r="K61" s="81">
        <v>1.9259999999999999</v>
      </c>
    </row>
    <row r="62" spans="2:11" x14ac:dyDescent="0.3">
      <c r="B62" s="81"/>
      <c r="C62" s="81" t="s">
        <v>241</v>
      </c>
      <c r="D62" s="81"/>
      <c r="E62" s="81">
        <v>19915</v>
      </c>
      <c r="F62" s="81">
        <v>19799</v>
      </c>
      <c r="G62" s="81">
        <v>30.391999999999999</v>
      </c>
      <c r="H62" s="81"/>
      <c r="I62" s="81"/>
      <c r="J62" s="81"/>
      <c r="K62" s="81"/>
    </row>
    <row r="63" spans="2:11" x14ac:dyDescent="0.3">
      <c r="B63" s="81" t="s">
        <v>142</v>
      </c>
      <c r="C63" s="81" t="s">
        <v>188</v>
      </c>
      <c r="D63" s="81"/>
      <c r="E63" s="81">
        <v>18650</v>
      </c>
      <c r="F63" s="81">
        <v>18534</v>
      </c>
      <c r="G63" s="81">
        <v>28.491</v>
      </c>
      <c r="H63" s="81">
        <v>2</v>
      </c>
      <c r="I63" s="81">
        <v>28.181000000000001</v>
      </c>
      <c r="J63" s="81">
        <v>0.438</v>
      </c>
      <c r="K63" s="81">
        <v>1.5549999999999999</v>
      </c>
    </row>
    <row r="64" spans="2:11" x14ac:dyDescent="0.3">
      <c r="B64" s="81"/>
      <c r="C64" s="81" t="s">
        <v>189</v>
      </c>
      <c r="D64" s="81"/>
      <c r="E64" s="81">
        <v>18238</v>
      </c>
      <c r="F64" s="81">
        <v>18122</v>
      </c>
      <c r="G64" s="81">
        <v>27.872</v>
      </c>
      <c r="H64" s="81"/>
      <c r="I64" s="81"/>
      <c r="J64" s="81"/>
      <c r="K64" s="81"/>
    </row>
    <row r="65" spans="2:11" x14ac:dyDescent="0.3">
      <c r="B65" s="81" t="s">
        <v>143</v>
      </c>
      <c r="C65" s="81" t="s">
        <v>190</v>
      </c>
      <c r="D65" s="81"/>
      <c r="E65" s="81">
        <v>18663</v>
      </c>
      <c r="F65" s="81">
        <v>18547</v>
      </c>
      <c r="G65" s="81">
        <v>28.510999999999999</v>
      </c>
      <c r="H65" s="81">
        <v>2</v>
      </c>
      <c r="I65" s="81">
        <v>27.937000000000001</v>
      </c>
      <c r="J65" s="81">
        <v>0.81200000000000006</v>
      </c>
      <c r="K65" s="81">
        <v>2.9049999999999998</v>
      </c>
    </row>
    <row r="66" spans="2:11" x14ac:dyDescent="0.3">
      <c r="B66" s="81"/>
      <c r="C66" s="81" t="s">
        <v>191</v>
      </c>
      <c r="D66" s="81"/>
      <c r="E66" s="81">
        <v>17900</v>
      </c>
      <c r="F66" s="81">
        <v>17784</v>
      </c>
      <c r="G66" s="81">
        <v>27.363</v>
      </c>
      <c r="H66" s="81"/>
      <c r="I66" s="81"/>
      <c r="J66" s="81"/>
      <c r="K66" s="81"/>
    </row>
    <row r="67" spans="2:11" x14ac:dyDescent="0.3">
      <c r="B67" s="81" t="s">
        <v>144</v>
      </c>
      <c r="C67" s="81" t="s">
        <v>192</v>
      </c>
      <c r="D67" s="81"/>
      <c r="E67" s="81">
        <v>42742</v>
      </c>
      <c r="F67" s="81">
        <v>42626</v>
      </c>
      <c r="G67" s="81">
        <v>64.287999999999997</v>
      </c>
      <c r="H67" s="81">
        <v>2</v>
      </c>
      <c r="I67" s="81">
        <v>64.099000000000004</v>
      </c>
      <c r="J67" s="81">
        <v>0.26700000000000002</v>
      </c>
      <c r="K67" s="81">
        <v>0.41599999999999998</v>
      </c>
    </row>
    <row r="68" spans="2:11" x14ac:dyDescent="0.3">
      <c r="B68" s="81"/>
      <c r="C68" s="81" t="s">
        <v>193</v>
      </c>
      <c r="D68" s="81"/>
      <c r="E68" s="81">
        <v>42485</v>
      </c>
      <c r="F68" s="81">
        <v>42369</v>
      </c>
      <c r="G68" s="81">
        <v>63.911000000000001</v>
      </c>
      <c r="H68" s="81"/>
      <c r="I68" s="81"/>
      <c r="J68" s="81"/>
      <c r="K68" s="81"/>
    </row>
    <row r="69" spans="2:11" x14ac:dyDescent="0.3">
      <c r="B69" s="81" t="s">
        <v>145</v>
      </c>
      <c r="C69" s="81" t="s">
        <v>194</v>
      </c>
      <c r="D69" s="81"/>
      <c r="E69" s="81">
        <v>40078</v>
      </c>
      <c r="F69" s="81">
        <v>39962</v>
      </c>
      <c r="G69" s="81">
        <v>60.372</v>
      </c>
      <c r="H69" s="81">
        <v>2</v>
      </c>
      <c r="I69" s="81">
        <v>59.353999999999999</v>
      </c>
      <c r="J69" s="81">
        <v>1.4379999999999999</v>
      </c>
      <c r="K69" s="81">
        <v>2.4239999999999999</v>
      </c>
    </row>
    <row r="70" spans="2:11" x14ac:dyDescent="0.3">
      <c r="B70" s="81"/>
      <c r="C70" s="81" t="s">
        <v>195</v>
      </c>
      <c r="D70" s="81"/>
      <c r="E70" s="81">
        <v>38697</v>
      </c>
      <c r="F70" s="81">
        <v>38581</v>
      </c>
      <c r="G70" s="81">
        <v>58.337000000000003</v>
      </c>
      <c r="H70" s="81"/>
      <c r="I70" s="81"/>
      <c r="J70" s="81"/>
      <c r="K70" s="81"/>
    </row>
    <row r="71" spans="2:11" x14ac:dyDescent="0.3">
      <c r="B71" s="81" t="s">
        <v>146</v>
      </c>
      <c r="C71" s="81" t="s">
        <v>196</v>
      </c>
      <c r="D71" s="81"/>
      <c r="E71" s="81">
        <v>26187</v>
      </c>
      <c r="F71" s="81">
        <v>26071</v>
      </c>
      <c r="G71" s="81">
        <v>39.783000000000001</v>
      </c>
      <c r="H71" s="81">
        <v>2</v>
      </c>
      <c r="I71" s="81">
        <v>39.125999999999998</v>
      </c>
      <c r="J71" s="81">
        <v>0.92900000000000005</v>
      </c>
      <c r="K71" s="81">
        <v>2.375</v>
      </c>
    </row>
    <row r="72" spans="2:11" x14ac:dyDescent="0.3">
      <c r="B72" s="81"/>
      <c r="C72" s="81" t="s">
        <v>197</v>
      </c>
      <c r="D72" s="81"/>
      <c r="E72" s="81">
        <v>25307</v>
      </c>
      <c r="F72" s="81">
        <v>25191</v>
      </c>
      <c r="G72" s="81">
        <v>38.469000000000001</v>
      </c>
      <c r="H72" s="81"/>
      <c r="I72" s="81"/>
      <c r="J72" s="81"/>
      <c r="K72" s="81"/>
    </row>
    <row r="73" spans="2:11" x14ac:dyDescent="0.3">
      <c r="B73" s="81" t="s">
        <v>148</v>
      </c>
      <c r="C73" s="81" t="s">
        <v>198</v>
      </c>
      <c r="D73" s="81"/>
      <c r="E73" s="81">
        <v>34644</v>
      </c>
      <c r="F73" s="81">
        <v>34528</v>
      </c>
      <c r="G73" s="81">
        <v>52.350999999999999</v>
      </c>
      <c r="H73" s="81">
        <v>2</v>
      </c>
      <c r="I73" s="81">
        <v>52.174999999999997</v>
      </c>
      <c r="J73" s="81">
        <v>0.249</v>
      </c>
      <c r="K73" s="81">
        <v>0.47699999999999998</v>
      </c>
    </row>
    <row r="74" spans="2:11" x14ac:dyDescent="0.3">
      <c r="B74" s="81"/>
      <c r="C74" s="81" t="s">
        <v>199</v>
      </c>
      <c r="D74" s="81"/>
      <c r="E74" s="81">
        <v>34406</v>
      </c>
      <c r="F74" s="81">
        <v>34290</v>
      </c>
      <c r="G74" s="81">
        <v>51.999000000000002</v>
      </c>
      <c r="H74" s="81"/>
      <c r="I74" s="81"/>
      <c r="J74" s="81"/>
      <c r="K74" s="81"/>
    </row>
    <row r="75" spans="2:11" x14ac:dyDescent="0.3">
      <c r="B75" s="81" t="s">
        <v>49</v>
      </c>
      <c r="C75" s="81" t="s">
        <v>91</v>
      </c>
      <c r="D75" s="81">
        <v>250</v>
      </c>
      <c r="E75" s="81">
        <v>179921</v>
      </c>
      <c r="F75" s="81">
        <v>179805</v>
      </c>
      <c r="G75" s="81">
        <v>253.816</v>
      </c>
      <c r="H75" s="81">
        <v>2</v>
      </c>
      <c r="I75" s="81">
        <v>249.947</v>
      </c>
      <c r="J75" s="81">
        <v>5.4720000000000004</v>
      </c>
      <c r="K75" s="81">
        <v>2.1890000000000001</v>
      </c>
    </row>
    <row r="76" spans="2:11" x14ac:dyDescent="0.3">
      <c r="B76" s="81"/>
      <c r="C76" s="81" t="s">
        <v>92</v>
      </c>
      <c r="D76" s="81">
        <v>250</v>
      </c>
      <c r="E76" s="81">
        <v>174003</v>
      </c>
      <c r="F76" s="81">
        <v>173887</v>
      </c>
      <c r="G76" s="81">
        <v>246.077</v>
      </c>
      <c r="H76" s="81"/>
      <c r="I76" s="81"/>
      <c r="J76" s="81"/>
      <c r="K76" s="81"/>
    </row>
    <row r="77" spans="2:11" x14ac:dyDescent="0.3">
      <c r="B77" s="81" t="s">
        <v>52</v>
      </c>
      <c r="C77" s="81" t="s">
        <v>93</v>
      </c>
      <c r="D77" s="81">
        <v>125</v>
      </c>
      <c r="E77" s="81">
        <v>85727</v>
      </c>
      <c r="F77" s="81">
        <v>85611</v>
      </c>
      <c r="G77" s="81">
        <v>126.13500000000001</v>
      </c>
      <c r="H77" s="81">
        <v>2</v>
      </c>
      <c r="I77" s="81">
        <v>125.20399999999999</v>
      </c>
      <c r="J77" s="81">
        <v>1.3160000000000001</v>
      </c>
      <c r="K77" s="81">
        <v>1.0509999999999999</v>
      </c>
    </row>
    <row r="78" spans="2:11" x14ac:dyDescent="0.3">
      <c r="B78" s="81"/>
      <c r="C78" s="81" t="s">
        <v>94</v>
      </c>
      <c r="D78" s="81">
        <v>125</v>
      </c>
      <c r="E78" s="81">
        <v>84408</v>
      </c>
      <c r="F78" s="81">
        <v>84292</v>
      </c>
      <c r="G78" s="81">
        <v>124.273</v>
      </c>
      <c r="H78" s="81"/>
      <c r="I78" s="81"/>
      <c r="J78" s="81"/>
      <c r="K78" s="81"/>
    </row>
    <row r="79" spans="2:11" x14ac:dyDescent="0.3">
      <c r="B79" s="81" t="s">
        <v>55</v>
      </c>
      <c r="C79" s="81" t="s">
        <v>95</v>
      </c>
      <c r="D79" s="81">
        <v>62.5</v>
      </c>
      <c r="E79" s="81">
        <v>42485</v>
      </c>
      <c r="F79" s="81">
        <v>42369</v>
      </c>
      <c r="G79" s="81">
        <v>63.911000000000001</v>
      </c>
      <c r="H79" s="81">
        <v>2</v>
      </c>
      <c r="I79" s="81">
        <v>62.78</v>
      </c>
      <c r="J79" s="81">
        <v>1.599</v>
      </c>
      <c r="K79" s="81">
        <v>2.548</v>
      </c>
    </row>
    <row r="80" spans="2:11" x14ac:dyDescent="0.3">
      <c r="B80" s="81"/>
      <c r="C80" s="81" t="s">
        <v>96</v>
      </c>
      <c r="D80" s="81">
        <v>62.5</v>
      </c>
      <c r="E80" s="81">
        <v>40946</v>
      </c>
      <c r="F80" s="81">
        <v>40830</v>
      </c>
      <c r="G80" s="81">
        <v>61.649000000000001</v>
      </c>
      <c r="H80" s="81"/>
      <c r="I80" s="81"/>
      <c r="J80" s="81"/>
      <c r="K80" s="81"/>
    </row>
    <row r="81" spans="1:11" x14ac:dyDescent="0.3">
      <c r="B81" s="81" t="s">
        <v>58</v>
      </c>
      <c r="C81" s="81" t="s">
        <v>97</v>
      </c>
      <c r="D81" s="81">
        <v>31.25</v>
      </c>
      <c r="E81" s="81">
        <v>20526</v>
      </c>
      <c r="F81" s="81">
        <v>20410</v>
      </c>
      <c r="G81" s="81">
        <v>31.31</v>
      </c>
      <c r="H81" s="81">
        <v>2</v>
      </c>
      <c r="I81" s="81">
        <v>30.219000000000001</v>
      </c>
      <c r="J81" s="81">
        <v>1.5429999999999999</v>
      </c>
      <c r="K81" s="81">
        <v>5.1070000000000002</v>
      </c>
    </row>
    <row r="82" spans="1:11" x14ac:dyDescent="0.3">
      <c r="B82" s="81"/>
      <c r="C82" s="81" t="s">
        <v>98</v>
      </c>
      <c r="D82" s="81">
        <v>31.25</v>
      </c>
      <c r="E82" s="81">
        <v>19073</v>
      </c>
      <c r="F82" s="81">
        <v>18957</v>
      </c>
      <c r="G82" s="81">
        <v>29.126999999999999</v>
      </c>
      <c r="H82" s="81"/>
      <c r="I82" s="81"/>
      <c r="J82" s="81"/>
      <c r="K82" s="81"/>
    </row>
    <row r="83" spans="1:11" x14ac:dyDescent="0.3">
      <c r="B83" s="81" t="s">
        <v>61</v>
      </c>
      <c r="C83" s="81" t="s">
        <v>99</v>
      </c>
      <c r="D83" s="81">
        <v>15.625</v>
      </c>
      <c r="E83" s="81">
        <v>10191</v>
      </c>
      <c r="F83" s="81">
        <v>10075</v>
      </c>
      <c r="G83" s="81">
        <v>15.715</v>
      </c>
      <c r="H83" s="81">
        <v>2</v>
      </c>
      <c r="I83" s="81">
        <v>15.587</v>
      </c>
      <c r="J83" s="81">
        <v>0.18</v>
      </c>
      <c r="K83" s="81">
        <v>1.1559999999999999</v>
      </c>
    </row>
    <row r="84" spans="1:11" x14ac:dyDescent="0.3">
      <c r="B84" s="81"/>
      <c r="C84" s="81" t="s">
        <v>100</v>
      </c>
      <c r="D84" s="81">
        <v>15.625</v>
      </c>
      <c r="E84" s="81">
        <v>10023</v>
      </c>
      <c r="F84" s="81">
        <v>9907</v>
      </c>
      <c r="G84" s="81">
        <v>15.46</v>
      </c>
      <c r="H84" s="81"/>
      <c r="I84" s="81"/>
      <c r="J84" s="81"/>
      <c r="K84" s="81"/>
    </row>
    <row r="85" spans="1:11" x14ac:dyDescent="0.3">
      <c r="B85" s="81" t="s">
        <v>64</v>
      </c>
      <c r="C85" s="81" t="s">
        <v>101</v>
      </c>
      <c r="D85" s="81">
        <v>7.8125</v>
      </c>
      <c r="E85" s="81">
        <v>5128</v>
      </c>
      <c r="F85" s="81">
        <v>5012</v>
      </c>
      <c r="G85" s="81">
        <v>8.0139999999999993</v>
      </c>
      <c r="H85" s="81">
        <v>2</v>
      </c>
      <c r="I85" s="81">
        <v>7.9249999999999998</v>
      </c>
      <c r="J85" s="81">
        <v>0.126</v>
      </c>
      <c r="K85" s="81">
        <v>1.5920000000000001</v>
      </c>
    </row>
    <row r="86" spans="1:11" x14ac:dyDescent="0.3">
      <c r="B86" s="81"/>
      <c r="C86" s="81" t="s">
        <v>102</v>
      </c>
      <c r="D86" s="81">
        <v>7.8125</v>
      </c>
      <c r="E86" s="81">
        <v>5011</v>
      </c>
      <c r="F86" s="81">
        <v>4895</v>
      </c>
      <c r="G86" s="81">
        <v>7.8360000000000003</v>
      </c>
      <c r="H86" s="81"/>
      <c r="I86" s="81"/>
      <c r="J86" s="81"/>
      <c r="K86" s="81"/>
    </row>
    <row r="87" spans="1:11" x14ac:dyDescent="0.3">
      <c r="B87" s="81" t="s">
        <v>147</v>
      </c>
      <c r="C87" s="81" t="s">
        <v>103</v>
      </c>
      <c r="D87" s="81">
        <v>3.9062999999999999</v>
      </c>
      <c r="E87" s="81">
        <v>2444</v>
      </c>
      <c r="F87" s="81">
        <v>2328</v>
      </c>
      <c r="G87" s="81">
        <v>3.915</v>
      </c>
      <c r="H87" s="81">
        <v>2</v>
      </c>
      <c r="I87" s="81">
        <v>3.984</v>
      </c>
      <c r="J87" s="81">
        <v>9.7000000000000003E-2</v>
      </c>
      <c r="K87" s="81">
        <v>2.4430000000000001</v>
      </c>
    </row>
    <row r="88" spans="1:11" ht="26.1" customHeight="1" x14ac:dyDescent="0.3">
      <c r="B88" s="81"/>
      <c r="C88" s="81" t="s">
        <v>104</v>
      </c>
      <c r="D88" s="81">
        <v>3.9062999999999999</v>
      </c>
      <c r="E88" s="81">
        <v>2534</v>
      </c>
      <c r="F88" s="81">
        <v>2418</v>
      </c>
      <c r="G88" s="81">
        <v>4.0529999999999999</v>
      </c>
      <c r="H88" s="81"/>
      <c r="I88" s="81"/>
      <c r="J88" s="81"/>
      <c r="K88" s="81"/>
    </row>
    <row r="89" spans="1:11" x14ac:dyDescent="0.3">
      <c r="B89" s="81" t="s">
        <v>149</v>
      </c>
      <c r="C89" s="81" t="s">
        <v>76</v>
      </c>
      <c r="D89" s="81">
        <v>1.9531000000000001</v>
      </c>
      <c r="E89" s="81">
        <v>1288</v>
      </c>
      <c r="F89" s="81">
        <v>1172</v>
      </c>
      <c r="G89" s="81">
        <v>2.1459999999999999</v>
      </c>
      <c r="H89" s="81">
        <v>2</v>
      </c>
      <c r="I89" s="81">
        <v>2.1379999999999999</v>
      </c>
      <c r="J89" s="81">
        <v>1.2E-2</v>
      </c>
      <c r="K89" s="81">
        <v>0.55700000000000005</v>
      </c>
    </row>
    <row r="90" spans="1:11" x14ac:dyDescent="0.3">
      <c r="B90" s="81"/>
      <c r="C90" s="81" t="s">
        <v>79</v>
      </c>
      <c r="D90" s="81">
        <v>1.9531000000000001</v>
      </c>
      <c r="E90" s="81">
        <v>1277</v>
      </c>
      <c r="F90" s="81">
        <v>1161</v>
      </c>
      <c r="G90" s="81">
        <v>2.129</v>
      </c>
      <c r="H90" s="81"/>
      <c r="I90" s="81"/>
      <c r="J90" s="81"/>
      <c r="K90" s="81"/>
    </row>
    <row r="91" spans="1:11" x14ac:dyDescent="0.3">
      <c r="B91" s="81" t="s">
        <v>140</v>
      </c>
      <c r="C91" s="81" t="s">
        <v>80</v>
      </c>
      <c r="D91" s="81">
        <v>0.97655999999999998</v>
      </c>
      <c r="E91" s="81">
        <v>703</v>
      </c>
      <c r="F91" s="81">
        <v>587</v>
      </c>
      <c r="G91" s="81">
        <v>1.25</v>
      </c>
      <c r="H91" s="81">
        <v>2</v>
      </c>
      <c r="I91" s="81">
        <v>1.2350000000000001</v>
      </c>
      <c r="J91" s="81">
        <v>2.1999999999999999E-2</v>
      </c>
      <c r="K91" s="81">
        <v>1.7549999999999999</v>
      </c>
    </row>
    <row r="92" spans="1:11" x14ac:dyDescent="0.3">
      <c r="B92" s="81"/>
      <c r="C92" s="81" t="s">
        <v>81</v>
      </c>
      <c r="D92" s="81">
        <v>0.97655999999999998</v>
      </c>
      <c r="E92" s="81">
        <v>683</v>
      </c>
      <c r="F92" s="81">
        <v>567</v>
      </c>
      <c r="G92" s="81">
        <v>1.2190000000000001</v>
      </c>
      <c r="H92" s="81"/>
      <c r="I92" s="81"/>
      <c r="J92" s="81"/>
      <c r="K92" s="81"/>
    </row>
    <row r="94" spans="1:11" x14ac:dyDescent="0.3">
      <c r="A94" s="67" t="s">
        <v>105</v>
      </c>
      <c r="B94" s="68"/>
    </row>
    <row r="123" ht="12.6" customHeight="1" x14ac:dyDescent="0.3"/>
    <row r="129" spans="1:17" ht="26.4" x14ac:dyDescent="0.3">
      <c r="A129" s="67" t="s">
        <v>106</v>
      </c>
      <c r="B129" s="68"/>
      <c r="P129" s="51"/>
      <c r="Q129" s="51"/>
    </row>
    <row r="130" spans="1:17" x14ac:dyDescent="0.3">
      <c r="P130" s="91"/>
      <c r="Q130" s="91"/>
    </row>
    <row r="131" spans="1:17" ht="26.4" x14ac:dyDescent="0.3">
      <c r="B131" s="70" t="s">
        <v>107</v>
      </c>
      <c r="C131" s="70" t="s">
        <v>108</v>
      </c>
      <c r="D131" s="70" t="s">
        <v>43</v>
      </c>
      <c r="E131" s="70" t="s">
        <v>48</v>
      </c>
      <c r="F131" s="70" t="s">
        <v>51</v>
      </c>
      <c r="G131" s="70" t="s">
        <v>109</v>
      </c>
      <c r="H131" s="70" t="s">
        <v>110</v>
      </c>
      <c r="P131" s="51"/>
      <c r="Q131" s="51"/>
    </row>
    <row r="132" spans="1:17" ht="26.4" x14ac:dyDescent="0.3">
      <c r="B132" s="81" t="s">
        <v>105</v>
      </c>
      <c r="C132" s="81" t="s">
        <v>111</v>
      </c>
      <c r="D132" s="81">
        <v>-229</v>
      </c>
      <c r="E132" s="81">
        <v>652</v>
      </c>
      <c r="F132" s="81">
        <v>0.22500000000000001</v>
      </c>
      <c r="G132" s="81">
        <v>1</v>
      </c>
      <c r="H132" s="81" t="s">
        <v>78</v>
      </c>
    </row>
    <row r="133" spans="1:17" x14ac:dyDescent="0.3">
      <c r="P133" s="51"/>
      <c r="Q133" s="51"/>
    </row>
    <row r="134" spans="1:17" x14ac:dyDescent="0.3">
      <c r="P134" s="91"/>
      <c r="Q134" s="91"/>
    </row>
    <row r="135" spans="1:17" x14ac:dyDescent="0.3">
      <c r="A135" s="67"/>
      <c r="P135" s="51"/>
      <c r="Q135" s="51"/>
    </row>
    <row r="136" spans="1:17" ht="15" thickBot="1" x14ac:dyDescent="0.35"/>
    <row r="137" spans="1:17" ht="15" thickBot="1" x14ac:dyDescent="0.35">
      <c r="B137" s="113" t="s">
        <v>250</v>
      </c>
      <c r="C137" s="114" t="s">
        <v>113</v>
      </c>
      <c r="D137" s="113" t="s">
        <v>114</v>
      </c>
      <c r="E137" s="113" t="s">
        <v>115</v>
      </c>
      <c r="F137" s="113" t="s">
        <v>116</v>
      </c>
      <c r="G137" s="20"/>
      <c r="H137" s="20"/>
      <c r="I137" s="40" t="s">
        <v>117</v>
      </c>
      <c r="J137" s="41"/>
      <c r="K137" s="41"/>
      <c r="L137" s="42"/>
      <c r="N137" s="40" t="s">
        <v>117</v>
      </c>
      <c r="O137" s="41"/>
      <c r="P137" s="41"/>
      <c r="Q137" s="42"/>
    </row>
    <row r="138" spans="1:17" x14ac:dyDescent="0.3">
      <c r="B138" s="115" t="s">
        <v>119</v>
      </c>
      <c r="C138" s="116">
        <v>14.093999999999999</v>
      </c>
      <c r="D138" s="117">
        <f>C138*500/10</f>
        <v>704.7</v>
      </c>
      <c r="E138" s="133">
        <f>D138*10/1000</f>
        <v>7.0469999999999997</v>
      </c>
      <c r="F138" s="118">
        <f>E138/$L$139</f>
        <v>4.6979999999999998E-4</v>
      </c>
      <c r="G138" s="20"/>
      <c r="H138" s="20"/>
      <c r="I138" s="44" t="s">
        <v>120</v>
      </c>
      <c r="J138" s="45" t="s">
        <v>121</v>
      </c>
      <c r="K138" s="45" t="s">
        <v>122</v>
      </c>
      <c r="L138" s="46" t="s">
        <v>123</v>
      </c>
      <c r="N138" s="44" t="s">
        <v>120</v>
      </c>
      <c r="O138" s="45" t="s">
        <v>121</v>
      </c>
      <c r="P138" s="45" t="s">
        <v>122</v>
      </c>
      <c r="Q138" s="46" t="s">
        <v>123</v>
      </c>
    </row>
    <row r="139" spans="1:17" x14ac:dyDescent="0.3">
      <c r="B139" s="119" t="s">
        <v>124</v>
      </c>
      <c r="C139" s="98">
        <v>15.837999999999999</v>
      </c>
      <c r="D139" s="99">
        <f t="shared" ref="D139:D141" si="0">C139*500/10</f>
        <v>791.9</v>
      </c>
      <c r="E139" s="134">
        <f t="shared" ref="E139:E141" si="1">D139*10/1000</f>
        <v>7.9189999999999996</v>
      </c>
      <c r="F139" s="120">
        <f t="shared" ref="F139:F140" si="2">E139/$L$139</f>
        <v>5.2793333333333334E-4</v>
      </c>
      <c r="G139" s="20"/>
      <c r="H139" s="20"/>
      <c r="I139" s="49">
        <v>0.5</v>
      </c>
      <c r="J139" s="49">
        <v>0.03</v>
      </c>
      <c r="K139" s="49">
        <f>I139*J139</f>
        <v>1.4999999999999999E-2</v>
      </c>
      <c r="L139" s="50">
        <f>K139*1000*1000</f>
        <v>15000</v>
      </c>
      <c r="N139" s="49">
        <v>1</v>
      </c>
      <c r="O139" s="49">
        <v>0.03</v>
      </c>
      <c r="P139" s="49">
        <f>N139*O139</f>
        <v>0.03</v>
      </c>
      <c r="Q139" s="50">
        <f>P139*1000*1000</f>
        <v>30000</v>
      </c>
    </row>
    <row r="140" spans="1:17" x14ac:dyDescent="0.3">
      <c r="B140" s="119" t="s">
        <v>125</v>
      </c>
      <c r="C140" s="98">
        <v>15.483000000000001</v>
      </c>
      <c r="D140" s="99">
        <f t="shared" si="0"/>
        <v>774.15</v>
      </c>
      <c r="E140" s="134">
        <f t="shared" si="1"/>
        <v>7.7415000000000003</v>
      </c>
      <c r="F140" s="120">
        <f t="shared" si="2"/>
        <v>5.1610000000000002E-4</v>
      </c>
      <c r="G140" s="20"/>
      <c r="H140" s="20"/>
    </row>
    <row r="141" spans="1:17" ht="15" thickBot="1" x14ac:dyDescent="0.35">
      <c r="B141" s="121" t="s">
        <v>218</v>
      </c>
      <c r="C141" s="122">
        <v>19.465</v>
      </c>
      <c r="D141" s="123">
        <f t="shared" si="0"/>
        <v>973.25</v>
      </c>
      <c r="E141" s="135">
        <f t="shared" si="1"/>
        <v>9.7324999999999999</v>
      </c>
      <c r="F141" s="124">
        <f>E141/$L$139</f>
        <v>6.4883333333333329E-4</v>
      </c>
      <c r="G141" s="85">
        <f>AVERAGE(F138:F141)</f>
        <v>5.4066666666666673E-4</v>
      </c>
      <c r="H141" s="20"/>
      <c r="I141" s="40" t="s">
        <v>117</v>
      </c>
      <c r="J141" s="41"/>
      <c r="K141" s="41"/>
      <c r="L141" s="42"/>
    </row>
    <row r="142" spans="1:17" ht="15" thickBot="1" x14ac:dyDescent="0.35">
      <c r="I142" s="44" t="s">
        <v>120</v>
      </c>
      <c r="J142" s="45" t="s">
        <v>121</v>
      </c>
      <c r="K142" s="45" t="s">
        <v>122</v>
      </c>
      <c r="L142" s="46" t="s">
        <v>123</v>
      </c>
    </row>
    <row r="143" spans="1:17" ht="15" thickBot="1" x14ac:dyDescent="0.35">
      <c r="A143" s="39"/>
      <c r="B143" s="125" t="s">
        <v>251</v>
      </c>
      <c r="C143" s="126"/>
      <c r="D143" s="127"/>
      <c r="E143" s="128"/>
      <c r="F143" s="129"/>
      <c r="I143" s="49">
        <v>2</v>
      </c>
      <c r="J143" s="49">
        <v>0.03</v>
      </c>
      <c r="K143" s="49">
        <f>I143*J143</f>
        <v>0.06</v>
      </c>
      <c r="L143" s="50">
        <f>K143*1000*1000</f>
        <v>60000</v>
      </c>
    </row>
    <row r="144" spans="1:17" ht="15" thickBot="1" x14ac:dyDescent="0.35">
      <c r="B144" s="115" t="s">
        <v>211</v>
      </c>
      <c r="C144" s="116">
        <v>30.227</v>
      </c>
      <c r="D144" s="117">
        <f>C144*500/10</f>
        <v>1511.35</v>
      </c>
      <c r="E144" s="133">
        <f>D144*10/1000</f>
        <v>15.1135</v>
      </c>
      <c r="F144" s="118">
        <f>E144/$Q$139</f>
        <v>5.0378333333333332E-4</v>
      </c>
      <c r="I144" s="51"/>
      <c r="J144" s="51"/>
      <c r="K144" s="51"/>
      <c r="L144" s="51"/>
    </row>
    <row r="145" spans="1:12" ht="15" thickBot="1" x14ac:dyDescent="0.35">
      <c r="B145" s="119" t="s">
        <v>129</v>
      </c>
      <c r="C145" s="98">
        <v>30.812000000000001</v>
      </c>
      <c r="D145" s="99">
        <f t="shared" ref="D145:D147" si="3">C145*500/10</f>
        <v>1540.6</v>
      </c>
      <c r="E145" s="134">
        <f t="shared" ref="E145:E147" si="4">D145*10/1000</f>
        <v>15.406000000000001</v>
      </c>
      <c r="F145" s="118">
        <f t="shared" ref="F145:F147" si="5">E145/$Q$139</f>
        <v>5.1353333333333331E-4</v>
      </c>
      <c r="I145" s="20"/>
      <c r="J145" s="20"/>
      <c r="K145" s="20"/>
      <c r="L145" s="20"/>
    </row>
    <row r="146" spans="1:12" ht="15" thickBot="1" x14ac:dyDescent="0.35">
      <c r="B146" s="119" t="s">
        <v>133</v>
      </c>
      <c r="C146" s="98">
        <v>28.181000000000001</v>
      </c>
      <c r="D146" s="99">
        <f t="shared" si="3"/>
        <v>1409.05</v>
      </c>
      <c r="E146" s="134">
        <f t="shared" si="4"/>
        <v>14.0905</v>
      </c>
      <c r="F146" s="118">
        <f t="shared" si="5"/>
        <v>4.6968333333333336E-4</v>
      </c>
      <c r="I146" s="39" t="s">
        <v>137</v>
      </c>
      <c r="J146" s="20"/>
      <c r="K146" s="20"/>
      <c r="L146" s="20"/>
    </row>
    <row r="147" spans="1:12" ht="15" thickBot="1" x14ac:dyDescent="0.35">
      <c r="B147" s="130" t="s">
        <v>220</v>
      </c>
      <c r="C147" s="122">
        <v>27.937000000000001</v>
      </c>
      <c r="D147" s="123">
        <f t="shared" si="3"/>
        <v>1396.85</v>
      </c>
      <c r="E147" s="135">
        <f t="shared" si="4"/>
        <v>13.968500000000001</v>
      </c>
      <c r="F147" s="118">
        <f t="shared" si="5"/>
        <v>4.6561666666666666E-4</v>
      </c>
      <c r="G147" s="96">
        <f>AVERAGE(F144:F147)</f>
        <v>4.8815416666666666E-4</v>
      </c>
      <c r="I147" s="99"/>
      <c r="J147" s="102" t="s">
        <v>130</v>
      </c>
      <c r="K147" s="102" t="s">
        <v>131</v>
      </c>
      <c r="L147" s="102" t="s">
        <v>132</v>
      </c>
    </row>
    <row r="148" spans="1:12" ht="15" thickBot="1" x14ac:dyDescent="0.35">
      <c r="D148" s="20"/>
      <c r="E148" s="20"/>
      <c r="F148" s="131"/>
      <c r="I148" s="102" t="str">
        <f>B137</f>
        <v>0.5 mg/ml</v>
      </c>
      <c r="J148" s="99">
        <f>AVERAGE(E138:E141)</f>
        <v>8.11</v>
      </c>
      <c r="K148" s="99">
        <f>_xlfn.STDEV.S(E138:E141)</f>
        <v>1.1452435694354879</v>
      </c>
      <c r="L148" s="132">
        <f>K148/J148</f>
        <v>0.14121375702040542</v>
      </c>
    </row>
    <row r="149" spans="1:12" ht="15" thickBot="1" x14ac:dyDescent="0.35">
      <c r="A149" s="82"/>
      <c r="B149" s="125" t="s">
        <v>252</v>
      </c>
      <c r="C149" s="126"/>
      <c r="D149" s="127"/>
      <c r="E149" s="128"/>
      <c r="F149" s="129"/>
      <c r="I149" s="102" t="str">
        <f>B143</f>
        <v>1.0 mg/ml</v>
      </c>
      <c r="J149" s="99">
        <f>AVERAGE(E144:E147)</f>
        <v>14.644625</v>
      </c>
      <c r="K149" s="99">
        <f>_xlfn.STDEV.S(E144:E147)</f>
        <v>0.72197303446873962</v>
      </c>
      <c r="L149" s="132">
        <f>K149/J149</f>
        <v>4.929952350905125E-2</v>
      </c>
    </row>
    <row r="150" spans="1:12" ht="15" thickBot="1" x14ac:dyDescent="0.35">
      <c r="A150" s="82"/>
      <c r="B150" s="115" t="s">
        <v>211</v>
      </c>
      <c r="C150" s="116">
        <v>64.099000000000004</v>
      </c>
      <c r="D150" s="117">
        <f>C150*500/10</f>
        <v>3204.9500000000003</v>
      </c>
      <c r="E150" s="133">
        <f>D150*10/1000</f>
        <v>32.049500000000002</v>
      </c>
      <c r="F150" s="118">
        <f>E150/$L$143</f>
        <v>5.3415833333333334E-4</v>
      </c>
      <c r="I150" s="102" t="str">
        <f>B149</f>
        <v>2.0 mg/ml</v>
      </c>
      <c r="J150" s="99">
        <f>AVERAGE(E150:E153)</f>
        <v>26.844250000000002</v>
      </c>
      <c r="K150" s="99">
        <f>_xlfn.STDEV.S(E150:E153)</f>
        <v>5.4377805598117472</v>
      </c>
      <c r="L150" s="132">
        <f>K150/J150</f>
        <v>0.20256779607594724</v>
      </c>
    </row>
    <row r="151" spans="1:12" ht="15" thickBot="1" x14ac:dyDescent="0.35">
      <c r="A151" s="82"/>
      <c r="B151" s="119" t="s">
        <v>129</v>
      </c>
      <c r="C151" s="98">
        <v>59.353999999999999</v>
      </c>
      <c r="D151" s="99">
        <f t="shared" ref="D151:D153" si="6">C151*500/10</f>
        <v>2967.7</v>
      </c>
      <c r="E151" s="134">
        <f t="shared" ref="E151:E153" si="7">D151*10/1000</f>
        <v>29.677</v>
      </c>
      <c r="F151" s="118">
        <f t="shared" ref="F151:F153" si="8">E151/$L$143</f>
        <v>4.9461666666666666E-4</v>
      </c>
    </row>
    <row r="152" spans="1:12" ht="15" thickBot="1" x14ac:dyDescent="0.35">
      <c r="B152" s="119" t="s">
        <v>133</v>
      </c>
      <c r="C152" s="98">
        <v>39.125999999999998</v>
      </c>
      <c r="D152" s="99">
        <f t="shared" si="6"/>
        <v>1956.3</v>
      </c>
      <c r="E152" s="134">
        <f t="shared" si="7"/>
        <v>19.562999999999999</v>
      </c>
      <c r="F152" s="118">
        <f t="shared" si="8"/>
        <v>3.2604999999999998E-4</v>
      </c>
    </row>
    <row r="153" spans="1:12" ht="15" thickBot="1" x14ac:dyDescent="0.35">
      <c r="B153" s="130" t="s">
        <v>221</v>
      </c>
      <c r="C153" s="122">
        <v>52.174999999999997</v>
      </c>
      <c r="D153" s="123">
        <f t="shared" si="6"/>
        <v>2608.75</v>
      </c>
      <c r="E153" s="135">
        <f t="shared" si="7"/>
        <v>26.087499999999999</v>
      </c>
      <c r="F153" s="118">
        <f t="shared" si="8"/>
        <v>4.3479166666666666E-4</v>
      </c>
      <c r="G153" s="96">
        <f>AVERAGE(F150:F153)</f>
        <v>4.4740416666666667E-4</v>
      </c>
    </row>
    <row r="155" spans="1:12" x14ac:dyDescent="0.3">
      <c r="E155" s="136" t="s">
        <v>223</v>
      </c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92AA-9815-4F29-A6CB-99D80A5627F1}">
  <sheetPr>
    <tabColor rgb="FFFF66FF"/>
  </sheetPr>
  <dimension ref="A2:Q155"/>
  <sheetViews>
    <sheetView topLeftCell="A130" workbookViewId="0">
      <selection activeCell="L154" sqref="L154"/>
    </sheetView>
  </sheetViews>
  <sheetFormatPr defaultRowHeight="14.4" x14ac:dyDescent="0.3"/>
  <cols>
    <col min="1" max="1" width="20.77734375" customWidth="1"/>
    <col min="2" max="2" width="12.77734375" customWidth="1"/>
  </cols>
  <sheetData>
    <row r="2" spans="1:2" x14ac:dyDescent="0.3">
      <c r="A2" t="s">
        <v>14</v>
      </c>
      <c r="B2" t="s">
        <v>15</v>
      </c>
    </row>
    <row r="4" spans="1:2" x14ac:dyDescent="0.3">
      <c r="A4" t="s">
        <v>16</v>
      </c>
      <c r="B4" t="s">
        <v>253</v>
      </c>
    </row>
    <row r="5" spans="1:2" x14ac:dyDescent="0.3">
      <c r="A5" t="s">
        <v>18</v>
      </c>
      <c r="B5" t="s">
        <v>19</v>
      </c>
    </row>
    <row r="6" spans="1:2" x14ac:dyDescent="0.3">
      <c r="A6" t="s">
        <v>20</v>
      </c>
      <c r="B6" t="s">
        <v>21</v>
      </c>
    </row>
    <row r="7" spans="1:2" x14ac:dyDescent="0.3">
      <c r="A7" t="s">
        <v>22</v>
      </c>
      <c r="B7" s="65">
        <v>45560</v>
      </c>
    </row>
    <row r="8" spans="1:2" x14ac:dyDescent="0.3">
      <c r="A8" t="s">
        <v>23</v>
      </c>
      <c r="B8" s="66">
        <v>0.62888888888888894</v>
      </c>
    </row>
    <row r="9" spans="1:2" x14ac:dyDescent="0.3">
      <c r="A9" t="s">
        <v>24</v>
      </c>
      <c r="B9" t="s">
        <v>25</v>
      </c>
    </row>
    <row r="10" spans="1:2" x14ac:dyDescent="0.3">
      <c r="A10" t="s">
        <v>26</v>
      </c>
      <c r="B10">
        <v>20110536</v>
      </c>
    </row>
    <row r="11" spans="1:2" x14ac:dyDescent="0.3">
      <c r="A11" t="s">
        <v>27</v>
      </c>
      <c r="B11" t="s">
        <v>28</v>
      </c>
    </row>
    <row r="13" spans="1:2" ht="39" customHeight="1" x14ac:dyDescent="0.3">
      <c r="A13" s="67" t="s">
        <v>29</v>
      </c>
      <c r="B13" s="68"/>
    </row>
    <row r="14" spans="1:2" x14ac:dyDescent="0.3">
      <c r="A14" t="s">
        <v>30</v>
      </c>
      <c r="B14" t="s">
        <v>31</v>
      </c>
    </row>
    <row r="15" spans="1:2" x14ac:dyDescent="0.3">
      <c r="A15" t="s">
        <v>32</v>
      </c>
    </row>
    <row r="16" spans="1:2" x14ac:dyDescent="0.3">
      <c r="A16" t="s">
        <v>33</v>
      </c>
      <c r="B16" t="s">
        <v>34</v>
      </c>
    </row>
    <row r="17" spans="1:15" x14ac:dyDescent="0.3">
      <c r="B17" t="s">
        <v>35</v>
      </c>
    </row>
    <row r="18" spans="1:15" x14ac:dyDescent="0.3">
      <c r="B18" t="s">
        <v>36</v>
      </c>
    </row>
    <row r="19" spans="1:15" x14ac:dyDescent="0.3">
      <c r="B19" t="s">
        <v>37</v>
      </c>
    </row>
    <row r="20" spans="1:15" x14ac:dyDescent="0.3">
      <c r="B20" t="s">
        <v>38</v>
      </c>
    </row>
    <row r="21" spans="1:15" x14ac:dyDescent="0.3">
      <c r="B21" t="s">
        <v>39</v>
      </c>
    </row>
    <row r="22" spans="1:15" x14ac:dyDescent="0.3">
      <c r="B22" t="s">
        <v>40</v>
      </c>
    </row>
    <row r="23" spans="1:15" x14ac:dyDescent="0.3">
      <c r="B23" t="s">
        <v>41</v>
      </c>
    </row>
    <row r="25" spans="1:15" x14ac:dyDescent="0.3">
      <c r="A25" s="67" t="s">
        <v>42</v>
      </c>
      <c r="B25" s="68"/>
    </row>
    <row r="27" spans="1:15" x14ac:dyDescent="0.3">
      <c r="B27" s="69"/>
      <c r="C27" s="70">
        <v>1</v>
      </c>
      <c r="D27" s="70">
        <v>2</v>
      </c>
      <c r="E27" s="70">
        <v>3</v>
      </c>
      <c r="F27" s="70">
        <v>4</v>
      </c>
      <c r="G27" s="70">
        <v>5</v>
      </c>
      <c r="H27" s="70">
        <v>6</v>
      </c>
      <c r="I27" s="70">
        <v>7</v>
      </c>
      <c r="J27" s="70">
        <v>8</v>
      </c>
      <c r="K27" s="70">
        <v>9</v>
      </c>
      <c r="L27" s="70">
        <v>10</v>
      </c>
      <c r="M27" s="70">
        <v>11</v>
      </c>
      <c r="N27" s="70">
        <v>12</v>
      </c>
    </row>
    <row r="28" spans="1:15" x14ac:dyDescent="0.3">
      <c r="B28" s="150" t="s">
        <v>43</v>
      </c>
      <c r="C28" s="71"/>
      <c r="D28" s="71"/>
      <c r="E28" s="72" t="s">
        <v>140</v>
      </c>
      <c r="F28" s="72" t="s">
        <v>140</v>
      </c>
      <c r="G28" s="73" t="s">
        <v>142</v>
      </c>
      <c r="H28" s="73" t="s">
        <v>142</v>
      </c>
      <c r="I28" s="71"/>
      <c r="J28" s="71"/>
      <c r="K28" s="71"/>
      <c r="L28" s="71"/>
      <c r="M28" s="71"/>
      <c r="N28" s="71"/>
      <c r="O28" s="74" t="s">
        <v>46</v>
      </c>
    </row>
    <row r="29" spans="1:15" x14ac:dyDescent="0.3">
      <c r="B29" s="151"/>
      <c r="C29" s="75"/>
      <c r="D29" s="75"/>
      <c r="E29" s="76">
        <v>0.97655999999999998</v>
      </c>
      <c r="F29" s="76">
        <v>0.97655999999999998</v>
      </c>
      <c r="G29" s="77"/>
      <c r="H29" s="77"/>
      <c r="I29" s="75"/>
      <c r="J29" s="75"/>
      <c r="K29" s="75"/>
      <c r="L29" s="75"/>
      <c r="M29" s="75"/>
      <c r="N29" s="75"/>
      <c r="O29" s="74" t="s">
        <v>47</v>
      </c>
    </row>
    <row r="30" spans="1:15" x14ac:dyDescent="0.3">
      <c r="B30" s="150" t="s">
        <v>48</v>
      </c>
      <c r="C30" s="72" t="s">
        <v>52</v>
      </c>
      <c r="D30" s="72" t="s">
        <v>52</v>
      </c>
      <c r="E30" s="78" t="s">
        <v>66</v>
      </c>
      <c r="F30" s="78" t="s">
        <v>66</v>
      </c>
      <c r="G30" s="73" t="s">
        <v>143</v>
      </c>
      <c r="H30" s="73" t="s">
        <v>143</v>
      </c>
      <c r="I30" s="71"/>
      <c r="J30" s="71"/>
      <c r="K30" s="71"/>
      <c r="L30" s="71"/>
      <c r="M30" s="71"/>
      <c r="N30" s="71"/>
      <c r="O30" s="74" t="s">
        <v>46</v>
      </c>
    </row>
    <row r="31" spans="1:15" x14ac:dyDescent="0.3">
      <c r="B31" s="151"/>
      <c r="C31" s="76">
        <v>125</v>
      </c>
      <c r="D31" s="76">
        <v>125</v>
      </c>
      <c r="E31" s="79"/>
      <c r="F31" s="79"/>
      <c r="G31" s="77"/>
      <c r="H31" s="77"/>
      <c r="I31" s="75"/>
      <c r="J31" s="75"/>
      <c r="K31" s="75"/>
      <c r="L31" s="75"/>
      <c r="M31" s="75"/>
      <c r="N31" s="75"/>
      <c r="O31" s="74" t="s">
        <v>47</v>
      </c>
    </row>
    <row r="32" spans="1:15" x14ac:dyDescent="0.3">
      <c r="B32" s="150" t="s">
        <v>51</v>
      </c>
      <c r="C32" s="72" t="s">
        <v>55</v>
      </c>
      <c r="D32" s="72" t="s">
        <v>55</v>
      </c>
      <c r="E32" s="73" t="s">
        <v>45</v>
      </c>
      <c r="F32" s="73" t="s">
        <v>45</v>
      </c>
      <c r="G32" s="73" t="s">
        <v>144</v>
      </c>
      <c r="H32" s="73" t="s">
        <v>144</v>
      </c>
      <c r="I32" s="71"/>
      <c r="J32" s="71"/>
      <c r="K32" s="71"/>
      <c r="L32" s="71"/>
      <c r="M32" s="71"/>
      <c r="N32" s="71"/>
      <c r="O32" s="74" t="s">
        <v>46</v>
      </c>
    </row>
    <row r="33" spans="1:15" x14ac:dyDescent="0.3">
      <c r="B33" s="151"/>
      <c r="C33" s="76">
        <v>62.5</v>
      </c>
      <c r="D33" s="76">
        <v>62.5</v>
      </c>
      <c r="E33" s="77"/>
      <c r="F33" s="77"/>
      <c r="G33" s="77"/>
      <c r="H33" s="77"/>
      <c r="I33" s="75"/>
      <c r="J33" s="75"/>
      <c r="K33" s="75"/>
      <c r="L33" s="75"/>
      <c r="M33" s="75"/>
      <c r="N33" s="75"/>
      <c r="O33" s="74" t="s">
        <v>47</v>
      </c>
    </row>
    <row r="34" spans="1:15" x14ac:dyDescent="0.3">
      <c r="B34" s="150" t="s">
        <v>54</v>
      </c>
      <c r="C34" s="72" t="s">
        <v>58</v>
      </c>
      <c r="D34" s="72" t="s">
        <v>58</v>
      </c>
      <c r="E34" s="73" t="s">
        <v>50</v>
      </c>
      <c r="F34" s="73" t="s">
        <v>50</v>
      </c>
      <c r="G34" s="73" t="s">
        <v>145</v>
      </c>
      <c r="H34" s="73" t="s">
        <v>145</v>
      </c>
      <c r="I34" s="71"/>
      <c r="J34" s="71"/>
      <c r="K34" s="71"/>
      <c r="L34" s="71"/>
      <c r="M34" s="71"/>
      <c r="N34" s="71"/>
      <c r="O34" s="74" t="s">
        <v>46</v>
      </c>
    </row>
    <row r="35" spans="1:15" x14ac:dyDescent="0.3">
      <c r="B35" s="151"/>
      <c r="C35" s="76">
        <v>31.25</v>
      </c>
      <c r="D35" s="76">
        <v>31.25</v>
      </c>
      <c r="E35" s="77"/>
      <c r="F35" s="77"/>
      <c r="G35" s="77"/>
      <c r="H35" s="77"/>
      <c r="I35" s="75"/>
      <c r="J35" s="75"/>
      <c r="K35" s="75"/>
      <c r="L35" s="75"/>
      <c r="M35" s="75"/>
      <c r="N35" s="75"/>
      <c r="O35" s="74" t="s">
        <v>47</v>
      </c>
    </row>
    <row r="36" spans="1:15" x14ac:dyDescent="0.3">
      <c r="B36" s="150" t="s">
        <v>57</v>
      </c>
      <c r="C36" s="72" t="s">
        <v>61</v>
      </c>
      <c r="D36" s="72" t="s">
        <v>61</v>
      </c>
      <c r="E36" s="73" t="s">
        <v>53</v>
      </c>
      <c r="F36" s="73" t="s">
        <v>53</v>
      </c>
      <c r="G36" s="73" t="s">
        <v>146</v>
      </c>
      <c r="H36" s="73" t="s">
        <v>146</v>
      </c>
      <c r="I36" s="71"/>
      <c r="J36" s="71"/>
      <c r="K36" s="71"/>
      <c r="L36" s="71"/>
      <c r="M36" s="71"/>
      <c r="N36" s="71"/>
      <c r="O36" s="74" t="s">
        <v>46</v>
      </c>
    </row>
    <row r="37" spans="1:15" x14ac:dyDescent="0.3">
      <c r="B37" s="151"/>
      <c r="C37" s="76">
        <v>15.625</v>
      </c>
      <c r="D37" s="76">
        <v>15.625</v>
      </c>
      <c r="E37" s="77"/>
      <c r="F37" s="77"/>
      <c r="G37" s="77"/>
      <c r="H37" s="77"/>
      <c r="I37" s="75"/>
      <c r="J37" s="75"/>
      <c r="K37" s="75"/>
      <c r="L37" s="75"/>
      <c r="M37" s="75"/>
      <c r="N37" s="75"/>
      <c r="O37" s="74" t="s">
        <v>47</v>
      </c>
    </row>
    <row r="38" spans="1:15" x14ac:dyDescent="0.3">
      <c r="B38" s="150" t="s">
        <v>60</v>
      </c>
      <c r="C38" s="72" t="s">
        <v>64</v>
      </c>
      <c r="D38" s="72" t="s">
        <v>64</v>
      </c>
      <c r="E38" s="73" t="s">
        <v>56</v>
      </c>
      <c r="F38" s="73" t="s">
        <v>56</v>
      </c>
      <c r="G38" s="73" t="s">
        <v>148</v>
      </c>
      <c r="H38" s="73" t="s">
        <v>148</v>
      </c>
      <c r="I38" s="71"/>
      <c r="J38" s="71"/>
      <c r="K38" s="71"/>
      <c r="L38" s="71"/>
      <c r="M38" s="71"/>
      <c r="N38" s="71"/>
      <c r="O38" s="74" t="s">
        <v>46</v>
      </c>
    </row>
    <row r="39" spans="1:15" x14ac:dyDescent="0.3">
      <c r="B39" s="151"/>
      <c r="C39" s="76">
        <v>7.8125</v>
      </c>
      <c r="D39" s="76">
        <v>7.8125</v>
      </c>
      <c r="E39" s="77"/>
      <c r="F39" s="77"/>
      <c r="G39" s="77"/>
      <c r="H39" s="77"/>
      <c r="I39" s="75"/>
      <c r="J39" s="75"/>
      <c r="K39" s="75"/>
      <c r="L39" s="75"/>
      <c r="M39" s="75"/>
      <c r="N39" s="75"/>
      <c r="O39" s="74" t="s">
        <v>47</v>
      </c>
    </row>
    <row r="40" spans="1:15" x14ac:dyDescent="0.3">
      <c r="B40" s="150" t="s">
        <v>63</v>
      </c>
      <c r="C40" s="72" t="s">
        <v>147</v>
      </c>
      <c r="D40" s="72" t="s">
        <v>147</v>
      </c>
      <c r="E40" s="73" t="s">
        <v>59</v>
      </c>
      <c r="F40" s="73" t="s">
        <v>59</v>
      </c>
      <c r="G40" s="71"/>
      <c r="H40" s="71"/>
      <c r="I40" s="71"/>
      <c r="J40" s="71"/>
      <c r="K40" s="71"/>
      <c r="L40" s="71"/>
      <c r="M40" s="71"/>
      <c r="N40" s="71"/>
      <c r="O40" s="74" t="s">
        <v>46</v>
      </c>
    </row>
    <row r="41" spans="1:15" x14ac:dyDescent="0.3">
      <c r="B41" s="151"/>
      <c r="C41" s="76">
        <v>3.9062999999999999</v>
      </c>
      <c r="D41" s="76">
        <v>3.9062999999999999</v>
      </c>
      <c r="E41" s="77"/>
      <c r="F41" s="77"/>
      <c r="G41" s="75"/>
      <c r="H41" s="75"/>
      <c r="I41" s="75"/>
      <c r="J41" s="75"/>
      <c r="K41" s="75"/>
      <c r="L41" s="75"/>
      <c r="M41" s="75"/>
      <c r="N41" s="75"/>
      <c r="O41" s="74" t="s">
        <v>47</v>
      </c>
    </row>
    <row r="42" spans="1:15" x14ac:dyDescent="0.3">
      <c r="B42" s="150" t="s">
        <v>65</v>
      </c>
      <c r="C42" s="72" t="s">
        <v>149</v>
      </c>
      <c r="D42" s="72" t="s">
        <v>149</v>
      </c>
      <c r="E42" s="73" t="s">
        <v>62</v>
      </c>
      <c r="F42" s="73" t="s">
        <v>62</v>
      </c>
      <c r="G42" s="71"/>
      <c r="H42" s="71"/>
      <c r="I42" s="71"/>
      <c r="J42" s="71"/>
      <c r="K42" s="71"/>
      <c r="L42" s="71"/>
      <c r="M42" s="71"/>
      <c r="N42" s="71"/>
      <c r="O42" s="74" t="s">
        <v>46</v>
      </c>
    </row>
    <row r="43" spans="1:15" x14ac:dyDescent="0.3">
      <c r="B43" s="151"/>
      <c r="C43" s="76">
        <v>1.9531000000000001</v>
      </c>
      <c r="D43" s="76">
        <v>1.9531000000000001</v>
      </c>
      <c r="E43" s="77"/>
      <c r="F43" s="77"/>
      <c r="G43" s="75"/>
      <c r="H43" s="75"/>
      <c r="I43" s="75"/>
      <c r="J43" s="75"/>
      <c r="K43" s="75"/>
      <c r="L43" s="75"/>
      <c r="M43" s="75"/>
      <c r="N43" s="75"/>
      <c r="O43" s="74" t="s">
        <v>47</v>
      </c>
    </row>
    <row r="45" spans="1:15" x14ac:dyDescent="0.3">
      <c r="A45" s="67" t="s">
        <v>67</v>
      </c>
      <c r="B45" s="68"/>
    </row>
    <row r="46" spans="1:15" x14ac:dyDescent="0.3">
      <c r="A46" t="s">
        <v>68</v>
      </c>
      <c r="B46">
        <v>24.6</v>
      </c>
    </row>
    <row r="48" spans="1:15" ht="26.4" x14ac:dyDescent="0.3">
      <c r="B48" s="70" t="s">
        <v>46</v>
      </c>
      <c r="C48" s="70" t="s">
        <v>69</v>
      </c>
      <c r="D48" s="70" t="s">
        <v>47</v>
      </c>
      <c r="E48" s="80">
        <v>485515</v>
      </c>
      <c r="F48" s="70" t="s">
        <v>70</v>
      </c>
      <c r="G48" s="70" t="s">
        <v>71</v>
      </c>
      <c r="H48" s="70" t="s">
        <v>72</v>
      </c>
      <c r="I48" s="70" t="s">
        <v>73</v>
      </c>
      <c r="J48" s="70" t="s">
        <v>74</v>
      </c>
      <c r="K48" s="70" t="s">
        <v>75</v>
      </c>
    </row>
    <row r="49" spans="2:11" x14ac:dyDescent="0.3">
      <c r="B49" s="81" t="s">
        <v>66</v>
      </c>
      <c r="C49" s="81" t="s">
        <v>225</v>
      </c>
      <c r="D49" s="81"/>
      <c r="E49" s="81">
        <v>117</v>
      </c>
      <c r="F49" s="81">
        <v>2</v>
      </c>
      <c r="G49" s="81">
        <v>0.13200000000000001</v>
      </c>
      <c r="H49" s="81">
        <v>2</v>
      </c>
      <c r="I49" s="81">
        <v>0.13</v>
      </c>
      <c r="J49" s="81">
        <v>3.0000000000000001E-3</v>
      </c>
      <c r="K49" s="81">
        <v>2.4009999999999998</v>
      </c>
    </row>
    <row r="50" spans="2:11" x14ac:dyDescent="0.3">
      <c r="B50" s="81"/>
      <c r="C50" s="81" t="s">
        <v>82</v>
      </c>
      <c r="D50" s="81"/>
      <c r="E50" s="81">
        <v>114</v>
      </c>
      <c r="F50" s="81">
        <v>-2</v>
      </c>
      <c r="G50" s="81">
        <v>0.128</v>
      </c>
      <c r="H50" s="81"/>
      <c r="I50" s="81"/>
      <c r="J50" s="81"/>
      <c r="K50" s="81"/>
    </row>
    <row r="51" spans="2:11" x14ac:dyDescent="0.3">
      <c r="B51" s="81" t="s">
        <v>45</v>
      </c>
      <c r="C51" s="81" t="s">
        <v>83</v>
      </c>
      <c r="D51" s="81"/>
      <c r="E51" s="81">
        <v>12033</v>
      </c>
      <c r="F51" s="81">
        <v>11918</v>
      </c>
      <c r="G51" s="81">
        <v>17.658000000000001</v>
      </c>
      <c r="H51" s="81">
        <v>2</v>
      </c>
      <c r="I51" s="81">
        <v>17.667999999999999</v>
      </c>
      <c r="J51" s="81">
        <v>1.4999999999999999E-2</v>
      </c>
      <c r="K51" s="81">
        <v>8.2000000000000003E-2</v>
      </c>
    </row>
    <row r="52" spans="2:11" x14ac:dyDescent="0.3">
      <c r="B52" s="81"/>
      <c r="C52" s="81" t="s">
        <v>84</v>
      </c>
      <c r="D52" s="81"/>
      <c r="E52" s="81">
        <v>12047</v>
      </c>
      <c r="F52" s="81">
        <v>11932</v>
      </c>
      <c r="G52" s="81">
        <v>17.678000000000001</v>
      </c>
      <c r="H52" s="81"/>
      <c r="I52" s="81"/>
      <c r="J52" s="81"/>
      <c r="K52" s="81"/>
    </row>
    <row r="53" spans="2:11" x14ac:dyDescent="0.3">
      <c r="B53" s="81" t="s">
        <v>50</v>
      </c>
      <c r="C53" s="81" t="s">
        <v>85</v>
      </c>
      <c r="D53" s="81"/>
      <c r="E53" s="81">
        <v>7818</v>
      </c>
      <c r="F53" s="81">
        <v>7703</v>
      </c>
      <c r="G53" s="81">
        <v>11.457000000000001</v>
      </c>
      <c r="H53" s="81">
        <v>2</v>
      </c>
      <c r="I53" s="81">
        <v>11.499000000000001</v>
      </c>
      <c r="J53" s="81">
        <v>5.8999999999999997E-2</v>
      </c>
      <c r="K53" s="81">
        <v>0.51600000000000001</v>
      </c>
    </row>
    <row r="54" spans="2:11" x14ac:dyDescent="0.3">
      <c r="B54" s="81"/>
      <c r="C54" s="81" t="s">
        <v>86</v>
      </c>
      <c r="D54" s="81"/>
      <c r="E54" s="81">
        <v>7875</v>
      </c>
      <c r="F54" s="81">
        <v>7760</v>
      </c>
      <c r="G54" s="81">
        <v>11.541</v>
      </c>
      <c r="H54" s="81"/>
      <c r="I54" s="81"/>
      <c r="J54" s="81"/>
      <c r="K54" s="81"/>
    </row>
    <row r="55" spans="2:11" x14ac:dyDescent="0.3">
      <c r="B55" s="81" t="s">
        <v>53</v>
      </c>
      <c r="C55" s="81" t="s">
        <v>87</v>
      </c>
      <c r="D55" s="81"/>
      <c r="E55" s="81">
        <v>9349</v>
      </c>
      <c r="F55" s="81">
        <v>9234</v>
      </c>
      <c r="G55" s="81">
        <v>13.709</v>
      </c>
      <c r="H55" s="81">
        <v>2</v>
      </c>
      <c r="I55" s="81">
        <v>13.670999999999999</v>
      </c>
      <c r="J55" s="81">
        <v>5.3999999999999999E-2</v>
      </c>
      <c r="K55" s="81">
        <v>0.39600000000000002</v>
      </c>
    </row>
    <row r="56" spans="2:11" x14ac:dyDescent="0.3">
      <c r="B56" s="81"/>
      <c r="C56" s="81" t="s">
        <v>88</v>
      </c>
      <c r="D56" s="81"/>
      <c r="E56" s="81">
        <v>9297</v>
      </c>
      <c r="F56" s="81">
        <v>9182</v>
      </c>
      <c r="G56" s="81">
        <v>13.632999999999999</v>
      </c>
      <c r="H56" s="81"/>
      <c r="I56" s="81"/>
      <c r="J56" s="81"/>
      <c r="K56" s="81"/>
    </row>
    <row r="57" spans="2:11" x14ac:dyDescent="0.3">
      <c r="B57" s="81" t="s">
        <v>56</v>
      </c>
      <c r="C57" s="81" t="s">
        <v>89</v>
      </c>
      <c r="D57" s="81"/>
      <c r="E57" s="81">
        <v>8581</v>
      </c>
      <c r="F57" s="81">
        <v>8466</v>
      </c>
      <c r="G57" s="81">
        <v>12.58</v>
      </c>
      <c r="H57" s="81">
        <v>2</v>
      </c>
      <c r="I57" s="81">
        <v>12.582000000000001</v>
      </c>
      <c r="J57" s="81">
        <v>3.0000000000000001E-3</v>
      </c>
      <c r="K57" s="81">
        <v>2.5000000000000001E-2</v>
      </c>
    </row>
    <row r="58" spans="2:11" x14ac:dyDescent="0.3">
      <c r="B58" s="81"/>
      <c r="C58" s="81" t="s">
        <v>90</v>
      </c>
      <c r="D58" s="81"/>
      <c r="E58" s="81">
        <v>8584</v>
      </c>
      <c r="F58" s="81">
        <v>8469</v>
      </c>
      <c r="G58" s="81">
        <v>12.584</v>
      </c>
      <c r="H58" s="81"/>
      <c r="I58" s="81"/>
      <c r="J58" s="81"/>
      <c r="K58" s="81"/>
    </row>
    <row r="59" spans="2:11" x14ac:dyDescent="0.3">
      <c r="B59" s="81" t="s">
        <v>59</v>
      </c>
      <c r="C59" s="81" t="s">
        <v>238</v>
      </c>
      <c r="D59" s="81"/>
      <c r="E59" s="81">
        <v>25192</v>
      </c>
      <c r="F59" s="81">
        <v>25077</v>
      </c>
      <c r="G59" s="81">
        <v>37.024000000000001</v>
      </c>
      <c r="H59" s="81">
        <v>2</v>
      </c>
      <c r="I59" s="81">
        <v>36.618000000000002</v>
      </c>
      <c r="J59" s="81">
        <v>0.57399999999999995</v>
      </c>
      <c r="K59" s="81">
        <v>1.5660000000000001</v>
      </c>
    </row>
    <row r="60" spans="2:11" x14ac:dyDescent="0.3">
      <c r="B60" s="81"/>
      <c r="C60" s="81" t="s">
        <v>239</v>
      </c>
      <c r="D60" s="81"/>
      <c r="E60" s="81">
        <v>24641</v>
      </c>
      <c r="F60" s="81">
        <v>24526</v>
      </c>
      <c r="G60" s="81">
        <v>36.213000000000001</v>
      </c>
      <c r="H60" s="81"/>
      <c r="I60" s="81"/>
      <c r="J60" s="81"/>
      <c r="K60" s="81"/>
    </row>
    <row r="61" spans="2:11" x14ac:dyDescent="0.3">
      <c r="B61" s="81" t="s">
        <v>62</v>
      </c>
      <c r="C61" s="81" t="s">
        <v>240</v>
      </c>
      <c r="D61" s="81"/>
      <c r="E61" s="81">
        <v>14856</v>
      </c>
      <c r="F61" s="81">
        <v>14741</v>
      </c>
      <c r="G61" s="81">
        <v>21.811</v>
      </c>
      <c r="H61" s="81">
        <v>2</v>
      </c>
      <c r="I61" s="81">
        <v>20.988</v>
      </c>
      <c r="J61" s="81">
        <v>1.1639999999999999</v>
      </c>
      <c r="K61" s="81">
        <v>5.5469999999999997</v>
      </c>
    </row>
    <row r="62" spans="2:11" x14ac:dyDescent="0.3">
      <c r="B62" s="81"/>
      <c r="C62" s="81" t="s">
        <v>241</v>
      </c>
      <c r="D62" s="81"/>
      <c r="E62" s="81">
        <v>13737</v>
      </c>
      <c r="F62" s="81">
        <v>13622</v>
      </c>
      <c r="G62" s="81">
        <v>20.164999999999999</v>
      </c>
      <c r="H62" s="81"/>
      <c r="I62" s="81"/>
      <c r="J62" s="81"/>
      <c r="K62" s="81"/>
    </row>
    <row r="63" spans="2:11" x14ac:dyDescent="0.3">
      <c r="B63" s="81" t="s">
        <v>142</v>
      </c>
      <c r="C63" s="81" t="s">
        <v>188</v>
      </c>
      <c r="D63" s="81"/>
      <c r="E63" s="81">
        <v>16339</v>
      </c>
      <c r="F63" s="81">
        <v>16224</v>
      </c>
      <c r="G63" s="81">
        <v>23.992999999999999</v>
      </c>
      <c r="H63" s="81">
        <v>2</v>
      </c>
      <c r="I63" s="81">
        <v>23.94</v>
      </c>
      <c r="J63" s="81">
        <v>7.4999999999999997E-2</v>
      </c>
      <c r="K63" s="81">
        <v>0.313</v>
      </c>
    </row>
    <row r="64" spans="2:11" x14ac:dyDescent="0.3">
      <c r="B64" s="81"/>
      <c r="C64" s="81" t="s">
        <v>189</v>
      </c>
      <c r="D64" s="81"/>
      <c r="E64" s="81">
        <v>16267</v>
      </c>
      <c r="F64" s="81">
        <v>16152</v>
      </c>
      <c r="G64" s="81">
        <v>23.887</v>
      </c>
      <c r="H64" s="81"/>
      <c r="I64" s="81"/>
      <c r="J64" s="81"/>
      <c r="K64" s="81"/>
    </row>
    <row r="65" spans="2:11" x14ac:dyDescent="0.3">
      <c r="B65" s="81" t="s">
        <v>143</v>
      </c>
      <c r="C65" s="81" t="s">
        <v>190</v>
      </c>
      <c r="D65" s="81"/>
      <c r="E65" s="81">
        <v>27796</v>
      </c>
      <c r="F65" s="81">
        <v>27681</v>
      </c>
      <c r="G65" s="81">
        <v>40.856999999999999</v>
      </c>
      <c r="H65" s="81">
        <v>2</v>
      </c>
      <c r="I65" s="81">
        <v>40.576000000000001</v>
      </c>
      <c r="J65" s="81">
        <v>0.39900000000000002</v>
      </c>
      <c r="K65" s="81">
        <v>0.98299999999999998</v>
      </c>
    </row>
    <row r="66" spans="2:11" x14ac:dyDescent="0.3">
      <c r="B66" s="81"/>
      <c r="C66" s="81" t="s">
        <v>191</v>
      </c>
      <c r="D66" s="81"/>
      <c r="E66" s="81">
        <v>27413</v>
      </c>
      <c r="F66" s="81">
        <v>27298</v>
      </c>
      <c r="G66" s="81">
        <v>40.293999999999997</v>
      </c>
      <c r="H66" s="81"/>
      <c r="I66" s="81"/>
      <c r="J66" s="81"/>
      <c r="K66" s="81"/>
    </row>
    <row r="67" spans="2:11" x14ac:dyDescent="0.3">
      <c r="B67" s="81" t="s">
        <v>144</v>
      </c>
      <c r="C67" s="81" t="s">
        <v>192</v>
      </c>
      <c r="D67" s="81"/>
      <c r="E67" s="81">
        <v>40568</v>
      </c>
      <c r="F67" s="81">
        <v>40453</v>
      </c>
      <c r="G67" s="81">
        <v>59.668999999999997</v>
      </c>
      <c r="H67" s="81">
        <v>2</v>
      </c>
      <c r="I67" s="81">
        <v>59.792000000000002</v>
      </c>
      <c r="J67" s="81">
        <v>0.17399999999999999</v>
      </c>
      <c r="K67" s="81">
        <v>0.29099999999999998</v>
      </c>
    </row>
    <row r="68" spans="2:11" x14ac:dyDescent="0.3">
      <c r="B68" s="81"/>
      <c r="C68" s="81" t="s">
        <v>193</v>
      </c>
      <c r="D68" s="81"/>
      <c r="E68" s="81">
        <v>40735</v>
      </c>
      <c r="F68" s="81">
        <v>40620</v>
      </c>
      <c r="G68" s="81">
        <v>59.914999999999999</v>
      </c>
      <c r="H68" s="81"/>
      <c r="I68" s="81"/>
      <c r="J68" s="81"/>
      <c r="K68" s="81"/>
    </row>
    <row r="69" spans="2:11" x14ac:dyDescent="0.3">
      <c r="B69" s="81" t="s">
        <v>145</v>
      </c>
      <c r="C69" s="81" t="s">
        <v>194</v>
      </c>
      <c r="D69" s="81"/>
      <c r="E69" s="81">
        <v>30992</v>
      </c>
      <c r="F69" s="81">
        <v>30877</v>
      </c>
      <c r="G69" s="81">
        <v>45.564</v>
      </c>
      <c r="H69" s="81">
        <v>2</v>
      </c>
      <c r="I69" s="81">
        <v>45.817999999999998</v>
      </c>
      <c r="J69" s="81">
        <v>0.35899999999999999</v>
      </c>
      <c r="K69" s="81">
        <v>0.78400000000000003</v>
      </c>
    </row>
    <row r="70" spans="2:11" x14ac:dyDescent="0.3">
      <c r="B70" s="81"/>
      <c r="C70" s="81" t="s">
        <v>195</v>
      </c>
      <c r="D70" s="81"/>
      <c r="E70" s="81">
        <v>31337</v>
      </c>
      <c r="F70" s="81">
        <v>31222</v>
      </c>
      <c r="G70" s="81">
        <v>46.072000000000003</v>
      </c>
      <c r="H70" s="81"/>
      <c r="I70" s="81"/>
      <c r="J70" s="81"/>
      <c r="K70" s="81"/>
    </row>
    <row r="71" spans="2:11" x14ac:dyDescent="0.3">
      <c r="B71" s="81" t="s">
        <v>146</v>
      </c>
      <c r="C71" s="81" t="s">
        <v>196</v>
      </c>
      <c r="D71" s="81"/>
      <c r="E71" s="81">
        <v>29665</v>
      </c>
      <c r="F71" s="81">
        <v>29550</v>
      </c>
      <c r="G71" s="81">
        <v>43.609000000000002</v>
      </c>
      <c r="H71" s="81">
        <v>2</v>
      </c>
      <c r="I71" s="81">
        <v>43.542999999999999</v>
      </c>
      <c r="J71" s="81">
        <v>9.4E-2</v>
      </c>
      <c r="K71" s="81">
        <v>0.215</v>
      </c>
    </row>
    <row r="72" spans="2:11" x14ac:dyDescent="0.3">
      <c r="B72" s="81"/>
      <c r="C72" s="81" t="s">
        <v>197</v>
      </c>
      <c r="D72" s="81"/>
      <c r="E72" s="81">
        <v>29575</v>
      </c>
      <c r="F72" s="81">
        <v>29460</v>
      </c>
      <c r="G72" s="81">
        <v>43.476999999999997</v>
      </c>
      <c r="H72" s="81"/>
      <c r="I72" s="81"/>
      <c r="J72" s="81"/>
      <c r="K72" s="81"/>
    </row>
    <row r="73" spans="2:11" x14ac:dyDescent="0.3">
      <c r="B73" s="81" t="s">
        <v>148</v>
      </c>
      <c r="C73" s="81" t="s">
        <v>198</v>
      </c>
      <c r="D73" s="81"/>
      <c r="E73" s="81">
        <v>47750</v>
      </c>
      <c r="F73" s="81">
        <v>47635</v>
      </c>
      <c r="G73" s="81">
        <v>70.251999999999995</v>
      </c>
      <c r="H73" s="81">
        <v>2</v>
      </c>
      <c r="I73" s="81">
        <v>70.201999999999998</v>
      </c>
      <c r="J73" s="81">
        <v>7.0000000000000007E-2</v>
      </c>
      <c r="K73" s="81">
        <v>9.9000000000000005E-2</v>
      </c>
    </row>
    <row r="74" spans="2:11" x14ac:dyDescent="0.3">
      <c r="B74" s="81"/>
      <c r="C74" s="81" t="s">
        <v>199</v>
      </c>
      <c r="D74" s="81"/>
      <c r="E74" s="81">
        <v>47683</v>
      </c>
      <c r="F74" s="81">
        <v>47568</v>
      </c>
      <c r="G74" s="81">
        <v>70.153000000000006</v>
      </c>
      <c r="H74" s="81"/>
      <c r="I74" s="81"/>
      <c r="J74" s="81"/>
      <c r="K74" s="81"/>
    </row>
    <row r="75" spans="2:11" x14ac:dyDescent="0.3">
      <c r="B75" s="81" t="s">
        <v>52</v>
      </c>
      <c r="C75" s="81" t="s">
        <v>93</v>
      </c>
      <c r="D75" s="81">
        <v>125</v>
      </c>
      <c r="E75" s="81">
        <v>88405</v>
      </c>
      <c r="F75" s="81">
        <v>88290</v>
      </c>
      <c r="G75" s="81">
        <v>130.232</v>
      </c>
      <c r="H75" s="81">
        <v>2</v>
      </c>
      <c r="I75" s="81">
        <v>124.908</v>
      </c>
      <c r="J75" s="81">
        <v>7.53</v>
      </c>
      <c r="K75" s="81">
        <v>6.0289999999999999</v>
      </c>
    </row>
    <row r="76" spans="2:11" x14ac:dyDescent="0.3">
      <c r="B76" s="81"/>
      <c r="C76" s="81" t="s">
        <v>94</v>
      </c>
      <c r="D76" s="81">
        <v>125</v>
      </c>
      <c r="E76" s="81">
        <v>81193</v>
      </c>
      <c r="F76" s="81">
        <v>81078</v>
      </c>
      <c r="G76" s="81">
        <v>119.583</v>
      </c>
      <c r="H76" s="81"/>
      <c r="I76" s="81"/>
      <c r="J76" s="81"/>
      <c r="K76" s="81"/>
    </row>
    <row r="77" spans="2:11" x14ac:dyDescent="0.3">
      <c r="B77" s="81" t="s">
        <v>55</v>
      </c>
      <c r="C77" s="81" t="s">
        <v>95</v>
      </c>
      <c r="D77" s="81">
        <v>62.5</v>
      </c>
      <c r="E77" s="81">
        <v>43275</v>
      </c>
      <c r="F77" s="81">
        <v>43160</v>
      </c>
      <c r="G77" s="81">
        <v>63.656999999999996</v>
      </c>
      <c r="H77" s="81">
        <v>2</v>
      </c>
      <c r="I77" s="81">
        <v>63.034999999999997</v>
      </c>
      <c r="J77" s="81">
        <v>0.88</v>
      </c>
      <c r="K77" s="81">
        <v>1.397</v>
      </c>
    </row>
    <row r="78" spans="2:11" x14ac:dyDescent="0.3">
      <c r="B78" s="81"/>
      <c r="C78" s="81" t="s">
        <v>96</v>
      </c>
      <c r="D78" s="81">
        <v>62.5</v>
      </c>
      <c r="E78" s="81">
        <v>42430</v>
      </c>
      <c r="F78" s="81">
        <v>42315</v>
      </c>
      <c r="G78" s="81">
        <v>62.411999999999999</v>
      </c>
      <c r="H78" s="81"/>
      <c r="I78" s="81"/>
      <c r="J78" s="81"/>
      <c r="K78" s="81"/>
    </row>
    <row r="79" spans="2:11" x14ac:dyDescent="0.3">
      <c r="B79" s="81" t="s">
        <v>58</v>
      </c>
      <c r="C79" s="81" t="s">
        <v>97</v>
      </c>
      <c r="D79" s="81">
        <v>31.25</v>
      </c>
      <c r="E79" s="81">
        <v>21050</v>
      </c>
      <c r="F79" s="81">
        <v>20935</v>
      </c>
      <c r="G79" s="81">
        <v>30.927</v>
      </c>
      <c r="H79" s="81">
        <v>2</v>
      </c>
      <c r="I79" s="81">
        <v>30.667999999999999</v>
      </c>
      <c r="J79" s="81">
        <v>0.36599999999999999</v>
      </c>
      <c r="K79" s="81">
        <v>1.1950000000000001</v>
      </c>
    </row>
    <row r="80" spans="2:11" x14ac:dyDescent="0.3">
      <c r="B80" s="81"/>
      <c r="C80" s="81" t="s">
        <v>98</v>
      </c>
      <c r="D80" s="81">
        <v>31.25</v>
      </c>
      <c r="E80" s="81">
        <v>20698</v>
      </c>
      <c r="F80" s="81">
        <v>20583</v>
      </c>
      <c r="G80" s="81">
        <v>30.408000000000001</v>
      </c>
      <c r="H80" s="81"/>
      <c r="I80" s="81"/>
      <c r="J80" s="81"/>
      <c r="K80" s="81"/>
    </row>
    <row r="81" spans="1:11" x14ac:dyDescent="0.3">
      <c r="B81" s="81" t="s">
        <v>61</v>
      </c>
      <c r="C81" s="81" t="s">
        <v>99</v>
      </c>
      <c r="D81" s="81">
        <v>15.625</v>
      </c>
      <c r="E81" s="81">
        <v>10491</v>
      </c>
      <c r="F81" s="81">
        <v>10376</v>
      </c>
      <c r="G81" s="81">
        <v>15.388999999999999</v>
      </c>
      <c r="H81" s="81">
        <v>2</v>
      </c>
      <c r="I81" s="81">
        <v>15.311999999999999</v>
      </c>
      <c r="J81" s="81">
        <v>0.109</v>
      </c>
      <c r="K81" s="81">
        <v>0.71299999999999997</v>
      </c>
    </row>
    <row r="82" spans="1:11" x14ac:dyDescent="0.3">
      <c r="B82" s="81"/>
      <c r="C82" s="81" t="s">
        <v>100</v>
      </c>
      <c r="D82" s="81">
        <v>15.625</v>
      </c>
      <c r="E82" s="81">
        <v>10386</v>
      </c>
      <c r="F82" s="81">
        <v>10271</v>
      </c>
      <c r="G82" s="81">
        <v>15.234999999999999</v>
      </c>
      <c r="H82" s="81"/>
      <c r="I82" s="81"/>
      <c r="J82" s="81"/>
      <c r="K82" s="81"/>
    </row>
    <row r="83" spans="1:11" x14ac:dyDescent="0.3">
      <c r="B83" s="81" t="s">
        <v>64</v>
      </c>
      <c r="C83" s="81" t="s">
        <v>101</v>
      </c>
      <c r="D83" s="81">
        <v>7.8125</v>
      </c>
      <c r="E83" s="81">
        <v>5419</v>
      </c>
      <c r="F83" s="81">
        <v>5304</v>
      </c>
      <c r="G83" s="81">
        <v>7.9290000000000003</v>
      </c>
      <c r="H83" s="81">
        <v>2</v>
      </c>
      <c r="I83" s="81">
        <v>7.8819999999999997</v>
      </c>
      <c r="J83" s="81">
        <v>6.7000000000000004E-2</v>
      </c>
      <c r="K83" s="81">
        <v>0.84399999999999997</v>
      </c>
    </row>
    <row r="84" spans="1:11" x14ac:dyDescent="0.3">
      <c r="B84" s="81"/>
      <c r="C84" s="81" t="s">
        <v>102</v>
      </c>
      <c r="D84" s="81">
        <v>7.8125</v>
      </c>
      <c r="E84" s="81">
        <v>5355</v>
      </c>
      <c r="F84" s="81">
        <v>5240</v>
      </c>
      <c r="G84" s="81">
        <v>7.835</v>
      </c>
      <c r="H84" s="81"/>
      <c r="I84" s="81"/>
      <c r="J84" s="81"/>
      <c r="K84" s="81"/>
    </row>
    <row r="85" spans="1:11" x14ac:dyDescent="0.3">
      <c r="B85" s="81" t="s">
        <v>147</v>
      </c>
      <c r="C85" s="81" t="s">
        <v>103</v>
      </c>
      <c r="D85" s="81">
        <v>3.9062999999999999</v>
      </c>
      <c r="E85" s="81">
        <v>2714</v>
      </c>
      <c r="F85" s="81">
        <v>2599</v>
      </c>
      <c r="G85" s="81">
        <v>3.9510000000000001</v>
      </c>
      <c r="H85" s="81">
        <v>2</v>
      </c>
      <c r="I85" s="81">
        <v>3.964</v>
      </c>
      <c r="J85" s="81">
        <v>1.9E-2</v>
      </c>
      <c r="K85" s="81">
        <v>0.47199999999999998</v>
      </c>
    </row>
    <row r="86" spans="1:11" x14ac:dyDescent="0.3">
      <c r="B86" s="81"/>
      <c r="C86" s="81" t="s">
        <v>104</v>
      </c>
      <c r="D86" s="81">
        <v>3.9062999999999999</v>
      </c>
      <c r="E86" s="81">
        <v>2732</v>
      </c>
      <c r="F86" s="81">
        <v>2617</v>
      </c>
      <c r="G86" s="81">
        <v>3.9769999999999999</v>
      </c>
      <c r="H86" s="81"/>
      <c r="I86" s="81"/>
      <c r="J86" s="81"/>
      <c r="K86" s="81"/>
    </row>
    <row r="87" spans="1:11" x14ac:dyDescent="0.3">
      <c r="B87" s="81" t="s">
        <v>149</v>
      </c>
      <c r="C87" s="81" t="s">
        <v>76</v>
      </c>
      <c r="D87" s="81">
        <v>1.9531000000000001</v>
      </c>
      <c r="E87" s="81">
        <v>1517</v>
      </c>
      <c r="F87" s="81">
        <v>1402</v>
      </c>
      <c r="G87" s="81">
        <v>2.1909999999999998</v>
      </c>
      <c r="H87" s="81">
        <v>2</v>
      </c>
      <c r="I87" s="81">
        <v>2.1659999999999999</v>
      </c>
      <c r="J87" s="81">
        <v>3.4000000000000002E-2</v>
      </c>
      <c r="K87" s="81">
        <v>1.5840000000000001</v>
      </c>
    </row>
    <row r="88" spans="1:11" ht="26.1" customHeight="1" x14ac:dyDescent="0.3">
      <c r="B88" s="81"/>
      <c r="C88" s="81" t="s">
        <v>79</v>
      </c>
      <c r="D88" s="81">
        <v>1.9531000000000001</v>
      </c>
      <c r="E88" s="81">
        <v>1484</v>
      </c>
      <c r="F88" s="81">
        <v>1369</v>
      </c>
      <c r="G88" s="81">
        <v>2.1419999999999999</v>
      </c>
      <c r="H88" s="81"/>
      <c r="I88" s="81"/>
      <c r="J88" s="81"/>
      <c r="K88" s="81"/>
    </row>
    <row r="89" spans="1:11" x14ac:dyDescent="0.3">
      <c r="B89" s="81" t="s">
        <v>140</v>
      </c>
      <c r="C89" s="81" t="s">
        <v>80</v>
      </c>
      <c r="D89" s="81">
        <v>0.97655999999999998</v>
      </c>
      <c r="E89" s="81">
        <v>783</v>
      </c>
      <c r="F89" s="81">
        <v>668</v>
      </c>
      <c r="G89" s="81">
        <v>1.111</v>
      </c>
      <c r="H89" s="81">
        <v>2</v>
      </c>
      <c r="I89" s="81">
        <v>1.0900000000000001</v>
      </c>
      <c r="J89" s="81">
        <v>0.03</v>
      </c>
      <c r="K89" s="81">
        <v>2.766</v>
      </c>
    </row>
    <row r="90" spans="1:11" x14ac:dyDescent="0.3">
      <c r="B90" s="81"/>
      <c r="C90" s="81" t="s">
        <v>81</v>
      </c>
      <c r="D90" s="81">
        <v>0.97655999999999998</v>
      </c>
      <c r="E90" s="81">
        <v>754</v>
      </c>
      <c r="F90" s="81">
        <v>639</v>
      </c>
      <c r="G90" s="81">
        <v>1.069</v>
      </c>
      <c r="H90" s="81"/>
      <c r="I90" s="81"/>
      <c r="J90" s="81"/>
      <c r="K90" s="81"/>
    </row>
    <row r="92" spans="1:11" x14ac:dyDescent="0.3">
      <c r="A92" s="67" t="s">
        <v>105</v>
      </c>
      <c r="B92" s="68"/>
    </row>
    <row r="123" spans="1:2" ht="12.6" customHeight="1" x14ac:dyDescent="0.3"/>
    <row r="127" spans="1:2" ht="26.4" x14ac:dyDescent="0.3">
      <c r="A127" s="67" t="s">
        <v>106</v>
      </c>
      <c r="B127" s="68"/>
    </row>
    <row r="129" spans="1:17" ht="26.4" x14ac:dyDescent="0.3">
      <c r="B129" s="70" t="s">
        <v>107</v>
      </c>
      <c r="C129" s="70" t="s">
        <v>108</v>
      </c>
      <c r="D129" s="70" t="s">
        <v>43</v>
      </c>
      <c r="E129" s="70" t="s">
        <v>48</v>
      </c>
      <c r="F129" s="70" t="s">
        <v>51</v>
      </c>
      <c r="G129" s="70" t="s">
        <v>109</v>
      </c>
      <c r="H129" s="70" t="s">
        <v>110</v>
      </c>
      <c r="Q129" s="51"/>
    </row>
    <row r="130" spans="1:17" ht="26.4" x14ac:dyDescent="0.3">
      <c r="B130" s="81" t="s">
        <v>105</v>
      </c>
      <c r="C130" s="81" t="s">
        <v>111</v>
      </c>
      <c r="D130" s="81">
        <v>-88.4</v>
      </c>
      <c r="E130" s="81">
        <v>680</v>
      </c>
      <c r="F130" s="81">
        <v>-1.1599999999999999E-2</v>
      </c>
      <c r="G130" s="81">
        <v>1</v>
      </c>
      <c r="H130" s="81" t="s">
        <v>78</v>
      </c>
      <c r="Q130" s="91"/>
    </row>
    <row r="131" spans="1:17" x14ac:dyDescent="0.3">
      <c r="Q131" s="51"/>
    </row>
    <row r="133" spans="1:17" x14ac:dyDescent="0.3">
      <c r="Q133" s="51"/>
    </row>
    <row r="134" spans="1:17" x14ac:dyDescent="0.3">
      <c r="P134" s="91"/>
      <c r="Q134" s="91"/>
    </row>
    <row r="135" spans="1:17" x14ac:dyDescent="0.3">
      <c r="A135" s="67"/>
      <c r="P135" s="51"/>
      <c r="Q135" s="51"/>
    </row>
    <row r="136" spans="1:17" ht="15" thickBot="1" x14ac:dyDescent="0.35"/>
    <row r="137" spans="1:17" ht="15" thickBot="1" x14ac:dyDescent="0.35">
      <c r="B137" s="113" t="s">
        <v>250</v>
      </c>
      <c r="C137" s="114" t="s">
        <v>113</v>
      </c>
      <c r="D137" s="113" t="s">
        <v>114</v>
      </c>
      <c r="E137" s="113" t="s">
        <v>115</v>
      </c>
      <c r="F137" s="113" t="s">
        <v>116</v>
      </c>
      <c r="G137" s="20"/>
      <c r="H137" s="20"/>
      <c r="I137" s="40" t="s">
        <v>117</v>
      </c>
      <c r="J137" s="41"/>
      <c r="K137" s="41"/>
      <c r="L137" s="42"/>
      <c r="N137" s="40" t="s">
        <v>117</v>
      </c>
      <c r="O137" s="41"/>
      <c r="P137" s="41"/>
      <c r="Q137" s="42"/>
    </row>
    <row r="138" spans="1:17" x14ac:dyDescent="0.3">
      <c r="B138" s="115" t="s">
        <v>119</v>
      </c>
      <c r="C138" s="81">
        <v>17.667999999999999</v>
      </c>
      <c r="D138" s="117">
        <f>C138*500/10</f>
        <v>883.4</v>
      </c>
      <c r="E138" s="137">
        <f>D138*10/1000</f>
        <v>8.8339999999999996</v>
      </c>
      <c r="F138" s="118">
        <f>E138/$L$139</f>
        <v>5.889333333333333E-4</v>
      </c>
      <c r="G138" s="20"/>
      <c r="H138" s="20"/>
      <c r="I138" s="44" t="s">
        <v>120</v>
      </c>
      <c r="J138" s="45" t="s">
        <v>121</v>
      </c>
      <c r="K138" s="45" t="s">
        <v>122</v>
      </c>
      <c r="L138" s="46" t="s">
        <v>123</v>
      </c>
      <c r="N138" s="44" t="s">
        <v>120</v>
      </c>
      <c r="O138" s="45" t="s">
        <v>121</v>
      </c>
      <c r="P138" s="45" t="s">
        <v>122</v>
      </c>
      <c r="Q138" s="46" t="s">
        <v>123</v>
      </c>
    </row>
    <row r="139" spans="1:17" x14ac:dyDescent="0.3">
      <c r="B139" s="119" t="s">
        <v>124</v>
      </c>
      <c r="C139" s="81">
        <v>11.499000000000001</v>
      </c>
      <c r="D139" s="99">
        <f t="shared" ref="D139:D141" si="0">C139*500/10</f>
        <v>574.95000000000005</v>
      </c>
      <c r="E139" s="138">
        <f t="shared" ref="E139:E141" si="1">D139*10/1000</f>
        <v>5.7495000000000003</v>
      </c>
      <c r="F139" s="120">
        <f t="shared" ref="F139:F140" si="2">E139/$L$139</f>
        <v>3.8329999999999999E-4</v>
      </c>
      <c r="G139" s="20"/>
      <c r="H139" s="20"/>
      <c r="I139" s="49">
        <v>0.5</v>
      </c>
      <c r="J139" s="49">
        <v>0.03</v>
      </c>
      <c r="K139" s="49">
        <f>I139*J139</f>
        <v>1.4999999999999999E-2</v>
      </c>
      <c r="L139" s="50">
        <f>K139*1000*1000</f>
        <v>15000</v>
      </c>
      <c r="N139" s="49">
        <v>1</v>
      </c>
      <c r="O139" s="49">
        <v>0.03</v>
      </c>
      <c r="P139" s="49">
        <f>N139*O139</f>
        <v>0.03</v>
      </c>
      <c r="Q139" s="50">
        <f>P139*1000*1000</f>
        <v>30000</v>
      </c>
    </row>
    <row r="140" spans="1:17" x14ac:dyDescent="0.3">
      <c r="B140" s="119" t="s">
        <v>125</v>
      </c>
      <c r="C140" s="81">
        <v>13.670999999999999</v>
      </c>
      <c r="D140" s="99">
        <f t="shared" si="0"/>
        <v>683.55</v>
      </c>
      <c r="E140" s="138">
        <f t="shared" si="1"/>
        <v>6.8354999999999997</v>
      </c>
      <c r="F140" s="120">
        <f t="shared" si="2"/>
        <v>4.5569999999999996E-4</v>
      </c>
      <c r="G140" s="20"/>
      <c r="H140" s="20"/>
    </row>
    <row r="141" spans="1:17" ht="15" thickBot="1" x14ac:dyDescent="0.35">
      <c r="B141" s="121" t="s">
        <v>218</v>
      </c>
      <c r="C141" s="81">
        <v>12.582000000000001</v>
      </c>
      <c r="D141" s="123">
        <f t="shared" si="0"/>
        <v>629.1</v>
      </c>
      <c r="E141" s="139">
        <f t="shared" si="1"/>
        <v>6.2910000000000004</v>
      </c>
      <c r="F141" s="124">
        <f>E141/$L$139</f>
        <v>4.194E-4</v>
      </c>
      <c r="G141" s="85">
        <f>AVERAGE(F138:F141)</f>
        <v>4.618333333333333E-4</v>
      </c>
      <c r="H141" s="20"/>
      <c r="I141" s="40" t="s">
        <v>117</v>
      </c>
      <c r="J141" s="41"/>
      <c r="K141" s="41"/>
      <c r="L141" s="42"/>
    </row>
    <row r="142" spans="1:17" ht="15" thickBot="1" x14ac:dyDescent="0.35">
      <c r="I142" s="44" t="s">
        <v>120</v>
      </c>
      <c r="J142" s="45" t="s">
        <v>121</v>
      </c>
      <c r="K142" s="45" t="s">
        <v>122</v>
      </c>
      <c r="L142" s="46" t="s">
        <v>123</v>
      </c>
    </row>
    <row r="143" spans="1:17" ht="15" thickBot="1" x14ac:dyDescent="0.35">
      <c r="A143" s="39"/>
      <c r="B143" s="125" t="s">
        <v>251</v>
      </c>
      <c r="C143" s="126"/>
      <c r="D143" s="127"/>
      <c r="E143" s="128"/>
      <c r="F143" s="129"/>
      <c r="I143" s="49">
        <v>2</v>
      </c>
      <c r="J143" s="49">
        <v>0.03</v>
      </c>
      <c r="K143" s="49">
        <f>I143*J143</f>
        <v>0.06</v>
      </c>
      <c r="L143" s="50">
        <f>K143*1000*1000</f>
        <v>60000</v>
      </c>
    </row>
    <row r="144" spans="1:17" ht="15" thickBot="1" x14ac:dyDescent="0.35">
      <c r="B144" s="115" t="s">
        <v>211</v>
      </c>
      <c r="C144" s="81">
        <v>36.618000000000002</v>
      </c>
      <c r="D144" s="117">
        <f>C144*500/10</f>
        <v>1830.9</v>
      </c>
      <c r="E144" s="137">
        <f>D144*10/1000</f>
        <v>18.309000000000001</v>
      </c>
      <c r="F144" s="118">
        <f>E144/$Q$139</f>
        <v>6.1030000000000004E-4</v>
      </c>
      <c r="I144" s="51"/>
      <c r="J144" s="51"/>
      <c r="K144" s="51"/>
      <c r="L144" s="51"/>
    </row>
    <row r="145" spans="1:12" ht="15" thickBot="1" x14ac:dyDescent="0.35">
      <c r="B145" s="119" t="s">
        <v>129</v>
      </c>
      <c r="C145" s="81">
        <v>20.988</v>
      </c>
      <c r="D145" s="99">
        <f t="shared" ref="D145:D147" si="3">C145*500/10</f>
        <v>1049.4000000000001</v>
      </c>
      <c r="E145" s="138">
        <f t="shared" ref="E145:E147" si="4">D145*10/1000</f>
        <v>10.494</v>
      </c>
      <c r="F145" s="118">
        <f t="shared" ref="F145:F147" si="5">E145/$Q$139</f>
        <v>3.4979999999999999E-4</v>
      </c>
      <c r="I145" s="20"/>
      <c r="J145" s="20"/>
      <c r="K145" s="20"/>
      <c r="L145" s="20"/>
    </row>
    <row r="146" spans="1:12" ht="15" thickBot="1" x14ac:dyDescent="0.35">
      <c r="B146" s="119" t="s">
        <v>133</v>
      </c>
      <c r="C146" s="81">
        <v>23.94</v>
      </c>
      <c r="D146" s="99">
        <f t="shared" si="3"/>
        <v>1197</v>
      </c>
      <c r="E146" s="138">
        <f t="shared" si="4"/>
        <v>11.97</v>
      </c>
      <c r="F146" s="118">
        <f t="shared" si="5"/>
        <v>3.9899999999999999E-4</v>
      </c>
      <c r="I146" s="39" t="s">
        <v>137</v>
      </c>
      <c r="J146" s="20"/>
      <c r="K146" s="20"/>
      <c r="L146" s="20"/>
    </row>
    <row r="147" spans="1:12" ht="15" thickBot="1" x14ac:dyDescent="0.35">
      <c r="B147" s="130" t="s">
        <v>220</v>
      </c>
      <c r="C147" s="81">
        <v>40.576000000000001</v>
      </c>
      <c r="D147" s="123">
        <f t="shared" si="3"/>
        <v>2028.8</v>
      </c>
      <c r="E147" s="139">
        <f t="shared" si="4"/>
        <v>20.288</v>
      </c>
      <c r="F147" s="118">
        <f t="shared" si="5"/>
        <v>6.7626666666666666E-4</v>
      </c>
      <c r="G147" s="96">
        <f>AVERAGE(F144:F147)</f>
        <v>5.0884166666666664E-4</v>
      </c>
      <c r="I147" s="99"/>
      <c r="J147" s="102" t="s">
        <v>130</v>
      </c>
      <c r="K147" s="102" t="s">
        <v>131</v>
      </c>
      <c r="L147" s="102" t="s">
        <v>132</v>
      </c>
    </row>
    <row r="148" spans="1:12" ht="15" thickBot="1" x14ac:dyDescent="0.35">
      <c r="D148" s="20"/>
      <c r="E148" s="20"/>
      <c r="F148" s="131"/>
      <c r="I148" s="102" t="str">
        <f>B137</f>
        <v>0.5 mg/ml</v>
      </c>
      <c r="J148" s="99">
        <f>AVERAGE(E138:E141)</f>
        <v>6.9275000000000002</v>
      </c>
      <c r="K148" s="99">
        <f>_xlfn.STDEV.S(E138:E141)</f>
        <v>1.3461082794485713</v>
      </c>
      <c r="L148" s="132">
        <f>K148/J148</f>
        <v>0.19431371771181108</v>
      </c>
    </row>
    <row r="149" spans="1:12" ht="15" thickBot="1" x14ac:dyDescent="0.35">
      <c r="A149" s="82"/>
      <c r="B149" s="125" t="s">
        <v>252</v>
      </c>
      <c r="C149" s="126"/>
      <c r="D149" s="127"/>
      <c r="E149" s="128"/>
      <c r="F149" s="129"/>
      <c r="I149" s="102" t="str">
        <f>B143</f>
        <v>1.0 mg/ml</v>
      </c>
      <c r="J149" s="99">
        <f>AVERAGE(E144:E147)</f>
        <v>15.265250000000002</v>
      </c>
      <c r="K149" s="99">
        <f>_xlfn.STDEV.S(E144:E147)</f>
        <v>4.765008945427061</v>
      </c>
      <c r="L149" s="132">
        <f>K149/J149</f>
        <v>0.31214745552330031</v>
      </c>
    </row>
    <row r="150" spans="1:12" ht="15" thickBot="1" x14ac:dyDescent="0.35">
      <c r="A150" s="82"/>
      <c r="B150" s="115" t="s">
        <v>211</v>
      </c>
      <c r="C150" s="81">
        <v>59.792000000000002</v>
      </c>
      <c r="D150" s="117">
        <f>C150*500/10</f>
        <v>2989.6</v>
      </c>
      <c r="E150" s="137">
        <f>D150*10/1000</f>
        <v>29.896000000000001</v>
      </c>
      <c r="F150" s="118">
        <f>E150/$L$143</f>
        <v>4.9826666666666667E-4</v>
      </c>
      <c r="I150" s="102" t="str">
        <f>B149</f>
        <v>2.0 mg/ml</v>
      </c>
      <c r="J150" s="99">
        <f>AVERAGE(E150:E153)</f>
        <v>27.419374999999999</v>
      </c>
      <c r="K150" s="99">
        <f>_xlfn.STDEV.S(E150:E153)</f>
        <v>6.2552113923112271</v>
      </c>
      <c r="L150" s="132">
        <f>K150/J150</f>
        <v>0.22813107127026883</v>
      </c>
    </row>
    <row r="151" spans="1:12" ht="15" thickBot="1" x14ac:dyDescent="0.35">
      <c r="A151" s="82"/>
      <c r="B151" s="119" t="s">
        <v>129</v>
      </c>
      <c r="C151" s="81">
        <v>45.817999999999998</v>
      </c>
      <c r="D151" s="99">
        <f t="shared" ref="D151:D153" si="6">C151*500/10</f>
        <v>2290.9</v>
      </c>
      <c r="E151" s="138">
        <f t="shared" ref="E151:E153" si="7">D151*10/1000</f>
        <v>22.908999999999999</v>
      </c>
      <c r="F151" s="118">
        <f t="shared" ref="F151:F153" si="8">E151/$L$143</f>
        <v>3.8181666666666663E-4</v>
      </c>
    </row>
    <row r="152" spans="1:12" ht="15" thickBot="1" x14ac:dyDescent="0.35">
      <c r="B152" s="119" t="s">
        <v>133</v>
      </c>
      <c r="C152" s="81">
        <v>43.542999999999999</v>
      </c>
      <c r="D152" s="99">
        <f t="shared" si="6"/>
        <v>2177.15</v>
      </c>
      <c r="E152" s="138">
        <f t="shared" si="7"/>
        <v>21.7715</v>
      </c>
      <c r="F152" s="118">
        <f t="shared" si="8"/>
        <v>3.6285833333333335E-4</v>
      </c>
    </row>
    <row r="153" spans="1:12" ht="15" thickBot="1" x14ac:dyDescent="0.35">
      <c r="B153" s="130" t="s">
        <v>221</v>
      </c>
      <c r="C153" s="81">
        <v>70.201999999999998</v>
      </c>
      <c r="D153" s="123">
        <f t="shared" si="6"/>
        <v>3510.1</v>
      </c>
      <c r="E153" s="139">
        <f t="shared" si="7"/>
        <v>35.100999999999999</v>
      </c>
      <c r="F153" s="118">
        <f t="shared" si="8"/>
        <v>5.8501666666666669E-4</v>
      </c>
      <c r="G153" s="96">
        <f>AVERAGE(F150:F153)</f>
        <v>4.5698958333333334E-4</v>
      </c>
    </row>
    <row r="155" spans="1:12" x14ac:dyDescent="0.3">
      <c r="E155" s="143" t="s">
        <v>223</v>
      </c>
    </row>
  </sheetData>
  <mergeCells count="8">
    <mergeCell ref="B40:B41"/>
    <mergeCell ref="B42:B43"/>
    <mergeCell ref="B28:B29"/>
    <mergeCell ref="B30:B31"/>
    <mergeCell ref="B32:B33"/>
    <mergeCell ref="B34:B35"/>
    <mergeCell ref="B36:B37"/>
    <mergeCell ref="B38:B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 SF1A</vt:lpstr>
      <vt:lpstr>Summary SF1B</vt:lpstr>
      <vt:lpstr>SF1A 240909</vt:lpstr>
      <vt:lpstr>SF1A 240910</vt:lpstr>
      <vt:lpstr>SF1A 240912</vt:lpstr>
      <vt:lpstr>SF1A 240916</vt:lpstr>
      <vt:lpstr>SF1A 240918</vt:lpstr>
      <vt:lpstr>SF1B 240924</vt:lpstr>
      <vt:lpstr>SF1B 240925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Gavett, Stephen</dc:creator>
  <cp:lastModifiedBy>Gavett, Stephen</cp:lastModifiedBy>
  <dcterms:created xsi:type="dcterms:W3CDTF">2025-08-27T15:32:41Z</dcterms:created>
  <dcterms:modified xsi:type="dcterms:W3CDTF">2025-09-10T13:29:24Z</dcterms:modified>
</cp:coreProperties>
</file>