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epa-my.sharepoint.com/personal/gavett_stephen_epa_gov/Documents/PFAS/PFAS paper/Science Hub files/"/>
    </mc:Choice>
  </mc:AlternateContent>
  <xr:revisionPtr revIDLastSave="266" documentId="8_{E5BC431D-2032-4405-823E-5D947C12E351}" xr6:coauthVersionLast="47" xr6:coauthVersionMax="47" xr10:uidLastSave="{17FE3ECF-6A14-4FA6-B909-C17EE7A44A5A}"/>
  <bookViews>
    <workbookView xWindow="-110" yWindow="-110" windowWidth="19420" windowHeight="10300" xr2:uid="{8530B544-0104-4F94-BFE6-625B5AFC668D}"/>
  </bookViews>
  <sheets>
    <sheet name="Summary" sheetId="7" r:id="rId1"/>
    <sheet name="rhodamine d1" sheetId="1" r:id="rId2"/>
    <sheet name="rhodamine d2" sheetId="2" r:id="rId3"/>
    <sheet name="rhodamine d3" sheetId="3" r:id="rId4"/>
    <sheet name="fluorescein d4" sheetId="4" r:id="rId5"/>
    <sheet name="fluorescein d5" sheetId="5" r:id="rId6"/>
    <sheet name="fluorescein d6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7" l="1"/>
  <c r="T7" i="7"/>
  <c r="T6" i="7"/>
  <c r="U3" i="7" l="1"/>
  <c r="T3" i="7"/>
  <c r="U8" i="7"/>
  <c r="U7" i="7"/>
  <c r="U6" i="7"/>
  <c r="U5" i="7"/>
  <c r="U4" i="7"/>
  <c r="N70" i="7"/>
  <c r="M70" i="7"/>
  <c r="L70" i="7"/>
  <c r="N66" i="7"/>
  <c r="M66" i="7"/>
  <c r="L66" i="7"/>
  <c r="N62" i="7"/>
  <c r="M62" i="7"/>
  <c r="L62" i="7"/>
  <c r="N5" i="7"/>
  <c r="M5" i="7"/>
  <c r="L5" i="7"/>
  <c r="V8" i="7"/>
  <c r="V7" i="7"/>
  <c r="V6" i="7"/>
  <c r="H139" i="6"/>
  <c r="E136" i="6"/>
  <c r="N59" i="7"/>
  <c r="M59" i="7"/>
  <c r="L59" i="7"/>
  <c r="N55" i="7"/>
  <c r="M55" i="7"/>
  <c r="L55" i="7"/>
  <c r="N51" i="7"/>
  <c r="M51" i="7"/>
  <c r="L51" i="7"/>
  <c r="N47" i="7"/>
  <c r="M47" i="7"/>
  <c r="L47" i="7"/>
  <c r="N43" i="7"/>
  <c r="M43" i="7"/>
  <c r="L43" i="7"/>
  <c r="N39" i="7"/>
  <c r="M39" i="7"/>
  <c r="L39" i="7"/>
  <c r="N35" i="7"/>
  <c r="M35" i="7"/>
  <c r="L35" i="7"/>
  <c r="N31" i="7"/>
  <c r="M31" i="7"/>
  <c r="L31" i="7"/>
  <c r="N27" i="7"/>
  <c r="M27" i="7"/>
  <c r="L27" i="7"/>
  <c r="N23" i="7"/>
  <c r="M23" i="7"/>
  <c r="L23" i="7"/>
  <c r="N19" i="7"/>
  <c r="M19" i="7"/>
  <c r="L19" i="7"/>
  <c r="N15" i="7"/>
  <c r="M15" i="7"/>
  <c r="L15" i="7"/>
  <c r="N11" i="7"/>
  <c r="M11" i="7"/>
  <c r="L11" i="7"/>
  <c r="N8" i="7"/>
  <c r="M8" i="7"/>
  <c r="L8" i="7"/>
  <c r="V5" i="7"/>
  <c r="T5" i="7"/>
  <c r="V4" i="7"/>
  <c r="T4" i="7"/>
  <c r="V3" i="7"/>
  <c r="D151" i="6"/>
  <c r="E151" i="6" s="1"/>
  <c r="F151" i="6" s="1"/>
  <c r="D150" i="6"/>
  <c r="E150" i="6" s="1"/>
  <c r="D149" i="6"/>
  <c r="E149" i="6" s="1"/>
  <c r="I148" i="6"/>
  <c r="D148" i="6"/>
  <c r="E148" i="6" s="1"/>
  <c r="I147" i="6"/>
  <c r="I146" i="6"/>
  <c r="D145" i="6"/>
  <c r="E145" i="6" s="1"/>
  <c r="F145" i="6" s="1"/>
  <c r="D144" i="6"/>
  <c r="E144" i="6" s="1"/>
  <c r="F144" i="6" s="1"/>
  <c r="D143" i="6"/>
  <c r="E143" i="6" s="1"/>
  <c r="F143" i="6" s="1"/>
  <c r="D142" i="6"/>
  <c r="E142" i="6" s="1"/>
  <c r="K141" i="6"/>
  <c r="L141" i="6" s="1"/>
  <c r="D139" i="6"/>
  <c r="E139" i="6" s="1"/>
  <c r="F139" i="6" s="1"/>
  <c r="E138" i="6"/>
  <c r="D138" i="6"/>
  <c r="P137" i="6"/>
  <c r="Q137" i="6" s="1"/>
  <c r="K137" i="6"/>
  <c r="L137" i="6" s="1"/>
  <c r="D137" i="6"/>
  <c r="E137" i="6" s="1"/>
  <c r="F137" i="6" s="1"/>
  <c r="D136" i="6"/>
  <c r="E162" i="5"/>
  <c r="F162" i="5" s="1"/>
  <c r="G162" i="5" s="1"/>
  <c r="E161" i="5"/>
  <c r="F161" i="5" s="1"/>
  <c r="G161" i="5" s="1"/>
  <c r="E160" i="5"/>
  <c r="F160" i="5" s="1"/>
  <c r="G160" i="5" s="1"/>
  <c r="J159" i="5"/>
  <c r="E159" i="5"/>
  <c r="F159" i="5" s="1"/>
  <c r="J158" i="5"/>
  <c r="J157" i="5"/>
  <c r="E156" i="5"/>
  <c r="F156" i="5" s="1"/>
  <c r="G156" i="5" s="1"/>
  <c r="E155" i="5"/>
  <c r="F155" i="5" s="1"/>
  <c r="G155" i="5" s="1"/>
  <c r="E154" i="5"/>
  <c r="F154" i="5" s="1"/>
  <c r="G154" i="5" s="1"/>
  <c r="E153" i="5"/>
  <c r="F153" i="5" s="1"/>
  <c r="L152" i="5"/>
  <c r="M152" i="5" s="1"/>
  <c r="E150" i="5"/>
  <c r="F150" i="5" s="1"/>
  <c r="E149" i="5"/>
  <c r="F149" i="5" s="1"/>
  <c r="R148" i="5"/>
  <c r="Q148" i="5"/>
  <c r="L148" i="5"/>
  <c r="M148" i="5" s="1"/>
  <c r="E148" i="5"/>
  <c r="F148" i="5" s="1"/>
  <c r="G148" i="5" s="1"/>
  <c r="E147" i="5"/>
  <c r="F147" i="5" s="1"/>
  <c r="O8" i="7" l="1"/>
  <c r="O5" i="7"/>
  <c r="O62" i="7"/>
  <c r="O70" i="7"/>
  <c r="O31" i="7"/>
  <c r="O19" i="7"/>
  <c r="O35" i="7"/>
  <c r="O51" i="7"/>
  <c r="O11" i="7"/>
  <c r="O15" i="7"/>
  <c r="O23" i="7"/>
  <c r="O55" i="7"/>
  <c r="O66" i="7"/>
  <c r="O27" i="7"/>
  <c r="O43" i="7"/>
  <c r="O59" i="7"/>
  <c r="O39" i="7"/>
  <c r="O47" i="7"/>
  <c r="F142" i="6"/>
  <c r="K147" i="6"/>
  <c r="J147" i="6"/>
  <c r="F136" i="6"/>
  <c r="K146" i="6"/>
  <c r="L146" i="6" s="1"/>
  <c r="J146" i="6"/>
  <c r="J148" i="6"/>
  <c r="F148" i="6"/>
  <c r="K148" i="6"/>
  <c r="L148" i="6" s="1"/>
  <c r="F149" i="6"/>
  <c r="F138" i="6"/>
  <c r="F150" i="6"/>
  <c r="G147" i="5"/>
  <c r="L157" i="5"/>
  <c r="M157" i="5" s="1"/>
  <c r="K157" i="5"/>
  <c r="K159" i="5"/>
  <c r="G159" i="5"/>
  <c r="H162" i="5" s="1"/>
  <c r="L159" i="5"/>
  <c r="M159" i="5" s="1"/>
  <c r="G149" i="5"/>
  <c r="G150" i="5"/>
  <c r="L158" i="5"/>
  <c r="K158" i="5"/>
  <c r="G153" i="5"/>
  <c r="H156" i="5" s="1"/>
  <c r="G139" i="6" l="1"/>
  <c r="L147" i="6"/>
  <c r="H145" i="6"/>
  <c r="G145" i="6"/>
  <c r="G151" i="6"/>
  <c r="H151" i="6"/>
  <c r="M158" i="5"/>
  <c r="H150" i="5"/>
  <c r="E162" i="4" l="1"/>
  <c r="F162" i="4" s="1"/>
  <c r="G162" i="4" s="1"/>
  <c r="E161" i="4"/>
  <c r="F161" i="4" s="1"/>
  <c r="G161" i="4" s="1"/>
  <c r="E160" i="4"/>
  <c r="F160" i="4" s="1"/>
  <c r="J159" i="4"/>
  <c r="E159" i="4"/>
  <c r="F159" i="4" s="1"/>
  <c r="J158" i="4"/>
  <c r="J157" i="4"/>
  <c r="E156" i="4"/>
  <c r="F156" i="4" s="1"/>
  <c r="G156" i="4" s="1"/>
  <c r="E155" i="4"/>
  <c r="F155" i="4" s="1"/>
  <c r="G155" i="4" s="1"/>
  <c r="E154" i="4"/>
  <c r="F154" i="4" s="1"/>
  <c r="G154" i="4" s="1"/>
  <c r="E153" i="4"/>
  <c r="F153" i="4" s="1"/>
  <c r="L152" i="4"/>
  <c r="M152" i="4" s="1"/>
  <c r="E150" i="4"/>
  <c r="F150" i="4" s="1"/>
  <c r="G150" i="4" s="1"/>
  <c r="E149" i="4"/>
  <c r="F149" i="4" s="1"/>
  <c r="G149" i="4" s="1"/>
  <c r="Q148" i="4"/>
  <c r="R148" i="4" s="1"/>
  <c r="M148" i="4"/>
  <c r="L148" i="4"/>
  <c r="E148" i="4"/>
  <c r="F148" i="4" s="1"/>
  <c r="G148" i="4" s="1"/>
  <c r="E147" i="4"/>
  <c r="F147" i="4" s="1"/>
  <c r="L158" i="4" l="1"/>
  <c r="K158" i="4"/>
  <c r="G153" i="4"/>
  <c r="H156" i="4" s="1"/>
  <c r="G147" i="4"/>
  <c r="H150" i="4" s="1"/>
  <c r="L157" i="4"/>
  <c r="K157" i="4"/>
  <c r="G159" i="4"/>
  <c r="L159" i="4"/>
  <c r="K159" i="4"/>
  <c r="G160" i="4"/>
  <c r="M158" i="4" l="1"/>
  <c r="M159" i="4"/>
  <c r="H162" i="4"/>
  <c r="M157" i="4"/>
  <c r="D153" i="3" l="1"/>
  <c r="E153" i="3" s="1"/>
  <c r="D152" i="3"/>
  <c r="E152" i="3" s="1"/>
  <c r="D151" i="3"/>
  <c r="E151" i="3" s="1"/>
  <c r="I150" i="3"/>
  <c r="D150" i="3"/>
  <c r="E150" i="3" s="1"/>
  <c r="I149" i="3"/>
  <c r="I148" i="3"/>
  <c r="D147" i="3"/>
  <c r="E147" i="3" s="1"/>
  <c r="F147" i="3" s="1"/>
  <c r="D146" i="3"/>
  <c r="E146" i="3" s="1"/>
  <c r="F146" i="3" s="1"/>
  <c r="D145" i="3"/>
  <c r="E145" i="3" s="1"/>
  <c r="F145" i="3" s="1"/>
  <c r="D144" i="3"/>
  <c r="E144" i="3" s="1"/>
  <c r="K143" i="3"/>
  <c r="L143" i="3" s="1"/>
  <c r="D141" i="3"/>
  <c r="E141" i="3" s="1"/>
  <c r="D140" i="3"/>
  <c r="E140" i="3" s="1"/>
  <c r="Q139" i="3"/>
  <c r="P139" i="3"/>
  <c r="K139" i="3"/>
  <c r="L139" i="3" s="1"/>
  <c r="D139" i="3"/>
  <c r="E139" i="3" s="1"/>
  <c r="F139" i="3" s="1"/>
  <c r="D138" i="3"/>
  <c r="E138" i="3" s="1"/>
  <c r="D152" i="1"/>
  <c r="E152" i="1" s="1"/>
  <c r="D151" i="1"/>
  <c r="E151" i="1" s="1"/>
  <c r="I150" i="1"/>
  <c r="E150" i="1"/>
  <c r="D150" i="1"/>
  <c r="I149" i="1"/>
  <c r="I148" i="1"/>
  <c r="E146" i="1"/>
  <c r="D146" i="1"/>
  <c r="D145" i="1"/>
  <c r="E145" i="1" s="1"/>
  <c r="F145" i="1" s="1"/>
  <c r="D144" i="1"/>
  <c r="E144" i="1" s="1"/>
  <c r="K143" i="1"/>
  <c r="L143" i="1" s="1"/>
  <c r="F150" i="1" s="1"/>
  <c r="E140" i="1"/>
  <c r="D140" i="1"/>
  <c r="P139" i="1"/>
  <c r="Q139" i="1" s="1"/>
  <c r="F146" i="1" s="1"/>
  <c r="K139" i="1"/>
  <c r="L139" i="1" s="1"/>
  <c r="F140" i="1" s="1"/>
  <c r="D139" i="1"/>
  <c r="E139" i="1" s="1"/>
  <c r="F139" i="1" s="1"/>
  <c r="D138" i="1"/>
  <c r="E138" i="1" s="1"/>
  <c r="J148" i="3" l="1"/>
  <c r="F138" i="3"/>
  <c r="K148" i="3"/>
  <c r="L148" i="3" s="1"/>
  <c r="F151" i="3"/>
  <c r="F140" i="3"/>
  <c r="F152" i="3"/>
  <c r="K149" i="3"/>
  <c r="J149" i="3"/>
  <c r="F144" i="3"/>
  <c r="G147" i="3" s="1"/>
  <c r="J150" i="3"/>
  <c r="F150" i="3"/>
  <c r="G153" i="3" s="1"/>
  <c r="K150" i="3"/>
  <c r="L150" i="3" s="1"/>
  <c r="F141" i="3"/>
  <c r="F153" i="3"/>
  <c r="F138" i="1"/>
  <c r="G140" i="1" s="1"/>
  <c r="K148" i="1"/>
  <c r="L148" i="1" s="1"/>
  <c r="J148" i="1"/>
  <c r="J149" i="1"/>
  <c r="F144" i="1"/>
  <c r="G146" i="1" s="1"/>
  <c r="K149" i="1"/>
  <c r="L149" i="1" s="1"/>
  <c r="J150" i="1"/>
  <c r="F151" i="1"/>
  <c r="G152" i="1" s="1"/>
  <c r="K150" i="1"/>
  <c r="L150" i="1" s="1"/>
  <c r="F152" i="1"/>
  <c r="L149" i="3" l="1"/>
  <c r="G141" i="3"/>
  <c r="D153" i="2"/>
  <c r="E153" i="2" s="1"/>
  <c r="D152" i="2"/>
  <c r="E152" i="2" s="1"/>
  <c r="D151" i="2"/>
  <c r="E151" i="2" s="1"/>
  <c r="F151" i="2" s="1"/>
  <c r="I150" i="2"/>
  <c r="E150" i="2"/>
  <c r="J150" i="2" s="1"/>
  <c r="D150" i="2"/>
  <c r="I149" i="2"/>
  <c r="I148" i="2"/>
  <c r="E147" i="2"/>
  <c r="F147" i="2" s="1"/>
  <c r="D147" i="2"/>
  <c r="D146" i="2"/>
  <c r="E146" i="2" s="1"/>
  <c r="F146" i="2" s="1"/>
  <c r="D145" i="2"/>
  <c r="E145" i="2" s="1"/>
  <c r="F145" i="2" s="1"/>
  <c r="D144" i="2"/>
  <c r="E144" i="2" s="1"/>
  <c r="K143" i="2"/>
  <c r="L143" i="2" s="1"/>
  <c r="D141" i="2"/>
  <c r="E141" i="2" s="1"/>
  <c r="F141" i="2" s="1"/>
  <c r="D140" i="2"/>
  <c r="E140" i="2" s="1"/>
  <c r="F140" i="2" s="1"/>
  <c r="Q139" i="2"/>
  <c r="P139" i="2"/>
  <c r="K139" i="2"/>
  <c r="L139" i="2" s="1"/>
  <c r="D139" i="2"/>
  <c r="E139" i="2" s="1"/>
  <c r="F139" i="2" s="1"/>
  <c r="D138" i="2"/>
  <c r="E138" i="2" s="1"/>
  <c r="F152" i="2" l="1"/>
  <c r="F138" i="2"/>
  <c r="G141" i="2" s="1"/>
  <c r="K148" i="2"/>
  <c r="L148" i="2" s="1"/>
  <c r="J148" i="2"/>
  <c r="K149" i="2"/>
  <c r="L149" i="2" s="1"/>
  <c r="J149" i="2"/>
  <c r="F144" i="2"/>
  <c r="G147" i="2" s="1"/>
  <c r="F153" i="2"/>
  <c r="F150" i="2"/>
  <c r="G153" i="2" s="1"/>
  <c r="K150" i="2"/>
  <c r="L150" i="2" s="1"/>
</calcChain>
</file>

<file path=xl/sharedStrings.xml><?xml version="1.0" encoding="utf-8"?>
<sst xmlns="http://schemas.openxmlformats.org/spreadsheetml/2006/main" count="1558" uniqueCount="199">
  <si>
    <t>Software Version</t>
  </si>
  <si>
    <t>3.10.06</t>
  </si>
  <si>
    <t>Experiment File Path:</t>
  </si>
  <si>
    <t>C:\Users\Public\Documents\Experiments\241015_rhodamine6G+tensiometer.xpt</t>
  </si>
  <si>
    <t>Protocol File Path:</t>
  </si>
  <si>
    <t>C:\Users\Public\Documents\Protocols\Rhodamine6G-1.prt</t>
  </si>
  <si>
    <t>Plate Number</t>
  </si>
  <si>
    <t>Plate 1</t>
  </si>
  <si>
    <t>Date</t>
  </si>
  <si>
    <t>Time</t>
  </si>
  <si>
    <t>Reader Type:</t>
  </si>
  <si>
    <t>Cytation7</t>
  </si>
  <si>
    <t>Reader Serial Number:</t>
  </si>
  <si>
    <t>Reading Type</t>
  </si>
  <si>
    <t>Reader</t>
  </si>
  <si>
    <t>Procedure Details</t>
  </si>
  <si>
    <t>Plate Type</t>
  </si>
  <si>
    <t>96 WELL PLATE (Use plate lid)</t>
  </si>
  <si>
    <t>Eject plate on completion</t>
  </si>
  <si>
    <t>Read</t>
  </si>
  <si>
    <t>Fluorescence Endpoint</t>
  </si>
  <si>
    <t>Full Plate</t>
  </si>
  <si>
    <t>Filter Set 1</t>
  </si>
  <si>
    <t xml:space="preserve">    Excitation: 480/20,  Emission: 550/20</t>
  </si>
  <si>
    <t xml:space="preserve">    Optics: Top,  Gain: extended</t>
  </si>
  <si>
    <t>Light Source: Xenon Flash,  Lamp Energy: High,  Extended Dynamic Range</t>
  </si>
  <si>
    <t>Read Speed: Normal,  Delay: 100 msec,  Measurements/Data Point: 10</t>
  </si>
  <si>
    <t>Read Height: 7 mm</t>
  </si>
  <si>
    <t>Layout</t>
  </si>
  <si>
    <t>A</t>
  </si>
  <si>
    <t>STD12</t>
  </si>
  <si>
    <t>SPL7</t>
  </si>
  <si>
    <t>Well ID</t>
  </si>
  <si>
    <t>Conc/Dil</t>
  </si>
  <si>
    <t>B</t>
  </si>
  <si>
    <t>BLK</t>
  </si>
  <si>
    <t>SPL8</t>
  </si>
  <si>
    <t>C</t>
  </si>
  <si>
    <t>SPL1</t>
  </si>
  <si>
    <t>SPL9</t>
  </si>
  <si>
    <t>D</t>
  </si>
  <si>
    <t>STD7</t>
  </si>
  <si>
    <t>SPL2</t>
  </si>
  <si>
    <t>E</t>
  </si>
  <si>
    <t>STD8</t>
  </si>
  <si>
    <t>SPL3</t>
  </si>
  <si>
    <t>F</t>
  </si>
  <si>
    <t>STD9</t>
  </si>
  <si>
    <t>SPL4</t>
  </si>
  <si>
    <t>G</t>
  </si>
  <si>
    <t>STD10</t>
  </si>
  <si>
    <t>SPL5</t>
  </si>
  <si>
    <t>H</t>
  </si>
  <si>
    <t>STD11</t>
  </si>
  <si>
    <t>SPL6</t>
  </si>
  <si>
    <t>Results</t>
  </si>
  <si>
    <t>Actual Temperature:</t>
  </si>
  <si>
    <t>Well</t>
  </si>
  <si>
    <t>Blank 480,550</t>
  </si>
  <si>
    <t>[Concentration]</t>
  </si>
  <si>
    <t>Count</t>
  </si>
  <si>
    <t>Mean</t>
  </si>
  <si>
    <t>Std Dev</t>
  </si>
  <si>
    <t>CV (%)</t>
  </si>
  <si>
    <t>B3</t>
  </si>
  <si>
    <t>B4</t>
  </si>
  <si>
    <t>C3</t>
  </si>
  <si>
    <t>C4</t>
  </si>
  <si>
    <t>D3</t>
  </si>
  <si>
    <t>D4</t>
  </si>
  <si>
    <t>E3</t>
  </si>
  <si>
    <t>E4</t>
  </si>
  <si>
    <t>F3</t>
  </si>
  <si>
    <t>F4</t>
  </si>
  <si>
    <t>G3</t>
  </si>
  <si>
    <t>G4</t>
  </si>
  <si>
    <t>H3</t>
  </si>
  <si>
    <t>H4</t>
  </si>
  <si>
    <t>A5</t>
  </si>
  <si>
    <t>A6</t>
  </si>
  <si>
    <t>B5</t>
  </si>
  <si>
    <t>B6</t>
  </si>
  <si>
    <t>C5</t>
  </si>
  <si>
    <t>C6</t>
  </si>
  <si>
    <t>D1</t>
  </si>
  <si>
    <t>D2</t>
  </si>
  <si>
    <t>E1</t>
  </si>
  <si>
    <t>E2</t>
  </si>
  <si>
    <t>F1</t>
  </si>
  <si>
    <t>F2</t>
  </si>
  <si>
    <t>G1</t>
  </si>
  <si>
    <t>G2</t>
  </si>
  <si>
    <t>H1</t>
  </si>
  <si>
    <t>H2</t>
  </si>
  <si>
    <t>A3</t>
  </si>
  <si>
    <t>A4</t>
  </si>
  <si>
    <t>StdCurve</t>
  </si>
  <si>
    <t>StdCurve Fitting Results</t>
  </si>
  <si>
    <t>Curve Name</t>
  </si>
  <si>
    <t>Curve Formula</t>
  </si>
  <si>
    <t>R2</t>
  </si>
  <si>
    <t>Fit F Prob</t>
  </si>
  <si>
    <t>Y=D*X^3+C*X^2+B*X+A</t>
  </si>
  <si>
    <t>?????</t>
  </si>
  <si>
    <t>0.125 mg/ml</t>
  </si>
  <si>
    <t>dil ng/mL</t>
  </si>
  <si>
    <t>ng/mL</t>
  </si>
  <si>
    <t>ng/droplet</t>
  </si>
  <si>
    <t>dep eff</t>
  </si>
  <si>
    <t>total mass inputs into the system:</t>
  </si>
  <si>
    <t>Sample 1</t>
  </si>
  <si>
    <t>mg/mL</t>
  </si>
  <si>
    <t>vol (mL)</t>
  </si>
  <si>
    <t>mg</t>
  </si>
  <si>
    <t>ng</t>
  </si>
  <si>
    <t>Sample 2</t>
  </si>
  <si>
    <t>Sample 3</t>
  </si>
  <si>
    <t>0.25 mg/ml</t>
  </si>
  <si>
    <t>Sample 4</t>
  </si>
  <si>
    <t>Sample 5</t>
  </si>
  <si>
    <t>Sample 6</t>
  </si>
  <si>
    <t>All reps:</t>
  </si>
  <si>
    <t>avg (ng)</t>
  </si>
  <si>
    <t>sd</t>
  </si>
  <si>
    <t>sd%</t>
  </si>
  <si>
    <t>0.5 mg/ml</t>
  </si>
  <si>
    <t>Sample 7</t>
  </si>
  <si>
    <t>Sample 8</t>
  </si>
  <si>
    <t>Sample 9</t>
  </si>
  <si>
    <t>C:\Users\Public\Documents\Experiments\241016_rhodamine6G+tensiometer.xpt</t>
  </si>
  <si>
    <t>STD6</t>
  </si>
  <si>
    <t>SPL10</t>
  </si>
  <si>
    <t>SPL11</t>
  </si>
  <si>
    <t>SPL12</t>
  </si>
  <si>
    <t>D5</t>
  </si>
  <si>
    <t>D6</t>
  </si>
  <si>
    <t>E5</t>
  </si>
  <si>
    <t>E6</t>
  </si>
  <si>
    <t>F5</t>
  </si>
  <si>
    <t>F6</t>
  </si>
  <si>
    <t>C1</t>
  </si>
  <si>
    <t>C2</t>
  </si>
  <si>
    <t>Sample 10</t>
  </si>
  <si>
    <t>Sample 11</t>
  </si>
  <si>
    <t>Sample 12</t>
  </si>
  <si>
    <t>C:\Users\Public\Documents\Experiments\241017_rhodamine6G+tensiometer.xpt</t>
  </si>
  <si>
    <t>STD4</t>
  </si>
  <si>
    <t>STD5</t>
  </si>
  <si>
    <t>&lt;0.000</t>
  </si>
  <si>
    <t>A1</t>
  </si>
  <si>
    <t>A2</t>
  </si>
  <si>
    <t>B1</t>
  </si>
  <si>
    <t>B2</t>
  </si>
  <si>
    <t>C:\Users\Public\Documents\Experiments\240925_fluorescein+tensiometer.xpt</t>
  </si>
  <si>
    <t>C:\Users\Public\Documents\Protocols\fluorescein detection.prt</t>
  </si>
  <si>
    <t xml:space="preserve">    Excitation: 485/12,  Emission: 515/15</t>
  </si>
  <si>
    <t>&gt;262.451</t>
  </si>
  <si>
    <t>0.5mg/ml</t>
  </si>
  <si>
    <t>1mg/ml</t>
  </si>
  <si>
    <t>2mg/ml</t>
  </si>
  <si>
    <t>C:\Users\Public\Documents\Experiments\241021_fluorescein+tensiometer.xpt</t>
  </si>
  <si>
    <t>Blank 485,515</t>
  </si>
  <si>
    <t>&gt;131.201</t>
  </si>
  <si>
    <t>Y=C*X^2+B*X+A</t>
  </si>
  <si>
    <t>C:\Users\Public\Documents\Experiments\241022_fluorescein+tensiometer.xpt</t>
  </si>
  <si>
    <t>all 4</t>
  </si>
  <si>
    <t>first 3</t>
  </si>
  <si>
    <t>Compound</t>
  </si>
  <si>
    <t>Protocol</t>
  </si>
  <si>
    <t>Sed. Time</t>
  </si>
  <si>
    <t>Input conc.</t>
  </si>
  <si>
    <t>input vol</t>
  </si>
  <si>
    <t>total mass in</t>
  </si>
  <si>
    <t>ng/drop</t>
  </si>
  <si>
    <t>dep eff.</t>
  </si>
  <si>
    <t>Concentration input (mg/mL)</t>
  </si>
  <si>
    <t>Deposition efficiency</t>
  </si>
  <si>
    <t>new</t>
  </si>
  <si>
    <t>60s</t>
  </si>
  <si>
    <t>Rhodamine</t>
  </si>
  <si>
    <t>Fluorescein</t>
  </si>
  <si>
    <t>rhodamine</t>
  </si>
  <si>
    <t>fluorescein</t>
  </si>
  <si>
    <t>Only use first 3 of each set of dilutions</t>
  </si>
  <si>
    <t>discard orange-shaded samples - large outliers</t>
  </si>
  <si>
    <t>day avg ng/drop</t>
  </si>
  <si>
    <t>day avg dep eff.</t>
  </si>
  <si>
    <t>day SD ng/drop</t>
  </si>
  <si>
    <t>day SD/avg</t>
  </si>
  <si>
    <t>**</t>
  </si>
  <si>
    <t>**out of range - discard</t>
  </si>
  <si>
    <t>Avg Mass Dep (ng/drop)</t>
  </si>
  <si>
    <t>SD Mass Dep (ng/drop)</t>
  </si>
  <si>
    <t>Day</t>
  </si>
  <si>
    <t>discard outliers of each dilution</t>
  </si>
  <si>
    <t>Input or Conc/Dil</t>
  </si>
  <si>
    <t>Data Points found in Figure 2 are in Column J</t>
  </si>
  <si>
    <t>Summary Table in Figure 2 is here and cell formulas show derivation of data</t>
  </si>
  <si>
    <t>Details of data from each experimental day shown in other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</si>
</sst>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%"/>
    <numFmt numFmtId="165" formatCode="0.000%"/>
    <numFmt numFmtId="166" formatCode="0.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rgb="FF80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8" fillId="0" borderId="0"/>
  </cellStyleXfs>
  <cellXfs count="127">
    <xf numFmtId="0" fontId="0" fillId="0" borderId="0" xfId="0"/>
    <xf numFmtId="19" fontId="0" fillId="0" borderId="0" xfId="0" applyNumberFormat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1" fontId="5" fillId="0" borderId="1" xfId="0" applyNumberFormat="1" applyFont="1" applyBorder="1" applyAlignment="1">
      <alignment horizontal="center" vertical="center" wrapText="1"/>
    </xf>
    <xf numFmtId="0" fontId="8" fillId="0" borderId="0" xfId="2"/>
    <xf numFmtId="0" fontId="9" fillId="0" borderId="0" xfId="2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1" fontId="5" fillId="0" borderId="0" xfId="0" applyNumberFormat="1" applyFont="1" applyAlignment="1">
      <alignment horizontal="center" vertical="center" wrapText="1"/>
    </xf>
    <xf numFmtId="0" fontId="9" fillId="0" borderId="4" xfId="3" applyFont="1" applyBorder="1"/>
    <xf numFmtId="0" fontId="9" fillId="0" borderId="5" xfId="3" applyFont="1" applyBorder="1"/>
    <xf numFmtId="0" fontId="8" fillId="0" borderId="0" xfId="3"/>
    <xf numFmtId="0" fontId="8" fillId="7" borderId="6" xfId="2" applyFill="1" applyBorder="1"/>
    <xf numFmtId="0" fontId="8" fillId="7" borderId="7" xfId="2" applyFill="1" applyBorder="1"/>
    <xf numFmtId="0" fontId="8" fillId="7" borderId="8" xfId="2" applyFill="1" applyBorder="1"/>
    <xf numFmtId="0" fontId="0" fillId="0" borderId="9" xfId="0" applyBorder="1"/>
    <xf numFmtId="0" fontId="8" fillId="0" borderId="10" xfId="3" applyBorder="1"/>
    <xf numFmtId="164" fontId="8" fillId="0" borderId="11" xfId="1" applyNumberFormat="1" applyFont="1" applyBorder="1"/>
    <xf numFmtId="0" fontId="9" fillId="0" borderId="12" xfId="2" applyFont="1" applyBorder="1"/>
    <xf numFmtId="0" fontId="9" fillId="0" borderId="13" xfId="2" applyFont="1" applyBorder="1"/>
    <xf numFmtId="0" fontId="9" fillId="0" borderId="14" xfId="2" applyFont="1" applyBorder="1"/>
    <xf numFmtId="0" fontId="0" fillId="0" borderId="15" xfId="0" applyBorder="1"/>
    <xf numFmtId="0" fontId="8" fillId="0" borderId="16" xfId="3" applyBorder="1"/>
    <xf numFmtId="164" fontId="8" fillId="0" borderId="17" xfId="1" applyNumberFormat="1" applyFont="1" applyBorder="1"/>
    <xf numFmtId="0" fontId="8" fillId="0" borderId="18" xfId="2" applyBorder="1"/>
    <xf numFmtId="0" fontId="8" fillId="0" borderId="19" xfId="2" applyBorder="1"/>
    <xf numFmtId="164" fontId="8" fillId="0" borderId="0" xfId="3" applyNumberFormat="1"/>
    <xf numFmtId="0" fontId="0" fillId="0" borderId="20" xfId="0" applyBorder="1"/>
    <xf numFmtId="0" fontId="8" fillId="0" borderId="21" xfId="3" applyBorder="1"/>
    <xf numFmtId="164" fontId="8" fillId="0" borderId="22" xfId="1" applyNumberFormat="1" applyFont="1" applyBorder="1"/>
    <xf numFmtId="0" fontId="9" fillId="0" borderId="0" xfId="3" applyFont="1"/>
    <xf numFmtId="0" fontId="9" fillId="0" borderId="23" xfId="3" applyFont="1" applyBorder="1"/>
    <xf numFmtId="0" fontId="0" fillId="0" borderId="24" xfId="0" applyBorder="1"/>
    <xf numFmtId="0" fontId="8" fillId="0" borderId="25" xfId="3" applyBorder="1"/>
    <xf numFmtId="0" fontId="0" fillId="0" borderId="26" xfId="0" applyBorder="1"/>
    <xf numFmtId="164" fontId="8" fillId="0" borderId="24" xfId="1" applyNumberFormat="1" applyFont="1" applyBorder="1"/>
    <xf numFmtId="164" fontId="0" fillId="0" borderId="0" xfId="0" applyNumberFormat="1"/>
    <xf numFmtId="0" fontId="8" fillId="0" borderId="20" xfId="3" applyBorder="1"/>
    <xf numFmtId="0" fontId="9" fillId="0" borderId="16" xfId="3" applyFont="1" applyBorder="1"/>
    <xf numFmtId="164" fontId="8" fillId="0" borderId="0" xfId="1" applyNumberFormat="1" applyFont="1" applyBorder="1"/>
    <xf numFmtId="9" fontId="8" fillId="0" borderId="16" xfId="1" applyFont="1" applyBorder="1"/>
    <xf numFmtId="0" fontId="8" fillId="0" borderId="0" xfId="0" applyFont="1"/>
    <xf numFmtId="0" fontId="0" fillId="8" borderId="0" xfId="0" applyFill="1"/>
    <xf numFmtId="14" fontId="0" fillId="8" borderId="0" xfId="0" applyNumberFormat="1" applyFill="1"/>
    <xf numFmtId="164" fontId="8" fillId="0" borderId="16" xfId="1" applyNumberFormat="1" applyFont="1" applyBorder="1"/>
    <xf numFmtId="0" fontId="0" fillId="0" borderId="16" xfId="0" applyBorder="1"/>
    <xf numFmtId="0" fontId="0" fillId="0" borderId="27" xfId="0" applyBorder="1"/>
    <xf numFmtId="0" fontId="8" fillId="0" borderId="12" xfId="3" applyBorder="1"/>
    <xf numFmtId="0" fontId="9" fillId="0" borderId="13" xfId="3" applyFont="1" applyBorder="1"/>
    <xf numFmtId="0" fontId="9" fillId="0" borderId="14" xfId="3" applyFont="1" applyBorder="1"/>
    <xf numFmtId="0" fontId="9" fillId="0" borderId="28" xfId="3" applyFont="1" applyBorder="1"/>
    <xf numFmtId="9" fontId="8" fillId="0" borderId="27" xfId="1" applyFont="1" applyBorder="1"/>
    <xf numFmtId="0" fontId="8" fillId="0" borderId="18" xfId="3" applyBorder="1"/>
    <xf numFmtId="9" fontId="8" fillId="0" borderId="19" xfId="1" applyFont="1" applyBorder="1"/>
    <xf numFmtId="9" fontId="8" fillId="0" borderId="13" xfId="1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0" fontId="0" fillId="0" borderId="0" xfId="1" applyNumberFormat="1" applyFont="1" applyAlignment="1">
      <alignment horizontal="center"/>
    </xf>
    <xf numFmtId="14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0" fontId="0" fillId="0" borderId="18" xfId="1" applyNumberFormat="1" applyFont="1" applyBorder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18" xfId="0" applyNumberForma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2" fillId="0" borderId="18" xfId="0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164" fontId="0" fillId="9" borderId="0" xfId="0" applyNumberFormat="1" applyFill="1" applyAlignment="1">
      <alignment horizontal="center"/>
    </xf>
    <xf numFmtId="0" fontId="10" fillId="9" borderId="0" xfId="0" applyFont="1" applyFill="1" applyAlignment="1">
      <alignment horizontal="center"/>
    </xf>
    <xf numFmtId="164" fontId="10" fillId="9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5" fillId="9" borderId="1" xfId="0" applyFont="1" applyFill="1" applyBorder="1" applyAlignment="1">
      <alignment horizontal="center" vertical="center" wrapText="1"/>
    </xf>
    <xf numFmtId="0" fontId="0" fillId="9" borderId="16" xfId="0" applyFill="1" applyBorder="1"/>
    <xf numFmtId="0" fontId="8" fillId="9" borderId="16" xfId="3" applyFill="1" applyBorder="1"/>
    <xf numFmtId="164" fontId="8" fillId="9" borderId="16" xfId="1" applyNumberFormat="1" applyFont="1" applyFill="1" applyBorder="1"/>
    <xf numFmtId="0" fontId="0" fillId="9" borderId="0" xfId="0" applyFill="1"/>
    <xf numFmtId="0" fontId="0" fillId="0" borderId="0" xfId="0" applyAlignment="1">
      <alignment horizontal="center" wrapText="1"/>
    </xf>
    <xf numFmtId="166" fontId="0" fillId="0" borderId="18" xfId="0" applyNumberFormat="1" applyBorder="1" applyAlignment="1">
      <alignment horizontal="center"/>
    </xf>
    <xf numFmtId="0" fontId="5" fillId="0" borderId="29" xfId="0" applyFont="1" applyFill="1" applyBorder="1" applyAlignment="1">
      <alignment horizontal="left" vertical="center"/>
    </xf>
    <xf numFmtId="166" fontId="0" fillId="0" borderId="0" xfId="0" applyNumberFormat="1" applyAlignment="1">
      <alignment horizontal="center" wrapText="1"/>
    </xf>
    <xf numFmtId="166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164" fontId="0" fillId="0" borderId="0" xfId="0" applyNumberForma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11" fillId="9" borderId="0" xfId="0" applyFont="1" applyFill="1" applyAlignment="1">
      <alignment horizontal="left"/>
    </xf>
    <xf numFmtId="0" fontId="11" fillId="9" borderId="0" xfId="0" applyFont="1" applyFill="1" applyAlignment="1">
      <alignment horizontal="center"/>
    </xf>
    <xf numFmtId="165" fontId="3" fillId="0" borderId="0" xfId="0" applyNumberFormat="1" applyFont="1" applyAlignment="1">
      <alignment horizontal="center" wrapText="1"/>
    </xf>
    <xf numFmtId="165" fontId="3" fillId="0" borderId="0" xfId="0" applyNumberFormat="1" applyFont="1" applyBorder="1" applyAlignment="1">
      <alignment horizontal="center" wrapText="1"/>
    </xf>
    <xf numFmtId="165" fontId="0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/>
    </xf>
    <xf numFmtId="166" fontId="0" fillId="8" borderId="0" xfId="0" applyNumberFormat="1" applyFill="1" applyAlignment="1">
      <alignment horizontal="center"/>
    </xf>
    <xf numFmtId="0" fontId="3" fillId="8" borderId="0" xfId="0" applyFont="1" applyFill="1" applyAlignment="1">
      <alignment horizontal="center"/>
    </xf>
    <xf numFmtId="165" fontId="3" fillId="8" borderId="0" xfId="0" applyNumberFormat="1" applyFont="1" applyFill="1" applyAlignment="1">
      <alignment horizontal="center"/>
    </xf>
    <xf numFmtId="0" fontId="3" fillId="10" borderId="0" xfId="0" applyFont="1" applyFill="1" applyAlignment="1">
      <alignment horizontal="left"/>
    </xf>
    <xf numFmtId="0" fontId="0" fillId="1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F688210C-63FF-4CF1-B548-2D756D8FD6C4}"/>
    <cellStyle name="Normal 3 2" xfId="2" xr:uid="{A627CB0F-6441-4178-BB56-410933C616B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83</xdr:row>
      <xdr:rowOff>0</xdr:rowOff>
    </xdr:from>
    <xdr:to>
      <xdr:col>13</xdr:col>
      <xdr:colOff>388620</xdr:colOff>
      <xdr:row>109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2A0F70-EDA2-4740-8161-4DBF40363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5643860"/>
          <a:ext cx="7701915" cy="494411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1381125</xdr:colOff>
      <xdr:row>226</xdr:row>
      <xdr:rowOff>0</xdr:rowOff>
    </xdr:from>
    <xdr:to>
      <xdr:col>13</xdr:col>
      <xdr:colOff>76200</xdr:colOff>
      <xdr:row>253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8CA8EF0-6007-4B82-B2E2-0103483E3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251680"/>
          <a:ext cx="7701915" cy="49758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1381125</xdr:colOff>
      <xdr:row>374</xdr:row>
      <xdr:rowOff>0</xdr:rowOff>
    </xdr:from>
    <xdr:to>
      <xdr:col>13</xdr:col>
      <xdr:colOff>64770</xdr:colOff>
      <xdr:row>401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AD0DC8E-9EBC-41C6-817A-22CE15568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983200"/>
          <a:ext cx="7690485" cy="494728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1381125</xdr:colOff>
      <xdr:row>83</xdr:row>
      <xdr:rowOff>0</xdr:rowOff>
    </xdr:from>
    <xdr:to>
      <xdr:col>13</xdr:col>
      <xdr:colOff>76200</xdr:colOff>
      <xdr:row>109</xdr:row>
      <xdr:rowOff>44450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78056D0-6B84-4688-94DD-2E668E521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5643860"/>
          <a:ext cx="7701915" cy="494411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91</xdr:row>
      <xdr:rowOff>0</xdr:rowOff>
    </xdr:from>
    <xdr:to>
      <xdr:col>13</xdr:col>
      <xdr:colOff>76200</xdr:colOff>
      <xdr:row>118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BF747F-8E0D-4833-A4D9-5A5E21DAE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251680"/>
          <a:ext cx="7701915" cy="49758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95</xdr:row>
      <xdr:rowOff>0</xdr:rowOff>
    </xdr:from>
    <xdr:to>
      <xdr:col>12</xdr:col>
      <xdr:colOff>476250</xdr:colOff>
      <xdr:row>122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A0C20A-3CAF-429F-A26D-C8847C99C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983200"/>
          <a:ext cx="7690485" cy="494728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95</xdr:row>
      <xdr:rowOff>0</xdr:rowOff>
    </xdr:from>
    <xdr:to>
      <xdr:col>13</xdr:col>
      <xdr:colOff>76200</xdr:colOff>
      <xdr:row>121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6CEFFF-EB1E-44DE-A751-B905DF3E1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983200"/>
          <a:ext cx="7701915" cy="479933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93</xdr:row>
      <xdr:rowOff>0</xdr:rowOff>
    </xdr:from>
    <xdr:to>
      <xdr:col>13</xdr:col>
      <xdr:colOff>76200</xdr:colOff>
      <xdr:row>121</xdr:row>
      <xdr:rowOff>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3978DE-7765-4262-912B-4C0DA3477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617440"/>
          <a:ext cx="7701915" cy="512699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95</xdr:row>
      <xdr:rowOff>0</xdr:rowOff>
    </xdr:from>
    <xdr:to>
      <xdr:col>13</xdr:col>
      <xdr:colOff>76200</xdr:colOff>
      <xdr:row>123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9218E8-4006-4586-9DD9-82E4C4B72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983200"/>
          <a:ext cx="7701915" cy="51282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5B4D8-7EC5-4551-9662-EDD35E5E8B26}">
  <dimension ref="A1:Y79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10.33203125" style="69" bestFit="1" customWidth="1"/>
    <col min="2" max="2" width="10" style="69" bestFit="1" customWidth="1"/>
    <col min="3" max="3" width="4" style="69" bestFit="1" customWidth="1"/>
    <col min="4" max="4" width="7.77734375" style="69" bestFit="1" customWidth="1"/>
    <col min="5" max="5" width="8.77734375" style="69" bestFit="1" customWidth="1"/>
    <col min="6" max="6" width="9.88671875" style="69" bestFit="1" customWidth="1"/>
    <col min="7" max="7" width="7.5546875" style="69" bestFit="1" customWidth="1"/>
    <col min="8" max="8" width="11" style="69" bestFit="1" customWidth="1"/>
    <col min="9" max="9" width="8" style="69" bestFit="1" customWidth="1"/>
    <col min="10" max="10" width="8.88671875" style="69"/>
    <col min="11" max="11" width="8.109375" style="69" bestFit="1" customWidth="1"/>
    <col min="12" max="12" width="7.21875" style="84" bestFit="1" customWidth="1"/>
    <col min="13" max="13" width="8.109375" style="72" bestFit="1" customWidth="1"/>
    <col min="14" max="14" width="7.21875" style="84" bestFit="1" customWidth="1"/>
    <col min="15" max="15" width="7.109375" style="69" bestFit="1" customWidth="1"/>
    <col min="16" max="16" width="4.109375" style="69" customWidth="1"/>
    <col min="17" max="17" width="8.88671875" style="69" customWidth="1"/>
    <col min="18" max="18" width="12.5546875" style="69" customWidth="1"/>
    <col min="19" max="19" width="15.5546875" style="69" customWidth="1"/>
    <col min="20" max="21" width="18.21875" style="69" customWidth="1"/>
    <col min="22" max="22" width="12.44140625" style="74" customWidth="1"/>
    <col min="23" max="23" width="11.33203125" style="69" customWidth="1"/>
    <col min="24" max="16384" width="8.88671875" style="69"/>
  </cols>
  <sheetData>
    <row r="1" spans="1:25" x14ac:dyDescent="0.3">
      <c r="A1" s="121" t="s">
        <v>198</v>
      </c>
      <c r="B1" s="122"/>
      <c r="C1" s="122"/>
      <c r="D1" s="122"/>
      <c r="E1" s="122"/>
      <c r="F1" s="122"/>
      <c r="H1" s="87"/>
      <c r="I1" s="87"/>
      <c r="J1" s="119" t="s">
        <v>196</v>
      </c>
      <c r="K1" s="87"/>
      <c r="L1" s="118"/>
      <c r="R1" s="119"/>
      <c r="S1" s="119"/>
      <c r="T1" s="119" t="s">
        <v>197</v>
      </c>
      <c r="U1" s="119"/>
      <c r="V1" s="120"/>
    </row>
    <row r="2" spans="1:25" ht="28.8" x14ac:dyDescent="0.3">
      <c r="A2" s="69" t="s">
        <v>8</v>
      </c>
      <c r="B2" s="69" t="s">
        <v>167</v>
      </c>
      <c r="C2" s="69" t="s">
        <v>193</v>
      </c>
      <c r="D2" s="69" t="s">
        <v>168</v>
      </c>
      <c r="E2" s="69" t="s">
        <v>169</v>
      </c>
      <c r="F2" s="69" t="s">
        <v>170</v>
      </c>
      <c r="G2" s="69" t="s">
        <v>171</v>
      </c>
      <c r="H2" s="69" t="s">
        <v>172</v>
      </c>
      <c r="I2" s="117" t="s">
        <v>106</v>
      </c>
      <c r="J2" s="87" t="s">
        <v>173</v>
      </c>
      <c r="K2" s="69" t="s">
        <v>174</v>
      </c>
      <c r="L2" s="101" t="s">
        <v>185</v>
      </c>
      <c r="M2" s="105" t="s">
        <v>186</v>
      </c>
      <c r="N2" s="101" t="s">
        <v>187</v>
      </c>
      <c r="O2" s="98" t="s">
        <v>188</v>
      </c>
      <c r="Q2" s="116"/>
      <c r="R2" s="115" t="s">
        <v>167</v>
      </c>
      <c r="S2" s="70" t="s">
        <v>175</v>
      </c>
      <c r="T2" s="70" t="s">
        <v>191</v>
      </c>
      <c r="U2" s="70" t="s">
        <v>192</v>
      </c>
      <c r="V2" s="112" t="s">
        <v>176</v>
      </c>
    </row>
    <row r="3" spans="1:25" x14ac:dyDescent="0.3">
      <c r="A3" s="71">
        <v>45580</v>
      </c>
      <c r="B3" s="69" t="s">
        <v>181</v>
      </c>
      <c r="C3" s="69">
        <v>1</v>
      </c>
      <c r="D3" s="69" t="s">
        <v>177</v>
      </c>
      <c r="E3" s="69" t="s">
        <v>178</v>
      </c>
      <c r="F3" s="69">
        <v>0.125</v>
      </c>
      <c r="G3" s="69">
        <v>0.03</v>
      </c>
      <c r="H3" s="69">
        <v>3750</v>
      </c>
      <c r="I3" s="69">
        <v>123.25</v>
      </c>
      <c r="J3" s="69">
        <v>1.2324999999999999</v>
      </c>
      <c r="K3" s="72">
        <v>3.2866666666666667E-4</v>
      </c>
      <c r="R3" s="123" t="s">
        <v>179</v>
      </c>
      <c r="S3" s="69">
        <v>0.125</v>
      </c>
      <c r="T3" s="73">
        <f>AVERAGE(J3:J5,J12:J15,J24:J27)</f>
        <v>1.5019545454545453</v>
      </c>
      <c r="U3" s="73">
        <f>STDEV(J3:J5,J12:J15,J24:J27)</f>
        <v>0.53536251524296419</v>
      </c>
      <c r="V3" s="74">
        <f>AVERAGE(K3:K5,K12:K15,K24:K27)</f>
        <v>4.0052121212121218E-4</v>
      </c>
      <c r="W3" s="74"/>
      <c r="X3" s="74"/>
    </row>
    <row r="4" spans="1:25" x14ac:dyDescent="0.3">
      <c r="A4" s="71">
        <v>45580</v>
      </c>
      <c r="B4" s="69" t="s">
        <v>181</v>
      </c>
      <c r="C4" s="69">
        <v>1</v>
      </c>
      <c r="D4" s="69" t="s">
        <v>177</v>
      </c>
      <c r="E4" s="69" t="s">
        <v>178</v>
      </c>
      <c r="F4" s="69">
        <v>0.125</v>
      </c>
      <c r="G4" s="69">
        <v>0.03</v>
      </c>
      <c r="H4" s="69">
        <v>3750</v>
      </c>
      <c r="I4" s="69">
        <v>75.25</v>
      </c>
      <c r="J4" s="69">
        <v>0.75249999999999995</v>
      </c>
      <c r="K4" s="72">
        <v>2.0066666666666665E-4</v>
      </c>
      <c r="R4" s="123"/>
      <c r="S4" s="69">
        <v>0.25</v>
      </c>
      <c r="T4" s="73">
        <f>AVERAGE(J6:J8,J16:J19,J28:J31)</f>
        <v>2.6435909090909093</v>
      </c>
      <c r="U4" s="73">
        <f>STDEV(J6:J8,J16:J19,J28:J31)</f>
        <v>0.86769406527248449</v>
      </c>
      <c r="V4" s="75">
        <f>AVERAGE(K6:K8,K16:K19,K28:K31)</f>
        <v>3.5247878787878791E-4</v>
      </c>
      <c r="W4" s="75"/>
      <c r="X4" s="75"/>
    </row>
    <row r="5" spans="1:25" x14ac:dyDescent="0.3">
      <c r="A5" s="71">
        <v>45580</v>
      </c>
      <c r="B5" s="69" t="s">
        <v>181</v>
      </c>
      <c r="C5" s="69">
        <v>1</v>
      </c>
      <c r="D5" s="69" t="s">
        <v>177</v>
      </c>
      <c r="E5" s="69" t="s">
        <v>178</v>
      </c>
      <c r="F5" s="69">
        <v>0.125</v>
      </c>
      <c r="G5" s="69">
        <v>0.03</v>
      </c>
      <c r="H5" s="69">
        <v>3750</v>
      </c>
      <c r="I5" s="69">
        <v>83.65</v>
      </c>
      <c r="J5" s="69">
        <v>0.83650000000000002</v>
      </c>
      <c r="K5" s="72">
        <v>2.2306666666666668E-4</v>
      </c>
      <c r="L5" s="84">
        <f>AVERAGE(J3:J5)</f>
        <v>0.9405</v>
      </c>
      <c r="M5" s="72">
        <f>AVERAGE(K3:K5)</f>
        <v>2.5079999999999997E-4</v>
      </c>
      <c r="N5" s="84">
        <f>_xlfn.STDEV.S(J3:J5)</f>
        <v>0.25634351952019424</v>
      </c>
      <c r="O5" s="76">
        <f>N5/L5</f>
        <v>0.27256089263178546</v>
      </c>
      <c r="R5" s="123"/>
      <c r="S5" s="69">
        <v>0.5</v>
      </c>
      <c r="T5" s="73">
        <f>AVERAGE(J9:J11,J20:J23,J32:J35)</f>
        <v>3.808727272727273</v>
      </c>
      <c r="U5" s="73">
        <f>STDEV(J9:J11,J20:J23,J32:J35)</f>
        <v>0.84160793614474549</v>
      </c>
      <c r="V5" s="75">
        <f>AVERAGE(K9:K11,K20:K23,K32:K35)</f>
        <v>2.5391515151515156E-4</v>
      </c>
      <c r="W5" s="75"/>
      <c r="X5" s="75"/>
    </row>
    <row r="6" spans="1:25" x14ac:dyDescent="0.3">
      <c r="A6" s="71">
        <v>45580</v>
      </c>
      <c r="B6" s="69" t="s">
        <v>181</v>
      </c>
      <c r="C6" s="69">
        <v>1</v>
      </c>
      <c r="D6" s="69" t="s">
        <v>177</v>
      </c>
      <c r="E6" s="69" t="s">
        <v>178</v>
      </c>
      <c r="F6" s="69">
        <v>0.25</v>
      </c>
      <c r="G6" s="69">
        <v>0.03</v>
      </c>
      <c r="H6" s="69">
        <v>7500</v>
      </c>
      <c r="I6" s="69">
        <v>184.1</v>
      </c>
      <c r="J6" s="69">
        <v>1.841</v>
      </c>
      <c r="K6" s="72">
        <v>2.4546666666666665E-4</v>
      </c>
      <c r="R6" s="123" t="s">
        <v>180</v>
      </c>
      <c r="S6" s="69">
        <v>0.5</v>
      </c>
      <c r="T6" s="73">
        <f>AVERAGE(J36:J39,J48:J51,J60:J62)</f>
        <v>9.3957272727272727</v>
      </c>
      <c r="U6" s="73">
        <f>STDEV(J36:J39,J48:J51,J60:J62)</f>
        <v>2.6414195744299684</v>
      </c>
      <c r="V6" s="75">
        <f>AVERAGE(K36:K39,K48:K51,K60:K62)</f>
        <v>6.2638181818181816E-4</v>
      </c>
    </row>
    <row r="7" spans="1:25" x14ac:dyDescent="0.3">
      <c r="A7" s="71">
        <v>45580</v>
      </c>
      <c r="B7" s="69" t="s">
        <v>181</v>
      </c>
      <c r="C7" s="69">
        <v>1</v>
      </c>
      <c r="D7" s="69" t="s">
        <v>177</v>
      </c>
      <c r="E7" s="69" t="s">
        <v>178</v>
      </c>
      <c r="F7" s="69">
        <v>0.25</v>
      </c>
      <c r="G7" s="69">
        <v>0.03</v>
      </c>
      <c r="H7" s="69">
        <v>7500</v>
      </c>
      <c r="I7" s="69">
        <v>168.8</v>
      </c>
      <c r="J7" s="69">
        <v>1.6879999999999999</v>
      </c>
      <c r="K7" s="72">
        <v>2.2506666666666667E-4</v>
      </c>
      <c r="R7" s="123"/>
      <c r="S7" s="69">
        <v>1</v>
      </c>
      <c r="T7" s="73">
        <f>AVERAGE(J40:J43,J52:J55,J64:J66)</f>
        <v>16.866090909090907</v>
      </c>
      <c r="U7" s="73">
        <f>STDEV(J40:J43,J52:J55,J64:J66)</f>
        <v>6.0540867924823454</v>
      </c>
      <c r="V7" s="75">
        <f>AVERAGE(K40:K43,K52:K55,K64:K66)</f>
        <v>5.6220303030303032E-4</v>
      </c>
    </row>
    <row r="8" spans="1:25" x14ac:dyDescent="0.3">
      <c r="A8" s="71">
        <v>45580</v>
      </c>
      <c r="B8" s="69" t="s">
        <v>181</v>
      </c>
      <c r="C8" s="69">
        <v>1</v>
      </c>
      <c r="D8" s="69" t="s">
        <v>177</v>
      </c>
      <c r="E8" s="69" t="s">
        <v>178</v>
      </c>
      <c r="F8" s="69">
        <v>0.25</v>
      </c>
      <c r="G8" s="69">
        <v>0.03</v>
      </c>
      <c r="H8" s="69">
        <v>7500</v>
      </c>
      <c r="I8" s="69">
        <v>230.45</v>
      </c>
      <c r="J8" s="69">
        <v>2.3045</v>
      </c>
      <c r="K8" s="72">
        <v>3.0726666666666669E-4</v>
      </c>
      <c r="L8" s="84">
        <f>AVERAGE(J6:J8)</f>
        <v>1.9444999999999999</v>
      </c>
      <c r="M8" s="72">
        <f>AVERAGE(K6:K8)</f>
        <v>2.5926666666666666E-4</v>
      </c>
      <c r="N8" s="84">
        <f>_xlfn.STDEV.S(J6:J8)</f>
        <v>0.32101752288621282</v>
      </c>
      <c r="O8" s="76">
        <f>N8/L8</f>
        <v>0.16509000919836095</v>
      </c>
      <c r="R8" s="123"/>
      <c r="S8" s="69">
        <v>2</v>
      </c>
      <c r="T8" s="73">
        <f>AVERAGE(J44:J47,J56:J58,J68:J70)</f>
        <v>37.488</v>
      </c>
      <c r="U8" s="73">
        <f>STDEV(J44:J47,J56:J58,J68:J70)</f>
        <v>11.836723181128589</v>
      </c>
      <c r="V8" s="75">
        <f>AVERAGE(K44:K47,K56:K58,K68:K70)</f>
        <v>6.2480000000000001E-4</v>
      </c>
    </row>
    <row r="9" spans="1:25" x14ac:dyDescent="0.3">
      <c r="A9" s="71">
        <v>45580</v>
      </c>
      <c r="B9" s="69" t="s">
        <v>181</v>
      </c>
      <c r="C9" s="69">
        <v>1</v>
      </c>
      <c r="D9" s="69" t="s">
        <v>177</v>
      </c>
      <c r="E9" s="69" t="s">
        <v>178</v>
      </c>
      <c r="F9" s="69">
        <v>0.5</v>
      </c>
      <c r="G9" s="69">
        <v>0.03</v>
      </c>
      <c r="H9" s="69">
        <v>15000</v>
      </c>
      <c r="I9" s="69">
        <v>438.05</v>
      </c>
      <c r="J9" s="69">
        <v>4.3804999999999996</v>
      </c>
      <c r="K9" s="72">
        <v>2.9203333333333329E-4</v>
      </c>
    </row>
    <row r="10" spans="1:25" x14ac:dyDescent="0.3">
      <c r="A10" s="71">
        <v>45580</v>
      </c>
      <c r="B10" s="69" t="s">
        <v>181</v>
      </c>
      <c r="C10" s="69">
        <v>1</v>
      </c>
      <c r="D10" s="69" t="s">
        <v>177</v>
      </c>
      <c r="E10" s="69" t="s">
        <v>178</v>
      </c>
      <c r="F10" s="69">
        <v>0.5</v>
      </c>
      <c r="G10" s="69">
        <v>0.03</v>
      </c>
      <c r="H10" s="69">
        <v>15000</v>
      </c>
      <c r="I10" s="69">
        <v>265.14999999999998</v>
      </c>
      <c r="J10" s="69">
        <v>2.6515</v>
      </c>
      <c r="K10" s="72">
        <v>1.7676666666666666E-4</v>
      </c>
      <c r="R10" s="106"/>
      <c r="S10" s="107"/>
      <c r="T10" s="107"/>
      <c r="U10" s="107"/>
      <c r="V10" s="113"/>
      <c r="W10" s="107"/>
      <c r="X10" s="108"/>
      <c r="Y10" s="108"/>
    </row>
    <row r="11" spans="1:25" x14ac:dyDescent="0.3">
      <c r="A11" s="77">
        <v>45580</v>
      </c>
      <c r="B11" s="78" t="s">
        <v>181</v>
      </c>
      <c r="C11" s="78">
        <v>1</v>
      </c>
      <c r="D11" s="78" t="s">
        <v>177</v>
      </c>
      <c r="E11" s="78" t="s">
        <v>178</v>
      </c>
      <c r="F11" s="78">
        <v>0.5</v>
      </c>
      <c r="G11" s="78">
        <v>0.03</v>
      </c>
      <c r="H11" s="78">
        <v>15000</v>
      </c>
      <c r="I11" s="78">
        <v>265.7</v>
      </c>
      <c r="J11" s="78">
        <v>2.657</v>
      </c>
      <c r="K11" s="79">
        <v>1.7713333333333335E-4</v>
      </c>
      <c r="L11" s="99">
        <f>AVERAGE(J9:J11)</f>
        <v>3.2296666666666667</v>
      </c>
      <c r="M11" s="79">
        <f>AVERAGE(K9:K11)</f>
        <v>2.153111111111111E-4</v>
      </c>
      <c r="N11" s="99">
        <f>_xlfn.STDEV.S(J9:J11)</f>
        <v>0.99665469613769986</v>
      </c>
      <c r="O11" s="80">
        <f>N11/L11</f>
        <v>0.30859367204181026</v>
      </c>
      <c r="R11" s="124"/>
      <c r="S11" s="108"/>
      <c r="T11" s="109"/>
      <c r="U11" s="109"/>
      <c r="V11" s="114"/>
      <c r="W11" s="108"/>
      <c r="X11" s="114"/>
      <c r="Y11" s="103"/>
    </row>
    <row r="12" spans="1:25" x14ac:dyDescent="0.3">
      <c r="A12" s="71">
        <v>45581</v>
      </c>
      <c r="B12" s="69" t="s">
        <v>181</v>
      </c>
      <c r="C12" s="69">
        <v>2</v>
      </c>
      <c r="D12" s="69" t="s">
        <v>177</v>
      </c>
      <c r="E12" s="69" t="s">
        <v>178</v>
      </c>
      <c r="F12" s="69">
        <v>0.125</v>
      </c>
      <c r="G12" s="69">
        <v>0.03</v>
      </c>
      <c r="H12" s="69">
        <v>3750</v>
      </c>
      <c r="I12" s="69">
        <v>226.1</v>
      </c>
      <c r="J12" s="69">
        <v>2.2610000000000001</v>
      </c>
      <c r="K12" s="72">
        <v>6.0293333333333332E-4</v>
      </c>
      <c r="R12" s="124"/>
      <c r="S12" s="108"/>
      <c r="T12" s="109"/>
      <c r="U12" s="109"/>
      <c r="V12" s="114"/>
      <c r="W12" s="108"/>
      <c r="X12" s="103"/>
      <c r="Y12" s="103"/>
    </row>
    <row r="13" spans="1:25" x14ac:dyDescent="0.3">
      <c r="A13" s="71">
        <v>45581</v>
      </c>
      <c r="B13" s="69" t="s">
        <v>181</v>
      </c>
      <c r="C13" s="69">
        <v>2</v>
      </c>
      <c r="D13" s="69" t="s">
        <v>177</v>
      </c>
      <c r="E13" s="69" t="s">
        <v>178</v>
      </c>
      <c r="F13" s="69">
        <v>0.125</v>
      </c>
      <c r="G13" s="69">
        <v>0.03</v>
      </c>
      <c r="H13" s="69">
        <v>3750</v>
      </c>
      <c r="I13" s="69">
        <v>177.7</v>
      </c>
      <c r="J13" s="69">
        <v>1.7769999999999999</v>
      </c>
      <c r="K13" s="72">
        <v>4.7386666666666662E-4</v>
      </c>
      <c r="R13" s="124"/>
      <c r="S13" s="108"/>
      <c r="T13" s="109"/>
      <c r="U13" s="109"/>
      <c r="V13" s="114"/>
      <c r="W13" s="108"/>
      <c r="X13" s="72"/>
      <c r="Y13" s="72"/>
    </row>
    <row r="14" spans="1:25" x14ac:dyDescent="0.3">
      <c r="A14" s="71">
        <v>45581</v>
      </c>
      <c r="B14" s="69" t="s">
        <v>181</v>
      </c>
      <c r="C14" s="69">
        <v>2</v>
      </c>
      <c r="D14" s="69" t="s">
        <v>177</v>
      </c>
      <c r="E14" s="69" t="s">
        <v>178</v>
      </c>
      <c r="F14" s="69">
        <v>0.125</v>
      </c>
      <c r="G14" s="69">
        <v>0.03</v>
      </c>
      <c r="H14" s="69">
        <v>3750</v>
      </c>
      <c r="I14" s="69">
        <v>211.35</v>
      </c>
      <c r="J14" s="69">
        <v>2.1135000000000002</v>
      </c>
      <c r="K14" s="72">
        <v>5.6360000000000004E-4</v>
      </c>
      <c r="R14" s="124"/>
      <c r="S14" s="108"/>
      <c r="T14" s="109"/>
      <c r="U14" s="109"/>
      <c r="V14" s="114"/>
      <c r="W14" s="108"/>
    </row>
    <row r="15" spans="1:25" x14ac:dyDescent="0.3">
      <c r="A15" s="71">
        <v>45581</v>
      </c>
      <c r="B15" s="69" t="s">
        <v>181</v>
      </c>
      <c r="C15" s="69">
        <v>2</v>
      </c>
      <c r="D15" s="69" t="s">
        <v>177</v>
      </c>
      <c r="E15" s="69" t="s">
        <v>178</v>
      </c>
      <c r="F15" s="69">
        <v>0.125</v>
      </c>
      <c r="G15" s="69">
        <v>0.03</v>
      </c>
      <c r="H15" s="69">
        <v>3750</v>
      </c>
      <c r="I15" s="69">
        <v>100.35000000000001</v>
      </c>
      <c r="J15" s="69">
        <v>1.0035000000000001</v>
      </c>
      <c r="K15" s="72">
        <v>2.676E-4</v>
      </c>
      <c r="L15" s="84">
        <f>AVERAGE(J12:J15)</f>
        <v>1.7887500000000001</v>
      </c>
      <c r="M15" s="72">
        <f>AVERAGE(K12:K15)</f>
        <v>4.7699999999999999E-4</v>
      </c>
      <c r="N15" s="84">
        <f>_xlfn.STDEV.S(J12:J15)</f>
        <v>0.56131935354721774</v>
      </c>
      <c r="O15" s="81">
        <f>N15/L15</f>
        <v>0.31380536885938098</v>
      </c>
      <c r="R15" s="124"/>
      <c r="S15" s="108"/>
      <c r="T15" s="109"/>
      <c r="U15" s="109"/>
      <c r="V15" s="114"/>
      <c r="W15" s="108"/>
    </row>
    <row r="16" spans="1:25" x14ac:dyDescent="0.3">
      <c r="A16" s="71">
        <v>45581</v>
      </c>
      <c r="B16" s="69" t="s">
        <v>181</v>
      </c>
      <c r="C16" s="69">
        <v>2</v>
      </c>
      <c r="D16" s="69" t="s">
        <v>177</v>
      </c>
      <c r="E16" s="69" t="s">
        <v>178</v>
      </c>
      <c r="F16" s="69">
        <v>0.25</v>
      </c>
      <c r="G16" s="69">
        <v>0.03</v>
      </c>
      <c r="H16" s="69">
        <v>7500</v>
      </c>
      <c r="I16" s="69">
        <v>307.45</v>
      </c>
      <c r="J16" s="69">
        <v>3.0745</v>
      </c>
      <c r="K16" s="72">
        <v>4.0993333333333334E-4</v>
      </c>
      <c r="O16" s="81"/>
      <c r="R16" s="124"/>
      <c r="S16" s="108"/>
      <c r="T16" s="109"/>
      <c r="U16" s="109"/>
      <c r="V16" s="114"/>
      <c r="W16" s="108"/>
    </row>
    <row r="17" spans="1:15" x14ac:dyDescent="0.3">
      <c r="A17" s="71">
        <v>45581</v>
      </c>
      <c r="B17" s="69" t="s">
        <v>181</v>
      </c>
      <c r="C17" s="69">
        <v>2</v>
      </c>
      <c r="D17" s="69" t="s">
        <v>177</v>
      </c>
      <c r="E17" s="69" t="s">
        <v>178</v>
      </c>
      <c r="F17" s="69">
        <v>0.25</v>
      </c>
      <c r="G17" s="69">
        <v>0.03</v>
      </c>
      <c r="H17" s="69">
        <v>7500</v>
      </c>
      <c r="I17" s="69">
        <v>165.55</v>
      </c>
      <c r="J17" s="69">
        <v>1.6555</v>
      </c>
      <c r="K17" s="72">
        <v>2.2073333333333332E-4</v>
      </c>
      <c r="O17" s="81"/>
    </row>
    <row r="18" spans="1:15" x14ac:dyDescent="0.3">
      <c r="A18" s="71">
        <v>45581</v>
      </c>
      <c r="B18" s="69" t="s">
        <v>181</v>
      </c>
      <c r="C18" s="69">
        <v>2</v>
      </c>
      <c r="D18" s="69" t="s">
        <v>177</v>
      </c>
      <c r="E18" s="69" t="s">
        <v>178</v>
      </c>
      <c r="F18" s="69">
        <v>0.25</v>
      </c>
      <c r="G18" s="69">
        <v>0.03</v>
      </c>
      <c r="H18" s="69">
        <v>7500</v>
      </c>
      <c r="I18" s="69">
        <v>301.55</v>
      </c>
      <c r="J18" s="69">
        <v>3.0154999999999998</v>
      </c>
      <c r="K18" s="72">
        <v>4.0206666666666666E-4</v>
      </c>
      <c r="O18" s="81"/>
    </row>
    <row r="19" spans="1:15" x14ac:dyDescent="0.3">
      <c r="A19" s="71">
        <v>45581</v>
      </c>
      <c r="B19" s="69" t="s">
        <v>181</v>
      </c>
      <c r="C19" s="69">
        <v>2</v>
      </c>
      <c r="D19" s="69" t="s">
        <v>177</v>
      </c>
      <c r="E19" s="69" t="s">
        <v>178</v>
      </c>
      <c r="F19" s="69">
        <v>0.25</v>
      </c>
      <c r="G19" s="69">
        <v>0.03</v>
      </c>
      <c r="H19" s="69">
        <v>7500</v>
      </c>
      <c r="I19" s="69">
        <v>362.25</v>
      </c>
      <c r="J19" s="69">
        <v>3.6225000000000001</v>
      </c>
      <c r="K19" s="72">
        <v>4.8300000000000003E-4</v>
      </c>
      <c r="L19" s="84">
        <f>AVERAGE(J16:J19)</f>
        <v>2.8420000000000001</v>
      </c>
      <c r="M19" s="72">
        <f>AVERAGE(K16:K19)</f>
        <v>3.7893333333333329E-4</v>
      </c>
      <c r="N19" s="84">
        <f>_xlfn.STDEV.S(J16:J19)</f>
        <v>0.83688330528614696</v>
      </c>
      <c r="O19" s="81">
        <f>N19/L19</f>
        <v>0.29446984703946055</v>
      </c>
    </row>
    <row r="20" spans="1:15" x14ac:dyDescent="0.3">
      <c r="A20" s="71">
        <v>45581</v>
      </c>
      <c r="B20" s="69" t="s">
        <v>181</v>
      </c>
      <c r="C20" s="69">
        <v>2</v>
      </c>
      <c r="D20" s="69" t="s">
        <v>177</v>
      </c>
      <c r="E20" s="69" t="s">
        <v>178</v>
      </c>
      <c r="F20" s="69">
        <v>0.5</v>
      </c>
      <c r="G20" s="69">
        <v>0.03</v>
      </c>
      <c r="H20" s="69">
        <v>15000</v>
      </c>
      <c r="I20" s="69">
        <v>523.1</v>
      </c>
      <c r="J20" s="69">
        <v>5.2309999999999999</v>
      </c>
      <c r="K20" s="72">
        <v>3.4873333333333332E-4</v>
      </c>
      <c r="O20" s="81"/>
    </row>
    <row r="21" spans="1:15" x14ac:dyDescent="0.3">
      <c r="A21" s="71">
        <v>45581</v>
      </c>
      <c r="B21" s="69" t="s">
        <v>181</v>
      </c>
      <c r="C21" s="69">
        <v>2</v>
      </c>
      <c r="D21" s="69" t="s">
        <v>177</v>
      </c>
      <c r="E21" s="69" t="s">
        <v>178</v>
      </c>
      <c r="F21" s="69">
        <v>0.5</v>
      </c>
      <c r="G21" s="69">
        <v>0.03</v>
      </c>
      <c r="H21" s="69">
        <v>15000</v>
      </c>
      <c r="I21" s="69">
        <v>291.10000000000002</v>
      </c>
      <c r="J21" s="69">
        <v>2.911</v>
      </c>
      <c r="K21" s="72">
        <v>1.9406666666666668E-4</v>
      </c>
      <c r="O21" s="81"/>
    </row>
    <row r="22" spans="1:15" x14ac:dyDescent="0.3">
      <c r="A22" s="71">
        <v>45581</v>
      </c>
      <c r="B22" s="69" t="s">
        <v>181</v>
      </c>
      <c r="C22" s="69">
        <v>2</v>
      </c>
      <c r="D22" s="69" t="s">
        <v>177</v>
      </c>
      <c r="E22" s="69" t="s">
        <v>178</v>
      </c>
      <c r="F22" s="69">
        <v>0.5</v>
      </c>
      <c r="G22" s="69">
        <v>0.03</v>
      </c>
      <c r="H22" s="69">
        <v>15000</v>
      </c>
      <c r="I22" s="69">
        <v>390.8</v>
      </c>
      <c r="J22" s="69">
        <v>3.9079999999999999</v>
      </c>
      <c r="K22" s="72">
        <v>2.6053333333333334E-4</v>
      </c>
      <c r="O22" s="81"/>
    </row>
    <row r="23" spans="1:15" x14ac:dyDescent="0.3">
      <c r="A23" s="77">
        <v>45581</v>
      </c>
      <c r="B23" s="78" t="s">
        <v>181</v>
      </c>
      <c r="C23" s="78">
        <v>2</v>
      </c>
      <c r="D23" s="78" t="s">
        <v>177</v>
      </c>
      <c r="E23" s="78" t="s">
        <v>178</v>
      </c>
      <c r="F23" s="78">
        <v>0.5</v>
      </c>
      <c r="G23" s="78">
        <v>0.03</v>
      </c>
      <c r="H23" s="78">
        <v>15000</v>
      </c>
      <c r="I23" s="78">
        <v>473.5</v>
      </c>
      <c r="J23" s="78">
        <v>4.7350000000000003</v>
      </c>
      <c r="K23" s="79">
        <v>3.1566666666666668E-4</v>
      </c>
      <c r="L23" s="99">
        <f>AVERAGE(J20:J23)</f>
        <v>4.19625</v>
      </c>
      <c r="M23" s="79">
        <f>AVERAGE(K20:K23)</f>
        <v>2.7975E-4</v>
      </c>
      <c r="N23" s="99">
        <f>_xlfn.STDEV.S(J20:J23)</f>
        <v>1.0158600215252764</v>
      </c>
      <c r="O23" s="82">
        <f>N23/L23</f>
        <v>0.24208758332446265</v>
      </c>
    </row>
    <row r="24" spans="1:15" x14ac:dyDescent="0.3">
      <c r="A24" s="71">
        <v>45582</v>
      </c>
      <c r="B24" s="69" t="s">
        <v>181</v>
      </c>
      <c r="C24" s="69">
        <v>3</v>
      </c>
      <c r="D24" s="69" t="s">
        <v>177</v>
      </c>
      <c r="E24" s="69" t="s">
        <v>178</v>
      </c>
      <c r="F24" s="69">
        <v>0.125</v>
      </c>
      <c r="G24" s="69">
        <v>0.03</v>
      </c>
      <c r="H24" s="69">
        <v>3750</v>
      </c>
      <c r="I24" s="69">
        <v>181.25</v>
      </c>
      <c r="J24" s="69">
        <v>1.8125</v>
      </c>
      <c r="K24" s="72">
        <v>4.8333333333333334E-4</v>
      </c>
    </row>
    <row r="25" spans="1:15" x14ac:dyDescent="0.3">
      <c r="A25" s="71">
        <v>45582</v>
      </c>
      <c r="B25" s="69" t="s">
        <v>181</v>
      </c>
      <c r="C25" s="69">
        <v>3</v>
      </c>
      <c r="D25" s="69" t="s">
        <v>177</v>
      </c>
      <c r="E25" s="69" t="s">
        <v>178</v>
      </c>
      <c r="F25" s="69">
        <v>0.125</v>
      </c>
      <c r="G25" s="69">
        <v>0.03</v>
      </c>
      <c r="H25" s="69">
        <v>3750</v>
      </c>
      <c r="I25" s="69">
        <v>208.55</v>
      </c>
      <c r="J25" s="69">
        <v>2.0855000000000001</v>
      </c>
      <c r="K25" s="72">
        <v>5.5613333333333337E-4</v>
      </c>
    </row>
    <row r="26" spans="1:15" x14ac:dyDescent="0.3">
      <c r="A26" s="71">
        <v>45582</v>
      </c>
      <c r="B26" s="69" t="s">
        <v>181</v>
      </c>
      <c r="C26" s="69">
        <v>3</v>
      </c>
      <c r="D26" s="69" t="s">
        <v>177</v>
      </c>
      <c r="E26" s="69" t="s">
        <v>178</v>
      </c>
      <c r="F26" s="69">
        <v>0.125</v>
      </c>
      <c r="G26" s="69">
        <v>0.03</v>
      </c>
      <c r="H26" s="69">
        <v>3750</v>
      </c>
      <c r="I26" s="69">
        <v>123.95</v>
      </c>
      <c r="J26" s="69">
        <v>1.2395</v>
      </c>
      <c r="K26" s="72">
        <v>3.3053333333333336E-4</v>
      </c>
    </row>
    <row r="27" spans="1:15" x14ac:dyDescent="0.3">
      <c r="A27" s="71">
        <v>45582</v>
      </c>
      <c r="B27" s="69" t="s">
        <v>181</v>
      </c>
      <c r="C27" s="69">
        <v>3</v>
      </c>
      <c r="D27" s="69" t="s">
        <v>177</v>
      </c>
      <c r="E27" s="69" t="s">
        <v>178</v>
      </c>
      <c r="F27" s="69">
        <v>0.125</v>
      </c>
      <c r="G27" s="69">
        <v>0.03</v>
      </c>
      <c r="H27" s="69">
        <v>3750</v>
      </c>
      <c r="I27" s="69">
        <v>140.75</v>
      </c>
      <c r="J27" s="69">
        <v>1.4075</v>
      </c>
      <c r="K27" s="72">
        <v>3.7533333333333331E-4</v>
      </c>
      <c r="L27" s="84">
        <f>AVERAGE(J24:J27)</f>
        <v>1.63625</v>
      </c>
      <c r="M27" s="72">
        <f>AVERAGE(K24:K27)</f>
        <v>4.3633333333333339E-4</v>
      </c>
      <c r="N27" s="84">
        <f>_xlfn.STDEV.S(J24:J27)</f>
        <v>0.38411228826997995</v>
      </c>
      <c r="O27" s="83">
        <f>N27/L27</f>
        <v>0.23475158946981203</v>
      </c>
    </row>
    <row r="28" spans="1:15" x14ac:dyDescent="0.3">
      <c r="A28" s="71">
        <v>45582</v>
      </c>
      <c r="B28" s="69" t="s">
        <v>181</v>
      </c>
      <c r="C28" s="69">
        <v>3</v>
      </c>
      <c r="D28" s="69" t="s">
        <v>177</v>
      </c>
      <c r="E28" s="69" t="s">
        <v>178</v>
      </c>
      <c r="F28" s="69">
        <v>0.25</v>
      </c>
      <c r="G28" s="69">
        <v>0.03</v>
      </c>
      <c r="H28" s="69">
        <v>7500</v>
      </c>
      <c r="I28" s="69">
        <v>237.3</v>
      </c>
      <c r="J28" s="69">
        <v>2.3730000000000002</v>
      </c>
      <c r="K28" s="72">
        <v>3.1640000000000005E-4</v>
      </c>
      <c r="O28" s="83"/>
    </row>
    <row r="29" spans="1:15" x14ac:dyDescent="0.3">
      <c r="A29" s="71">
        <v>45582</v>
      </c>
      <c r="B29" s="69" t="s">
        <v>181</v>
      </c>
      <c r="C29" s="69">
        <v>3</v>
      </c>
      <c r="D29" s="69" t="s">
        <v>177</v>
      </c>
      <c r="E29" s="69" t="s">
        <v>178</v>
      </c>
      <c r="F29" s="69">
        <v>0.25</v>
      </c>
      <c r="G29" s="69">
        <v>0.03</v>
      </c>
      <c r="H29" s="69">
        <v>7500</v>
      </c>
      <c r="I29" s="69">
        <v>418.05</v>
      </c>
      <c r="J29" s="69">
        <v>4.1805000000000003</v>
      </c>
      <c r="K29" s="72">
        <v>5.574E-4</v>
      </c>
      <c r="O29" s="83"/>
    </row>
    <row r="30" spans="1:15" x14ac:dyDescent="0.3">
      <c r="A30" s="71">
        <v>45582</v>
      </c>
      <c r="B30" s="69" t="s">
        <v>181</v>
      </c>
      <c r="C30" s="69">
        <v>3</v>
      </c>
      <c r="D30" s="69" t="s">
        <v>177</v>
      </c>
      <c r="E30" s="69" t="s">
        <v>178</v>
      </c>
      <c r="F30" s="69">
        <v>0.25</v>
      </c>
      <c r="G30" s="69">
        <v>0.03</v>
      </c>
      <c r="H30" s="69">
        <v>7500</v>
      </c>
      <c r="I30" s="69">
        <v>342.45</v>
      </c>
      <c r="J30" s="69">
        <v>3.4245000000000001</v>
      </c>
      <c r="K30" s="72">
        <v>4.5660000000000004E-4</v>
      </c>
      <c r="O30" s="83"/>
    </row>
    <row r="31" spans="1:15" x14ac:dyDescent="0.3">
      <c r="A31" s="71">
        <v>45582</v>
      </c>
      <c r="B31" s="69" t="s">
        <v>181</v>
      </c>
      <c r="C31" s="69">
        <v>3</v>
      </c>
      <c r="D31" s="69" t="s">
        <v>177</v>
      </c>
      <c r="E31" s="69" t="s">
        <v>178</v>
      </c>
      <c r="F31" s="69">
        <v>0.25</v>
      </c>
      <c r="G31" s="69">
        <v>0.03</v>
      </c>
      <c r="H31" s="69">
        <v>7500</v>
      </c>
      <c r="I31" s="69">
        <v>190</v>
      </c>
      <c r="J31" s="69">
        <v>1.9</v>
      </c>
      <c r="K31" s="72">
        <v>2.5333333333333333E-4</v>
      </c>
      <c r="L31" s="84">
        <f>AVERAGE(J28:J31)</f>
        <v>2.9695000000000005</v>
      </c>
      <c r="M31" s="72">
        <f>AVERAGE(K28:K31)</f>
        <v>3.9593333333333338E-4</v>
      </c>
      <c r="N31" s="84">
        <f>_xlfn.STDEV.S(J28:J31)</f>
        <v>1.0284597707251344</v>
      </c>
      <c r="O31" s="83">
        <f>N31/L31</f>
        <v>0.3463410576612676</v>
      </c>
    </row>
    <row r="32" spans="1:15" x14ac:dyDescent="0.3">
      <c r="A32" s="71">
        <v>45582</v>
      </c>
      <c r="B32" s="69" t="s">
        <v>181</v>
      </c>
      <c r="C32" s="69">
        <v>3</v>
      </c>
      <c r="D32" s="69" t="s">
        <v>177</v>
      </c>
      <c r="E32" s="69" t="s">
        <v>178</v>
      </c>
      <c r="F32" s="69">
        <v>0.5</v>
      </c>
      <c r="G32" s="69">
        <v>0.03</v>
      </c>
      <c r="H32" s="69">
        <v>15000</v>
      </c>
      <c r="I32" s="69">
        <v>428.35</v>
      </c>
      <c r="J32" s="69">
        <v>4.2835000000000001</v>
      </c>
      <c r="K32" s="72">
        <v>2.8556666666666665E-4</v>
      </c>
      <c r="O32" s="76"/>
    </row>
    <row r="33" spans="1:15" x14ac:dyDescent="0.3">
      <c r="A33" s="71">
        <v>45582</v>
      </c>
      <c r="B33" s="69" t="s">
        <v>181</v>
      </c>
      <c r="C33" s="69">
        <v>3</v>
      </c>
      <c r="D33" s="69" t="s">
        <v>177</v>
      </c>
      <c r="E33" s="69" t="s">
        <v>178</v>
      </c>
      <c r="F33" s="69">
        <v>0.5</v>
      </c>
      <c r="G33" s="69">
        <v>0.03</v>
      </c>
      <c r="H33" s="69">
        <v>15000</v>
      </c>
      <c r="I33" s="69">
        <v>387.3</v>
      </c>
      <c r="J33" s="69">
        <v>3.8730000000000002</v>
      </c>
      <c r="K33" s="72">
        <v>2.5819999999999999E-4</v>
      </c>
      <c r="O33" s="76"/>
    </row>
    <row r="34" spans="1:15" x14ac:dyDescent="0.3">
      <c r="A34" s="71">
        <v>45582</v>
      </c>
      <c r="B34" s="69" t="s">
        <v>181</v>
      </c>
      <c r="C34" s="69">
        <v>3</v>
      </c>
      <c r="D34" s="69" t="s">
        <v>177</v>
      </c>
      <c r="E34" s="69" t="s">
        <v>178</v>
      </c>
      <c r="F34" s="69">
        <v>0.5</v>
      </c>
      <c r="G34" s="69">
        <v>0.03</v>
      </c>
      <c r="H34" s="69">
        <v>15000</v>
      </c>
      <c r="I34" s="69">
        <v>340.65</v>
      </c>
      <c r="J34" s="69">
        <v>3.4064999999999999</v>
      </c>
      <c r="K34" s="72">
        <v>2.2709999999999999E-4</v>
      </c>
      <c r="O34" s="76"/>
    </row>
    <row r="35" spans="1:15" x14ac:dyDescent="0.3">
      <c r="A35" s="77">
        <v>45582</v>
      </c>
      <c r="B35" s="78" t="s">
        <v>181</v>
      </c>
      <c r="C35" s="78">
        <v>3</v>
      </c>
      <c r="D35" s="78" t="s">
        <v>177</v>
      </c>
      <c r="E35" s="78" t="s">
        <v>178</v>
      </c>
      <c r="F35" s="78">
        <v>0.5</v>
      </c>
      <c r="G35" s="78">
        <v>0.03</v>
      </c>
      <c r="H35" s="78">
        <v>15000</v>
      </c>
      <c r="I35" s="78">
        <v>385.9</v>
      </c>
      <c r="J35" s="78">
        <v>3.859</v>
      </c>
      <c r="K35" s="79">
        <v>2.5726666666666667E-4</v>
      </c>
      <c r="L35" s="99">
        <f>AVERAGE(J32:J35)</f>
        <v>3.8555000000000001</v>
      </c>
      <c r="M35" s="79">
        <f>AVERAGE(K32:K35)</f>
        <v>2.5703333333333331E-4</v>
      </c>
      <c r="N35" s="99">
        <f>_xlfn.STDEV.S(J32:J35)</f>
        <v>0.35828457032550731</v>
      </c>
      <c r="O35" s="80">
        <f>N35/L35</f>
        <v>9.2928172824667948E-2</v>
      </c>
    </row>
    <row r="36" spans="1:15" x14ac:dyDescent="0.3">
      <c r="A36" s="71">
        <v>45583</v>
      </c>
      <c r="B36" s="69" t="s">
        <v>182</v>
      </c>
      <c r="C36" s="69">
        <v>4</v>
      </c>
      <c r="D36" s="69" t="s">
        <v>177</v>
      </c>
      <c r="E36" s="69" t="s">
        <v>178</v>
      </c>
      <c r="F36" s="69">
        <v>0.5</v>
      </c>
      <c r="G36" s="69">
        <v>0.03</v>
      </c>
      <c r="H36" s="69">
        <v>15000</v>
      </c>
      <c r="I36" s="69">
        <v>850.7</v>
      </c>
      <c r="J36" s="69">
        <v>8.5069999999999997</v>
      </c>
      <c r="K36" s="72">
        <v>5.6713333333333331E-4</v>
      </c>
    </row>
    <row r="37" spans="1:15" x14ac:dyDescent="0.3">
      <c r="A37" s="71">
        <v>45583</v>
      </c>
      <c r="B37" s="69" t="s">
        <v>182</v>
      </c>
      <c r="C37" s="69">
        <v>4</v>
      </c>
      <c r="D37" s="69" t="s">
        <v>177</v>
      </c>
      <c r="E37" s="69" t="s">
        <v>178</v>
      </c>
      <c r="F37" s="69">
        <v>0.5</v>
      </c>
      <c r="G37" s="69">
        <v>0.03</v>
      </c>
      <c r="H37" s="69">
        <v>15000</v>
      </c>
      <c r="I37" s="69">
        <v>991.9</v>
      </c>
      <c r="J37" s="69">
        <v>9.9190000000000005</v>
      </c>
      <c r="K37" s="72">
        <v>6.6126666666666673E-4</v>
      </c>
    </row>
    <row r="38" spans="1:15" x14ac:dyDescent="0.3">
      <c r="A38" s="71">
        <v>45583</v>
      </c>
      <c r="B38" s="69" t="s">
        <v>182</v>
      </c>
      <c r="C38" s="69">
        <v>4</v>
      </c>
      <c r="D38" s="69" t="s">
        <v>177</v>
      </c>
      <c r="E38" s="69" t="s">
        <v>178</v>
      </c>
      <c r="F38" s="69">
        <v>0.5</v>
      </c>
      <c r="G38" s="69">
        <v>0.03</v>
      </c>
      <c r="H38" s="69">
        <v>15000</v>
      </c>
      <c r="I38" s="69">
        <v>1152.55</v>
      </c>
      <c r="J38" s="69">
        <v>11.525499999999999</v>
      </c>
      <c r="K38" s="72">
        <v>7.6836666666666657E-4</v>
      </c>
    </row>
    <row r="39" spans="1:15" x14ac:dyDescent="0.3">
      <c r="A39" s="71">
        <v>45583</v>
      </c>
      <c r="B39" s="69" t="s">
        <v>182</v>
      </c>
      <c r="C39" s="69">
        <v>4</v>
      </c>
      <c r="D39" s="69" t="s">
        <v>177</v>
      </c>
      <c r="E39" s="69" t="s">
        <v>178</v>
      </c>
      <c r="F39" s="69">
        <v>0.5</v>
      </c>
      <c r="G39" s="69">
        <v>0.03</v>
      </c>
      <c r="H39" s="69">
        <v>15000</v>
      </c>
      <c r="I39" s="69">
        <v>817.05000000000007</v>
      </c>
      <c r="J39" s="69">
        <v>8.1705000000000005</v>
      </c>
      <c r="K39" s="72">
        <v>5.4470000000000007E-4</v>
      </c>
      <c r="L39" s="84">
        <f>AVERAGE(J36:J39)</f>
        <v>9.5305</v>
      </c>
      <c r="M39" s="72">
        <f>AVERAGE(K36:K39)</f>
        <v>6.353666666666667E-4</v>
      </c>
      <c r="N39" s="84">
        <f>_xlfn.STDEV.S(J36:J39)</f>
        <v>1.5305891567192866</v>
      </c>
      <c r="O39" s="81">
        <f>N39/L39</f>
        <v>0.16059904062948288</v>
      </c>
    </row>
    <row r="40" spans="1:15" x14ac:dyDescent="0.3">
      <c r="A40" s="71">
        <v>45583</v>
      </c>
      <c r="B40" s="69" t="s">
        <v>182</v>
      </c>
      <c r="C40" s="69">
        <v>4</v>
      </c>
      <c r="D40" s="69" t="s">
        <v>177</v>
      </c>
      <c r="E40" s="69" t="s">
        <v>178</v>
      </c>
      <c r="F40" s="69">
        <v>1</v>
      </c>
      <c r="G40" s="69">
        <v>0.03</v>
      </c>
      <c r="H40" s="69">
        <v>30000</v>
      </c>
      <c r="I40" s="69">
        <v>942.05</v>
      </c>
      <c r="J40" s="69">
        <v>9.4205000000000005</v>
      </c>
      <c r="K40" s="72">
        <v>3.1401666666666666E-4</v>
      </c>
    </row>
    <row r="41" spans="1:15" x14ac:dyDescent="0.3">
      <c r="A41" s="71">
        <v>45583</v>
      </c>
      <c r="B41" s="69" t="s">
        <v>182</v>
      </c>
      <c r="C41" s="69">
        <v>4</v>
      </c>
      <c r="D41" s="69" t="s">
        <v>177</v>
      </c>
      <c r="E41" s="69" t="s">
        <v>178</v>
      </c>
      <c r="F41" s="69">
        <v>1</v>
      </c>
      <c r="G41" s="69">
        <v>0.03</v>
      </c>
      <c r="H41" s="69">
        <v>30000</v>
      </c>
      <c r="I41" s="69">
        <v>1453.9</v>
      </c>
      <c r="J41" s="69">
        <v>14.539</v>
      </c>
      <c r="K41" s="72">
        <v>4.8463333333333331E-4</v>
      </c>
    </row>
    <row r="42" spans="1:15" x14ac:dyDescent="0.3">
      <c r="A42" s="71">
        <v>45583</v>
      </c>
      <c r="B42" s="69" t="s">
        <v>182</v>
      </c>
      <c r="C42" s="69">
        <v>4</v>
      </c>
      <c r="D42" s="69" t="s">
        <v>177</v>
      </c>
      <c r="E42" s="69" t="s">
        <v>178</v>
      </c>
      <c r="F42" s="69">
        <v>1</v>
      </c>
      <c r="G42" s="69">
        <v>0.03</v>
      </c>
      <c r="H42" s="69">
        <v>30000</v>
      </c>
      <c r="I42" s="69">
        <v>905.45</v>
      </c>
      <c r="J42" s="69">
        <v>9.0545000000000009</v>
      </c>
      <c r="K42" s="72">
        <v>3.0181666666666669E-4</v>
      </c>
    </row>
    <row r="43" spans="1:15" x14ac:dyDescent="0.3">
      <c r="A43" s="71">
        <v>45583</v>
      </c>
      <c r="B43" s="69" t="s">
        <v>182</v>
      </c>
      <c r="C43" s="69">
        <v>4</v>
      </c>
      <c r="D43" s="69" t="s">
        <v>177</v>
      </c>
      <c r="E43" s="69" t="s">
        <v>178</v>
      </c>
      <c r="F43" s="69">
        <v>1</v>
      </c>
      <c r="G43" s="69">
        <v>0.03</v>
      </c>
      <c r="H43" s="69">
        <v>30000</v>
      </c>
      <c r="I43" s="69">
        <v>1497.25</v>
      </c>
      <c r="J43" s="69">
        <v>14.9725</v>
      </c>
      <c r="K43" s="72">
        <v>4.9908333333333337E-4</v>
      </c>
      <c r="L43" s="84">
        <f>AVERAGE(J40:J43)</f>
        <v>11.996624999999998</v>
      </c>
      <c r="M43" s="72">
        <f>AVERAGE(K40:K43)</f>
        <v>3.9988749999999998E-4</v>
      </c>
      <c r="N43" s="84">
        <f>_xlfn.STDEV.S(J40:J43)</f>
        <v>3.1943712050783017</v>
      </c>
      <c r="O43" s="81">
        <f>N43/L43</f>
        <v>0.26627248956088084</v>
      </c>
    </row>
    <row r="44" spans="1:15" x14ac:dyDescent="0.3">
      <c r="A44" s="71">
        <v>45583</v>
      </c>
      <c r="B44" s="69" t="s">
        <v>182</v>
      </c>
      <c r="C44" s="69">
        <v>4</v>
      </c>
      <c r="D44" s="69" t="s">
        <v>177</v>
      </c>
      <c r="E44" s="69" t="s">
        <v>178</v>
      </c>
      <c r="F44" s="69">
        <v>2</v>
      </c>
      <c r="G44" s="69">
        <v>0.03</v>
      </c>
      <c r="H44" s="69">
        <v>60000</v>
      </c>
      <c r="I44" s="69">
        <v>3429.85</v>
      </c>
      <c r="J44" s="69">
        <v>34.298499999999997</v>
      </c>
      <c r="K44" s="72">
        <v>5.7164166666666665E-4</v>
      </c>
    </row>
    <row r="45" spans="1:15" x14ac:dyDescent="0.3">
      <c r="A45" s="71">
        <v>45583</v>
      </c>
      <c r="B45" s="69" t="s">
        <v>182</v>
      </c>
      <c r="C45" s="69">
        <v>4</v>
      </c>
      <c r="D45" s="69" t="s">
        <v>177</v>
      </c>
      <c r="E45" s="69" t="s">
        <v>178</v>
      </c>
      <c r="F45" s="69">
        <v>2</v>
      </c>
      <c r="G45" s="69">
        <v>0.03</v>
      </c>
      <c r="H45" s="69">
        <v>60000</v>
      </c>
      <c r="I45" s="69">
        <v>3367.7</v>
      </c>
      <c r="J45" s="69">
        <v>33.677</v>
      </c>
      <c r="K45" s="72">
        <v>5.6128333333333336E-4</v>
      </c>
    </row>
    <row r="46" spans="1:15" x14ac:dyDescent="0.3">
      <c r="A46" s="71">
        <v>45583</v>
      </c>
      <c r="B46" s="69" t="s">
        <v>182</v>
      </c>
      <c r="C46" s="69">
        <v>4</v>
      </c>
      <c r="D46" s="69" t="s">
        <v>177</v>
      </c>
      <c r="E46" s="69" t="s">
        <v>178</v>
      </c>
      <c r="F46" s="69">
        <v>2</v>
      </c>
      <c r="G46" s="69">
        <v>0.03</v>
      </c>
      <c r="H46" s="69">
        <v>60000</v>
      </c>
      <c r="I46" s="69">
        <v>2498.6</v>
      </c>
      <c r="J46" s="69">
        <v>24.986000000000001</v>
      </c>
      <c r="K46" s="72">
        <v>4.1643333333333334E-4</v>
      </c>
    </row>
    <row r="47" spans="1:15" x14ac:dyDescent="0.3">
      <c r="A47" s="77">
        <v>45583</v>
      </c>
      <c r="B47" s="78" t="s">
        <v>182</v>
      </c>
      <c r="C47" s="78">
        <v>4</v>
      </c>
      <c r="D47" s="78" t="s">
        <v>177</v>
      </c>
      <c r="E47" s="78" t="s">
        <v>178</v>
      </c>
      <c r="F47" s="78">
        <v>2</v>
      </c>
      <c r="G47" s="78">
        <v>0.03</v>
      </c>
      <c r="H47" s="78">
        <v>60000</v>
      </c>
      <c r="I47" s="78">
        <v>2312.6</v>
      </c>
      <c r="J47" s="78">
        <v>23.126000000000001</v>
      </c>
      <c r="K47" s="79">
        <v>3.8543333333333334E-4</v>
      </c>
      <c r="L47" s="99">
        <f>AVERAGE(J44:J47)</f>
        <v>29.021875000000001</v>
      </c>
      <c r="M47" s="79">
        <f>AVERAGE(K44:K47)</f>
        <v>4.8369791666666662E-4</v>
      </c>
      <c r="N47" s="99">
        <f>_xlfn.STDEV.S(J44:J47)</f>
        <v>5.7897204649706451</v>
      </c>
      <c r="O47" s="82">
        <f>N47/L47</f>
        <v>0.19949505209331392</v>
      </c>
    </row>
    <row r="48" spans="1:15" x14ac:dyDescent="0.3">
      <c r="A48" s="71">
        <v>45586</v>
      </c>
      <c r="B48" s="69" t="s">
        <v>182</v>
      </c>
      <c r="C48" s="69">
        <v>5</v>
      </c>
      <c r="D48" s="69" t="s">
        <v>177</v>
      </c>
      <c r="E48" s="69" t="s">
        <v>178</v>
      </c>
      <c r="F48" s="69">
        <v>0.5</v>
      </c>
      <c r="G48" s="69">
        <v>0.03</v>
      </c>
      <c r="H48" s="69">
        <v>15000</v>
      </c>
      <c r="I48" s="69">
        <v>673.8</v>
      </c>
      <c r="J48" s="69">
        <v>6.7380000000000004</v>
      </c>
      <c r="K48" s="72">
        <v>4.4920000000000002E-4</v>
      </c>
    </row>
    <row r="49" spans="1:19" x14ac:dyDescent="0.3">
      <c r="A49" s="71">
        <v>45586</v>
      </c>
      <c r="B49" s="69" t="s">
        <v>182</v>
      </c>
      <c r="C49" s="69">
        <v>5</v>
      </c>
      <c r="D49" s="69" t="s">
        <v>177</v>
      </c>
      <c r="E49" s="69" t="s">
        <v>178</v>
      </c>
      <c r="F49" s="69">
        <v>0.5</v>
      </c>
      <c r="G49" s="69">
        <v>0.03</v>
      </c>
      <c r="H49" s="69">
        <v>15000</v>
      </c>
      <c r="I49" s="69">
        <v>858.8</v>
      </c>
      <c r="J49" s="69">
        <v>8.5879999999999992</v>
      </c>
      <c r="K49" s="72">
        <v>5.7253333333333323E-4</v>
      </c>
    </row>
    <row r="50" spans="1:19" x14ac:dyDescent="0.3">
      <c r="A50" s="71">
        <v>45586</v>
      </c>
      <c r="B50" s="69" t="s">
        <v>182</v>
      </c>
      <c r="C50" s="69">
        <v>5</v>
      </c>
      <c r="D50" s="69" t="s">
        <v>177</v>
      </c>
      <c r="E50" s="69" t="s">
        <v>178</v>
      </c>
      <c r="F50" s="69">
        <v>0.5</v>
      </c>
      <c r="G50" s="69">
        <v>0.03</v>
      </c>
      <c r="H50" s="69">
        <v>15000</v>
      </c>
      <c r="I50" s="69">
        <v>1632.35</v>
      </c>
      <c r="J50" s="69">
        <v>16.323499999999999</v>
      </c>
      <c r="K50" s="72">
        <v>1.0882333333333332E-3</v>
      </c>
    </row>
    <row r="51" spans="1:19" x14ac:dyDescent="0.3">
      <c r="A51" s="71">
        <v>45586</v>
      </c>
      <c r="B51" s="69" t="s">
        <v>182</v>
      </c>
      <c r="C51" s="69">
        <v>5</v>
      </c>
      <c r="D51" s="69" t="s">
        <v>177</v>
      </c>
      <c r="E51" s="69" t="s">
        <v>178</v>
      </c>
      <c r="F51" s="69">
        <v>0.5</v>
      </c>
      <c r="G51" s="69">
        <v>0.03</v>
      </c>
      <c r="H51" s="69">
        <v>15000</v>
      </c>
      <c r="I51" s="69">
        <v>859.5</v>
      </c>
      <c r="J51" s="69">
        <v>8.5950000000000006</v>
      </c>
      <c r="K51" s="72">
        <v>5.7300000000000005E-4</v>
      </c>
      <c r="L51" s="84">
        <f>AVERAGE(J48:J51)</f>
        <v>10.061125000000001</v>
      </c>
      <c r="M51" s="72">
        <f>AVERAGE(K48:K51)</f>
        <v>6.7074166666666673E-4</v>
      </c>
      <c r="N51" s="84">
        <f>_xlfn.STDEV.S(J48:J51)</f>
        <v>4.2653690808455629</v>
      </c>
      <c r="O51" s="81">
        <f>N51/L51</f>
        <v>0.42394554096540521</v>
      </c>
    </row>
    <row r="52" spans="1:19" x14ac:dyDescent="0.3">
      <c r="A52" s="71">
        <v>45586</v>
      </c>
      <c r="B52" s="69" t="s">
        <v>182</v>
      </c>
      <c r="C52" s="69">
        <v>5</v>
      </c>
      <c r="D52" s="69" t="s">
        <v>177</v>
      </c>
      <c r="E52" s="69" t="s">
        <v>178</v>
      </c>
      <c r="F52" s="69">
        <v>1</v>
      </c>
      <c r="G52" s="69">
        <v>0.03</v>
      </c>
      <c r="H52" s="69">
        <v>30000</v>
      </c>
      <c r="I52" s="69">
        <v>1551.15</v>
      </c>
      <c r="J52" s="69">
        <v>15.5115</v>
      </c>
      <c r="K52" s="72">
        <v>5.1705000000000002E-4</v>
      </c>
    </row>
    <row r="53" spans="1:19" x14ac:dyDescent="0.3">
      <c r="A53" s="71">
        <v>45586</v>
      </c>
      <c r="B53" s="69" t="s">
        <v>182</v>
      </c>
      <c r="C53" s="69">
        <v>5</v>
      </c>
      <c r="D53" s="69" t="s">
        <v>177</v>
      </c>
      <c r="E53" s="69" t="s">
        <v>178</v>
      </c>
      <c r="F53" s="69">
        <v>1</v>
      </c>
      <c r="G53" s="69">
        <v>0.03</v>
      </c>
      <c r="H53" s="69">
        <v>30000</v>
      </c>
      <c r="I53" s="69">
        <v>2652.65</v>
      </c>
      <c r="J53" s="69">
        <v>26.526499999999999</v>
      </c>
      <c r="K53" s="72">
        <v>8.8421666666666659E-4</v>
      </c>
    </row>
    <row r="54" spans="1:19" x14ac:dyDescent="0.3">
      <c r="A54" s="71">
        <v>45586</v>
      </c>
      <c r="B54" s="69" t="s">
        <v>182</v>
      </c>
      <c r="C54" s="69">
        <v>5</v>
      </c>
      <c r="D54" s="69" t="s">
        <v>177</v>
      </c>
      <c r="E54" s="69" t="s">
        <v>178</v>
      </c>
      <c r="F54" s="69">
        <v>1</v>
      </c>
      <c r="G54" s="69">
        <v>0.03</v>
      </c>
      <c r="H54" s="69">
        <v>30000</v>
      </c>
      <c r="I54" s="69">
        <v>2029.15</v>
      </c>
      <c r="J54" s="69">
        <v>20.291499999999999</v>
      </c>
      <c r="K54" s="72">
        <v>6.7638333333333329E-4</v>
      </c>
    </row>
    <row r="55" spans="1:19" x14ac:dyDescent="0.3">
      <c r="A55" s="71">
        <v>45586</v>
      </c>
      <c r="B55" s="69" t="s">
        <v>182</v>
      </c>
      <c r="C55" s="69">
        <v>5</v>
      </c>
      <c r="D55" s="69" t="s">
        <v>177</v>
      </c>
      <c r="E55" s="69" t="s">
        <v>178</v>
      </c>
      <c r="F55" s="69">
        <v>1</v>
      </c>
      <c r="G55" s="69">
        <v>0.03</v>
      </c>
      <c r="H55" s="69">
        <v>30000</v>
      </c>
      <c r="I55" s="69">
        <v>2703.75</v>
      </c>
      <c r="J55" s="69">
        <v>27.037500000000001</v>
      </c>
      <c r="K55" s="72">
        <v>9.0125000000000003E-4</v>
      </c>
      <c r="L55" s="84">
        <f>AVERAGE(J52:J55)</f>
        <v>22.341749999999998</v>
      </c>
      <c r="M55" s="72">
        <f>AVERAGE(K52:K55)</f>
        <v>7.4472500000000001E-4</v>
      </c>
      <c r="N55" s="84">
        <f>_xlfn.STDEV.S(J52:J55)</f>
        <v>5.4899314127470378</v>
      </c>
      <c r="O55" s="81">
        <f>N55/L55</f>
        <v>0.24572521905164271</v>
      </c>
    </row>
    <row r="56" spans="1:19" x14ac:dyDescent="0.3">
      <c r="A56" s="71">
        <v>45586</v>
      </c>
      <c r="B56" s="69" t="s">
        <v>182</v>
      </c>
      <c r="C56" s="69">
        <v>5</v>
      </c>
      <c r="D56" s="69" t="s">
        <v>177</v>
      </c>
      <c r="E56" s="69" t="s">
        <v>178</v>
      </c>
      <c r="F56" s="69">
        <v>2</v>
      </c>
      <c r="G56" s="69">
        <v>0.03</v>
      </c>
      <c r="H56" s="69">
        <v>60000</v>
      </c>
      <c r="I56" s="69">
        <v>5264.2</v>
      </c>
      <c r="J56" s="69">
        <v>52.642000000000003</v>
      </c>
      <c r="K56" s="72">
        <v>8.7736666666666672E-4</v>
      </c>
    </row>
    <row r="57" spans="1:19" x14ac:dyDescent="0.3">
      <c r="A57" s="71">
        <v>45586</v>
      </c>
      <c r="B57" s="69" t="s">
        <v>182</v>
      </c>
      <c r="C57" s="69">
        <v>5</v>
      </c>
      <c r="D57" s="69" t="s">
        <v>177</v>
      </c>
      <c r="E57" s="69" t="s">
        <v>178</v>
      </c>
      <c r="F57" s="69">
        <v>2</v>
      </c>
      <c r="G57" s="69">
        <v>0.03</v>
      </c>
      <c r="H57" s="69">
        <v>60000</v>
      </c>
      <c r="I57" s="69">
        <v>3512.05</v>
      </c>
      <c r="J57" s="69">
        <v>35.1205</v>
      </c>
      <c r="K57" s="72">
        <v>5.8534166666666671E-4</v>
      </c>
    </row>
    <row r="58" spans="1:19" x14ac:dyDescent="0.3">
      <c r="A58" s="71">
        <v>45586</v>
      </c>
      <c r="B58" s="69" t="s">
        <v>182</v>
      </c>
      <c r="C58" s="69">
        <v>5</v>
      </c>
      <c r="D58" s="69" t="s">
        <v>177</v>
      </c>
      <c r="E58" s="69" t="s">
        <v>178</v>
      </c>
      <c r="F58" s="69">
        <v>2</v>
      </c>
      <c r="G58" s="69">
        <v>0.03</v>
      </c>
      <c r="H58" s="69">
        <v>60000</v>
      </c>
      <c r="I58" s="69">
        <v>3213.0499999999997</v>
      </c>
      <c r="J58" s="69">
        <v>32.130499999999998</v>
      </c>
      <c r="K58" s="72">
        <v>5.3550833333333334E-4</v>
      </c>
    </row>
    <row r="59" spans="1:19" x14ac:dyDescent="0.3">
      <c r="A59" s="77">
        <v>45586</v>
      </c>
      <c r="B59" s="78" t="s">
        <v>182</v>
      </c>
      <c r="C59" s="78">
        <v>5</v>
      </c>
      <c r="D59" s="78" t="s">
        <v>177</v>
      </c>
      <c r="E59" s="78" t="s">
        <v>178</v>
      </c>
      <c r="F59" s="78">
        <v>2</v>
      </c>
      <c r="G59" s="78">
        <v>0.03</v>
      </c>
      <c r="H59" s="78">
        <v>60000</v>
      </c>
      <c r="I59" s="85" t="s">
        <v>189</v>
      </c>
      <c r="J59" s="85" t="s">
        <v>189</v>
      </c>
      <c r="K59" s="86" t="s">
        <v>189</v>
      </c>
      <c r="L59" s="99">
        <f>AVERAGE(J56:J58)</f>
        <v>39.964333333333336</v>
      </c>
      <c r="M59" s="79">
        <f>AVERAGE(K56:K58)</f>
        <v>6.6607222222222226E-4</v>
      </c>
      <c r="N59" s="99">
        <f>_xlfn.STDEV.S(J56:J58)</f>
        <v>11.080498593625357</v>
      </c>
      <c r="O59" s="82">
        <f>N59/L59</f>
        <v>0.27725968806248963</v>
      </c>
      <c r="Q59" s="92" t="s">
        <v>190</v>
      </c>
    </row>
    <row r="60" spans="1:19" x14ac:dyDescent="0.3">
      <c r="A60" s="71">
        <v>45587</v>
      </c>
      <c r="B60" s="69" t="s">
        <v>182</v>
      </c>
      <c r="C60" s="69">
        <v>6</v>
      </c>
      <c r="D60" s="69" t="s">
        <v>177</v>
      </c>
      <c r="E60" s="69" t="s">
        <v>178</v>
      </c>
      <c r="F60" s="69">
        <v>0.5</v>
      </c>
      <c r="G60" s="69">
        <v>0.03</v>
      </c>
      <c r="H60" s="69">
        <v>15000</v>
      </c>
      <c r="I60" s="69">
        <v>926.25</v>
      </c>
      <c r="J60" s="69">
        <v>9.2624999999999993</v>
      </c>
      <c r="K60" s="72">
        <v>6.1749999999999999E-4</v>
      </c>
    </row>
    <row r="61" spans="1:19" x14ac:dyDescent="0.3">
      <c r="A61" s="71">
        <v>45587</v>
      </c>
      <c r="B61" s="69" t="s">
        <v>182</v>
      </c>
      <c r="C61" s="69">
        <v>6</v>
      </c>
      <c r="D61" s="69" t="s">
        <v>177</v>
      </c>
      <c r="E61" s="69" t="s">
        <v>178</v>
      </c>
      <c r="F61" s="69">
        <v>0.5</v>
      </c>
      <c r="G61" s="69">
        <v>0.03</v>
      </c>
      <c r="H61" s="69">
        <v>15000</v>
      </c>
      <c r="I61" s="69">
        <v>875.55</v>
      </c>
      <c r="J61" s="69">
        <v>8.7554999999999996</v>
      </c>
      <c r="K61" s="72">
        <v>5.8369999999999993E-4</v>
      </c>
    </row>
    <row r="62" spans="1:19" x14ac:dyDescent="0.3">
      <c r="A62" s="71">
        <v>45587</v>
      </c>
      <c r="B62" s="69" t="s">
        <v>182</v>
      </c>
      <c r="C62" s="69">
        <v>6</v>
      </c>
      <c r="D62" s="69" t="s">
        <v>177</v>
      </c>
      <c r="E62" s="69" t="s">
        <v>178</v>
      </c>
      <c r="F62" s="69">
        <v>0.5</v>
      </c>
      <c r="G62" s="69">
        <v>0.03</v>
      </c>
      <c r="H62" s="69">
        <v>15000</v>
      </c>
      <c r="I62" s="69">
        <v>696.85</v>
      </c>
      <c r="J62" s="69">
        <v>6.9684999999999997</v>
      </c>
      <c r="K62" s="72">
        <v>4.6456666666666667E-4</v>
      </c>
      <c r="L62" s="84">
        <f>AVERAGE(J60:J62)</f>
        <v>8.3288333333333338</v>
      </c>
      <c r="M62" s="72">
        <f>AVERAGE(K60:K62)</f>
        <v>5.552555555555556E-4</v>
      </c>
      <c r="N62" s="84">
        <f>STDEV(J60:J62)</f>
        <v>1.2050486850469209</v>
      </c>
      <c r="O62" s="81">
        <f>N62/L62</f>
        <v>0.14468397155026763</v>
      </c>
    </row>
    <row r="63" spans="1:19" x14ac:dyDescent="0.3">
      <c r="A63" s="71">
        <v>45587</v>
      </c>
      <c r="B63" s="69" t="s">
        <v>182</v>
      </c>
      <c r="C63" s="69">
        <v>6</v>
      </c>
      <c r="D63" s="69" t="s">
        <v>177</v>
      </c>
      <c r="E63" s="69" t="s">
        <v>178</v>
      </c>
      <c r="F63" s="69">
        <v>0.5</v>
      </c>
      <c r="G63" s="69">
        <v>0.03</v>
      </c>
      <c r="H63" s="69">
        <v>15000</v>
      </c>
      <c r="I63" s="88">
        <v>1578.9</v>
      </c>
      <c r="J63" s="88">
        <v>15.789</v>
      </c>
      <c r="K63" s="89">
        <v>1.0525999999999999E-3</v>
      </c>
      <c r="L63" s="102"/>
      <c r="M63" s="103"/>
      <c r="N63" s="102"/>
      <c r="O63" s="104"/>
      <c r="Q63" s="110" t="s">
        <v>184</v>
      </c>
      <c r="R63" s="111"/>
      <c r="S63" s="111"/>
    </row>
    <row r="64" spans="1:19" x14ac:dyDescent="0.3">
      <c r="A64" s="71">
        <v>45587</v>
      </c>
      <c r="B64" s="69" t="s">
        <v>182</v>
      </c>
      <c r="C64" s="69">
        <v>6</v>
      </c>
      <c r="D64" s="69" t="s">
        <v>177</v>
      </c>
      <c r="E64" s="69" t="s">
        <v>178</v>
      </c>
      <c r="F64" s="69">
        <v>1</v>
      </c>
      <c r="G64" s="69">
        <v>0.03</v>
      </c>
      <c r="H64" s="69">
        <v>30000</v>
      </c>
      <c r="I64" s="69">
        <v>1925.5</v>
      </c>
      <c r="J64" s="69">
        <v>19.254999999999999</v>
      </c>
      <c r="K64" s="72">
        <v>6.4183333333333334E-4</v>
      </c>
      <c r="L64" s="102"/>
      <c r="M64" s="103"/>
      <c r="N64" s="102"/>
      <c r="O64" s="104"/>
    </row>
    <row r="65" spans="1:15" x14ac:dyDescent="0.3">
      <c r="A65" s="71">
        <v>45587</v>
      </c>
      <c r="B65" s="69" t="s">
        <v>182</v>
      </c>
      <c r="C65" s="69">
        <v>6</v>
      </c>
      <c r="D65" s="69" t="s">
        <v>177</v>
      </c>
      <c r="E65" s="69" t="s">
        <v>178</v>
      </c>
      <c r="F65" s="69">
        <v>1</v>
      </c>
      <c r="G65" s="69">
        <v>0.03</v>
      </c>
      <c r="H65" s="69">
        <v>30000</v>
      </c>
      <c r="I65" s="69">
        <v>1704.95</v>
      </c>
      <c r="J65" s="69">
        <v>17.049499999999998</v>
      </c>
      <c r="K65" s="72">
        <v>5.6831666666666656E-4</v>
      </c>
    </row>
    <row r="66" spans="1:15" x14ac:dyDescent="0.3">
      <c r="A66" s="71">
        <v>45587</v>
      </c>
      <c r="B66" s="69" t="s">
        <v>182</v>
      </c>
      <c r="C66" s="69">
        <v>6</v>
      </c>
      <c r="D66" s="69" t="s">
        <v>177</v>
      </c>
      <c r="E66" s="69" t="s">
        <v>178</v>
      </c>
      <c r="F66" s="69">
        <v>1</v>
      </c>
      <c r="G66" s="69">
        <v>0.03</v>
      </c>
      <c r="H66" s="69">
        <v>30000</v>
      </c>
      <c r="I66" s="69">
        <v>1186.9000000000001</v>
      </c>
      <c r="J66" s="69">
        <v>11.869</v>
      </c>
      <c r="K66" s="72">
        <v>3.9563333333333332E-4</v>
      </c>
      <c r="L66" s="84">
        <f>AVERAGE(J64:J66)</f>
        <v>16.057833333333331</v>
      </c>
      <c r="M66" s="72">
        <f>AVERAGE(K64:K66)</f>
        <v>5.3526111111111107E-4</v>
      </c>
      <c r="N66" s="84">
        <f>STDEV(J64:J66)</f>
        <v>3.7915433642955119</v>
      </c>
      <c r="O66" s="81">
        <f>N66/L66</f>
        <v>0.23611799210949042</v>
      </c>
    </row>
    <row r="67" spans="1:15" x14ac:dyDescent="0.3">
      <c r="A67" s="71">
        <v>45587</v>
      </c>
      <c r="B67" s="69" t="s">
        <v>182</v>
      </c>
      <c r="C67" s="69">
        <v>6</v>
      </c>
      <c r="D67" s="69" t="s">
        <v>177</v>
      </c>
      <c r="E67" s="69" t="s">
        <v>178</v>
      </c>
      <c r="F67" s="69">
        <v>1</v>
      </c>
      <c r="G67" s="69">
        <v>0.03</v>
      </c>
      <c r="H67" s="69">
        <v>30000</v>
      </c>
      <c r="I67" s="88">
        <v>2973.95</v>
      </c>
      <c r="J67" s="88">
        <v>29.7395</v>
      </c>
      <c r="K67" s="89">
        <v>9.9131666666666665E-4</v>
      </c>
      <c r="L67" s="102"/>
      <c r="M67" s="103"/>
      <c r="N67" s="102"/>
      <c r="O67" s="104"/>
    </row>
    <row r="68" spans="1:15" x14ac:dyDescent="0.3">
      <c r="A68" s="71">
        <v>45587</v>
      </c>
      <c r="B68" s="69" t="s">
        <v>182</v>
      </c>
      <c r="C68" s="69">
        <v>6</v>
      </c>
      <c r="D68" s="69" t="s">
        <v>177</v>
      </c>
      <c r="E68" s="69" t="s">
        <v>178</v>
      </c>
      <c r="F68" s="69">
        <v>2</v>
      </c>
      <c r="G68" s="69">
        <v>0.03</v>
      </c>
      <c r="H68" s="69">
        <v>60000</v>
      </c>
      <c r="I68" s="69">
        <v>4275.05</v>
      </c>
      <c r="J68" s="69">
        <v>42.750500000000002</v>
      </c>
      <c r="K68" s="72">
        <v>7.1250833333333342E-4</v>
      </c>
      <c r="L68" s="102"/>
      <c r="M68" s="103"/>
      <c r="N68" s="102"/>
      <c r="O68" s="104"/>
    </row>
    <row r="69" spans="1:15" x14ac:dyDescent="0.3">
      <c r="A69" s="71">
        <v>45587</v>
      </c>
      <c r="B69" s="69" t="s">
        <v>182</v>
      </c>
      <c r="C69" s="69">
        <v>6</v>
      </c>
      <c r="D69" s="69" t="s">
        <v>177</v>
      </c>
      <c r="E69" s="69" t="s">
        <v>178</v>
      </c>
      <c r="F69" s="69">
        <v>2</v>
      </c>
      <c r="G69" s="69">
        <v>0.03</v>
      </c>
      <c r="H69" s="69">
        <v>60000</v>
      </c>
      <c r="I69" s="69">
        <v>6145.2</v>
      </c>
      <c r="J69" s="69">
        <v>61.451999999999998</v>
      </c>
      <c r="K69" s="72">
        <v>1.0242000000000001E-3</v>
      </c>
    </row>
    <row r="70" spans="1:15" x14ac:dyDescent="0.3">
      <c r="A70" s="71">
        <v>45587</v>
      </c>
      <c r="B70" s="69" t="s">
        <v>182</v>
      </c>
      <c r="C70" s="69">
        <v>6</v>
      </c>
      <c r="D70" s="69" t="s">
        <v>177</v>
      </c>
      <c r="E70" s="69" t="s">
        <v>178</v>
      </c>
      <c r="F70" s="69">
        <v>2</v>
      </c>
      <c r="G70" s="69">
        <v>0.03</v>
      </c>
      <c r="H70" s="69">
        <v>60000</v>
      </c>
      <c r="I70" s="69">
        <v>3469.7</v>
      </c>
      <c r="J70" s="69">
        <v>34.697000000000003</v>
      </c>
      <c r="K70" s="72">
        <v>5.7828333333333334E-4</v>
      </c>
      <c r="L70" s="84">
        <f>AVERAGE(J68:J70)</f>
        <v>46.299833333333332</v>
      </c>
      <c r="M70" s="72">
        <f>AVERAGE(K68:K70)</f>
        <v>7.7166388888888894E-4</v>
      </c>
      <c r="N70" s="84">
        <f>STDEV(J68:J70)</f>
        <v>13.726100377868946</v>
      </c>
      <c r="O70" s="81">
        <f>N70/L70</f>
        <v>0.29646111853251333</v>
      </c>
    </row>
    <row r="71" spans="1:15" x14ac:dyDescent="0.3">
      <c r="A71" s="71">
        <v>45587</v>
      </c>
      <c r="B71" s="69" t="s">
        <v>182</v>
      </c>
      <c r="C71" s="69">
        <v>6</v>
      </c>
      <c r="D71" s="69" t="s">
        <v>177</v>
      </c>
      <c r="E71" s="69" t="s">
        <v>178</v>
      </c>
      <c r="F71" s="69">
        <v>2</v>
      </c>
      <c r="G71" s="69">
        <v>0.03</v>
      </c>
      <c r="H71" s="69">
        <v>60000</v>
      </c>
      <c r="I71" s="90">
        <v>9144.2999999999993</v>
      </c>
      <c r="J71" s="90">
        <v>91.442999999999998</v>
      </c>
      <c r="K71" s="91">
        <v>1.5240499999999999E-3</v>
      </c>
      <c r="L71" s="102"/>
      <c r="M71" s="103"/>
      <c r="N71" s="102"/>
      <c r="O71" s="104"/>
    </row>
    <row r="72" spans="1:15" x14ac:dyDescent="0.3">
      <c r="L72" s="102"/>
      <c r="M72" s="103"/>
      <c r="N72" s="102"/>
      <c r="O72" s="104"/>
    </row>
    <row r="75" spans="1:15" x14ac:dyDescent="0.3">
      <c r="K75" s="72"/>
    </row>
    <row r="79" spans="1:15" x14ac:dyDescent="0.3">
      <c r="K79" s="72"/>
    </row>
  </sheetData>
  <mergeCells count="4">
    <mergeCell ref="R3:R5"/>
    <mergeCell ref="R6:R8"/>
    <mergeCell ref="R11:R13"/>
    <mergeCell ref="R14:R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43C18-B018-4533-B122-1C3C91500DB1}">
  <dimension ref="A2:Q153"/>
  <sheetViews>
    <sheetView topLeftCell="A14" workbookViewId="0">
      <selection activeCell="M68" sqref="M68"/>
    </sheetView>
  </sheetViews>
  <sheetFormatPr defaultRowHeight="14.4" x14ac:dyDescent="0.3"/>
  <cols>
    <col min="1" max="1" width="20.77734375" customWidth="1"/>
    <col min="2" max="2" width="12.77734375" customWidth="1"/>
  </cols>
  <sheetData>
    <row r="2" spans="1:2" x14ac:dyDescent="0.3">
      <c r="A2" t="s">
        <v>0</v>
      </c>
      <c r="B2" t="s">
        <v>1</v>
      </c>
    </row>
    <row r="4" spans="1:2" x14ac:dyDescent="0.3">
      <c r="A4" t="s">
        <v>2</v>
      </c>
      <c r="B4" t="s">
        <v>3</v>
      </c>
    </row>
    <row r="5" spans="1:2" x14ac:dyDescent="0.3">
      <c r="A5" t="s">
        <v>4</v>
      </c>
      <c r="B5" t="s">
        <v>5</v>
      </c>
    </row>
    <row r="6" spans="1:2" x14ac:dyDescent="0.3">
      <c r="A6" t="s">
        <v>6</v>
      </c>
      <c r="B6" t="s">
        <v>7</v>
      </c>
    </row>
    <row r="7" spans="1:2" x14ac:dyDescent="0.3">
      <c r="A7" s="56" t="s">
        <v>8</v>
      </c>
      <c r="B7" s="57">
        <v>45580</v>
      </c>
    </row>
    <row r="8" spans="1:2" x14ac:dyDescent="0.3">
      <c r="A8" t="s">
        <v>9</v>
      </c>
      <c r="B8" s="1">
        <v>0.59870370370370374</v>
      </c>
    </row>
    <row r="9" spans="1:2" x14ac:dyDescent="0.3">
      <c r="A9" t="s">
        <v>10</v>
      </c>
      <c r="B9" t="s">
        <v>11</v>
      </c>
    </row>
    <row r="10" spans="1:2" x14ac:dyDescent="0.3">
      <c r="A10" t="s">
        <v>12</v>
      </c>
      <c r="B10">
        <v>20110536</v>
      </c>
    </row>
    <row r="11" spans="1:2" x14ac:dyDescent="0.3">
      <c r="A11" t="s">
        <v>13</v>
      </c>
      <c r="B11" t="s">
        <v>14</v>
      </c>
    </row>
    <row r="13" spans="1:2" ht="39" customHeight="1" x14ac:dyDescent="0.3">
      <c r="A13" s="2" t="s">
        <v>15</v>
      </c>
      <c r="B13" s="3"/>
    </row>
    <row r="14" spans="1:2" x14ac:dyDescent="0.3">
      <c r="A14" t="s">
        <v>16</v>
      </c>
      <c r="B14" t="s">
        <v>17</v>
      </c>
    </row>
    <row r="15" spans="1:2" x14ac:dyDescent="0.3">
      <c r="A15" t="s">
        <v>18</v>
      </c>
    </row>
    <row r="16" spans="1:2" x14ac:dyDescent="0.3">
      <c r="A16" t="s">
        <v>19</v>
      </c>
      <c r="B16" t="s">
        <v>20</v>
      </c>
    </row>
    <row r="17" spans="1:15" x14ac:dyDescent="0.3">
      <c r="B17" t="s">
        <v>21</v>
      </c>
    </row>
    <row r="18" spans="1:15" x14ac:dyDescent="0.3">
      <c r="B18" t="s">
        <v>22</v>
      </c>
    </row>
    <row r="19" spans="1:15" x14ac:dyDescent="0.3">
      <c r="B19" t="s">
        <v>23</v>
      </c>
    </row>
    <row r="20" spans="1:15" x14ac:dyDescent="0.3">
      <c r="B20" t="s">
        <v>24</v>
      </c>
    </row>
    <row r="21" spans="1:15" x14ac:dyDescent="0.3">
      <c r="B21" t="s">
        <v>25</v>
      </c>
    </row>
    <row r="22" spans="1:15" x14ac:dyDescent="0.3">
      <c r="B22" t="s">
        <v>26</v>
      </c>
    </row>
    <row r="23" spans="1:15" x14ac:dyDescent="0.3">
      <c r="B23" t="s">
        <v>27</v>
      </c>
    </row>
    <row r="25" spans="1:15" x14ac:dyDescent="0.3">
      <c r="A25" s="2" t="s">
        <v>28</v>
      </c>
      <c r="B25" s="3"/>
    </row>
    <row r="27" spans="1:15" x14ac:dyDescent="0.3">
      <c r="B27" s="4"/>
      <c r="C27" s="5">
        <v>1</v>
      </c>
      <c r="D27" s="5">
        <v>2</v>
      </c>
      <c r="E27" s="5">
        <v>3</v>
      </c>
      <c r="F27" s="5">
        <v>4</v>
      </c>
      <c r="G27" s="5">
        <v>5</v>
      </c>
      <c r="H27" s="5">
        <v>6</v>
      </c>
      <c r="I27" s="5">
        <v>7</v>
      </c>
      <c r="J27" s="5">
        <v>8</v>
      </c>
      <c r="K27" s="5">
        <v>9</v>
      </c>
      <c r="L27" s="5">
        <v>10</v>
      </c>
      <c r="M27" s="5">
        <v>11</v>
      </c>
      <c r="N27" s="5">
        <v>12</v>
      </c>
    </row>
    <row r="28" spans="1:15" x14ac:dyDescent="0.3">
      <c r="B28" s="125" t="s">
        <v>29</v>
      </c>
      <c r="C28" s="6"/>
      <c r="D28" s="6"/>
      <c r="E28" s="7" t="s">
        <v>30</v>
      </c>
      <c r="F28" s="7" t="s">
        <v>30</v>
      </c>
      <c r="G28" s="8" t="s">
        <v>31</v>
      </c>
      <c r="H28" s="8" t="s">
        <v>31</v>
      </c>
      <c r="I28" s="6"/>
      <c r="J28" s="6"/>
      <c r="K28" s="6"/>
      <c r="L28" s="6"/>
      <c r="M28" s="6"/>
      <c r="N28" s="6"/>
      <c r="O28" s="9" t="s">
        <v>32</v>
      </c>
    </row>
    <row r="29" spans="1:15" x14ac:dyDescent="0.3">
      <c r="B29" s="126"/>
      <c r="C29" s="10"/>
      <c r="D29" s="10"/>
      <c r="E29" s="11">
        <v>0.97655999999999998</v>
      </c>
      <c r="F29" s="11">
        <v>0.97655999999999998</v>
      </c>
      <c r="G29" s="12"/>
      <c r="H29" s="12"/>
      <c r="I29" s="10"/>
      <c r="J29" s="10"/>
      <c r="K29" s="10"/>
      <c r="L29" s="10"/>
      <c r="M29" s="10"/>
      <c r="N29" s="10"/>
      <c r="O29" s="9" t="s">
        <v>33</v>
      </c>
    </row>
    <row r="30" spans="1:15" x14ac:dyDescent="0.3">
      <c r="B30" s="125" t="s">
        <v>34</v>
      </c>
      <c r="C30" s="6"/>
      <c r="D30" s="6"/>
      <c r="E30" s="13" t="s">
        <v>35</v>
      </c>
      <c r="F30" s="13" t="s">
        <v>35</v>
      </c>
      <c r="G30" s="8" t="s">
        <v>36</v>
      </c>
      <c r="H30" s="8" t="s">
        <v>36</v>
      </c>
      <c r="I30" s="6"/>
      <c r="J30" s="6"/>
      <c r="K30" s="6"/>
      <c r="L30" s="6"/>
      <c r="M30" s="6"/>
      <c r="N30" s="6"/>
      <c r="O30" s="9" t="s">
        <v>32</v>
      </c>
    </row>
    <row r="31" spans="1:15" x14ac:dyDescent="0.3">
      <c r="B31" s="126"/>
      <c r="C31" s="10"/>
      <c r="D31" s="10"/>
      <c r="E31" s="14"/>
      <c r="F31" s="14"/>
      <c r="G31" s="12"/>
      <c r="H31" s="12"/>
      <c r="I31" s="10"/>
      <c r="J31" s="10"/>
      <c r="K31" s="10"/>
      <c r="L31" s="10"/>
      <c r="M31" s="10"/>
      <c r="N31" s="10"/>
      <c r="O31" s="9" t="s">
        <v>33</v>
      </c>
    </row>
    <row r="32" spans="1:15" x14ac:dyDescent="0.3">
      <c r="B32" s="125" t="s">
        <v>37</v>
      </c>
      <c r="C32" s="6"/>
      <c r="D32" s="6"/>
      <c r="E32" s="8" t="s">
        <v>38</v>
      </c>
      <c r="F32" s="8" t="s">
        <v>38</v>
      </c>
      <c r="G32" s="8" t="s">
        <v>39</v>
      </c>
      <c r="H32" s="8" t="s">
        <v>39</v>
      </c>
      <c r="I32" s="6"/>
      <c r="J32" s="6"/>
      <c r="K32" s="6"/>
      <c r="L32" s="6"/>
      <c r="M32" s="6"/>
      <c r="N32" s="6"/>
      <c r="O32" s="9" t="s">
        <v>32</v>
      </c>
    </row>
    <row r="33" spans="1:15" x14ac:dyDescent="0.3">
      <c r="B33" s="126"/>
      <c r="C33" s="10"/>
      <c r="D33" s="10"/>
      <c r="E33" s="12"/>
      <c r="F33" s="12"/>
      <c r="G33" s="12"/>
      <c r="H33" s="12"/>
      <c r="I33" s="10"/>
      <c r="J33" s="10"/>
      <c r="K33" s="10"/>
      <c r="L33" s="10"/>
      <c r="M33" s="10"/>
      <c r="N33" s="10"/>
      <c r="O33" s="9" t="s">
        <v>33</v>
      </c>
    </row>
    <row r="34" spans="1:15" x14ac:dyDescent="0.3">
      <c r="B34" s="125" t="s">
        <v>40</v>
      </c>
      <c r="C34" s="7" t="s">
        <v>41</v>
      </c>
      <c r="D34" s="7" t="s">
        <v>41</v>
      </c>
      <c r="E34" s="8" t="s">
        <v>42</v>
      </c>
      <c r="F34" s="8" t="s">
        <v>42</v>
      </c>
      <c r="G34" s="6"/>
      <c r="H34" s="6"/>
      <c r="I34" s="6"/>
      <c r="J34" s="6"/>
      <c r="K34" s="6"/>
      <c r="L34" s="6"/>
      <c r="M34" s="6"/>
      <c r="N34" s="6"/>
      <c r="O34" s="9" t="s">
        <v>32</v>
      </c>
    </row>
    <row r="35" spans="1:15" x14ac:dyDescent="0.3">
      <c r="B35" s="126"/>
      <c r="C35" s="11">
        <v>31.25</v>
      </c>
      <c r="D35" s="11">
        <v>31.25</v>
      </c>
      <c r="E35" s="12"/>
      <c r="F35" s="12"/>
      <c r="G35" s="10"/>
      <c r="H35" s="10"/>
      <c r="I35" s="10"/>
      <c r="J35" s="10"/>
      <c r="K35" s="10"/>
      <c r="L35" s="10"/>
      <c r="M35" s="10"/>
      <c r="N35" s="10"/>
      <c r="O35" s="9" t="s">
        <v>33</v>
      </c>
    </row>
    <row r="36" spans="1:15" x14ac:dyDescent="0.3">
      <c r="B36" s="125" t="s">
        <v>43</v>
      </c>
      <c r="C36" s="7" t="s">
        <v>44</v>
      </c>
      <c r="D36" s="7" t="s">
        <v>44</v>
      </c>
      <c r="E36" s="8" t="s">
        <v>45</v>
      </c>
      <c r="F36" s="8" t="s">
        <v>45</v>
      </c>
      <c r="G36" s="6"/>
      <c r="H36" s="6"/>
      <c r="I36" s="6"/>
      <c r="J36" s="6"/>
      <c r="K36" s="6"/>
      <c r="L36" s="6"/>
      <c r="M36" s="6"/>
      <c r="N36" s="6"/>
      <c r="O36" s="9" t="s">
        <v>32</v>
      </c>
    </row>
    <row r="37" spans="1:15" x14ac:dyDescent="0.3">
      <c r="B37" s="126"/>
      <c r="C37" s="11">
        <v>15.625</v>
      </c>
      <c r="D37" s="11">
        <v>15.625</v>
      </c>
      <c r="E37" s="12"/>
      <c r="F37" s="12"/>
      <c r="G37" s="10"/>
      <c r="H37" s="10"/>
      <c r="I37" s="10"/>
      <c r="J37" s="10"/>
      <c r="K37" s="10"/>
      <c r="L37" s="10"/>
      <c r="M37" s="10"/>
      <c r="N37" s="10"/>
      <c r="O37" s="9" t="s">
        <v>33</v>
      </c>
    </row>
    <row r="38" spans="1:15" x14ac:dyDescent="0.3">
      <c r="B38" s="125" t="s">
        <v>46</v>
      </c>
      <c r="C38" s="7" t="s">
        <v>47</v>
      </c>
      <c r="D38" s="7" t="s">
        <v>47</v>
      </c>
      <c r="E38" s="8" t="s">
        <v>48</v>
      </c>
      <c r="F38" s="8" t="s">
        <v>48</v>
      </c>
      <c r="G38" s="6"/>
      <c r="H38" s="6"/>
      <c r="I38" s="6"/>
      <c r="J38" s="6"/>
      <c r="K38" s="6"/>
      <c r="L38" s="6"/>
      <c r="M38" s="6"/>
      <c r="N38" s="6"/>
      <c r="O38" s="9" t="s">
        <v>32</v>
      </c>
    </row>
    <row r="39" spans="1:15" x14ac:dyDescent="0.3">
      <c r="B39" s="126"/>
      <c r="C39" s="11">
        <v>7.8125</v>
      </c>
      <c r="D39" s="11">
        <v>7.8125</v>
      </c>
      <c r="E39" s="12"/>
      <c r="F39" s="12"/>
      <c r="G39" s="10"/>
      <c r="H39" s="10"/>
      <c r="I39" s="10"/>
      <c r="J39" s="10"/>
      <c r="K39" s="10"/>
      <c r="L39" s="10"/>
      <c r="M39" s="10"/>
      <c r="N39" s="10"/>
      <c r="O39" s="9" t="s">
        <v>33</v>
      </c>
    </row>
    <row r="40" spans="1:15" x14ac:dyDescent="0.3">
      <c r="B40" s="125" t="s">
        <v>49</v>
      </c>
      <c r="C40" s="7" t="s">
        <v>50</v>
      </c>
      <c r="D40" s="7" t="s">
        <v>50</v>
      </c>
      <c r="E40" s="8" t="s">
        <v>51</v>
      </c>
      <c r="F40" s="8" t="s">
        <v>51</v>
      </c>
      <c r="G40" s="6"/>
      <c r="H40" s="6"/>
      <c r="I40" s="6"/>
      <c r="J40" s="6"/>
      <c r="K40" s="6"/>
      <c r="L40" s="6"/>
      <c r="M40" s="6"/>
      <c r="N40" s="6"/>
      <c r="O40" s="9" t="s">
        <v>32</v>
      </c>
    </row>
    <row r="41" spans="1:15" x14ac:dyDescent="0.3">
      <c r="B41" s="126"/>
      <c r="C41" s="11">
        <v>3.9062999999999999</v>
      </c>
      <c r="D41" s="11">
        <v>3.9062999999999999</v>
      </c>
      <c r="E41" s="12"/>
      <c r="F41" s="12"/>
      <c r="G41" s="10"/>
      <c r="H41" s="10"/>
      <c r="I41" s="10"/>
      <c r="J41" s="10"/>
      <c r="K41" s="10"/>
      <c r="L41" s="10"/>
      <c r="M41" s="10"/>
      <c r="N41" s="10"/>
      <c r="O41" s="9" t="s">
        <v>33</v>
      </c>
    </row>
    <row r="42" spans="1:15" x14ac:dyDescent="0.3">
      <c r="B42" s="125" t="s">
        <v>52</v>
      </c>
      <c r="C42" s="7" t="s">
        <v>53</v>
      </c>
      <c r="D42" s="7" t="s">
        <v>53</v>
      </c>
      <c r="E42" s="8" t="s">
        <v>54</v>
      </c>
      <c r="F42" s="8" t="s">
        <v>54</v>
      </c>
      <c r="G42" s="6"/>
      <c r="H42" s="6"/>
      <c r="I42" s="6"/>
      <c r="J42" s="6"/>
      <c r="K42" s="6"/>
      <c r="L42" s="6"/>
      <c r="M42" s="6"/>
      <c r="N42" s="6"/>
      <c r="O42" s="9" t="s">
        <v>32</v>
      </c>
    </row>
    <row r="43" spans="1:15" x14ac:dyDescent="0.3">
      <c r="B43" s="126"/>
      <c r="C43" s="11">
        <v>1.9531000000000001</v>
      </c>
      <c r="D43" s="11">
        <v>1.9531000000000001</v>
      </c>
      <c r="E43" s="12"/>
      <c r="F43" s="12"/>
      <c r="G43" s="10"/>
      <c r="H43" s="10"/>
      <c r="I43" s="10"/>
      <c r="J43" s="10"/>
      <c r="K43" s="10"/>
      <c r="L43" s="10"/>
      <c r="M43" s="10"/>
      <c r="N43" s="10"/>
      <c r="O43" s="9" t="s">
        <v>33</v>
      </c>
    </row>
    <row r="45" spans="1:15" x14ac:dyDescent="0.3">
      <c r="A45" s="2" t="s">
        <v>55</v>
      </c>
      <c r="B45" s="3"/>
    </row>
    <row r="46" spans="1:15" x14ac:dyDescent="0.3">
      <c r="A46" t="s">
        <v>56</v>
      </c>
      <c r="B46">
        <v>24</v>
      </c>
    </row>
    <row r="48" spans="1:15" ht="26.4" x14ac:dyDescent="0.3">
      <c r="B48" s="5" t="s">
        <v>32</v>
      </c>
      <c r="C48" s="5" t="s">
        <v>57</v>
      </c>
      <c r="D48" s="5" t="s">
        <v>195</v>
      </c>
      <c r="E48" s="15">
        <v>480550</v>
      </c>
      <c r="F48" s="5" t="s">
        <v>58</v>
      </c>
      <c r="G48" s="5" t="s">
        <v>59</v>
      </c>
      <c r="H48" s="5" t="s">
        <v>60</v>
      </c>
      <c r="I48" s="5" t="s">
        <v>61</v>
      </c>
      <c r="J48" s="5" t="s">
        <v>62</v>
      </c>
      <c r="K48" s="5" t="s">
        <v>63</v>
      </c>
    </row>
    <row r="49" spans="2:11" x14ac:dyDescent="0.3">
      <c r="B49" s="16" t="s">
        <v>35</v>
      </c>
      <c r="C49" s="16" t="s">
        <v>64</v>
      </c>
      <c r="D49" s="16"/>
      <c r="E49" s="16">
        <v>135</v>
      </c>
      <c r="F49" s="16">
        <v>6</v>
      </c>
      <c r="G49" s="16">
        <v>0.13400000000000001</v>
      </c>
      <c r="H49" s="16">
        <v>2</v>
      </c>
      <c r="I49" s="16">
        <v>0.13100000000000001</v>
      </c>
      <c r="J49" s="16">
        <v>5.0000000000000001E-3</v>
      </c>
      <c r="K49" s="16">
        <v>3.6640000000000001</v>
      </c>
    </row>
    <row r="50" spans="2:11" x14ac:dyDescent="0.3">
      <c r="B50" s="16"/>
      <c r="C50" s="16" t="s">
        <v>65</v>
      </c>
      <c r="D50" s="16"/>
      <c r="E50" s="16">
        <v>123</v>
      </c>
      <c r="F50" s="16">
        <v>-6</v>
      </c>
      <c r="G50" s="16">
        <v>0.127</v>
      </c>
      <c r="H50" s="16"/>
      <c r="I50" s="16"/>
      <c r="J50" s="16"/>
      <c r="K50" s="16"/>
    </row>
    <row r="51" spans="2:11" x14ac:dyDescent="0.3">
      <c r="B51" s="16" t="s">
        <v>38</v>
      </c>
      <c r="C51" s="16" t="s">
        <v>66</v>
      </c>
      <c r="D51" s="16">
        <v>3750</v>
      </c>
      <c r="E51" s="16">
        <v>3877</v>
      </c>
      <c r="F51" s="16">
        <v>3748</v>
      </c>
      <c r="G51" s="16">
        <v>2.35</v>
      </c>
      <c r="H51" s="16">
        <v>2</v>
      </c>
      <c r="I51" s="16">
        <v>2.4649999999999999</v>
      </c>
      <c r="J51" s="16">
        <v>0.16300000000000001</v>
      </c>
      <c r="K51" s="16">
        <v>6.6059999999999999</v>
      </c>
    </row>
    <row r="52" spans="2:11" x14ac:dyDescent="0.3">
      <c r="B52" s="16"/>
      <c r="C52" s="16" t="s">
        <v>67</v>
      </c>
      <c r="D52" s="16">
        <v>3750</v>
      </c>
      <c r="E52" s="16">
        <v>4245</v>
      </c>
      <c r="F52" s="16">
        <v>4116</v>
      </c>
      <c r="G52" s="16">
        <v>2.581</v>
      </c>
      <c r="H52" s="16"/>
      <c r="I52" s="16"/>
      <c r="J52" s="16"/>
      <c r="K52" s="16"/>
    </row>
    <row r="53" spans="2:11" x14ac:dyDescent="0.3">
      <c r="B53" s="16" t="s">
        <v>42</v>
      </c>
      <c r="C53" s="16" t="s">
        <v>68</v>
      </c>
      <c r="D53" s="16">
        <v>3750</v>
      </c>
      <c r="E53" s="16">
        <v>2022</v>
      </c>
      <c r="F53" s="16">
        <v>1893</v>
      </c>
      <c r="G53" s="16">
        <v>1.224</v>
      </c>
      <c r="H53" s="16">
        <v>2</v>
      </c>
      <c r="I53" s="16">
        <v>1.5049999999999999</v>
      </c>
      <c r="J53" s="16">
        <v>0.39700000000000002</v>
      </c>
      <c r="K53" s="16">
        <v>26.402999999999999</v>
      </c>
    </row>
    <row r="54" spans="2:11" x14ac:dyDescent="0.3">
      <c r="B54" s="16"/>
      <c r="C54" s="16" t="s">
        <v>69</v>
      </c>
      <c r="D54" s="16">
        <v>3750</v>
      </c>
      <c r="E54" s="16">
        <v>2959</v>
      </c>
      <c r="F54" s="16">
        <v>2830</v>
      </c>
      <c r="G54" s="16">
        <v>1.786</v>
      </c>
      <c r="H54" s="16"/>
      <c r="I54" s="16"/>
      <c r="J54" s="16"/>
      <c r="K54" s="16"/>
    </row>
    <row r="55" spans="2:11" x14ac:dyDescent="0.3">
      <c r="B55" s="16" t="s">
        <v>45</v>
      </c>
      <c r="C55" s="16" t="s">
        <v>70</v>
      </c>
      <c r="D55" s="16">
        <v>3750</v>
      </c>
      <c r="E55" s="16">
        <v>2732</v>
      </c>
      <c r="F55" s="16">
        <v>2603</v>
      </c>
      <c r="G55" s="16">
        <v>1.6479999999999999</v>
      </c>
      <c r="H55" s="16">
        <v>2</v>
      </c>
      <c r="I55" s="16">
        <v>1.673</v>
      </c>
      <c r="J55" s="16">
        <v>3.5000000000000003E-2</v>
      </c>
      <c r="K55" s="16">
        <v>2.069</v>
      </c>
    </row>
    <row r="56" spans="2:11" x14ac:dyDescent="0.3">
      <c r="B56" s="16"/>
      <c r="C56" s="16" t="s">
        <v>71</v>
      </c>
      <c r="D56" s="16">
        <v>3750</v>
      </c>
      <c r="E56" s="16">
        <v>2813</v>
      </c>
      <c r="F56" s="16">
        <v>2684</v>
      </c>
      <c r="G56" s="16">
        <v>1.6970000000000001</v>
      </c>
      <c r="H56" s="16"/>
      <c r="I56" s="16"/>
      <c r="J56" s="16"/>
      <c r="K56" s="16"/>
    </row>
    <row r="57" spans="2:11" x14ac:dyDescent="0.3">
      <c r="B57" s="16" t="s">
        <v>48</v>
      </c>
      <c r="C57" s="16" t="s">
        <v>72</v>
      </c>
      <c r="D57" s="16">
        <v>7500</v>
      </c>
      <c r="E57" s="16">
        <v>5854</v>
      </c>
      <c r="F57" s="16">
        <v>5725</v>
      </c>
      <c r="G57" s="16">
        <v>3.6160000000000001</v>
      </c>
      <c r="H57" s="16">
        <v>2</v>
      </c>
      <c r="I57" s="16">
        <v>3.6819999999999999</v>
      </c>
      <c r="J57" s="16">
        <v>9.4E-2</v>
      </c>
      <c r="K57" s="16">
        <v>2.548</v>
      </c>
    </row>
    <row r="58" spans="2:11" x14ac:dyDescent="0.3">
      <c r="B58" s="16"/>
      <c r="C58" s="16" t="s">
        <v>73</v>
      </c>
      <c r="D58" s="16">
        <v>7500</v>
      </c>
      <c r="E58" s="16">
        <v>6055</v>
      </c>
      <c r="F58" s="16">
        <v>5926</v>
      </c>
      <c r="G58" s="16">
        <v>3.7490000000000001</v>
      </c>
      <c r="H58" s="16"/>
      <c r="I58" s="16"/>
      <c r="J58" s="16"/>
      <c r="K58" s="16"/>
    </row>
    <row r="59" spans="2:11" x14ac:dyDescent="0.3">
      <c r="B59" s="16" t="s">
        <v>51</v>
      </c>
      <c r="C59" s="16" t="s">
        <v>74</v>
      </c>
      <c r="D59" s="16">
        <v>7500</v>
      </c>
      <c r="E59" s="16">
        <v>5394</v>
      </c>
      <c r="F59" s="16">
        <v>5265</v>
      </c>
      <c r="G59" s="16">
        <v>3.3149999999999999</v>
      </c>
      <c r="H59" s="16">
        <v>2</v>
      </c>
      <c r="I59" s="16">
        <v>3.3759999999999999</v>
      </c>
      <c r="J59" s="16">
        <v>8.5999999999999993E-2</v>
      </c>
      <c r="K59" s="16">
        <v>2.5510000000000002</v>
      </c>
    </row>
    <row r="60" spans="2:11" x14ac:dyDescent="0.3">
      <c r="B60" s="16"/>
      <c r="C60" s="16" t="s">
        <v>75</v>
      </c>
      <c r="D60" s="16">
        <v>7500</v>
      </c>
      <c r="E60" s="16">
        <v>5581</v>
      </c>
      <c r="F60" s="16">
        <v>5452</v>
      </c>
      <c r="G60" s="16">
        <v>3.4369999999999998</v>
      </c>
      <c r="H60" s="16"/>
      <c r="I60" s="16"/>
      <c r="J60" s="16"/>
      <c r="K60" s="16"/>
    </row>
    <row r="61" spans="2:11" x14ac:dyDescent="0.3">
      <c r="B61" s="16" t="s">
        <v>54</v>
      </c>
      <c r="C61" s="16" t="s">
        <v>76</v>
      </c>
      <c r="D61" s="16">
        <v>7500</v>
      </c>
      <c r="E61" s="16">
        <v>7406</v>
      </c>
      <c r="F61" s="16">
        <v>7277</v>
      </c>
      <c r="G61" s="16">
        <v>4.66</v>
      </c>
      <c r="H61" s="16">
        <v>2</v>
      </c>
      <c r="I61" s="16">
        <v>4.609</v>
      </c>
      <c r="J61" s="16">
        <v>7.1999999999999995E-2</v>
      </c>
      <c r="K61" s="16">
        <v>1.569</v>
      </c>
    </row>
    <row r="62" spans="2:11" x14ac:dyDescent="0.3">
      <c r="B62" s="16"/>
      <c r="C62" s="16" t="s">
        <v>77</v>
      </c>
      <c r="D62" s="16">
        <v>7500</v>
      </c>
      <c r="E62" s="16">
        <v>7257</v>
      </c>
      <c r="F62" s="16">
        <v>7128</v>
      </c>
      <c r="G62" s="16">
        <v>4.5579999999999998</v>
      </c>
      <c r="H62" s="16"/>
      <c r="I62" s="16"/>
      <c r="J62" s="16"/>
      <c r="K62" s="16"/>
    </row>
    <row r="63" spans="2:11" x14ac:dyDescent="0.3">
      <c r="B63" s="16" t="s">
        <v>31</v>
      </c>
      <c r="C63" s="16" t="s">
        <v>78</v>
      </c>
      <c r="D63" s="16">
        <v>15000</v>
      </c>
      <c r="E63" s="16">
        <v>12310</v>
      </c>
      <c r="F63" s="16">
        <v>12181</v>
      </c>
      <c r="G63" s="16">
        <v>8.2829999999999995</v>
      </c>
      <c r="H63" s="16">
        <v>2</v>
      </c>
      <c r="I63" s="16">
        <v>8.7609999999999992</v>
      </c>
      <c r="J63" s="16">
        <v>0.67700000000000005</v>
      </c>
      <c r="K63" s="16">
        <v>7.7249999999999996</v>
      </c>
    </row>
    <row r="64" spans="2:11" x14ac:dyDescent="0.3">
      <c r="B64" s="16"/>
      <c r="C64" s="16" t="s">
        <v>79</v>
      </c>
      <c r="D64" s="16">
        <v>15000</v>
      </c>
      <c r="E64" s="16">
        <v>13500</v>
      </c>
      <c r="F64" s="16">
        <v>13371</v>
      </c>
      <c r="G64" s="16">
        <v>9.24</v>
      </c>
      <c r="H64" s="16"/>
      <c r="I64" s="16"/>
      <c r="J64" s="16"/>
      <c r="K64" s="16"/>
    </row>
    <row r="65" spans="2:11" x14ac:dyDescent="0.3">
      <c r="B65" s="16" t="s">
        <v>36</v>
      </c>
      <c r="C65" s="16" t="s">
        <v>80</v>
      </c>
      <c r="D65" s="16">
        <v>15000</v>
      </c>
      <c r="E65" s="16">
        <v>8118</v>
      </c>
      <c r="F65" s="16">
        <v>7989</v>
      </c>
      <c r="G65" s="16">
        <v>5.1550000000000002</v>
      </c>
      <c r="H65" s="16">
        <v>2</v>
      </c>
      <c r="I65" s="16">
        <v>5.3029999999999999</v>
      </c>
      <c r="J65" s="16">
        <v>0.21</v>
      </c>
      <c r="K65" s="16">
        <v>3.956</v>
      </c>
    </row>
    <row r="66" spans="2:11" x14ac:dyDescent="0.3">
      <c r="B66" s="16"/>
      <c r="C66" s="16" t="s">
        <v>81</v>
      </c>
      <c r="D66" s="16">
        <v>15000</v>
      </c>
      <c r="E66" s="16">
        <v>8538</v>
      </c>
      <c r="F66" s="16">
        <v>8409</v>
      </c>
      <c r="G66" s="16">
        <v>5.452</v>
      </c>
      <c r="H66" s="16"/>
      <c r="I66" s="16"/>
      <c r="J66" s="16"/>
      <c r="K66" s="16"/>
    </row>
    <row r="67" spans="2:11" x14ac:dyDescent="0.3">
      <c r="B67" s="16" t="s">
        <v>39</v>
      </c>
      <c r="C67" s="16" t="s">
        <v>82</v>
      </c>
      <c r="D67" s="16">
        <v>15000</v>
      </c>
      <c r="E67" s="16">
        <v>8107</v>
      </c>
      <c r="F67" s="16">
        <v>7978</v>
      </c>
      <c r="G67" s="16">
        <v>5.1470000000000002</v>
      </c>
      <c r="H67" s="16">
        <v>2</v>
      </c>
      <c r="I67" s="16">
        <v>5.3140000000000001</v>
      </c>
      <c r="J67" s="16">
        <v>0.23499999999999999</v>
      </c>
      <c r="K67" s="16">
        <v>4.4290000000000003</v>
      </c>
    </row>
    <row r="68" spans="2:11" x14ac:dyDescent="0.3">
      <c r="B68" s="16"/>
      <c r="C68" s="16" t="s">
        <v>83</v>
      </c>
      <c r="D68" s="16">
        <v>15000</v>
      </c>
      <c r="E68" s="16">
        <v>8578</v>
      </c>
      <c r="F68" s="16">
        <v>8449</v>
      </c>
      <c r="G68" s="16">
        <v>5.48</v>
      </c>
      <c r="H68" s="16"/>
      <c r="I68" s="16"/>
      <c r="J68" s="16"/>
      <c r="K68" s="16"/>
    </row>
    <row r="69" spans="2:11" x14ac:dyDescent="0.3">
      <c r="B69" s="16" t="s">
        <v>41</v>
      </c>
      <c r="C69" s="16" t="s">
        <v>84</v>
      </c>
      <c r="D69" s="16">
        <v>31.25</v>
      </c>
      <c r="E69" s="16">
        <v>38422</v>
      </c>
      <c r="F69" s="16">
        <v>38293</v>
      </c>
      <c r="G69" s="16">
        <v>30.963000000000001</v>
      </c>
      <c r="H69" s="16">
        <v>2</v>
      </c>
      <c r="I69" s="16">
        <v>31.25</v>
      </c>
      <c r="J69" s="16">
        <v>0.40600000000000003</v>
      </c>
      <c r="K69" s="16">
        <v>1.3</v>
      </c>
    </row>
    <row r="70" spans="2:11" x14ac:dyDescent="0.3">
      <c r="B70" s="16"/>
      <c r="C70" s="16" t="s">
        <v>85</v>
      </c>
      <c r="D70" s="16">
        <v>31.25</v>
      </c>
      <c r="E70" s="16">
        <v>39252</v>
      </c>
      <c r="F70" s="16">
        <v>39123</v>
      </c>
      <c r="G70" s="16">
        <v>31.536999999999999</v>
      </c>
      <c r="H70" s="16"/>
      <c r="I70" s="16"/>
      <c r="J70" s="16"/>
      <c r="K70" s="16"/>
    </row>
    <row r="71" spans="2:11" x14ac:dyDescent="0.3">
      <c r="B71" s="16" t="s">
        <v>44</v>
      </c>
      <c r="C71" s="16" t="s">
        <v>86</v>
      </c>
      <c r="D71" s="16">
        <v>15.625</v>
      </c>
      <c r="E71" s="16">
        <v>20527</v>
      </c>
      <c r="F71" s="16">
        <v>20398</v>
      </c>
      <c r="G71" s="16">
        <v>15.465999999999999</v>
      </c>
      <c r="H71" s="16">
        <v>2</v>
      </c>
      <c r="I71" s="16">
        <v>15.589</v>
      </c>
      <c r="J71" s="16">
        <v>0.17399999999999999</v>
      </c>
      <c r="K71" s="16">
        <v>1.119</v>
      </c>
    </row>
    <row r="72" spans="2:11" x14ac:dyDescent="0.3">
      <c r="B72" s="16"/>
      <c r="C72" s="16" t="s">
        <v>87</v>
      </c>
      <c r="D72" s="16">
        <v>15.625</v>
      </c>
      <c r="E72" s="16">
        <v>20789</v>
      </c>
      <c r="F72" s="16">
        <v>20660</v>
      </c>
      <c r="G72" s="16">
        <v>15.712999999999999</v>
      </c>
      <c r="H72" s="16"/>
      <c r="I72" s="16"/>
      <c r="J72" s="16"/>
      <c r="K72" s="16"/>
    </row>
    <row r="73" spans="2:11" x14ac:dyDescent="0.3">
      <c r="B73" s="16" t="s">
        <v>47</v>
      </c>
      <c r="C73" s="16" t="s">
        <v>88</v>
      </c>
      <c r="D73" s="16">
        <v>7.8125</v>
      </c>
      <c r="E73" s="16">
        <v>11419</v>
      </c>
      <c r="F73" s="16">
        <v>11290</v>
      </c>
      <c r="G73" s="16">
        <v>7.5860000000000003</v>
      </c>
      <c r="H73" s="16">
        <v>2</v>
      </c>
      <c r="I73" s="16">
        <v>7.9340000000000002</v>
      </c>
      <c r="J73" s="16">
        <v>0.49199999999999999</v>
      </c>
      <c r="K73" s="16">
        <v>6.1989999999999998</v>
      </c>
    </row>
    <row r="74" spans="2:11" x14ac:dyDescent="0.3">
      <c r="B74" s="16"/>
      <c r="C74" s="16" t="s">
        <v>89</v>
      </c>
      <c r="D74" s="16">
        <v>7.8125</v>
      </c>
      <c r="E74" s="16">
        <v>12309</v>
      </c>
      <c r="F74" s="16">
        <v>12180</v>
      </c>
      <c r="G74" s="16">
        <v>8.282</v>
      </c>
      <c r="H74" s="16"/>
      <c r="I74" s="16"/>
      <c r="J74" s="16"/>
      <c r="K74" s="16"/>
    </row>
    <row r="75" spans="2:11" x14ac:dyDescent="0.3">
      <c r="B75" s="16" t="s">
        <v>50</v>
      </c>
      <c r="C75" s="16" t="s">
        <v>90</v>
      </c>
      <c r="D75" s="16">
        <v>3.9062999999999999</v>
      </c>
      <c r="E75" s="16">
        <v>6042</v>
      </c>
      <c r="F75" s="16">
        <v>5913</v>
      </c>
      <c r="G75" s="16">
        <v>3.74</v>
      </c>
      <c r="H75" s="16">
        <v>2</v>
      </c>
      <c r="I75" s="16">
        <v>3.7989999999999999</v>
      </c>
      <c r="J75" s="16">
        <v>8.4000000000000005E-2</v>
      </c>
      <c r="K75" s="16">
        <v>2.21</v>
      </c>
    </row>
    <row r="76" spans="2:11" x14ac:dyDescent="0.3">
      <c r="B76" s="16"/>
      <c r="C76" s="16" t="s">
        <v>91</v>
      </c>
      <c r="D76" s="16">
        <v>3.9062999999999999</v>
      </c>
      <c r="E76" s="16">
        <v>6221</v>
      </c>
      <c r="F76" s="16">
        <v>6092</v>
      </c>
      <c r="G76" s="16">
        <v>3.859</v>
      </c>
      <c r="H76" s="16"/>
      <c r="I76" s="16"/>
      <c r="J76" s="16"/>
      <c r="K76" s="16"/>
    </row>
    <row r="77" spans="2:11" x14ac:dyDescent="0.3">
      <c r="B77" s="16" t="s">
        <v>53</v>
      </c>
      <c r="C77" s="16" t="s">
        <v>92</v>
      </c>
      <c r="D77" s="16">
        <v>1.9531000000000001</v>
      </c>
      <c r="E77" s="16">
        <v>3012</v>
      </c>
      <c r="F77" s="16">
        <v>2883</v>
      </c>
      <c r="G77" s="16">
        <v>1.8180000000000001</v>
      </c>
      <c r="H77" s="16">
        <v>2</v>
      </c>
      <c r="I77" s="16">
        <v>1.889</v>
      </c>
      <c r="J77" s="16">
        <v>0.10100000000000001</v>
      </c>
      <c r="K77" s="16">
        <v>5.343</v>
      </c>
    </row>
    <row r="78" spans="2:11" x14ac:dyDescent="0.3">
      <c r="B78" s="16"/>
      <c r="C78" s="16" t="s">
        <v>93</v>
      </c>
      <c r="D78" s="16">
        <v>1.9531000000000001</v>
      </c>
      <c r="E78" s="16">
        <v>3246</v>
      </c>
      <c r="F78" s="16">
        <v>3117</v>
      </c>
      <c r="G78" s="16">
        <v>1.9610000000000001</v>
      </c>
      <c r="H78" s="16"/>
      <c r="I78" s="16"/>
      <c r="J78" s="16"/>
      <c r="K78" s="16"/>
    </row>
    <row r="79" spans="2:11" x14ac:dyDescent="0.3">
      <c r="B79" s="16" t="s">
        <v>30</v>
      </c>
      <c r="C79" s="16" t="s">
        <v>94</v>
      </c>
      <c r="D79" s="16">
        <v>0.97655999999999998</v>
      </c>
      <c r="E79" s="16">
        <v>1799</v>
      </c>
      <c r="F79" s="16">
        <v>1670</v>
      </c>
      <c r="G79" s="16">
        <v>1.0920000000000001</v>
      </c>
      <c r="H79" s="16">
        <v>2</v>
      </c>
      <c r="I79" s="16">
        <v>1.0629999999999999</v>
      </c>
      <c r="J79" s="16">
        <v>4.1000000000000002E-2</v>
      </c>
      <c r="K79" s="16">
        <v>3.871</v>
      </c>
    </row>
    <row r="80" spans="2:11" x14ac:dyDescent="0.3">
      <c r="B80" s="16"/>
      <c r="C80" s="16" t="s">
        <v>95</v>
      </c>
      <c r="D80" s="16">
        <v>0.97655999999999998</v>
      </c>
      <c r="E80" s="16">
        <v>1700</v>
      </c>
      <c r="F80" s="16">
        <v>1571</v>
      </c>
      <c r="G80" s="16">
        <v>1.034</v>
      </c>
      <c r="H80" s="16"/>
      <c r="I80" s="16"/>
      <c r="J80" s="16"/>
      <c r="K80" s="16"/>
    </row>
    <row r="82" spans="1:2" x14ac:dyDescent="0.3">
      <c r="A82" s="2" t="s">
        <v>96</v>
      </c>
      <c r="B82" s="3"/>
    </row>
    <row r="88" spans="1:2" ht="25.95" customHeight="1" x14ac:dyDescent="0.3"/>
    <row r="117" spans="1:9" ht="26.4" x14ac:dyDescent="0.3">
      <c r="A117" s="2" t="s">
        <v>97</v>
      </c>
      <c r="B117" s="3"/>
    </row>
    <row r="119" spans="1:9" ht="26.4" x14ac:dyDescent="0.3">
      <c r="B119" s="5" t="s">
        <v>98</v>
      </c>
      <c r="C119" s="5" t="s">
        <v>99</v>
      </c>
      <c r="D119" s="5" t="s">
        <v>29</v>
      </c>
      <c r="E119" s="5" t="s">
        <v>34</v>
      </c>
      <c r="F119" s="5" t="s">
        <v>37</v>
      </c>
      <c r="G119" s="5" t="s">
        <v>40</v>
      </c>
      <c r="H119" s="5" t="s">
        <v>100</v>
      </c>
      <c r="I119" s="5" t="s">
        <v>101</v>
      </c>
    </row>
    <row r="120" spans="1:9" ht="39.6" x14ac:dyDescent="0.3">
      <c r="B120" s="16" t="s">
        <v>96</v>
      </c>
      <c r="C120" s="16" t="s">
        <v>102</v>
      </c>
      <c r="D120" s="16">
        <v>-232</v>
      </c>
      <c r="E120" s="17">
        <v>1790</v>
      </c>
      <c r="F120" s="16">
        <v>-40.9</v>
      </c>
      <c r="G120" s="16">
        <v>0.75600000000000001</v>
      </c>
      <c r="H120" s="16">
        <v>1</v>
      </c>
      <c r="I120" s="16" t="s">
        <v>103</v>
      </c>
    </row>
    <row r="123" spans="1:9" ht="12.45" customHeight="1" x14ac:dyDescent="0.3"/>
    <row r="129" spans="1:17" x14ac:dyDescent="0.3">
      <c r="A129" s="2"/>
      <c r="B129" s="3"/>
      <c r="Q129" s="18"/>
    </row>
    <row r="130" spans="1:17" x14ac:dyDescent="0.3">
      <c r="Q130" s="19"/>
    </row>
    <row r="131" spans="1:17" x14ac:dyDescent="0.3">
      <c r="B131" s="20"/>
      <c r="C131" s="20"/>
      <c r="D131" s="20"/>
      <c r="E131" s="20"/>
      <c r="F131" s="20"/>
      <c r="G131" s="20"/>
      <c r="H131" s="20"/>
      <c r="I131" s="20"/>
      <c r="Q131" s="18"/>
    </row>
    <row r="132" spans="1:17" x14ac:dyDescent="0.3">
      <c r="B132" s="21"/>
      <c r="C132" s="21"/>
      <c r="D132" s="21"/>
      <c r="E132" s="22"/>
      <c r="F132" s="21"/>
      <c r="G132" s="21"/>
      <c r="H132" s="21"/>
      <c r="I132" s="21"/>
    </row>
    <row r="133" spans="1:17" x14ac:dyDescent="0.3">
      <c r="Q133" s="18"/>
    </row>
    <row r="134" spans="1:17" x14ac:dyDescent="0.3">
      <c r="P134" s="19"/>
      <c r="Q134" s="19"/>
    </row>
    <row r="135" spans="1:17" x14ac:dyDescent="0.3">
      <c r="A135" s="2"/>
      <c r="P135" s="18"/>
      <c r="Q135" s="18"/>
    </row>
    <row r="136" spans="1:17" ht="15" thickBot="1" x14ac:dyDescent="0.35"/>
    <row r="137" spans="1:17" ht="15" thickBot="1" x14ac:dyDescent="0.35">
      <c r="B137" s="23" t="s">
        <v>104</v>
      </c>
      <c r="C137" s="24" t="s">
        <v>105</v>
      </c>
      <c r="D137" s="23" t="s">
        <v>106</v>
      </c>
      <c r="E137" s="23" t="s">
        <v>107</v>
      </c>
      <c r="F137" s="23" t="s">
        <v>108</v>
      </c>
      <c r="G137" s="25"/>
      <c r="H137" s="25"/>
      <c r="I137" s="26" t="s">
        <v>109</v>
      </c>
      <c r="J137" s="27"/>
      <c r="K137" s="27"/>
      <c r="L137" s="28"/>
      <c r="N137" s="26" t="s">
        <v>109</v>
      </c>
      <c r="O137" s="27"/>
      <c r="P137" s="27"/>
      <c r="Q137" s="28"/>
    </row>
    <row r="138" spans="1:17" x14ac:dyDescent="0.3">
      <c r="B138" s="29" t="s">
        <v>110</v>
      </c>
      <c r="C138" s="16">
        <v>2.4649999999999999</v>
      </c>
      <c r="D138" s="30">
        <f>C138*500/10</f>
        <v>123.25</v>
      </c>
      <c r="E138" s="30">
        <f>D138*10/1000</f>
        <v>1.2324999999999999</v>
      </c>
      <c r="F138" s="31">
        <f>E138/$L$139</f>
        <v>3.2866666666666667E-4</v>
      </c>
      <c r="G138" s="25"/>
      <c r="H138" s="25"/>
      <c r="I138" s="32" t="s">
        <v>111</v>
      </c>
      <c r="J138" s="33" t="s">
        <v>112</v>
      </c>
      <c r="K138" s="33" t="s">
        <v>113</v>
      </c>
      <c r="L138" s="34" t="s">
        <v>114</v>
      </c>
      <c r="N138" s="32" t="s">
        <v>111</v>
      </c>
      <c r="O138" s="33" t="s">
        <v>112</v>
      </c>
      <c r="P138" s="33" t="s">
        <v>113</v>
      </c>
      <c r="Q138" s="34" t="s">
        <v>114</v>
      </c>
    </row>
    <row r="139" spans="1:17" x14ac:dyDescent="0.3">
      <c r="B139" s="35" t="s">
        <v>115</v>
      </c>
      <c r="C139" s="16">
        <v>1.5049999999999999</v>
      </c>
      <c r="D139" s="36">
        <f t="shared" ref="D139:D140" si="0">C139*500/10</f>
        <v>75.25</v>
      </c>
      <c r="E139" s="36">
        <f t="shared" ref="E139:E140" si="1">D139*10/1000</f>
        <v>0.75249999999999995</v>
      </c>
      <c r="F139" s="37">
        <f t="shared" ref="F139:F140" si="2">E139/$L$139</f>
        <v>2.0066666666666665E-4</v>
      </c>
      <c r="G139" s="25"/>
      <c r="H139" s="25"/>
      <c r="I139" s="38">
        <v>0.125</v>
      </c>
      <c r="J139" s="38">
        <v>0.03</v>
      </c>
      <c r="K139" s="38">
        <f>I139*J139</f>
        <v>3.7499999999999999E-3</v>
      </c>
      <c r="L139" s="39">
        <f>K139*1000*1000</f>
        <v>3750</v>
      </c>
      <c r="N139" s="38">
        <v>0.25</v>
      </c>
      <c r="O139" s="38">
        <v>0.03</v>
      </c>
      <c r="P139" s="38">
        <f>N139*O139</f>
        <v>7.4999999999999997E-3</v>
      </c>
      <c r="Q139" s="39">
        <f>P139*1000*1000</f>
        <v>7500</v>
      </c>
    </row>
    <row r="140" spans="1:17" x14ac:dyDescent="0.3">
      <c r="B140" s="35" t="s">
        <v>116</v>
      </c>
      <c r="C140" s="16">
        <v>1.673</v>
      </c>
      <c r="D140" s="36">
        <f t="shared" si="0"/>
        <v>83.65</v>
      </c>
      <c r="E140" s="36">
        <f t="shared" si="1"/>
        <v>0.83650000000000002</v>
      </c>
      <c r="F140" s="37">
        <f t="shared" si="2"/>
        <v>2.2306666666666668E-4</v>
      </c>
      <c r="G140" s="40">
        <f>AVERAGE(F138:F140)</f>
        <v>2.5079999999999997E-4</v>
      </c>
      <c r="H140" s="25"/>
    </row>
    <row r="141" spans="1:17" ht="15" thickBot="1" x14ac:dyDescent="0.35">
      <c r="B141" s="41"/>
      <c r="C141" s="16"/>
      <c r="D141" s="42"/>
      <c r="E141" s="42"/>
      <c r="F141" s="43"/>
      <c r="G141" s="25"/>
      <c r="H141" s="25"/>
      <c r="I141" s="26" t="s">
        <v>109</v>
      </c>
      <c r="J141" s="27"/>
      <c r="K141" s="27"/>
      <c r="L141" s="28"/>
    </row>
    <row r="142" spans="1:17" ht="15" thickBot="1" x14ac:dyDescent="0.35">
      <c r="I142" s="32" t="s">
        <v>111</v>
      </c>
      <c r="J142" s="33" t="s">
        <v>112</v>
      </c>
      <c r="K142" s="33" t="s">
        <v>113</v>
      </c>
      <c r="L142" s="34" t="s">
        <v>114</v>
      </c>
    </row>
    <row r="143" spans="1:17" ht="15" thickBot="1" x14ac:dyDescent="0.35">
      <c r="A143" s="44"/>
      <c r="B143" s="45" t="s">
        <v>117</v>
      </c>
      <c r="C143" s="46"/>
      <c r="D143" s="47"/>
      <c r="E143" s="48"/>
      <c r="F143" s="49"/>
      <c r="I143" s="38">
        <v>0.5</v>
      </c>
      <c r="J143" s="38">
        <v>0.03</v>
      </c>
      <c r="K143" s="38">
        <f>I143*J143</f>
        <v>1.4999999999999999E-2</v>
      </c>
      <c r="L143" s="39">
        <f>K143*1000*1000</f>
        <v>15000</v>
      </c>
    </row>
    <row r="144" spans="1:17" ht="15" thickBot="1" x14ac:dyDescent="0.35">
      <c r="B144" s="29" t="s">
        <v>118</v>
      </c>
      <c r="C144" s="16">
        <v>3.6819999999999999</v>
      </c>
      <c r="D144" s="30">
        <f>C144*500/10</f>
        <v>184.1</v>
      </c>
      <c r="E144" s="30">
        <f>D144*10/1000</f>
        <v>1.841</v>
      </c>
      <c r="F144" s="31">
        <f>E144/$Q$139</f>
        <v>2.4546666666666665E-4</v>
      </c>
      <c r="I144" s="18"/>
      <c r="J144" s="18"/>
      <c r="K144" s="18"/>
      <c r="L144" s="18"/>
    </row>
    <row r="145" spans="1:12" ht="15" thickBot="1" x14ac:dyDescent="0.35">
      <c r="B145" s="35" t="s">
        <v>119</v>
      </c>
      <c r="C145" s="16">
        <v>3.3759999999999999</v>
      </c>
      <c r="D145" s="36">
        <f t="shared" ref="D145:D146" si="3">C145*500/10</f>
        <v>168.8</v>
      </c>
      <c r="E145" s="36">
        <f t="shared" ref="E145:E146" si="4">D145*10/1000</f>
        <v>1.6879999999999999</v>
      </c>
      <c r="F145" s="31">
        <f t="shared" ref="F145:F146" si="5">E145/$Q$139</f>
        <v>2.2506666666666667E-4</v>
      </c>
      <c r="I145" s="25"/>
      <c r="J145" s="25"/>
      <c r="K145" s="25"/>
      <c r="L145" s="25"/>
    </row>
    <row r="146" spans="1:12" ht="15" thickBot="1" x14ac:dyDescent="0.35">
      <c r="B146" s="35" t="s">
        <v>120</v>
      </c>
      <c r="C146" s="16">
        <v>4.609</v>
      </c>
      <c r="D146" s="36">
        <f t="shared" si="3"/>
        <v>230.45</v>
      </c>
      <c r="E146" s="36">
        <f t="shared" si="4"/>
        <v>2.3045</v>
      </c>
      <c r="F146" s="31">
        <f t="shared" si="5"/>
        <v>3.0726666666666669E-4</v>
      </c>
      <c r="G146" s="50">
        <f>AVERAGE(F144:F146)</f>
        <v>2.5926666666666666E-4</v>
      </c>
      <c r="I146" s="44" t="s">
        <v>121</v>
      </c>
      <c r="J146" s="25"/>
      <c r="K146" s="25"/>
      <c r="L146" s="25"/>
    </row>
    <row r="147" spans="1:12" ht="15" thickBot="1" x14ac:dyDescent="0.35">
      <c r="B147" s="51"/>
      <c r="C147" s="16"/>
      <c r="D147" s="42"/>
      <c r="E147" s="42"/>
      <c r="F147" s="31"/>
      <c r="I147" s="36"/>
      <c r="J147" s="52" t="s">
        <v>122</v>
      </c>
      <c r="K147" s="52" t="s">
        <v>123</v>
      </c>
      <c r="L147" s="52" t="s">
        <v>124</v>
      </c>
    </row>
    <row r="148" spans="1:12" ht="15" thickBot="1" x14ac:dyDescent="0.35">
      <c r="D148" s="25"/>
      <c r="E148" s="25"/>
      <c r="F148" s="53"/>
      <c r="I148" s="52" t="str">
        <f>B137</f>
        <v>0.125 mg/ml</v>
      </c>
      <c r="J148" s="36">
        <f>AVERAGE(E138:E141)</f>
        <v>0.9405</v>
      </c>
      <c r="K148" s="36">
        <f>_xlfn.STDEV.S(E138:E141)</f>
        <v>0.25634351952019424</v>
      </c>
      <c r="L148" s="54">
        <f>K148/J148</f>
        <v>0.27256089263178546</v>
      </c>
    </row>
    <row r="149" spans="1:12" ht="15" thickBot="1" x14ac:dyDescent="0.35">
      <c r="A149" s="55"/>
      <c r="B149" s="45" t="s">
        <v>125</v>
      </c>
      <c r="C149" s="46"/>
      <c r="D149" s="47"/>
      <c r="E149" s="48"/>
      <c r="F149" s="49"/>
      <c r="I149" s="52" t="str">
        <f>B143</f>
        <v>0.25 mg/ml</v>
      </c>
      <c r="J149" s="36">
        <f>AVERAGE(E144:E147)</f>
        <v>1.9444999999999999</v>
      </c>
      <c r="K149" s="36">
        <f>_xlfn.STDEV.S(E144:E147)</f>
        <v>0.32101752288621282</v>
      </c>
      <c r="L149" s="54">
        <f>K149/J149</f>
        <v>0.16509000919836095</v>
      </c>
    </row>
    <row r="150" spans="1:12" ht="15" thickBot="1" x14ac:dyDescent="0.35">
      <c r="A150" s="55"/>
      <c r="B150" s="29" t="s">
        <v>126</v>
      </c>
      <c r="C150" s="16">
        <v>8.7609999999999992</v>
      </c>
      <c r="D150" s="30">
        <f>C150*500/10</f>
        <v>438.05</v>
      </c>
      <c r="E150" s="30">
        <f>D150*10/1000</f>
        <v>4.3804999999999996</v>
      </c>
      <c r="F150" s="31">
        <f>E150/$L$143</f>
        <v>2.9203333333333329E-4</v>
      </c>
      <c r="I150" s="52" t="str">
        <f>B149</f>
        <v>0.5 mg/ml</v>
      </c>
      <c r="J150" s="36">
        <f>AVERAGE(E150:E153)</f>
        <v>3.2296666666666667</v>
      </c>
      <c r="K150" s="36">
        <f>_xlfn.STDEV.S(E150:E153)</f>
        <v>0.99665469613769986</v>
      </c>
      <c r="L150" s="54">
        <f>K150/J150</f>
        <v>0.30859367204181026</v>
      </c>
    </row>
    <row r="151" spans="1:12" ht="15" thickBot="1" x14ac:dyDescent="0.35">
      <c r="A151" s="55"/>
      <c r="B151" s="35" t="s">
        <v>127</v>
      </c>
      <c r="C151" s="16">
        <v>5.3029999999999999</v>
      </c>
      <c r="D151" s="36">
        <f t="shared" ref="D151:D152" si="6">C151*500/10</f>
        <v>265.14999999999998</v>
      </c>
      <c r="E151" s="36">
        <f t="shared" ref="E151:E152" si="7">D151*10/1000</f>
        <v>2.6515</v>
      </c>
      <c r="F151" s="31">
        <f>E151/$L$143</f>
        <v>1.7676666666666666E-4</v>
      </c>
    </row>
    <row r="152" spans="1:12" ht="15" thickBot="1" x14ac:dyDescent="0.35">
      <c r="B152" s="35" t="s">
        <v>128</v>
      </c>
      <c r="C152" s="16">
        <v>5.3140000000000001</v>
      </c>
      <c r="D152" s="36">
        <f t="shared" si="6"/>
        <v>265.7</v>
      </c>
      <c r="E152" s="36">
        <f t="shared" si="7"/>
        <v>2.657</v>
      </c>
      <c r="F152" s="31">
        <f t="shared" ref="F152" si="8">E152/$L$143</f>
        <v>1.7713333333333335E-4</v>
      </c>
      <c r="G152" s="50">
        <f>AVERAGE(F150:F152)</f>
        <v>2.153111111111111E-4</v>
      </c>
    </row>
    <row r="153" spans="1:12" ht="15" thickBot="1" x14ac:dyDescent="0.35">
      <c r="B153" s="51"/>
      <c r="C153" s="16"/>
      <c r="D153" s="42"/>
      <c r="E153" s="42"/>
      <c r="F153" s="31"/>
    </row>
  </sheetData>
  <mergeCells count="8">
    <mergeCell ref="B40:B41"/>
    <mergeCell ref="B42:B43"/>
    <mergeCell ref="B28:B29"/>
    <mergeCell ref="B30:B31"/>
    <mergeCell ref="B32:B33"/>
    <mergeCell ref="B34:B35"/>
    <mergeCell ref="B36:B37"/>
    <mergeCell ref="B38:B3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718A-A427-4C1A-B87D-F9FAFEE873CD}">
  <dimension ref="A2:Q153"/>
  <sheetViews>
    <sheetView topLeftCell="A47" workbookViewId="0">
      <selection activeCell="D51" sqref="D51:D74"/>
    </sheetView>
  </sheetViews>
  <sheetFormatPr defaultRowHeight="14.4" x14ac:dyDescent="0.3"/>
  <cols>
    <col min="1" max="1" width="20.77734375" customWidth="1"/>
    <col min="2" max="2" width="12.77734375" customWidth="1"/>
  </cols>
  <sheetData>
    <row r="2" spans="1:2" x14ac:dyDescent="0.3">
      <c r="A2" t="s">
        <v>0</v>
      </c>
      <c r="B2" t="s">
        <v>1</v>
      </c>
    </row>
    <row r="4" spans="1:2" x14ac:dyDescent="0.3">
      <c r="A4" t="s">
        <v>2</v>
      </c>
      <c r="B4" t="s">
        <v>129</v>
      </c>
    </row>
    <row r="5" spans="1:2" x14ac:dyDescent="0.3">
      <c r="A5" t="s">
        <v>4</v>
      </c>
      <c r="B5" t="s">
        <v>5</v>
      </c>
    </row>
    <row r="6" spans="1:2" x14ac:dyDescent="0.3">
      <c r="A6" t="s">
        <v>6</v>
      </c>
      <c r="B6" t="s">
        <v>7</v>
      </c>
    </row>
    <row r="7" spans="1:2" x14ac:dyDescent="0.3">
      <c r="A7" s="56" t="s">
        <v>8</v>
      </c>
      <c r="B7" s="57">
        <v>45581</v>
      </c>
    </row>
    <row r="8" spans="1:2" x14ac:dyDescent="0.3">
      <c r="A8" t="s">
        <v>9</v>
      </c>
      <c r="B8" s="1">
        <v>0.67310185185185178</v>
      </c>
    </row>
    <row r="9" spans="1:2" x14ac:dyDescent="0.3">
      <c r="A9" t="s">
        <v>10</v>
      </c>
      <c r="B9" t="s">
        <v>11</v>
      </c>
    </row>
    <row r="10" spans="1:2" x14ac:dyDescent="0.3">
      <c r="A10" t="s">
        <v>12</v>
      </c>
      <c r="B10">
        <v>20110536</v>
      </c>
    </row>
    <row r="11" spans="1:2" x14ac:dyDescent="0.3">
      <c r="A11" t="s">
        <v>13</v>
      </c>
      <c r="B11" t="s">
        <v>14</v>
      </c>
    </row>
    <row r="13" spans="1:2" ht="39" customHeight="1" x14ac:dyDescent="0.3">
      <c r="A13" s="2" t="s">
        <v>15</v>
      </c>
      <c r="B13" s="3"/>
    </row>
    <row r="14" spans="1:2" x14ac:dyDescent="0.3">
      <c r="A14" t="s">
        <v>16</v>
      </c>
      <c r="B14" t="s">
        <v>17</v>
      </c>
    </row>
    <row r="15" spans="1:2" x14ac:dyDescent="0.3">
      <c r="A15" t="s">
        <v>18</v>
      </c>
    </row>
    <row r="16" spans="1:2" x14ac:dyDescent="0.3">
      <c r="A16" t="s">
        <v>19</v>
      </c>
      <c r="B16" t="s">
        <v>20</v>
      </c>
    </row>
    <row r="17" spans="1:15" x14ac:dyDescent="0.3">
      <c r="B17" t="s">
        <v>21</v>
      </c>
    </row>
    <row r="18" spans="1:15" x14ac:dyDescent="0.3">
      <c r="B18" t="s">
        <v>22</v>
      </c>
    </row>
    <row r="19" spans="1:15" x14ac:dyDescent="0.3">
      <c r="B19" t="s">
        <v>23</v>
      </c>
    </row>
    <row r="20" spans="1:15" x14ac:dyDescent="0.3">
      <c r="B20" t="s">
        <v>24</v>
      </c>
    </row>
    <row r="21" spans="1:15" x14ac:dyDescent="0.3">
      <c r="B21" t="s">
        <v>25</v>
      </c>
    </row>
    <row r="22" spans="1:15" x14ac:dyDescent="0.3">
      <c r="B22" t="s">
        <v>26</v>
      </c>
    </row>
    <row r="23" spans="1:15" x14ac:dyDescent="0.3">
      <c r="B23" t="s">
        <v>27</v>
      </c>
    </row>
    <row r="25" spans="1:15" x14ac:dyDescent="0.3">
      <c r="A25" s="2" t="s">
        <v>28</v>
      </c>
      <c r="B25" s="3"/>
    </row>
    <row r="27" spans="1:15" x14ac:dyDescent="0.3">
      <c r="B27" s="4"/>
      <c r="C27" s="5">
        <v>1</v>
      </c>
      <c r="D27" s="5">
        <v>2</v>
      </c>
      <c r="E27" s="5">
        <v>3</v>
      </c>
      <c r="F27" s="5">
        <v>4</v>
      </c>
      <c r="G27" s="5">
        <v>5</v>
      </c>
      <c r="H27" s="5">
        <v>6</v>
      </c>
      <c r="I27" s="5">
        <v>7</v>
      </c>
      <c r="J27" s="5">
        <v>8</v>
      </c>
      <c r="K27" s="5">
        <v>9</v>
      </c>
      <c r="L27" s="5">
        <v>10</v>
      </c>
      <c r="M27" s="5">
        <v>11</v>
      </c>
      <c r="N27" s="5">
        <v>12</v>
      </c>
    </row>
    <row r="28" spans="1:15" x14ac:dyDescent="0.3">
      <c r="B28" s="125" t="s">
        <v>29</v>
      </c>
      <c r="C28" s="6"/>
      <c r="D28" s="6"/>
      <c r="E28" s="7" t="s">
        <v>30</v>
      </c>
      <c r="F28" s="7" t="s">
        <v>30</v>
      </c>
      <c r="G28" s="8" t="s">
        <v>31</v>
      </c>
      <c r="H28" s="8" t="s">
        <v>31</v>
      </c>
      <c r="I28" s="6"/>
      <c r="J28" s="6"/>
      <c r="K28" s="6"/>
      <c r="L28" s="6"/>
      <c r="M28" s="6"/>
      <c r="N28" s="6"/>
      <c r="O28" s="9" t="s">
        <v>32</v>
      </c>
    </row>
    <row r="29" spans="1:15" x14ac:dyDescent="0.3">
      <c r="B29" s="126"/>
      <c r="C29" s="10"/>
      <c r="D29" s="10"/>
      <c r="E29" s="11">
        <v>0.97655999999999998</v>
      </c>
      <c r="F29" s="11">
        <v>0.97655999999999998</v>
      </c>
      <c r="G29" s="12"/>
      <c r="H29" s="12"/>
      <c r="I29" s="10"/>
      <c r="J29" s="10"/>
      <c r="K29" s="10"/>
      <c r="L29" s="10"/>
      <c r="M29" s="10"/>
      <c r="N29" s="10"/>
      <c r="O29" s="9" t="s">
        <v>33</v>
      </c>
    </row>
    <row r="30" spans="1:15" x14ac:dyDescent="0.3">
      <c r="B30" s="125" t="s">
        <v>34</v>
      </c>
      <c r="C30" s="6"/>
      <c r="D30" s="6"/>
      <c r="E30" s="13" t="s">
        <v>35</v>
      </c>
      <c r="F30" s="13" t="s">
        <v>35</v>
      </c>
      <c r="G30" s="8" t="s">
        <v>36</v>
      </c>
      <c r="H30" s="8" t="s">
        <v>36</v>
      </c>
      <c r="I30" s="6"/>
      <c r="J30" s="6"/>
      <c r="K30" s="6"/>
      <c r="L30" s="6"/>
      <c r="M30" s="6"/>
      <c r="N30" s="6"/>
      <c r="O30" s="9" t="s">
        <v>32</v>
      </c>
    </row>
    <row r="31" spans="1:15" x14ac:dyDescent="0.3">
      <c r="B31" s="126"/>
      <c r="C31" s="10"/>
      <c r="D31" s="10"/>
      <c r="E31" s="14"/>
      <c r="F31" s="14"/>
      <c r="G31" s="12"/>
      <c r="H31" s="12"/>
      <c r="I31" s="10"/>
      <c r="J31" s="10"/>
      <c r="K31" s="10"/>
      <c r="L31" s="10"/>
      <c r="M31" s="10"/>
      <c r="N31" s="10"/>
      <c r="O31" s="9" t="s">
        <v>33</v>
      </c>
    </row>
    <row r="32" spans="1:15" x14ac:dyDescent="0.3">
      <c r="B32" s="125" t="s">
        <v>37</v>
      </c>
      <c r="C32" s="7" t="s">
        <v>130</v>
      </c>
      <c r="D32" s="7" t="s">
        <v>130</v>
      </c>
      <c r="E32" s="8" t="s">
        <v>38</v>
      </c>
      <c r="F32" s="8" t="s">
        <v>38</v>
      </c>
      <c r="G32" s="8" t="s">
        <v>39</v>
      </c>
      <c r="H32" s="8" t="s">
        <v>39</v>
      </c>
      <c r="I32" s="6"/>
      <c r="J32" s="6"/>
      <c r="K32" s="6"/>
      <c r="L32" s="6"/>
      <c r="M32" s="6"/>
      <c r="N32" s="6"/>
      <c r="O32" s="9" t="s">
        <v>32</v>
      </c>
    </row>
    <row r="33" spans="1:15" x14ac:dyDescent="0.3">
      <c r="B33" s="126"/>
      <c r="C33" s="11">
        <v>62.5</v>
      </c>
      <c r="D33" s="11">
        <v>62.5</v>
      </c>
      <c r="E33" s="12"/>
      <c r="F33" s="12"/>
      <c r="G33" s="12"/>
      <c r="H33" s="12"/>
      <c r="I33" s="10"/>
      <c r="J33" s="10"/>
      <c r="K33" s="10"/>
      <c r="L33" s="10"/>
      <c r="M33" s="10"/>
      <c r="N33" s="10"/>
      <c r="O33" s="9" t="s">
        <v>33</v>
      </c>
    </row>
    <row r="34" spans="1:15" x14ac:dyDescent="0.3">
      <c r="B34" s="125" t="s">
        <v>40</v>
      </c>
      <c r="C34" s="7" t="s">
        <v>41</v>
      </c>
      <c r="D34" s="7" t="s">
        <v>41</v>
      </c>
      <c r="E34" s="8" t="s">
        <v>42</v>
      </c>
      <c r="F34" s="8" t="s">
        <v>42</v>
      </c>
      <c r="G34" s="8" t="s">
        <v>131</v>
      </c>
      <c r="H34" s="8" t="s">
        <v>131</v>
      </c>
      <c r="I34" s="6"/>
      <c r="J34" s="6"/>
      <c r="K34" s="6"/>
      <c r="L34" s="6"/>
      <c r="M34" s="6"/>
      <c r="N34" s="6"/>
      <c r="O34" s="9" t="s">
        <v>32</v>
      </c>
    </row>
    <row r="35" spans="1:15" x14ac:dyDescent="0.3">
      <c r="B35" s="126"/>
      <c r="C35" s="11">
        <v>31.25</v>
      </c>
      <c r="D35" s="11">
        <v>31.25</v>
      </c>
      <c r="E35" s="12"/>
      <c r="F35" s="12"/>
      <c r="G35" s="12"/>
      <c r="H35" s="12"/>
      <c r="I35" s="10"/>
      <c r="J35" s="10"/>
      <c r="K35" s="10"/>
      <c r="L35" s="10"/>
      <c r="M35" s="10"/>
      <c r="N35" s="10"/>
      <c r="O35" s="9" t="s">
        <v>33</v>
      </c>
    </row>
    <row r="36" spans="1:15" x14ac:dyDescent="0.3">
      <c r="B36" s="125" t="s">
        <v>43</v>
      </c>
      <c r="C36" s="7" t="s">
        <v>44</v>
      </c>
      <c r="D36" s="7" t="s">
        <v>44</v>
      </c>
      <c r="E36" s="8" t="s">
        <v>45</v>
      </c>
      <c r="F36" s="8" t="s">
        <v>45</v>
      </c>
      <c r="G36" s="8" t="s">
        <v>132</v>
      </c>
      <c r="H36" s="8" t="s">
        <v>132</v>
      </c>
      <c r="I36" s="6"/>
      <c r="J36" s="6"/>
      <c r="K36" s="6"/>
      <c r="L36" s="6"/>
      <c r="M36" s="6"/>
      <c r="N36" s="6"/>
      <c r="O36" s="9" t="s">
        <v>32</v>
      </c>
    </row>
    <row r="37" spans="1:15" x14ac:dyDescent="0.3">
      <c r="B37" s="126"/>
      <c r="C37" s="11">
        <v>15.625</v>
      </c>
      <c r="D37" s="11">
        <v>15.625</v>
      </c>
      <c r="E37" s="12"/>
      <c r="F37" s="12"/>
      <c r="G37" s="12"/>
      <c r="H37" s="12"/>
      <c r="I37" s="10"/>
      <c r="J37" s="10"/>
      <c r="K37" s="10"/>
      <c r="L37" s="10"/>
      <c r="M37" s="10"/>
      <c r="N37" s="10"/>
      <c r="O37" s="9" t="s">
        <v>33</v>
      </c>
    </row>
    <row r="38" spans="1:15" x14ac:dyDescent="0.3">
      <c r="B38" s="125" t="s">
        <v>46</v>
      </c>
      <c r="C38" s="7" t="s">
        <v>47</v>
      </c>
      <c r="D38" s="7" t="s">
        <v>47</v>
      </c>
      <c r="E38" s="8" t="s">
        <v>48</v>
      </c>
      <c r="F38" s="8" t="s">
        <v>48</v>
      </c>
      <c r="G38" s="8" t="s">
        <v>133</v>
      </c>
      <c r="H38" s="8" t="s">
        <v>133</v>
      </c>
      <c r="I38" s="6"/>
      <c r="J38" s="6"/>
      <c r="K38" s="6"/>
      <c r="L38" s="6"/>
      <c r="M38" s="6"/>
      <c r="N38" s="6"/>
      <c r="O38" s="9" t="s">
        <v>32</v>
      </c>
    </row>
    <row r="39" spans="1:15" x14ac:dyDescent="0.3">
      <c r="B39" s="126"/>
      <c r="C39" s="11">
        <v>7.8125</v>
      </c>
      <c r="D39" s="11">
        <v>7.8125</v>
      </c>
      <c r="E39" s="12"/>
      <c r="F39" s="12"/>
      <c r="G39" s="12"/>
      <c r="H39" s="12"/>
      <c r="I39" s="10"/>
      <c r="J39" s="10"/>
      <c r="K39" s="10"/>
      <c r="L39" s="10"/>
      <c r="M39" s="10"/>
      <c r="N39" s="10"/>
      <c r="O39" s="9" t="s">
        <v>33</v>
      </c>
    </row>
    <row r="40" spans="1:15" x14ac:dyDescent="0.3">
      <c r="B40" s="125" t="s">
        <v>49</v>
      </c>
      <c r="C40" s="7" t="s">
        <v>50</v>
      </c>
      <c r="D40" s="7" t="s">
        <v>50</v>
      </c>
      <c r="E40" s="8" t="s">
        <v>51</v>
      </c>
      <c r="F40" s="8" t="s">
        <v>51</v>
      </c>
      <c r="G40" s="6"/>
      <c r="H40" s="6"/>
      <c r="I40" s="6"/>
      <c r="J40" s="6"/>
      <c r="K40" s="6"/>
      <c r="L40" s="6"/>
      <c r="M40" s="6"/>
      <c r="N40" s="6"/>
      <c r="O40" s="9" t="s">
        <v>32</v>
      </c>
    </row>
    <row r="41" spans="1:15" x14ac:dyDescent="0.3">
      <c r="B41" s="126"/>
      <c r="C41" s="11">
        <v>3.9062999999999999</v>
      </c>
      <c r="D41" s="11">
        <v>3.9062999999999999</v>
      </c>
      <c r="E41" s="12"/>
      <c r="F41" s="12"/>
      <c r="G41" s="10"/>
      <c r="H41" s="10"/>
      <c r="I41" s="10"/>
      <c r="J41" s="10"/>
      <c r="K41" s="10"/>
      <c r="L41" s="10"/>
      <c r="M41" s="10"/>
      <c r="N41" s="10"/>
      <c r="O41" s="9" t="s">
        <v>33</v>
      </c>
    </row>
    <row r="42" spans="1:15" x14ac:dyDescent="0.3">
      <c r="B42" s="125" t="s">
        <v>52</v>
      </c>
      <c r="C42" s="7" t="s">
        <v>53</v>
      </c>
      <c r="D42" s="7" t="s">
        <v>53</v>
      </c>
      <c r="E42" s="8" t="s">
        <v>54</v>
      </c>
      <c r="F42" s="8" t="s">
        <v>54</v>
      </c>
      <c r="G42" s="6"/>
      <c r="H42" s="6"/>
      <c r="I42" s="6"/>
      <c r="J42" s="6"/>
      <c r="K42" s="6"/>
      <c r="L42" s="6"/>
      <c r="M42" s="6"/>
      <c r="N42" s="6"/>
      <c r="O42" s="9" t="s">
        <v>32</v>
      </c>
    </row>
    <row r="43" spans="1:15" x14ac:dyDescent="0.3">
      <c r="B43" s="126"/>
      <c r="C43" s="11">
        <v>1.9531000000000001</v>
      </c>
      <c r="D43" s="11">
        <v>1.9531000000000001</v>
      </c>
      <c r="E43" s="12"/>
      <c r="F43" s="12"/>
      <c r="G43" s="10"/>
      <c r="H43" s="10"/>
      <c r="I43" s="10"/>
      <c r="J43" s="10"/>
      <c r="K43" s="10"/>
      <c r="L43" s="10"/>
      <c r="M43" s="10"/>
      <c r="N43" s="10"/>
      <c r="O43" s="9" t="s">
        <v>33</v>
      </c>
    </row>
    <row r="45" spans="1:15" x14ac:dyDescent="0.3">
      <c r="A45" s="2" t="s">
        <v>55</v>
      </c>
      <c r="B45" s="3"/>
    </row>
    <row r="46" spans="1:15" x14ac:dyDescent="0.3">
      <c r="A46" t="s">
        <v>56</v>
      </c>
      <c r="B46">
        <v>24.3</v>
      </c>
    </row>
    <row r="48" spans="1:15" ht="26.4" x14ac:dyDescent="0.3">
      <c r="B48" s="5" t="s">
        <v>32</v>
      </c>
      <c r="C48" s="5" t="s">
        <v>57</v>
      </c>
      <c r="D48" s="5" t="s">
        <v>195</v>
      </c>
      <c r="E48" s="15">
        <v>480550</v>
      </c>
      <c r="F48" s="5" t="s">
        <v>58</v>
      </c>
      <c r="G48" s="5" t="s">
        <v>59</v>
      </c>
      <c r="H48" s="5" t="s">
        <v>60</v>
      </c>
      <c r="I48" s="5" t="s">
        <v>61</v>
      </c>
      <c r="J48" s="5" t="s">
        <v>62</v>
      </c>
      <c r="K48" s="5" t="s">
        <v>63</v>
      </c>
    </row>
    <row r="49" spans="2:11" x14ac:dyDescent="0.3">
      <c r="B49" s="16" t="s">
        <v>35</v>
      </c>
      <c r="C49" s="16" t="s">
        <v>64</v>
      </c>
      <c r="D49" s="16"/>
      <c r="E49" s="16">
        <v>114</v>
      </c>
      <c r="F49" s="16">
        <v>-12</v>
      </c>
      <c r="G49" s="16">
        <v>0.20399999999999999</v>
      </c>
      <c r="H49" s="16">
        <v>2</v>
      </c>
      <c r="I49" s="16">
        <v>0.21299999999999999</v>
      </c>
      <c r="J49" s="16">
        <v>1.2999999999999999E-2</v>
      </c>
      <c r="K49" s="16">
        <v>6.2030000000000003</v>
      </c>
    </row>
    <row r="50" spans="2:11" x14ac:dyDescent="0.3">
      <c r="B50" s="16"/>
      <c r="C50" s="16" t="s">
        <v>65</v>
      </c>
      <c r="D50" s="16"/>
      <c r="E50" s="16">
        <v>137</v>
      </c>
      <c r="F50" s="16">
        <v>12</v>
      </c>
      <c r="G50" s="16">
        <v>0.223</v>
      </c>
      <c r="H50" s="16"/>
      <c r="I50" s="16"/>
      <c r="J50" s="16"/>
      <c r="K50" s="16"/>
    </row>
    <row r="51" spans="2:11" x14ac:dyDescent="0.3">
      <c r="B51" s="16" t="s">
        <v>38</v>
      </c>
      <c r="C51" s="16" t="s">
        <v>66</v>
      </c>
      <c r="D51" s="16">
        <v>3750</v>
      </c>
      <c r="E51" s="16">
        <v>5308</v>
      </c>
      <c r="F51" s="16">
        <v>5183</v>
      </c>
      <c r="G51" s="16">
        <v>4.4649999999999999</v>
      </c>
      <c r="H51" s="16">
        <v>2</v>
      </c>
      <c r="I51" s="16">
        <v>4.5220000000000002</v>
      </c>
      <c r="J51" s="16">
        <v>8.2000000000000003E-2</v>
      </c>
      <c r="K51" s="16">
        <v>1.8089999999999999</v>
      </c>
    </row>
    <row r="52" spans="2:11" x14ac:dyDescent="0.3">
      <c r="B52" s="16"/>
      <c r="C52" s="16" t="s">
        <v>67</v>
      </c>
      <c r="D52" s="16">
        <v>3750</v>
      </c>
      <c r="E52" s="16">
        <v>5448</v>
      </c>
      <c r="F52" s="16">
        <v>5323</v>
      </c>
      <c r="G52" s="16">
        <v>4.58</v>
      </c>
      <c r="H52" s="16"/>
      <c r="I52" s="16"/>
      <c r="J52" s="16"/>
      <c r="K52" s="16"/>
    </row>
    <row r="53" spans="2:11" x14ac:dyDescent="0.3">
      <c r="B53" s="16" t="s">
        <v>42</v>
      </c>
      <c r="C53" s="16" t="s">
        <v>68</v>
      </c>
      <c r="D53" s="16">
        <v>3750</v>
      </c>
      <c r="E53" s="16">
        <v>4106</v>
      </c>
      <c r="F53" s="16">
        <v>3981</v>
      </c>
      <c r="G53" s="16">
        <v>3.4729999999999999</v>
      </c>
      <c r="H53" s="16">
        <v>2</v>
      </c>
      <c r="I53" s="16">
        <v>3.5539999999999998</v>
      </c>
      <c r="J53" s="16">
        <v>0.114</v>
      </c>
      <c r="K53" s="16">
        <v>3.2130000000000001</v>
      </c>
    </row>
    <row r="54" spans="2:11" x14ac:dyDescent="0.3">
      <c r="B54" s="16"/>
      <c r="C54" s="16" t="s">
        <v>69</v>
      </c>
      <c r="D54" s="16">
        <v>3750</v>
      </c>
      <c r="E54" s="16">
        <v>4302</v>
      </c>
      <c r="F54" s="16">
        <v>4177</v>
      </c>
      <c r="G54" s="16">
        <v>3.6339999999999999</v>
      </c>
      <c r="H54" s="16"/>
      <c r="I54" s="16"/>
      <c r="J54" s="16"/>
      <c r="K54" s="16"/>
    </row>
    <row r="55" spans="2:11" x14ac:dyDescent="0.3">
      <c r="B55" s="16" t="s">
        <v>45</v>
      </c>
      <c r="C55" s="16" t="s">
        <v>70</v>
      </c>
      <c r="D55" s="16">
        <v>3750</v>
      </c>
      <c r="E55" s="16">
        <v>5030</v>
      </c>
      <c r="F55" s="16">
        <v>4905</v>
      </c>
      <c r="G55" s="16">
        <v>4.2350000000000003</v>
      </c>
      <c r="H55" s="16">
        <v>2</v>
      </c>
      <c r="I55" s="16">
        <v>4.2270000000000003</v>
      </c>
      <c r="J55" s="16">
        <v>1.0999999999999999E-2</v>
      </c>
      <c r="K55" s="16">
        <v>0.26200000000000001</v>
      </c>
    </row>
    <row r="56" spans="2:11" x14ac:dyDescent="0.3">
      <c r="B56" s="16"/>
      <c r="C56" s="16" t="s">
        <v>71</v>
      </c>
      <c r="D56" s="16">
        <v>3750</v>
      </c>
      <c r="E56" s="16">
        <v>5011</v>
      </c>
      <c r="F56" s="16">
        <v>4886</v>
      </c>
      <c r="G56" s="16">
        <v>4.2190000000000003</v>
      </c>
      <c r="H56" s="16"/>
      <c r="I56" s="16"/>
      <c r="J56" s="16"/>
      <c r="K56" s="16"/>
    </row>
    <row r="57" spans="2:11" x14ac:dyDescent="0.3">
      <c r="B57" s="16" t="s">
        <v>48</v>
      </c>
      <c r="C57" s="16" t="s">
        <v>72</v>
      </c>
      <c r="D57" s="16">
        <v>3750</v>
      </c>
      <c r="E57" s="16">
        <v>2326</v>
      </c>
      <c r="F57" s="16">
        <v>2201</v>
      </c>
      <c r="G57" s="16">
        <v>2.0099999999999998</v>
      </c>
      <c r="H57" s="16">
        <v>2</v>
      </c>
      <c r="I57" s="16">
        <v>2.0070000000000001</v>
      </c>
      <c r="J57" s="16">
        <v>5.0000000000000001E-3</v>
      </c>
      <c r="K57" s="16">
        <v>0.23100000000000001</v>
      </c>
    </row>
    <row r="58" spans="2:11" x14ac:dyDescent="0.3">
      <c r="B58" s="16"/>
      <c r="C58" s="16" t="s">
        <v>73</v>
      </c>
      <c r="D58" s="16">
        <v>3750</v>
      </c>
      <c r="E58" s="16">
        <v>2318</v>
      </c>
      <c r="F58" s="16">
        <v>2193</v>
      </c>
      <c r="G58" s="16">
        <v>2.004</v>
      </c>
      <c r="H58" s="16"/>
      <c r="I58" s="16"/>
      <c r="J58" s="16"/>
      <c r="K58" s="16"/>
    </row>
    <row r="59" spans="2:11" x14ac:dyDescent="0.3">
      <c r="B59" s="16" t="s">
        <v>51</v>
      </c>
      <c r="C59" s="16" t="s">
        <v>74</v>
      </c>
      <c r="D59" s="16">
        <v>7500</v>
      </c>
      <c r="E59" s="16">
        <v>7589</v>
      </c>
      <c r="F59" s="16">
        <v>7464</v>
      </c>
      <c r="G59" s="16">
        <v>6.3540000000000001</v>
      </c>
      <c r="H59" s="16">
        <v>2</v>
      </c>
      <c r="I59" s="16">
        <v>6.149</v>
      </c>
      <c r="J59" s="16">
        <v>0.28999999999999998</v>
      </c>
      <c r="K59" s="16">
        <v>4.7149999999999999</v>
      </c>
    </row>
    <row r="60" spans="2:11" x14ac:dyDescent="0.3">
      <c r="B60" s="16"/>
      <c r="C60" s="16" t="s">
        <v>75</v>
      </c>
      <c r="D60" s="16">
        <v>7500</v>
      </c>
      <c r="E60" s="16">
        <v>7095</v>
      </c>
      <c r="F60" s="16">
        <v>6970</v>
      </c>
      <c r="G60" s="16">
        <v>5.944</v>
      </c>
      <c r="H60" s="16"/>
      <c r="I60" s="16"/>
      <c r="J60" s="16"/>
      <c r="K60" s="16"/>
    </row>
    <row r="61" spans="2:11" x14ac:dyDescent="0.3">
      <c r="B61" s="16" t="s">
        <v>54</v>
      </c>
      <c r="C61" s="16" t="s">
        <v>76</v>
      </c>
      <c r="D61" s="16">
        <v>7500</v>
      </c>
      <c r="E61" s="16">
        <v>4044</v>
      </c>
      <c r="F61" s="16">
        <v>3919</v>
      </c>
      <c r="G61" s="16">
        <v>3.4220000000000002</v>
      </c>
      <c r="H61" s="16">
        <v>2</v>
      </c>
      <c r="I61" s="16">
        <v>3.3109999999999999</v>
      </c>
      <c r="J61" s="16">
        <v>0.157</v>
      </c>
      <c r="K61" s="16">
        <v>4.7480000000000002</v>
      </c>
    </row>
    <row r="62" spans="2:11" x14ac:dyDescent="0.3">
      <c r="B62" s="16"/>
      <c r="C62" s="16" t="s">
        <v>77</v>
      </c>
      <c r="D62" s="16">
        <v>7500</v>
      </c>
      <c r="E62" s="16">
        <v>3774</v>
      </c>
      <c r="F62" s="16">
        <v>3649</v>
      </c>
      <c r="G62" s="16">
        <v>3.2</v>
      </c>
      <c r="H62" s="16"/>
      <c r="I62" s="16"/>
      <c r="J62" s="16"/>
      <c r="K62" s="16"/>
    </row>
    <row r="63" spans="2:11" x14ac:dyDescent="0.3">
      <c r="B63" s="16" t="s">
        <v>31</v>
      </c>
      <c r="C63" s="16" t="s">
        <v>78</v>
      </c>
      <c r="D63" s="16">
        <v>7500</v>
      </c>
      <c r="E63" s="16">
        <v>5859</v>
      </c>
      <c r="F63" s="16">
        <v>5734</v>
      </c>
      <c r="G63" s="16">
        <v>4.92</v>
      </c>
      <c r="H63" s="16">
        <v>2</v>
      </c>
      <c r="I63" s="16">
        <v>6.0309999999999997</v>
      </c>
      <c r="J63" s="16">
        <v>1.571</v>
      </c>
      <c r="K63" s="16">
        <v>26.053000000000001</v>
      </c>
    </row>
    <row r="64" spans="2:11" x14ac:dyDescent="0.3">
      <c r="B64" s="16"/>
      <c r="C64" s="16" t="s">
        <v>79</v>
      </c>
      <c r="D64" s="16">
        <v>7500</v>
      </c>
      <c r="E64" s="16">
        <v>8537</v>
      </c>
      <c r="F64" s="16">
        <v>8412</v>
      </c>
      <c r="G64" s="16">
        <v>7.1420000000000003</v>
      </c>
      <c r="H64" s="16"/>
      <c r="I64" s="16"/>
      <c r="J64" s="16"/>
      <c r="K64" s="16"/>
    </row>
    <row r="65" spans="2:11" x14ac:dyDescent="0.3">
      <c r="B65" s="16" t="s">
        <v>36</v>
      </c>
      <c r="C65" s="16" t="s">
        <v>80</v>
      </c>
      <c r="D65" s="16">
        <v>7500</v>
      </c>
      <c r="E65" s="16">
        <v>8749</v>
      </c>
      <c r="F65" s="16">
        <v>8624</v>
      </c>
      <c r="G65" s="16">
        <v>7.319</v>
      </c>
      <c r="H65" s="16">
        <v>2</v>
      </c>
      <c r="I65" s="16">
        <v>7.2450000000000001</v>
      </c>
      <c r="J65" s="16">
        <v>0.105</v>
      </c>
      <c r="K65" s="16">
        <v>1.446</v>
      </c>
    </row>
    <row r="66" spans="2:11" x14ac:dyDescent="0.3">
      <c r="B66" s="16"/>
      <c r="C66" s="16" t="s">
        <v>81</v>
      </c>
      <c r="D66" s="16">
        <v>7500</v>
      </c>
      <c r="E66" s="16">
        <v>8571</v>
      </c>
      <c r="F66" s="16">
        <v>8446</v>
      </c>
      <c r="G66" s="16">
        <v>7.1710000000000003</v>
      </c>
      <c r="H66" s="16"/>
      <c r="I66" s="16"/>
      <c r="J66" s="16"/>
      <c r="K66" s="16"/>
    </row>
    <row r="67" spans="2:11" x14ac:dyDescent="0.3">
      <c r="B67" s="16" t="s">
        <v>39</v>
      </c>
      <c r="C67" s="16" t="s">
        <v>82</v>
      </c>
      <c r="D67" s="16">
        <v>15000</v>
      </c>
      <c r="E67" s="16">
        <v>12603</v>
      </c>
      <c r="F67" s="16">
        <v>12478</v>
      </c>
      <c r="G67" s="16">
        <v>10.536</v>
      </c>
      <c r="H67" s="16">
        <v>2</v>
      </c>
      <c r="I67" s="16">
        <v>10.462</v>
      </c>
      <c r="J67" s="16">
        <v>0.104</v>
      </c>
      <c r="K67" s="16">
        <v>0.995</v>
      </c>
    </row>
    <row r="68" spans="2:11" x14ac:dyDescent="0.3">
      <c r="B68" s="16"/>
      <c r="C68" s="16" t="s">
        <v>83</v>
      </c>
      <c r="D68" s="16">
        <v>15000</v>
      </c>
      <c r="E68" s="16">
        <v>12427</v>
      </c>
      <c r="F68" s="16">
        <v>12302</v>
      </c>
      <c r="G68" s="16">
        <v>10.388</v>
      </c>
      <c r="H68" s="16"/>
      <c r="I68" s="16"/>
      <c r="J68" s="16"/>
      <c r="K68" s="16"/>
    </row>
    <row r="69" spans="2:11" x14ac:dyDescent="0.3">
      <c r="B69" s="16" t="s">
        <v>131</v>
      </c>
      <c r="C69" s="16" t="s">
        <v>134</v>
      </c>
      <c r="D69" s="16">
        <v>15000</v>
      </c>
      <c r="E69" s="16">
        <v>6566</v>
      </c>
      <c r="F69" s="16">
        <v>6441</v>
      </c>
      <c r="G69" s="16">
        <v>5.5060000000000002</v>
      </c>
      <c r="H69" s="16">
        <v>2</v>
      </c>
      <c r="I69" s="16">
        <v>5.8220000000000001</v>
      </c>
      <c r="J69" s="16">
        <v>0.44800000000000001</v>
      </c>
      <c r="K69" s="16">
        <v>7.6950000000000003</v>
      </c>
    </row>
    <row r="70" spans="2:11" x14ac:dyDescent="0.3">
      <c r="B70" s="16"/>
      <c r="C70" s="16" t="s">
        <v>135</v>
      </c>
      <c r="D70" s="16">
        <v>15000</v>
      </c>
      <c r="E70" s="16">
        <v>7330</v>
      </c>
      <c r="F70" s="16">
        <v>7205</v>
      </c>
      <c r="G70" s="16">
        <v>6.1390000000000002</v>
      </c>
      <c r="H70" s="16"/>
      <c r="I70" s="16"/>
      <c r="J70" s="16"/>
      <c r="K70" s="16"/>
    </row>
    <row r="71" spans="2:11" x14ac:dyDescent="0.3">
      <c r="B71" s="16" t="s">
        <v>132</v>
      </c>
      <c r="C71" s="16" t="s">
        <v>136</v>
      </c>
      <c r="D71" s="16">
        <v>15000</v>
      </c>
      <c r="E71" s="16">
        <v>9267</v>
      </c>
      <c r="F71" s="16">
        <v>9142</v>
      </c>
      <c r="G71" s="16">
        <v>7.75</v>
      </c>
      <c r="H71" s="16">
        <v>2</v>
      </c>
      <c r="I71" s="16">
        <v>7.8159999999999998</v>
      </c>
      <c r="J71" s="16">
        <v>9.4E-2</v>
      </c>
      <c r="K71" s="16">
        <v>1.198</v>
      </c>
    </row>
    <row r="72" spans="2:11" x14ac:dyDescent="0.3">
      <c r="B72" s="16"/>
      <c r="C72" s="16" t="s">
        <v>137</v>
      </c>
      <c r="D72" s="16">
        <v>15000</v>
      </c>
      <c r="E72" s="16">
        <v>9426</v>
      </c>
      <c r="F72" s="16">
        <v>9301</v>
      </c>
      <c r="G72" s="16">
        <v>7.8819999999999997</v>
      </c>
      <c r="H72" s="16"/>
      <c r="I72" s="16"/>
      <c r="J72" s="16"/>
      <c r="K72" s="16"/>
    </row>
    <row r="73" spans="2:11" x14ac:dyDescent="0.3">
      <c r="B73" s="16" t="s">
        <v>133</v>
      </c>
      <c r="C73" s="16" t="s">
        <v>138</v>
      </c>
      <c r="D73" s="16">
        <v>15000</v>
      </c>
      <c r="E73" s="16">
        <v>11011</v>
      </c>
      <c r="F73" s="16">
        <v>10886</v>
      </c>
      <c r="G73" s="16">
        <v>9.2050000000000001</v>
      </c>
      <c r="H73" s="16">
        <v>2</v>
      </c>
      <c r="I73" s="16">
        <v>9.4700000000000006</v>
      </c>
      <c r="J73" s="16">
        <v>0.375</v>
      </c>
      <c r="K73" s="16">
        <v>3.9609999999999999</v>
      </c>
    </row>
    <row r="74" spans="2:11" x14ac:dyDescent="0.3">
      <c r="B74" s="16"/>
      <c r="C74" s="16" t="s">
        <v>139</v>
      </c>
      <c r="D74" s="16">
        <v>15000</v>
      </c>
      <c r="E74" s="16">
        <v>11646</v>
      </c>
      <c r="F74" s="16">
        <v>11521</v>
      </c>
      <c r="G74" s="16">
        <v>9.7349999999999994</v>
      </c>
      <c r="H74" s="16"/>
      <c r="I74" s="16"/>
      <c r="J74" s="16"/>
      <c r="K74" s="16"/>
    </row>
    <row r="75" spans="2:11" x14ac:dyDescent="0.3">
      <c r="B75" s="16" t="s">
        <v>130</v>
      </c>
      <c r="C75" s="16" t="s">
        <v>140</v>
      </c>
      <c r="D75" s="16">
        <v>62.5</v>
      </c>
      <c r="E75" s="16">
        <v>85546</v>
      </c>
      <c r="F75" s="16">
        <v>85421</v>
      </c>
      <c r="G75" s="16">
        <v>64.825000000000003</v>
      </c>
      <c r="H75" s="16">
        <v>2</v>
      </c>
      <c r="I75" s="16">
        <v>62.47</v>
      </c>
      <c r="J75" s="16">
        <v>3.331</v>
      </c>
      <c r="K75" s="16">
        <v>5.3319999999999999</v>
      </c>
    </row>
    <row r="76" spans="2:11" x14ac:dyDescent="0.3">
      <c r="B76" s="16"/>
      <c r="C76" s="16" t="s">
        <v>141</v>
      </c>
      <c r="D76" s="16">
        <v>62.5</v>
      </c>
      <c r="E76" s="16">
        <v>77854</v>
      </c>
      <c r="F76" s="16">
        <v>77729</v>
      </c>
      <c r="G76" s="16">
        <v>60.115000000000002</v>
      </c>
      <c r="H76" s="16"/>
      <c r="I76" s="16"/>
      <c r="J76" s="16"/>
      <c r="K76" s="16"/>
    </row>
    <row r="77" spans="2:11" x14ac:dyDescent="0.3">
      <c r="B77" s="16" t="s">
        <v>41</v>
      </c>
      <c r="C77" s="16" t="s">
        <v>84</v>
      </c>
      <c r="D77" s="16">
        <v>31.25</v>
      </c>
      <c r="E77" s="16">
        <v>39109</v>
      </c>
      <c r="F77" s="16">
        <v>38984</v>
      </c>
      <c r="G77" s="16">
        <v>32.429000000000002</v>
      </c>
      <c r="H77" s="16">
        <v>2</v>
      </c>
      <c r="I77" s="16">
        <v>31.231999999999999</v>
      </c>
      <c r="J77" s="16">
        <v>1.6930000000000001</v>
      </c>
      <c r="K77" s="16">
        <v>5.42</v>
      </c>
    </row>
    <row r="78" spans="2:11" x14ac:dyDescent="0.3">
      <c r="B78" s="16"/>
      <c r="C78" s="16" t="s">
        <v>85</v>
      </c>
      <c r="D78" s="16">
        <v>31.25</v>
      </c>
      <c r="E78" s="16">
        <v>36121</v>
      </c>
      <c r="F78" s="16">
        <v>35996</v>
      </c>
      <c r="G78" s="16">
        <v>30.035</v>
      </c>
      <c r="H78" s="16"/>
      <c r="I78" s="16"/>
      <c r="J78" s="16"/>
      <c r="K78" s="16"/>
    </row>
    <row r="79" spans="2:11" x14ac:dyDescent="0.3">
      <c r="B79" s="16" t="s">
        <v>44</v>
      </c>
      <c r="C79" s="16" t="s">
        <v>86</v>
      </c>
      <c r="D79" s="16">
        <v>15.625</v>
      </c>
      <c r="E79" s="16">
        <v>18463</v>
      </c>
      <c r="F79" s="16">
        <v>18338</v>
      </c>
      <c r="G79" s="16">
        <v>15.445</v>
      </c>
      <c r="H79" s="16">
        <v>2</v>
      </c>
      <c r="I79" s="16">
        <v>15.67</v>
      </c>
      <c r="J79" s="16">
        <v>0.318</v>
      </c>
      <c r="K79" s="16">
        <v>2.0270000000000001</v>
      </c>
    </row>
    <row r="80" spans="2:11" x14ac:dyDescent="0.3">
      <c r="B80" s="16"/>
      <c r="C80" s="16" t="s">
        <v>87</v>
      </c>
      <c r="D80" s="16">
        <v>15.625</v>
      </c>
      <c r="E80" s="16">
        <v>18999</v>
      </c>
      <c r="F80" s="16">
        <v>18874</v>
      </c>
      <c r="G80" s="16">
        <v>15.895</v>
      </c>
      <c r="H80" s="16"/>
      <c r="I80" s="16"/>
      <c r="J80" s="16"/>
      <c r="K80" s="16"/>
    </row>
    <row r="81" spans="1:11" x14ac:dyDescent="0.3">
      <c r="B81" s="16" t="s">
        <v>47</v>
      </c>
      <c r="C81" s="16" t="s">
        <v>88</v>
      </c>
      <c r="D81" s="16">
        <v>7.8125</v>
      </c>
      <c r="E81" s="16">
        <v>9418</v>
      </c>
      <c r="F81" s="16">
        <v>9293</v>
      </c>
      <c r="G81" s="16">
        <v>7.8760000000000003</v>
      </c>
      <c r="H81" s="16">
        <v>2</v>
      </c>
      <c r="I81" s="16">
        <v>7.835</v>
      </c>
      <c r="J81" s="16">
        <v>5.8000000000000003E-2</v>
      </c>
      <c r="K81" s="16">
        <v>0.74399999999999999</v>
      </c>
    </row>
    <row r="82" spans="1:11" x14ac:dyDescent="0.3">
      <c r="B82" s="16"/>
      <c r="C82" s="16" t="s">
        <v>89</v>
      </c>
      <c r="D82" s="16">
        <v>7.8125</v>
      </c>
      <c r="E82" s="16">
        <v>9319</v>
      </c>
      <c r="F82" s="16">
        <v>9194</v>
      </c>
      <c r="G82" s="16">
        <v>7.7930000000000001</v>
      </c>
      <c r="H82" s="16"/>
      <c r="I82" s="16"/>
      <c r="J82" s="16"/>
      <c r="K82" s="16"/>
    </row>
    <row r="83" spans="1:11" x14ac:dyDescent="0.3">
      <c r="B83" s="16" t="s">
        <v>50</v>
      </c>
      <c r="C83" s="16" t="s">
        <v>90</v>
      </c>
      <c r="D83" s="16">
        <v>3.9062999999999999</v>
      </c>
      <c r="E83" s="16">
        <v>4455</v>
      </c>
      <c r="F83" s="16">
        <v>4330</v>
      </c>
      <c r="G83" s="16">
        <v>3.7610000000000001</v>
      </c>
      <c r="H83" s="16">
        <v>2</v>
      </c>
      <c r="I83" s="16">
        <v>3.7669999999999999</v>
      </c>
      <c r="J83" s="16">
        <v>8.9999999999999993E-3</v>
      </c>
      <c r="K83" s="16">
        <v>0.248</v>
      </c>
    </row>
    <row r="84" spans="1:11" x14ac:dyDescent="0.3">
      <c r="B84" s="16"/>
      <c r="C84" s="16" t="s">
        <v>91</v>
      </c>
      <c r="D84" s="16">
        <v>3.9062999999999999</v>
      </c>
      <c r="E84" s="16">
        <v>4471</v>
      </c>
      <c r="F84" s="16">
        <v>4346</v>
      </c>
      <c r="G84" s="16">
        <v>3.774</v>
      </c>
      <c r="H84" s="16"/>
      <c r="I84" s="16"/>
      <c r="J84" s="16"/>
      <c r="K84" s="16"/>
    </row>
    <row r="85" spans="1:11" x14ac:dyDescent="0.3">
      <c r="B85" s="16" t="s">
        <v>53</v>
      </c>
      <c r="C85" s="16" t="s">
        <v>92</v>
      </c>
      <c r="D85" s="16">
        <v>1.9531000000000001</v>
      </c>
      <c r="E85" s="16">
        <v>2268</v>
      </c>
      <c r="F85" s="16">
        <v>2143</v>
      </c>
      <c r="G85" s="16">
        <v>1.9630000000000001</v>
      </c>
      <c r="H85" s="16">
        <v>2</v>
      </c>
      <c r="I85" s="16">
        <v>1.946</v>
      </c>
      <c r="J85" s="16">
        <v>2.4E-2</v>
      </c>
      <c r="K85" s="16">
        <v>1.2509999999999999</v>
      </c>
    </row>
    <row r="86" spans="1:11" x14ac:dyDescent="0.3">
      <c r="B86" s="16"/>
      <c r="C86" s="16" t="s">
        <v>93</v>
      </c>
      <c r="D86" s="16">
        <v>1.9531000000000001</v>
      </c>
      <c r="E86" s="16">
        <v>2226</v>
      </c>
      <c r="F86" s="16">
        <v>2101</v>
      </c>
      <c r="G86" s="16">
        <v>1.9279999999999999</v>
      </c>
      <c r="H86" s="16"/>
      <c r="I86" s="16"/>
      <c r="J86" s="16"/>
      <c r="K86" s="16"/>
    </row>
    <row r="87" spans="1:11" x14ac:dyDescent="0.3">
      <c r="B87" s="16" t="s">
        <v>30</v>
      </c>
      <c r="C87" s="16" t="s">
        <v>94</v>
      </c>
      <c r="D87" s="16">
        <v>0.97655999999999998</v>
      </c>
      <c r="E87" s="16">
        <v>1175</v>
      </c>
      <c r="F87" s="16">
        <v>1050</v>
      </c>
      <c r="G87" s="16">
        <v>1.069</v>
      </c>
      <c r="H87" s="16">
        <v>2</v>
      </c>
      <c r="I87" s="16">
        <v>1.07</v>
      </c>
      <c r="J87" s="16">
        <v>2E-3</v>
      </c>
      <c r="K87" s="16">
        <v>0.16200000000000001</v>
      </c>
    </row>
    <row r="88" spans="1:11" ht="25.95" customHeight="1" x14ac:dyDescent="0.3">
      <c r="B88" s="16"/>
      <c r="C88" s="16" t="s">
        <v>95</v>
      </c>
      <c r="D88" s="16">
        <v>0.97655999999999998</v>
      </c>
      <c r="E88" s="16">
        <v>1178</v>
      </c>
      <c r="F88" s="16">
        <v>1053</v>
      </c>
      <c r="G88" s="16">
        <v>1.071</v>
      </c>
      <c r="H88" s="16"/>
      <c r="I88" s="16"/>
      <c r="J88" s="16"/>
      <c r="K88" s="16"/>
    </row>
    <row r="90" spans="1:11" x14ac:dyDescent="0.3">
      <c r="A90" s="2" t="s">
        <v>96</v>
      </c>
      <c r="B90" s="3"/>
    </row>
    <row r="123" spans="1:9" ht="12.45" customHeight="1" x14ac:dyDescent="0.3"/>
    <row r="125" spans="1:9" ht="26.4" x14ac:dyDescent="0.3">
      <c r="A125" s="2" t="s">
        <v>97</v>
      </c>
      <c r="B125" s="3"/>
    </row>
    <row r="127" spans="1:9" ht="26.4" x14ac:dyDescent="0.3">
      <c r="B127" s="5" t="s">
        <v>98</v>
      </c>
      <c r="C127" s="5" t="s">
        <v>99</v>
      </c>
      <c r="D127" s="5" t="s">
        <v>29</v>
      </c>
      <c r="E127" s="5" t="s">
        <v>34</v>
      </c>
      <c r="F127" s="5" t="s">
        <v>37</v>
      </c>
      <c r="G127" s="5" t="s">
        <v>40</v>
      </c>
      <c r="H127" s="5" t="s">
        <v>100</v>
      </c>
      <c r="I127" s="5" t="s">
        <v>101</v>
      </c>
    </row>
    <row r="128" spans="1:9" ht="39.6" x14ac:dyDescent="0.3">
      <c r="B128" s="16" t="s">
        <v>96</v>
      </c>
      <c r="C128" s="16" t="s">
        <v>102</v>
      </c>
      <c r="D128" s="16">
        <v>-262</v>
      </c>
      <c r="E128" s="17">
        <v>1230</v>
      </c>
      <c r="F128" s="16">
        <v>-2.64</v>
      </c>
      <c r="G128" s="16">
        <v>6.2600000000000003E-2</v>
      </c>
      <c r="H128" s="16">
        <v>1</v>
      </c>
      <c r="I128" s="16" t="s">
        <v>103</v>
      </c>
    </row>
    <row r="129" spans="1:17" x14ac:dyDescent="0.3">
      <c r="Q129" s="18"/>
    </row>
    <row r="130" spans="1:17" x14ac:dyDescent="0.3">
      <c r="Q130" s="19"/>
    </row>
    <row r="131" spans="1:17" x14ac:dyDescent="0.3">
      <c r="Q131" s="18"/>
    </row>
    <row r="133" spans="1:17" x14ac:dyDescent="0.3">
      <c r="Q133" s="18"/>
    </row>
    <row r="134" spans="1:17" x14ac:dyDescent="0.3">
      <c r="P134" s="19"/>
      <c r="Q134" s="19"/>
    </row>
    <row r="135" spans="1:17" x14ac:dyDescent="0.3">
      <c r="A135" s="2"/>
      <c r="P135" s="18"/>
      <c r="Q135" s="18"/>
    </row>
    <row r="136" spans="1:17" ht="15" thickBot="1" x14ac:dyDescent="0.35"/>
    <row r="137" spans="1:17" ht="15" thickBot="1" x14ac:dyDescent="0.35">
      <c r="B137" s="23" t="s">
        <v>104</v>
      </c>
      <c r="C137" s="24" t="s">
        <v>105</v>
      </c>
      <c r="D137" s="23" t="s">
        <v>106</v>
      </c>
      <c r="E137" s="23" t="s">
        <v>107</v>
      </c>
      <c r="F137" s="23" t="s">
        <v>108</v>
      </c>
      <c r="G137" s="25"/>
      <c r="H137" s="25"/>
      <c r="I137" s="26" t="s">
        <v>109</v>
      </c>
      <c r="J137" s="27"/>
      <c r="K137" s="27"/>
      <c r="L137" s="28"/>
      <c r="N137" s="26" t="s">
        <v>109</v>
      </c>
      <c r="O137" s="27"/>
      <c r="P137" s="27"/>
      <c r="Q137" s="28"/>
    </row>
    <row r="138" spans="1:17" ht="15" thickBot="1" x14ac:dyDescent="0.35">
      <c r="B138" s="29" t="s">
        <v>110</v>
      </c>
      <c r="C138" s="16">
        <v>4.5220000000000002</v>
      </c>
      <c r="D138" s="30">
        <f>C138*500/10</f>
        <v>226.1</v>
      </c>
      <c r="E138" s="30">
        <f>D138*10/1000</f>
        <v>2.2610000000000001</v>
      </c>
      <c r="F138" s="31">
        <f>E138/$L$139</f>
        <v>6.0293333333333332E-4</v>
      </c>
      <c r="G138" s="25"/>
      <c r="H138" s="25"/>
      <c r="I138" s="32" t="s">
        <v>111</v>
      </c>
      <c r="J138" s="33" t="s">
        <v>112</v>
      </c>
      <c r="K138" s="33" t="s">
        <v>113</v>
      </c>
      <c r="L138" s="34" t="s">
        <v>114</v>
      </c>
      <c r="N138" s="32" t="s">
        <v>111</v>
      </c>
      <c r="O138" s="33" t="s">
        <v>112</v>
      </c>
      <c r="P138" s="33" t="s">
        <v>113</v>
      </c>
      <c r="Q138" s="34" t="s">
        <v>114</v>
      </c>
    </row>
    <row r="139" spans="1:17" ht="15" thickBot="1" x14ac:dyDescent="0.35">
      <c r="B139" s="35" t="s">
        <v>115</v>
      </c>
      <c r="C139" s="16">
        <v>3.5539999999999998</v>
      </c>
      <c r="D139" s="30">
        <f t="shared" ref="D139:D141" si="0">C139*500/10</f>
        <v>177.7</v>
      </c>
      <c r="E139" s="36">
        <f t="shared" ref="E139:E141" si="1">D139*10/1000</f>
        <v>1.7769999999999999</v>
      </c>
      <c r="F139" s="37">
        <f t="shared" ref="F139:F141" si="2">E139/$L$139</f>
        <v>4.7386666666666662E-4</v>
      </c>
      <c r="G139" s="25"/>
      <c r="H139" s="25"/>
      <c r="I139" s="38">
        <v>0.125</v>
      </c>
      <c r="J139" s="38">
        <v>0.03</v>
      </c>
      <c r="K139" s="38">
        <f>I139*J139</f>
        <v>3.7499999999999999E-3</v>
      </c>
      <c r="L139" s="39">
        <f>K139*1000*1000</f>
        <v>3750</v>
      </c>
      <c r="N139" s="38">
        <v>0.25</v>
      </c>
      <c r="O139" s="38">
        <v>0.03</v>
      </c>
      <c r="P139" s="38">
        <f>N139*O139</f>
        <v>7.4999999999999997E-3</v>
      </c>
      <c r="Q139" s="39">
        <f>P139*1000*1000</f>
        <v>7500</v>
      </c>
    </row>
    <row r="140" spans="1:17" ht="15" thickBot="1" x14ac:dyDescent="0.35">
      <c r="B140" s="35" t="s">
        <v>116</v>
      </c>
      <c r="C140" s="16">
        <v>4.2270000000000003</v>
      </c>
      <c r="D140" s="30">
        <f t="shared" si="0"/>
        <v>211.35</v>
      </c>
      <c r="E140" s="36">
        <f t="shared" si="1"/>
        <v>2.1135000000000002</v>
      </c>
      <c r="F140" s="37">
        <f t="shared" si="2"/>
        <v>5.6360000000000004E-4</v>
      </c>
      <c r="G140" s="25"/>
      <c r="H140" s="25"/>
    </row>
    <row r="141" spans="1:17" ht="15" thickBot="1" x14ac:dyDescent="0.35">
      <c r="B141" s="41" t="s">
        <v>142</v>
      </c>
      <c r="C141" s="16">
        <v>2.0070000000000001</v>
      </c>
      <c r="D141" s="30">
        <f t="shared" si="0"/>
        <v>100.35000000000001</v>
      </c>
      <c r="E141" s="36">
        <f t="shared" si="1"/>
        <v>1.0035000000000001</v>
      </c>
      <c r="F141" s="37">
        <f t="shared" si="2"/>
        <v>2.676E-4</v>
      </c>
      <c r="G141" s="40">
        <f>AVERAGE(F138:F141)</f>
        <v>4.7699999999999999E-4</v>
      </c>
      <c r="H141" s="25"/>
      <c r="I141" s="26" t="s">
        <v>109</v>
      </c>
      <c r="J141" s="27"/>
      <c r="K141" s="27"/>
      <c r="L141" s="28"/>
    </row>
    <row r="142" spans="1:17" ht="15" thickBot="1" x14ac:dyDescent="0.35">
      <c r="I142" s="32" t="s">
        <v>111</v>
      </c>
      <c r="J142" s="33" t="s">
        <v>112</v>
      </c>
      <c r="K142" s="33" t="s">
        <v>113</v>
      </c>
      <c r="L142" s="34" t="s">
        <v>114</v>
      </c>
    </row>
    <row r="143" spans="1:17" ht="15" thickBot="1" x14ac:dyDescent="0.35">
      <c r="A143" s="44"/>
      <c r="B143" s="45" t="s">
        <v>117</v>
      </c>
      <c r="C143" s="46"/>
      <c r="D143" s="47"/>
      <c r="E143" s="48"/>
      <c r="F143" s="49"/>
      <c r="I143" s="38">
        <v>0.5</v>
      </c>
      <c r="J143" s="38">
        <v>0.03</v>
      </c>
      <c r="K143" s="38">
        <f>I143*J143</f>
        <v>1.4999999999999999E-2</v>
      </c>
      <c r="L143" s="39">
        <f>K143*1000*1000</f>
        <v>15000</v>
      </c>
    </row>
    <row r="144" spans="1:17" ht="15" thickBot="1" x14ac:dyDescent="0.35">
      <c r="B144" s="29" t="s">
        <v>118</v>
      </c>
      <c r="C144" s="16">
        <v>6.149</v>
      </c>
      <c r="D144" s="30">
        <f>C144*500/10</f>
        <v>307.45</v>
      </c>
      <c r="E144" s="30">
        <f>D144*10/1000</f>
        <v>3.0745</v>
      </c>
      <c r="F144" s="31">
        <f>E144/$Q$139</f>
        <v>4.0993333333333334E-4</v>
      </c>
      <c r="I144" s="18"/>
      <c r="J144" s="18"/>
      <c r="K144" s="18"/>
      <c r="L144" s="18"/>
    </row>
    <row r="145" spans="1:12" ht="15" thickBot="1" x14ac:dyDescent="0.35">
      <c r="B145" s="35" t="s">
        <v>119</v>
      </c>
      <c r="C145" s="16">
        <v>3.3109999999999999</v>
      </c>
      <c r="D145" s="36">
        <f t="shared" ref="D145:D147" si="3">C145*500/10</f>
        <v>165.55</v>
      </c>
      <c r="E145" s="36">
        <f t="shared" ref="E145:E147" si="4">D145*10/1000</f>
        <v>1.6555</v>
      </c>
      <c r="F145" s="31">
        <f t="shared" ref="F145:F147" si="5">E145/$Q$139</f>
        <v>2.2073333333333332E-4</v>
      </c>
      <c r="I145" s="25"/>
      <c r="J145" s="25"/>
      <c r="K145" s="25"/>
      <c r="L145" s="25"/>
    </row>
    <row r="146" spans="1:12" ht="15" thickBot="1" x14ac:dyDescent="0.35">
      <c r="B146" s="35" t="s">
        <v>120</v>
      </c>
      <c r="C146" s="16">
        <v>6.0309999999999997</v>
      </c>
      <c r="D146" s="36">
        <f t="shared" si="3"/>
        <v>301.55</v>
      </c>
      <c r="E146" s="36">
        <f t="shared" si="4"/>
        <v>3.0154999999999998</v>
      </c>
      <c r="F146" s="31">
        <f t="shared" si="5"/>
        <v>4.0206666666666666E-4</v>
      </c>
      <c r="I146" s="44" t="s">
        <v>121</v>
      </c>
      <c r="J146" s="25"/>
      <c r="K146" s="25"/>
      <c r="L146" s="25"/>
    </row>
    <row r="147" spans="1:12" ht="15" thickBot="1" x14ac:dyDescent="0.35">
      <c r="B147" s="51" t="s">
        <v>143</v>
      </c>
      <c r="C147" s="16">
        <v>7.2450000000000001</v>
      </c>
      <c r="D147" s="36">
        <f t="shared" si="3"/>
        <v>362.25</v>
      </c>
      <c r="E147" s="36">
        <f t="shared" si="4"/>
        <v>3.6225000000000001</v>
      </c>
      <c r="F147" s="31">
        <f t="shared" si="5"/>
        <v>4.8300000000000003E-4</v>
      </c>
      <c r="G147" s="50">
        <f>AVERAGE(F144:F147)</f>
        <v>3.7893333333333329E-4</v>
      </c>
      <c r="I147" s="36"/>
      <c r="J147" s="52" t="s">
        <v>122</v>
      </c>
      <c r="K147" s="52" t="s">
        <v>123</v>
      </c>
      <c r="L147" s="52" t="s">
        <v>124</v>
      </c>
    </row>
    <row r="148" spans="1:12" ht="15" thickBot="1" x14ac:dyDescent="0.35">
      <c r="D148" s="25"/>
      <c r="E148" s="25"/>
      <c r="F148" s="53"/>
      <c r="I148" s="52" t="str">
        <f>B137</f>
        <v>0.125 mg/ml</v>
      </c>
      <c r="J148" s="36">
        <f>AVERAGE(E138:E141)</f>
        <v>1.7887500000000001</v>
      </c>
      <c r="K148" s="36">
        <f>_xlfn.STDEV.S(E138:E141)</f>
        <v>0.56131935354721774</v>
      </c>
      <c r="L148" s="54">
        <f>K148/J148</f>
        <v>0.31380536885938098</v>
      </c>
    </row>
    <row r="149" spans="1:12" ht="15" thickBot="1" x14ac:dyDescent="0.35">
      <c r="A149" s="55"/>
      <c r="B149" s="45" t="s">
        <v>125</v>
      </c>
      <c r="C149" s="46"/>
      <c r="D149" s="47"/>
      <c r="E149" s="48"/>
      <c r="F149" s="49"/>
      <c r="I149" s="52" t="str">
        <f>B143</f>
        <v>0.25 mg/ml</v>
      </c>
      <c r="J149" s="36">
        <f>AVERAGE(E144:E147)</f>
        <v>2.8420000000000001</v>
      </c>
      <c r="K149" s="36">
        <f>_xlfn.STDEV.S(E144:E147)</f>
        <v>0.83688330528614696</v>
      </c>
      <c r="L149" s="54">
        <f>K149/J149</f>
        <v>0.29446984703946055</v>
      </c>
    </row>
    <row r="150" spans="1:12" ht="15" thickBot="1" x14ac:dyDescent="0.35">
      <c r="A150" s="55"/>
      <c r="B150" s="29" t="s">
        <v>118</v>
      </c>
      <c r="C150" s="16">
        <v>10.462</v>
      </c>
      <c r="D150" s="30">
        <f>C150*500/10</f>
        <v>523.1</v>
      </c>
      <c r="E150" s="30">
        <f>D150*10/1000</f>
        <v>5.2309999999999999</v>
      </c>
      <c r="F150" s="31">
        <f>E150/$L$143</f>
        <v>3.4873333333333332E-4</v>
      </c>
      <c r="I150" s="52" t="str">
        <f>B149</f>
        <v>0.5 mg/ml</v>
      </c>
      <c r="J150" s="36">
        <f>AVERAGE(E150:E153)</f>
        <v>4.19625</v>
      </c>
      <c r="K150" s="36">
        <f>_xlfn.STDEV.S(E150:E153)</f>
        <v>1.0158600215252764</v>
      </c>
      <c r="L150" s="54">
        <f>K150/J150</f>
        <v>0.24208758332446265</v>
      </c>
    </row>
    <row r="151" spans="1:12" ht="15" thickBot="1" x14ac:dyDescent="0.35">
      <c r="A151" s="55"/>
      <c r="B151" s="35" t="s">
        <v>119</v>
      </c>
      <c r="C151" s="16">
        <v>5.8220000000000001</v>
      </c>
      <c r="D151" s="36">
        <f t="shared" ref="D151:D153" si="6">C151*500/10</f>
        <v>291.10000000000002</v>
      </c>
      <c r="E151" s="36">
        <f t="shared" ref="E151:E153" si="7">D151*10/1000</f>
        <v>2.911</v>
      </c>
      <c r="F151" s="31">
        <f t="shared" ref="F151:F152" si="8">E151/$L$143</f>
        <v>1.9406666666666668E-4</v>
      </c>
    </row>
    <row r="152" spans="1:12" ht="15" thickBot="1" x14ac:dyDescent="0.35">
      <c r="B152" s="35" t="s">
        <v>120</v>
      </c>
      <c r="C152" s="16">
        <v>7.8159999999999998</v>
      </c>
      <c r="D152" s="36">
        <f t="shared" si="6"/>
        <v>390.8</v>
      </c>
      <c r="E152" s="36">
        <f t="shared" si="7"/>
        <v>3.9079999999999999</v>
      </c>
      <c r="F152" s="31">
        <f t="shared" si="8"/>
        <v>2.6053333333333334E-4</v>
      </c>
    </row>
    <row r="153" spans="1:12" ht="15" thickBot="1" x14ac:dyDescent="0.35">
      <c r="B153" s="51" t="s">
        <v>144</v>
      </c>
      <c r="C153" s="16">
        <v>9.4700000000000006</v>
      </c>
      <c r="D153" s="36">
        <f t="shared" si="6"/>
        <v>473.5</v>
      </c>
      <c r="E153" s="36">
        <f t="shared" si="7"/>
        <v>4.7350000000000003</v>
      </c>
      <c r="F153" s="31">
        <f>E153/$L$143</f>
        <v>3.1566666666666668E-4</v>
      </c>
      <c r="G153" s="50">
        <f>AVERAGE(F150:F153)</f>
        <v>2.7975E-4</v>
      </c>
    </row>
  </sheetData>
  <mergeCells count="8">
    <mergeCell ref="B40:B41"/>
    <mergeCell ref="B42:B43"/>
    <mergeCell ref="B28:B29"/>
    <mergeCell ref="B30:B31"/>
    <mergeCell ref="B32:B33"/>
    <mergeCell ref="B34:B35"/>
    <mergeCell ref="B36:B37"/>
    <mergeCell ref="B38:B3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78B5C-91A2-47E3-95ED-16176A22145D}">
  <dimension ref="A2:Q153"/>
  <sheetViews>
    <sheetView topLeftCell="A141" workbookViewId="0">
      <selection activeCell="B163" sqref="B163"/>
    </sheetView>
  </sheetViews>
  <sheetFormatPr defaultRowHeight="14.4" x14ac:dyDescent="0.3"/>
  <cols>
    <col min="1" max="1" width="20.77734375" customWidth="1"/>
    <col min="2" max="2" width="12.77734375" customWidth="1"/>
    <col min="9" max="9" width="11.77734375" customWidth="1"/>
  </cols>
  <sheetData>
    <row r="2" spans="1:2" x14ac:dyDescent="0.3">
      <c r="A2" t="s">
        <v>0</v>
      </c>
      <c r="B2" t="s">
        <v>1</v>
      </c>
    </row>
    <row r="4" spans="1:2" x14ac:dyDescent="0.3">
      <c r="A4" t="s">
        <v>2</v>
      </c>
      <c r="B4" t="s">
        <v>145</v>
      </c>
    </row>
    <row r="5" spans="1:2" x14ac:dyDescent="0.3">
      <c r="A5" t="s">
        <v>4</v>
      </c>
      <c r="B5" t="s">
        <v>5</v>
      </c>
    </row>
    <row r="6" spans="1:2" x14ac:dyDescent="0.3">
      <c r="A6" t="s">
        <v>6</v>
      </c>
      <c r="B6" t="s">
        <v>7</v>
      </c>
    </row>
    <row r="7" spans="1:2" x14ac:dyDescent="0.3">
      <c r="A7" s="56" t="s">
        <v>8</v>
      </c>
      <c r="B7" s="57">
        <v>45582</v>
      </c>
    </row>
    <row r="8" spans="1:2" x14ac:dyDescent="0.3">
      <c r="A8" t="s">
        <v>9</v>
      </c>
      <c r="B8" s="1">
        <v>0.56049768518518517</v>
      </c>
    </row>
    <row r="9" spans="1:2" x14ac:dyDescent="0.3">
      <c r="A9" t="s">
        <v>10</v>
      </c>
      <c r="B9" t="s">
        <v>11</v>
      </c>
    </row>
    <row r="10" spans="1:2" x14ac:dyDescent="0.3">
      <c r="A10" t="s">
        <v>12</v>
      </c>
      <c r="B10">
        <v>20110536</v>
      </c>
    </row>
    <row r="11" spans="1:2" x14ac:dyDescent="0.3">
      <c r="A11" t="s">
        <v>13</v>
      </c>
      <c r="B11" t="s">
        <v>14</v>
      </c>
    </row>
    <row r="13" spans="1:2" ht="39" customHeight="1" x14ac:dyDescent="0.3">
      <c r="A13" s="2" t="s">
        <v>15</v>
      </c>
      <c r="B13" s="3"/>
    </row>
    <row r="14" spans="1:2" x14ac:dyDescent="0.3">
      <c r="A14" t="s">
        <v>16</v>
      </c>
      <c r="B14" t="s">
        <v>17</v>
      </c>
    </row>
    <row r="15" spans="1:2" x14ac:dyDescent="0.3">
      <c r="A15" t="s">
        <v>18</v>
      </c>
    </row>
    <row r="16" spans="1:2" x14ac:dyDescent="0.3">
      <c r="A16" t="s">
        <v>19</v>
      </c>
      <c r="B16" t="s">
        <v>20</v>
      </c>
    </row>
    <row r="17" spans="1:15" x14ac:dyDescent="0.3">
      <c r="B17" t="s">
        <v>21</v>
      </c>
    </row>
    <row r="18" spans="1:15" x14ac:dyDescent="0.3">
      <c r="B18" t="s">
        <v>22</v>
      </c>
    </row>
    <row r="19" spans="1:15" x14ac:dyDescent="0.3">
      <c r="B19" t="s">
        <v>23</v>
      </c>
    </row>
    <row r="20" spans="1:15" x14ac:dyDescent="0.3">
      <c r="B20" t="s">
        <v>24</v>
      </c>
    </row>
    <row r="21" spans="1:15" x14ac:dyDescent="0.3">
      <c r="B21" t="s">
        <v>25</v>
      </c>
    </row>
    <row r="22" spans="1:15" x14ac:dyDescent="0.3">
      <c r="B22" t="s">
        <v>26</v>
      </c>
    </row>
    <row r="23" spans="1:15" x14ac:dyDescent="0.3">
      <c r="B23" t="s">
        <v>27</v>
      </c>
    </row>
    <row r="25" spans="1:15" x14ac:dyDescent="0.3">
      <c r="A25" s="2" t="s">
        <v>28</v>
      </c>
      <c r="B25" s="3"/>
    </row>
    <row r="27" spans="1:15" x14ac:dyDescent="0.3">
      <c r="B27" s="4"/>
      <c r="C27" s="5">
        <v>1</v>
      </c>
      <c r="D27" s="5">
        <v>2</v>
      </c>
      <c r="E27" s="5">
        <v>3</v>
      </c>
      <c r="F27" s="5">
        <v>4</v>
      </c>
      <c r="G27" s="5">
        <v>5</v>
      </c>
      <c r="H27" s="5">
        <v>6</v>
      </c>
      <c r="I27" s="5">
        <v>7</v>
      </c>
      <c r="J27" s="5">
        <v>8</v>
      </c>
      <c r="K27" s="5">
        <v>9</v>
      </c>
      <c r="L27" s="5">
        <v>10</v>
      </c>
      <c r="M27" s="5">
        <v>11</v>
      </c>
      <c r="N27" s="5">
        <v>12</v>
      </c>
    </row>
    <row r="28" spans="1:15" x14ac:dyDescent="0.3">
      <c r="B28" s="125" t="s">
        <v>29</v>
      </c>
      <c r="C28" s="7" t="s">
        <v>146</v>
      </c>
      <c r="D28" s="7" t="s">
        <v>146</v>
      </c>
      <c r="E28" s="7" t="s">
        <v>30</v>
      </c>
      <c r="F28" s="7" t="s">
        <v>30</v>
      </c>
      <c r="G28" s="8" t="s">
        <v>31</v>
      </c>
      <c r="H28" s="8" t="s">
        <v>31</v>
      </c>
      <c r="I28" s="6"/>
      <c r="J28" s="6"/>
      <c r="K28" s="6"/>
      <c r="L28" s="6"/>
      <c r="M28" s="6"/>
      <c r="N28" s="6"/>
      <c r="O28" s="9" t="s">
        <v>32</v>
      </c>
    </row>
    <row r="29" spans="1:15" x14ac:dyDescent="0.3">
      <c r="B29" s="126"/>
      <c r="C29" s="11">
        <v>250</v>
      </c>
      <c r="D29" s="11">
        <v>250</v>
      </c>
      <c r="E29" s="11">
        <v>0.97655999999999998</v>
      </c>
      <c r="F29" s="11">
        <v>0.97655999999999998</v>
      </c>
      <c r="G29" s="12"/>
      <c r="H29" s="12"/>
      <c r="I29" s="10"/>
      <c r="J29" s="10"/>
      <c r="K29" s="10"/>
      <c r="L29" s="10"/>
      <c r="M29" s="10"/>
      <c r="N29" s="10"/>
      <c r="O29" s="9" t="s">
        <v>33</v>
      </c>
    </row>
    <row r="30" spans="1:15" x14ac:dyDescent="0.3">
      <c r="B30" s="125" t="s">
        <v>34</v>
      </c>
      <c r="C30" s="7" t="s">
        <v>147</v>
      </c>
      <c r="D30" s="7" t="s">
        <v>147</v>
      </c>
      <c r="E30" s="13" t="s">
        <v>35</v>
      </c>
      <c r="F30" s="13" t="s">
        <v>35</v>
      </c>
      <c r="G30" s="8" t="s">
        <v>36</v>
      </c>
      <c r="H30" s="8" t="s">
        <v>36</v>
      </c>
      <c r="I30" s="6"/>
      <c r="J30" s="6"/>
      <c r="K30" s="6"/>
      <c r="L30" s="6"/>
      <c r="M30" s="6"/>
      <c r="N30" s="6"/>
      <c r="O30" s="9" t="s">
        <v>32</v>
      </c>
    </row>
    <row r="31" spans="1:15" x14ac:dyDescent="0.3">
      <c r="B31" s="126"/>
      <c r="C31" s="11">
        <v>125</v>
      </c>
      <c r="D31" s="11">
        <v>125</v>
      </c>
      <c r="E31" s="14"/>
      <c r="F31" s="14"/>
      <c r="G31" s="12"/>
      <c r="H31" s="12"/>
      <c r="I31" s="10"/>
      <c r="J31" s="10"/>
      <c r="K31" s="10"/>
      <c r="L31" s="10"/>
      <c r="M31" s="10"/>
      <c r="N31" s="10"/>
      <c r="O31" s="9" t="s">
        <v>33</v>
      </c>
    </row>
    <row r="32" spans="1:15" x14ac:dyDescent="0.3">
      <c r="B32" s="125" t="s">
        <v>37</v>
      </c>
      <c r="C32" s="7" t="s">
        <v>130</v>
      </c>
      <c r="D32" s="7" t="s">
        <v>130</v>
      </c>
      <c r="E32" s="8" t="s">
        <v>38</v>
      </c>
      <c r="F32" s="8" t="s">
        <v>38</v>
      </c>
      <c r="G32" s="8" t="s">
        <v>39</v>
      </c>
      <c r="H32" s="8" t="s">
        <v>39</v>
      </c>
      <c r="I32" s="6"/>
      <c r="J32" s="6"/>
      <c r="K32" s="6"/>
      <c r="L32" s="6"/>
      <c r="M32" s="6"/>
      <c r="N32" s="6"/>
      <c r="O32" s="9" t="s">
        <v>32</v>
      </c>
    </row>
    <row r="33" spans="1:15" x14ac:dyDescent="0.3">
      <c r="B33" s="126"/>
      <c r="C33" s="11">
        <v>62.5</v>
      </c>
      <c r="D33" s="11">
        <v>62.5</v>
      </c>
      <c r="E33" s="12"/>
      <c r="F33" s="12"/>
      <c r="G33" s="12"/>
      <c r="H33" s="12"/>
      <c r="I33" s="10"/>
      <c r="J33" s="10"/>
      <c r="K33" s="10"/>
      <c r="L33" s="10"/>
      <c r="M33" s="10"/>
      <c r="N33" s="10"/>
      <c r="O33" s="9" t="s">
        <v>33</v>
      </c>
    </row>
    <row r="34" spans="1:15" x14ac:dyDescent="0.3">
      <c r="B34" s="125" t="s">
        <v>40</v>
      </c>
      <c r="C34" s="7" t="s">
        <v>41</v>
      </c>
      <c r="D34" s="7" t="s">
        <v>41</v>
      </c>
      <c r="E34" s="8" t="s">
        <v>42</v>
      </c>
      <c r="F34" s="8" t="s">
        <v>42</v>
      </c>
      <c r="G34" s="8" t="s">
        <v>131</v>
      </c>
      <c r="H34" s="8" t="s">
        <v>131</v>
      </c>
      <c r="I34" s="6"/>
      <c r="J34" s="6"/>
      <c r="K34" s="6"/>
      <c r="L34" s="6"/>
      <c r="M34" s="6"/>
      <c r="N34" s="6"/>
      <c r="O34" s="9" t="s">
        <v>32</v>
      </c>
    </row>
    <row r="35" spans="1:15" x14ac:dyDescent="0.3">
      <c r="B35" s="126"/>
      <c r="C35" s="11">
        <v>31.25</v>
      </c>
      <c r="D35" s="11">
        <v>31.25</v>
      </c>
      <c r="E35" s="12"/>
      <c r="F35" s="12"/>
      <c r="G35" s="12"/>
      <c r="H35" s="12"/>
      <c r="I35" s="10"/>
      <c r="J35" s="10"/>
      <c r="K35" s="10"/>
      <c r="L35" s="10"/>
      <c r="M35" s="10"/>
      <c r="N35" s="10"/>
      <c r="O35" s="9" t="s">
        <v>33</v>
      </c>
    </row>
    <row r="36" spans="1:15" x14ac:dyDescent="0.3">
      <c r="B36" s="125" t="s">
        <v>43</v>
      </c>
      <c r="C36" s="7" t="s">
        <v>44</v>
      </c>
      <c r="D36" s="7" t="s">
        <v>44</v>
      </c>
      <c r="E36" s="8" t="s">
        <v>45</v>
      </c>
      <c r="F36" s="8" t="s">
        <v>45</v>
      </c>
      <c r="G36" s="8" t="s">
        <v>132</v>
      </c>
      <c r="H36" s="8" t="s">
        <v>132</v>
      </c>
      <c r="I36" s="6"/>
      <c r="J36" s="6"/>
      <c r="K36" s="6"/>
      <c r="L36" s="6"/>
      <c r="M36" s="6"/>
      <c r="N36" s="6"/>
      <c r="O36" s="9" t="s">
        <v>32</v>
      </c>
    </row>
    <row r="37" spans="1:15" x14ac:dyDescent="0.3">
      <c r="B37" s="126"/>
      <c r="C37" s="11">
        <v>15.625</v>
      </c>
      <c r="D37" s="11">
        <v>15.625</v>
      </c>
      <c r="E37" s="12"/>
      <c r="F37" s="12"/>
      <c r="G37" s="12"/>
      <c r="H37" s="12"/>
      <c r="I37" s="10"/>
      <c r="J37" s="10"/>
      <c r="K37" s="10"/>
      <c r="L37" s="10"/>
      <c r="M37" s="10"/>
      <c r="N37" s="10"/>
      <c r="O37" s="9" t="s">
        <v>33</v>
      </c>
    </row>
    <row r="38" spans="1:15" x14ac:dyDescent="0.3">
      <c r="B38" s="125" t="s">
        <v>46</v>
      </c>
      <c r="C38" s="7" t="s">
        <v>47</v>
      </c>
      <c r="D38" s="7" t="s">
        <v>47</v>
      </c>
      <c r="E38" s="8" t="s">
        <v>48</v>
      </c>
      <c r="F38" s="8" t="s">
        <v>48</v>
      </c>
      <c r="G38" s="8" t="s">
        <v>133</v>
      </c>
      <c r="H38" s="8" t="s">
        <v>133</v>
      </c>
      <c r="I38" s="6"/>
      <c r="J38" s="6"/>
      <c r="K38" s="6"/>
      <c r="L38" s="6"/>
      <c r="M38" s="6"/>
      <c r="N38" s="6"/>
      <c r="O38" s="9" t="s">
        <v>32</v>
      </c>
    </row>
    <row r="39" spans="1:15" x14ac:dyDescent="0.3">
      <c r="B39" s="126"/>
      <c r="C39" s="11">
        <v>7.8125</v>
      </c>
      <c r="D39" s="11">
        <v>7.8125</v>
      </c>
      <c r="E39" s="12"/>
      <c r="F39" s="12"/>
      <c r="G39" s="12"/>
      <c r="H39" s="12"/>
      <c r="I39" s="10"/>
      <c r="J39" s="10"/>
      <c r="K39" s="10"/>
      <c r="L39" s="10"/>
      <c r="M39" s="10"/>
      <c r="N39" s="10"/>
      <c r="O39" s="9" t="s">
        <v>33</v>
      </c>
    </row>
    <row r="40" spans="1:15" x14ac:dyDescent="0.3">
      <c r="B40" s="125" t="s">
        <v>49</v>
      </c>
      <c r="C40" s="7" t="s">
        <v>50</v>
      </c>
      <c r="D40" s="7" t="s">
        <v>50</v>
      </c>
      <c r="E40" s="8" t="s">
        <v>51</v>
      </c>
      <c r="F40" s="8" t="s">
        <v>51</v>
      </c>
      <c r="G40" s="6"/>
      <c r="H40" s="6"/>
      <c r="I40" s="6"/>
      <c r="J40" s="6"/>
      <c r="K40" s="6"/>
      <c r="L40" s="6"/>
      <c r="M40" s="6"/>
      <c r="N40" s="6"/>
      <c r="O40" s="9" t="s">
        <v>32</v>
      </c>
    </row>
    <row r="41" spans="1:15" x14ac:dyDescent="0.3">
      <c r="B41" s="126"/>
      <c r="C41" s="11">
        <v>3.9062999999999999</v>
      </c>
      <c r="D41" s="11">
        <v>3.9062999999999999</v>
      </c>
      <c r="E41" s="12"/>
      <c r="F41" s="12"/>
      <c r="G41" s="10"/>
      <c r="H41" s="10"/>
      <c r="I41" s="10"/>
      <c r="J41" s="10"/>
      <c r="K41" s="10"/>
      <c r="L41" s="10"/>
      <c r="M41" s="10"/>
      <c r="N41" s="10"/>
      <c r="O41" s="9" t="s">
        <v>33</v>
      </c>
    </row>
    <row r="42" spans="1:15" x14ac:dyDescent="0.3">
      <c r="B42" s="125" t="s">
        <v>52</v>
      </c>
      <c r="C42" s="7" t="s">
        <v>53</v>
      </c>
      <c r="D42" s="7" t="s">
        <v>53</v>
      </c>
      <c r="E42" s="8" t="s">
        <v>54</v>
      </c>
      <c r="F42" s="8" t="s">
        <v>54</v>
      </c>
      <c r="G42" s="6"/>
      <c r="H42" s="6"/>
      <c r="I42" s="6"/>
      <c r="J42" s="6"/>
      <c r="K42" s="6"/>
      <c r="L42" s="6"/>
      <c r="M42" s="6"/>
      <c r="N42" s="6"/>
      <c r="O42" s="9" t="s">
        <v>32</v>
      </c>
    </row>
    <row r="43" spans="1:15" x14ac:dyDescent="0.3">
      <c r="B43" s="126"/>
      <c r="C43" s="11">
        <v>1.9531000000000001</v>
      </c>
      <c r="D43" s="11">
        <v>1.9531000000000001</v>
      </c>
      <c r="E43" s="12"/>
      <c r="F43" s="12"/>
      <c r="G43" s="10"/>
      <c r="H43" s="10"/>
      <c r="I43" s="10"/>
      <c r="J43" s="10"/>
      <c r="K43" s="10"/>
      <c r="L43" s="10"/>
      <c r="M43" s="10"/>
      <c r="N43" s="10"/>
      <c r="O43" s="9" t="s">
        <v>33</v>
      </c>
    </row>
    <row r="45" spans="1:15" x14ac:dyDescent="0.3">
      <c r="A45" s="2" t="s">
        <v>55</v>
      </c>
      <c r="B45" s="3"/>
    </row>
    <row r="46" spans="1:15" x14ac:dyDescent="0.3">
      <c r="A46" t="s">
        <v>56</v>
      </c>
      <c r="B46">
        <v>24.1</v>
      </c>
    </row>
    <row r="48" spans="1:15" ht="26.4" x14ac:dyDescent="0.3">
      <c r="B48" s="5" t="s">
        <v>32</v>
      </c>
      <c r="C48" s="5" t="s">
        <v>57</v>
      </c>
      <c r="D48" s="5" t="s">
        <v>195</v>
      </c>
      <c r="E48" s="15">
        <v>480550</v>
      </c>
      <c r="F48" s="5" t="s">
        <v>58</v>
      </c>
      <c r="G48" s="5" t="s">
        <v>59</v>
      </c>
      <c r="H48" s="5" t="s">
        <v>60</v>
      </c>
      <c r="I48" s="5" t="s">
        <v>61</v>
      </c>
      <c r="J48" s="5" t="s">
        <v>62</v>
      </c>
      <c r="K48" s="5" t="s">
        <v>63</v>
      </c>
    </row>
    <row r="49" spans="2:11" x14ac:dyDescent="0.3">
      <c r="B49" s="16" t="s">
        <v>35</v>
      </c>
      <c r="C49" s="16" t="s">
        <v>64</v>
      </c>
      <c r="D49" s="16"/>
      <c r="E49" s="16">
        <v>340</v>
      </c>
      <c r="F49" s="16">
        <v>4</v>
      </c>
      <c r="G49" s="16" t="s">
        <v>148</v>
      </c>
      <c r="H49" s="16">
        <v>0</v>
      </c>
      <c r="I49" s="16" t="s">
        <v>103</v>
      </c>
      <c r="J49" s="16" t="s">
        <v>103</v>
      </c>
      <c r="K49" s="16" t="s">
        <v>103</v>
      </c>
    </row>
    <row r="50" spans="2:11" x14ac:dyDescent="0.3">
      <c r="B50" s="16"/>
      <c r="C50" s="16" t="s">
        <v>65</v>
      </c>
      <c r="D50" s="16"/>
      <c r="E50" s="16">
        <v>333</v>
      </c>
      <c r="F50" s="16">
        <v>-4</v>
      </c>
      <c r="G50" s="16" t="s">
        <v>148</v>
      </c>
      <c r="H50" s="16"/>
      <c r="I50" s="16"/>
      <c r="J50" s="16"/>
      <c r="K50" s="16"/>
    </row>
    <row r="51" spans="2:11" x14ac:dyDescent="0.3">
      <c r="B51" s="16" t="s">
        <v>38</v>
      </c>
      <c r="C51" s="16" t="s">
        <v>66</v>
      </c>
      <c r="D51" s="16">
        <v>3750</v>
      </c>
      <c r="E51" s="16">
        <v>5051</v>
      </c>
      <c r="F51" s="16">
        <v>4715</v>
      </c>
      <c r="G51" s="16">
        <v>3.77</v>
      </c>
      <c r="H51" s="16">
        <v>2</v>
      </c>
      <c r="I51" s="16">
        <v>3.625</v>
      </c>
      <c r="J51" s="16">
        <v>0.20499999999999999</v>
      </c>
      <c r="K51" s="16">
        <v>5.6449999999999996</v>
      </c>
    </row>
    <row r="52" spans="2:11" x14ac:dyDescent="0.3">
      <c r="B52" s="16"/>
      <c r="C52" s="16" t="s">
        <v>67</v>
      </c>
      <c r="D52" s="16">
        <v>3750</v>
      </c>
      <c r="E52" s="16">
        <v>4693</v>
      </c>
      <c r="F52" s="16">
        <v>4357</v>
      </c>
      <c r="G52" s="16">
        <v>3.48</v>
      </c>
      <c r="H52" s="16"/>
      <c r="I52" s="16"/>
      <c r="J52" s="16"/>
      <c r="K52" s="16"/>
    </row>
    <row r="53" spans="2:11" x14ac:dyDescent="0.3">
      <c r="B53" s="16" t="s">
        <v>42</v>
      </c>
      <c r="C53" s="16" t="s">
        <v>68</v>
      </c>
      <c r="D53" s="16">
        <v>3750</v>
      </c>
      <c r="E53" s="16">
        <v>5760</v>
      </c>
      <c r="F53" s="16">
        <v>5424</v>
      </c>
      <c r="G53" s="16">
        <v>4.343</v>
      </c>
      <c r="H53" s="16">
        <v>2</v>
      </c>
      <c r="I53" s="16">
        <v>4.1710000000000003</v>
      </c>
      <c r="J53" s="16">
        <v>0.24299999999999999</v>
      </c>
      <c r="K53" s="16">
        <v>5.8220000000000001</v>
      </c>
    </row>
    <row r="54" spans="2:11" x14ac:dyDescent="0.3">
      <c r="B54" s="16"/>
      <c r="C54" s="16" t="s">
        <v>69</v>
      </c>
      <c r="D54" s="16">
        <v>3750</v>
      </c>
      <c r="E54" s="16">
        <v>5335</v>
      </c>
      <c r="F54" s="16">
        <v>4999</v>
      </c>
      <c r="G54" s="16">
        <v>3.9990000000000001</v>
      </c>
      <c r="H54" s="16"/>
      <c r="I54" s="16"/>
      <c r="J54" s="16"/>
      <c r="K54" s="16"/>
    </row>
    <row r="55" spans="2:11" x14ac:dyDescent="0.3">
      <c r="B55" s="16" t="s">
        <v>45</v>
      </c>
      <c r="C55" s="16" t="s">
        <v>70</v>
      </c>
      <c r="D55" s="16">
        <v>3750</v>
      </c>
      <c r="E55" s="16">
        <v>3390</v>
      </c>
      <c r="F55" s="16">
        <v>3054</v>
      </c>
      <c r="G55" s="16">
        <v>2.427</v>
      </c>
      <c r="H55" s="16">
        <v>2</v>
      </c>
      <c r="I55" s="16">
        <v>2.4790000000000001</v>
      </c>
      <c r="J55" s="16">
        <v>7.3999999999999996E-2</v>
      </c>
      <c r="K55" s="16">
        <v>3.0009999999999999</v>
      </c>
    </row>
    <row r="56" spans="2:11" x14ac:dyDescent="0.3">
      <c r="B56" s="16"/>
      <c r="C56" s="16" t="s">
        <v>71</v>
      </c>
      <c r="D56" s="16">
        <v>3750</v>
      </c>
      <c r="E56" s="16">
        <v>3520</v>
      </c>
      <c r="F56" s="16">
        <v>3184</v>
      </c>
      <c r="G56" s="16">
        <v>2.532</v>
      </c>
      <c r="H56" s="16"/>
      <c r="I56" s="16"/>
      <c r="J56" s="16"/>
      <c r="K56" s="16"/>
    </row>
    <row r="57" spans="2:11" x14ac:dyDescent="0.3">
      <c r="B57" s="16" t="s">
        <v>48</v>
      </c>
      <c r="C57" s="16" t="s">
        <v>72</v>
      </c>
      <c r="D57" s="16">
        <v>3750</v>
      </c>
      <c r="E57" s="16">
        <v>3959</v>
      </c>
      <c r="F57" s="16">
        <v>3623</v>
      </c>
      <c r="G57" s="16">
        <v>2.887</v>
      </c>
      <c r="H57" s="16">
        <v>2</v>
      </c>
      <c r="I57" s="16">
        <v>2.8149999999999999</v>
      </c>
      <c r="J57" s="16">
        <v>0.10100000000000001</v>
      </c>
      <c r="K57" s="16">
        <v>3.5960000000000001</v>
      </c>
    </row>
    <row r="58" spans="2:11" x14ac:dyDescent="0.3">
      <c r="B58" s="16"/>
      <c r="C58" s="16" t="s">
        <v>73</v>
      </c>
      <c r="D58" s="16">
        <v>3750</v>
      </c>
      <c r="E58" s="16">
        <v>3782</v>
      </c>
      <c r="F58" s="16">
        <v>3446</v>
      </c>
      <c r="G58" s="16">
        <v>2.7440000000000002</v>
      </c>
      <c r="H58" s="16"/>
      <c r="I58" s="16"/>
      <c r="J58" s="16"/>
      <c r="K58" s="16"/>
    </row>
    <row r="59" spans="2:11" x14ac:dyDescent="0.3">
      <c r="B59" s="16" t="s">
        <v>51</v>
      </c>
      <c r="C59" s="16" t="s">
        <v>74</v>
      </c>
      <c r="D59" s="16">
        <v>7500</v>
      </c>
      <c r="E59" s="16">
        <v>5707</v>
      </c>
      <c r="F59" s="16">
        <v>5371</v>
      </c>
      <c r="G59" s="16">
        <v>4.3</v>
      </c>
      <c r="H59" s="16">
        <v>2</v>
      </c>
      <c r="I59" s="16">
        <v>4.7460000000000004</v>
      </c>
      <c r="J59" s="16">
        <v>0.63</v>
      </c>
      <c r="K59" s="16">
        <v>13.285</v>
      </c>
    </row>
    <row r="60" spans="2:11" x14ac:dyDescent="0.3">
      <c r="B60" s="16"/>
      <c r="C60" s="16" t="s">
        <v>75</v>
      </c>
      <c r="D60" s="16">
        <v>7500</v>
      </c>
      <c r="E60" s="16">
        <v>6811</v>
      </c>
      <c r="F60" s="16">
        <v>6475</v>
      </c>
      <c r="G60" s="16">
        <v>5.1920000000000002</v>
      </c>
      <c r="H60" s="16"/>
      <c r="I60" s="16"/>
      <c r="J60" s="16"/>
      <c r="K60" s="16"/>
    </row>
    <row r="61" spans="2:11" x14ac:dyDescent="0.3">
      <c r="B61" s="16" t="s">
        <v>54</v>
      </c>
      <c r="C61" s="16" t="s">
        <v>76</v>
      </c>
      <c r="D61" s="16">
        <v>7500</v>
      </c>
      <c r="E61" s="16">
        <v>10579</v>
      </c>
      <c r="F61" s="16">
        <v>10243</v>
      </c>
      <c r="G61" s="16">
        <v>8.23</v>
      </c>
      <c r="H61" s="16">
        <v>2</v>
      </c>
      <c r="I61" s="16">
        <v>8.3610000000000007</v>
      </c>
      <c r="J61" s="16">
        <v>0.186</v>
      </c>
      <c r="K61" s="16">
        <v>2.2200000000000002</v>
      </c>
    </row>
    <row r="62" spans="2:11" x14ac:dyDescent="0.3">
      <c r="B62" s="16"/>
      <c r="C62" s="16" t="s">
        <v>77</v>
      </c>
      <c r="D62" s="16">
        <v>7500</v>
      </c>
      <c r="E62" s="16">
        <v>10905</v>
      </c>
      <c r="F62" s="16">
        <v>10569</v>
      </c>
      <c r="G62" s="16">
        <v>8.4920000000000009</v>
      </c>
      <c r="H62" s="16"/>
      <c r="I62" s="16"/>
      <c r="J62" s="16"/>
      <c r="K62" s="16"/>
    </row>
    <row r="63" spans="2:11" x14ac:dyDescent="0.3">
      <c r="B63" s="16" t="s">
        <v>31</v>
      </c>
      <c r="C63" s="16" t="s">
        <v>78</v>
      </c>
      <c r="D63" s="16">
        <v>7500</v>
      </c>
      <c r="E63" s="16">
        <v>8042</v>
      </c>
      <c r="F63" s="16">
        <v>7706</v>
      </c>
      <c r="G63" s="16">
        <v>6.1849999999999996</v>
      </c>
      <c r="H63" s="16">
        <v>2</v>
      </c>
      <c r="I63" s="16">
        <v>6.8490000000000002</v>
      </c>
      <c r="J63" s="16">
        <v>0.93899999999999995</v>
      </c>
      <c r="K63" s="16">
        <v>13.715999999999999</v>
      </c>
    </row>
    <row r="64" spans="2:11" x14ac:dyDescent="0.3">
      <c r="B64" s="16"/>
      <c r="C64" s="16" t="s">
        <v>79</v>
      </c>
      <c r="D64" s="16">
        <v>7500</v>
      </c>
      <c r="E64" s="16">
        <v>9690</v>
      </c>
      <c r="F64" s="16">
        <v>9354</v>
      </c>
      <c r="G64" s="16">
        <v>7.5140000000000002</v>
      </c>
      <c r="H64" s="16"/>
      <c r="I64" s="16"/>
      <c r="J64" s="16"/>
      <c r="K64" s="16"/>
    </row>
    <row r="65" spans="2:11" x14ac:dyDescent="0.3">
      <c r="B65" s="16" t="s">
        <v>36</v>
      </c>
      <c r="C65" s="16" t="s">
        <v>80</v>
      </c>
      <c r="D65" s="16">
        <v>7500</v>
      </c>
      <c r="E65" s="16">
        <v>4490</v>
      </c>
      <c r="F65" s="16">
        <v>4154</v>
      </c>
      <c r="G65" s="16">
        <v>3.3159999999999998</v>
      </c>
      <c r="H65" s="16">
        <v>2</v>
      </c>
      <c r="I65" s="16">
        <v>3.8</v>
      </c>
      <c r="J65" s="16">
        <v>0.68400000000000005</v>
      </c>
      <c r="K65" s="16">
        <v>17.989999999999998</v>
      </c>
    </row>
    <row r="66" spans="2:11" x14ac:dyDescent="0.3">
      <c r="B66" s="16"/>
      <c r="C66" s="16" t="s">
        <v>81</v>
      </c>
      <c r="D66" s="16">
        <v>7500</v>
      </c>
      <c r="E66" s="16">
        <v>5686</v>
      </c>
      <c r="F66" s="16">
        <v>5350</v>
      </c>
      <c r="G66" s="16">
        <v>4.2830000000000004</v>
      </c>
      <c r="H66" s="16"/>
      <c r="I66" s="16"/>
      <c r="J66" s="16"/>
      <c r="K66" s="16"/>
    </row>
    <row r="67" spans="2:11" x14ac:dyDescent="0.3">
      <c r="B67" s="16" t="s">
        <v>39</v>
      </c>
      <c r="C67" s="16" t="s">
        <v>82</v>
      </c>
      <c r="D67" s="16">
        <v>15000</v>
      </c>
      <c r="E67" s="16">
        <v>11028</v>
      </c>
      <c r="F67" s="16">
        <v>10692</v>
      </c>
      <c r="G67" s="16">
        <v>8.5909999999999993</v>
      </c>
      <c r="H67" s="16">
        <v>2</v>
      </c>
      <c r="I67" s="16">
        <v>8.5670000000000002</v>
      </c>
      <c r="J67" s="16">
        <v>3.5000000000000003E-2</v>
      </c>
      <c r="K67" s="16">
        <v>0.40500000000000003</v>
      </c>
    </row>
    <row r="68" spans="2:11" x14ac:dyDescent="0.3">
      <c r="B68" s="16"/>
      <c r="C68" s="16" t="s">
        <v>83</v>
      </c>
      <c r="D68" s="16">
        <v>15000</v>
      </c>
      <c r="E68" s="16">
        <v>10967</v>
      </c>
      <c r="F68" s="16">
        <v>10631</v>
      </c>
      <c r="G68" s="16">
        <v>8.5419999999999998</v>
      </c>
      <c r="H68" s="16"/>
      <c r="I68" s="16"/>
      <c r="J68" s="16"/>
      <c r="K68" s="16"/>
    </row>
    <row r="69" spans="2:11" x14ac:dyDescent="0.3">
      <c r="B69" s="16" t="s">
        <v>131</v>
      </c>
      <c r="C69" s="16" t="s">
        <v>134</v>
      </c>
      <c r="D69" s="16">
        <v>15000</v>
      </c>
      <c r="E69" s="16">
        <v>9803</v>
      </c>
      <c r="F69" s="16">
        <v>9467</v>
      </c>
      <c r="G69" s="16">
        <v>7.6050000000000004</v>
      </c>
      <c r="H69" s="16">
        <v>2</v>
      </c>
      <c r="I69" s="16">
        <v>7.7460000000000004</v>
      </c>
      <c r="J69" s="16">
        <v>0.2</v>
      </c>
      <c r="K69" s="16">
        <v>2.581</v>
      </c>
    </row>
    <row r="70" spans="2:11" x14ac:dyDescent="0.3">
      <c r="B70" s="16"/>
      <c r="C70" s="16" t="s">
        <v>135</v>
      </c>
      <c r="D70" s="16">
        <v>15000</v>
      </c>
      <c r="E70" s="16">
        <v>10154</v>
      </c>
      <c r="F70" s="16">
        <v>9818</v>
      </c>
      <c r="G70" s="16">
        <v>7.8869999999999996</v>
      </c>
      <c r="H70" s="16"/>
      <c r="I70" s="16"/>
      <c r="J70" s="16"/>
      <c r="K70" s="16"/>
    </row>
    <row r="71" spans="2:11" x14ac:dyDescent="0.3">
      <c r="B71" s="16" t="s">
        <v>132</v>
      </c>
      <c r="C71" s="16" t="s">
        <v>136</v>
      </c>
      <c r="D71" s="16">
        <v>15000</v>
      </c>
      <c r="E71" s="16">
        <v>8854</v>
      </c>
      <c r="F71" s="16">
        <v>8518</v>
      </c>
      <c r="G71" s="16">
        <v>6.84</v>
      </c>
      <c r="H71" s="16">
        <v>2</v>
      </c>
      <c r="I71" s="16">
        <v>6.8129999999999997</v>
      </c>
      <c r="J71" s="16">
        <v>3.7999999999999999E-2</v>
      </c>
      <c r="K71" s="16">
        <v>0.55200000000000005</v>
      </c>
    </row>
    <row r="72" spans="2:11" x14ac:dyDescent="0.3">
      <c r="B72" s="16"/>
      <c r="C72" s="16" t="s">
        <v>137</v>
      </c>
      <c r="D72" s="16">
        <v>15000</v>
      </c>
      <c r="E72" s="16">
        <v>8788</v>
      </c>
      <c r="F72" s="16">
        <v>8452</v>
      </c>
      <c r="G72" s="16">
        <v>6.7869999999999999</v>
      </c>
      <c r="H72" s="16"/>
      <c r="I72" s="16"/>
      <c r="J72" s="16"/>
      <c r="K72" s="16"/>
    </row>
    <row r="73" spans="2:11" x14ac:dyDescent="0.3">
      <c r="B73" s="16" t="s">
        <v>133</v>
      </c>
      <c r="C73" s="16" t="s">
        <v>138</v>
      </c>
      <c r="D73" s="16">
        <v>15000</v>
      </c>
      <c r="E73" s="16">
        <v>9918</v>
      </c>
      <c r="F73" s="16">
        <v>9582</v>
      </c>
      <c r="G73" s="16">
        <v>7.6970000000000001</v>
      </c>
      <c r="H73" s="16">
        <v>2</v>
      </c>
      <c r="I73" s="16">
        <v>7.718</v>
      </c>
      <c r="J73" s="16">
        <v>2.9000000000000001E-2</v>
      </c>
      <c r="K73" s="16">
        <v>0.376</v>
      </c>
    </row>
    <row r="74" spans="2:11" x14ac:dyDescent="0.3">
      <c r="B74" s="16"/>
      <c r="C74" s="16" t="s">
        <v>139</v>
      </c>
      <c r="D74" s="16">
        <v>15000</v>
      </c>
      <c r="E74" s="16">
        <v>9969</v>
      </c>
      <c r="F74" s="16">
        <v>9633</v>
      </c>
      <c r="G74" s="16">
        <v>7.7380000000000004</v>
      </c>
      <c r="H74" s="16"/>
      <c r="I74" s="16"/>
      <c r="J74" s="16"/>
      <c r="K74" s="16"/>
    </row>
    <row r="75" spans="2:11" x14ac:dyDescent="0.3">
      <c r="B75" s="16" t="s">
        <v>146</v>
      </c>
      <c r="C75" s="16" t="s">
        <v>149</v>
      </c>
      <c r="D75" s="16">
        <v>250</v>
      </c>
      <c r="E75" s="16">
        <v>325858</v>
      </c>
      <c r="F75" s="16">
        <v>325522</v>
      </c>
      <c r="G75" s="16">
        <v>244.935</v>
      </c>
      <c r="H75" s="16">
        <v>2</v>
      </c>
      <c r="I75" s="16">
        <v>250.006</v>
      </c>
      <c r="J75" s="16">
        <v>7.1719999999999997</v>
      </c>
      <c r="K75" s="16">
        <v>2.8690000000000002</v>
      </c>
    </row>
    <row r="76" spans="2:11" x14ac:dyDescent="0.3">
      <c r="B76" s="16"/>
      <c r="C76" s="16" t="s">
        <v>150</v>
      </c>
      <c r="D76" s="16">
        <v>250</v>
      </c>
      <c r="E76" s="16">
        <v>339939</v>
      </c>
      <c r="F76" s="16">
        <v>339603</v>
      </c>
      <c r="G76" s="16">
        <v>255.078</v>
      </c>
      <c r="H76" s="16"/>
      <c r="I76" s="16"/>
      <c r="J76" s="16"/>
      <c r="K76" s="16"/>
    </row>
    <row r="77" spans="2:11" x14ac:dyDescent="0.3">
      <c r="B77" s="16" t="s">
        <v>147</v>
      </c>
      <c r="C77" s="16" t="s">
        <v>151</v>
      </c>
      <c r="D77" s="16">
        <v>125</v>
      </c>
      <c r="E77" s="16">
        <v>166147</v>
      </c>
      <c r="F77" s="16">
        <v>165811</v>
      </c>
      <c r="G77" s="16">
        <v>128.25</v>
      </c>
      <c r="H77" s="16">
        <v>2</v>
      </c>
      <c r="I77" s="16">
        <v>124.873</v>
      </c>
      <c r="J77" s="16">
        <v>4.7770000000000001</v>
      </c>
      <c r="K77" s="16">
        <v>3.8250000000000002</v>
      </c>
    </row>
    <row r="78" spans="2:11" x14ac:dyDescent="0.3">
      <c r="B78" s="16"/>
      <c r="C78" s="16" t="s">
        <v>152</v>
      </c>
      <c r="D78" s="16">
        <v>125</v>
      </c>
      <c r="E78" s="16">
        <v>157098</v>
      </c>
      <c r="F78" s="16">
        <v>156762</v>
      </c>
      <c r="G78" s="16">
        <v>121.495</v>
      </c>
      <c r="H78" s="16"/>
      <c r="I78" s="16"/>
      <c r="J78" s="16"/>
      <c r="K78" s="16"/>
    </row>
    <row r="79" spans="2:11" x14ac:dyDescent="0.3">
      <c r="B79" s="16" t="s">
        <v>130</v>
      </c>
      <c r="C79" s="16" t="s">
        <v>140</v>
      </c>
      <c r="D79" s="16">
        <v>62.5</v>
      </c>
      <c r="E79" s="16">
        <v>81539</v>
      </c>
      <c r="F79" s="16">
        <v>81203</v>
      </c>
      <c r="G79" s="16">
        <v>64.131</v>
      </c>
      <c r="H79" s="16">
        <v>2</v>
      </c>
      <c r="I79" s="16">
        <v>63.116999999999997</v>
      </c>
      <c r="J79" s="16">
        <v>1.4339999999999999</v>
      </c>
      <c r="K79" s="16">
        <v>2.2719999999999998</v>
      </c>
    </row>
    <row r="80" spans="2:11" x14ac:dyDescent="0.3">
      <c r="B80" s="16"/>
      <c r="C80" s="16" t="s">
        <v>141</v>
      </c>
      <c r="D80" s="16">
        <v>62.5</v>
      </c>
      <c r="E80" s="16">
        <v>78915</v>
      </c>
      <c r="F80" s="16">
        <v>78579</v>
      </c>
      <c r="G80" s="16">
        <v>62.103000000000002</v>
      </c>
      <c r="H80" s="16"/>
      <c r="I80" s="16"/>
      <c r="J80" s="16"/>
      <c r="K80" s="16"/>
    </row>
    <row r="81" spans="1:11" x14ac:dyDescent="0.3">
      <c r="B81" s="16" t="s">
        <v>41</v>
      </c>
      <c r="C81" s="16" t="s">
        <v>84</v>
      </c>
      <c r="D81" s="16">
        <v>31.25</v>
      </c>
      <c r="E81" s="16">
        <v>38671</v>
      </c>
      <c r="F81" s="16">
        <v>38335</v>
      </c>
      <c r="G81" s="16">
        <v>30.643000000000001</v>
      </c>
      <c r="H81" s="16">
        <v>2</v>
      </c>
      <c r="I81" s="16">
        <v>30.170999999999999</v>
      </c>
      <c r="J81" s="16">
        <v>0.66700000000000004</v>
      </c>
      <c r="K81" s="16">
        <v>2.21</v>
      </c>
    </row>
    <row r="82" spans="1:11" x14ac:dyDescent="0.3">
      <c r="B82" s="16"/>
      <c r="C82" s="16" t="s">
        <v>85</v>
      </c>
      <c r="D82" s="16">
        <v>31.25</v>
      </c>
      <c r="E82" s="16">
        <v>37479</v>
      </c>
      <c r="F82" s="16">
        <v>37143</v>
      </c>
      <c r="G82" s="16">
        <v>29.7</v>
      </c>
      <c r="H82" s="16"/>
      <c r="I82" s="16"/>
      <c r="J82" s="16"/>
      <c r="K82" s="16"/>
    </row>
    <row r="83" spans="1:11" x14ac:dyDescent="0.3">
      <c r="B83" s="16" t="s">
        <v>44</v>
      </c>
      <c r="C83" s="16" t="s">
        <v>86</v>
      </c>
      <c r="D83" s="16">
        <v>15.625</v>
      </c>
      <c r="E83" s="16">
        <v>19973</v>
      </c>
      <c r="F83" s="16">
        <v>19637</v>
      </c>
      <c r="G83" s="16">
        <v>15.77</v>
      </c>
      <c r="H83" s="16">
        <v>2</v>
      </c>
      <c r="I83" s="16">
        <v>15.93</v>
      </c>
      <c r="J83" s="16">
        <v>0.22600000000000001</v>
      </c>
      <c r="K83" s="16">
        <v>1.417</v>
      </c>
    </row>
    <row r="84" spans="1:11" x14ac:dyDescent="0.3">
      <c r="B84" s="16"/>
      <c r="C84" s="16" t="s">
        <v>87</v>
      </c>
      <c r="D84" s="16">
        <v>15.625</v>
      </c>
      <c r="E84" s="16">
        <v>20372</v>
      </c>
      <c r="F84" s="16">
        <v>20036</v>
      </c>
      <c r="G84" s="16">
        <v>16.088999999999999</v>
      </c>
      <c r="H84" s="16"/>
      <c r="I84" s="16"/>
      <c r="J84" s="16"/>
      <c r="K84" s="16"/>
    </row>
    <row r="85" spans="1:11" x14ac:dyDescent="0.3">
      <c r="B85" s="16" t="s">
        <v>47</v>
      </c>
      <c r="C85" s="16" t="s">
        <v>88</v>
      </c>
      <c r="D85" s="16">
        <v>7.8125</v>
      </c>
      <c r="E85" s="16">
        <v>10378</v>
      </c>
      <c r="F85" s="16">
        <v>10042</v>
      </c>
      <c r="G85" s="16">
        <v>8.0679999999999996</v>
      </c>
      <c r="H85" s="16">
        <v>2</v>
      </c>
      <c r="I85" s="16">
        <v>8.4359999999999999</v>
      </c>
      <c r="J85" s="16">
        <v>0.52</v>
      </c>
      <c r="K85" s="16">
        <v>6.1680000000000001</v>
      </c>
    </row>
    <row r="86" spans="1:11" x14ac:dyDescent="0.3">
      <c r="B86" s="16"/>
      <c r="C86" s="16" t="s">
        <v>89</v>
      </c>
      <c r="D86" s="16">
        <v>7.8125</v>
      </c>
      <c r="E86" s="16">
        <v>11292</v>
      </c>
      <c r="F86" s="16">
        <v>10956</v>
      </c>
      <c r="G86" s="16">
        <v>8.8040000000000003</v>
      </c>
      <c r="H86" s="16"/>
      <c r="I86" s="16"/>
      <c r="J86" s="16"/>
      <c r="K86" s="16"/>
    </row>
    <row r="87" spans="1:11" x14ac:dyDescent="0.3">
      <c r="B87" s="16" t="s">
        <v>50</v>
      </c>
      <c r="C87" s="16" t="s">
        <v>90</v>
      </c>
      <c r="D87" s="16">
        <v>3.9062999999999999</v>
      </c>
      <c r="E87" s="16">
        <v>4793</v>
      </c>
      <c r="F87" s="16">
        <v>4457</v>
      </c>
      <c r="G87" s="16">
        <v>3.5609999999999999</v>
      </c>
      <c r="H87" s="16">
        <v>2</v>
      </c>
      <c r="I87" s="16">
        <v>3.7229999999999999</v>
      </c>
      <c r="J87" s="16">
        <v>0.22900000000000001</v>
      </c>
      <c r="K87" s="16">
        <v>6.141</v>
      </c>
    </row>
    <row r="88" spans="1:11" ht="25.95" customHeight="1" x14ac:dyDescent="0.3">
      <c r="B88" s="16"/>
      <c r="C88" s="16" t="s">
        <v>91</v>
      </c>
      <c r="D88" s="16">
        <v>3.9062999999999999</v>
      </c>
      <c r="E88" s="16">
        <v>5193</v>
      </c>
      <c r="F88" s="16">
        <v>4857</v>
      </c>
      <c r="G88" s="16">
        <v>3.8849999999999998</v>
      </c>
      <c r="H88" s="16"/>
      <c r="I88" s="16"/>
      <c r="J88" s="16"/>
      <c r="K88" s="16"/>
    </row>
    <row r="89" spans="1:11" x14ac:dyDescent="0.3">
      <c r="B89" s="16" t="s">
        <v>53</v>
      </c>
      <c r="C89" s="16" t="s">
        <v>92</v>
      </c>
      <c r="D89" s="16">
        <v>1.9531000000000001</v>
      </c>
      <c r="E89" s="16">
        <v>2706</v>
      </c>
      <c r="F89" s="16">
        <v>2370</v>
      </c>
      <c r="G89" s="16">
        <v>1.873</v>
      </c>
      <c r="H89" s="16">
        <v>2</v>
      </c>
      <c r="I89" s="16">
        <v>1.885</v>
      </c>
      <c r="J89" s="16">
        <v>1.7000000000000001E-2</v>
      </c>
      <c r="K89" s="16">
        <v>0.88100000000000001</v>
      </c>
    </row>
    <row r="90" spans="1:11" x14ac:dyDescent="0.3">
      <c r="B90" s="16"/>
      <c r="C90" s="16" t="s">
        <v>93</v>
      </c>
      <c r="D90" s="16">
        <v>1.9531000000000001</v>
      </c>
      <c r="E90" s="16">
        <v>2735</v>
      </c>
      <c r="F90" s="16">
        <v>2399</v>
      </c>
      <c r="G90" s="16">
        <v>1.8959999999999999</v>
      </c>
      <c r="H90" s="16"/>
      <c r="I90" s="16"/>
      <c r="J90" s="16"/>
      <c r="K90" s="16"/>
    </row>
    <row r="91" spans="1:11" x14ac:dyDescent="0.3">
      <c r="B91" s="16" t="s">
        <v>30</v>
      </c>
      <c r="C91" s="16" t="s">
        <v>94</v>
      </c>
      <c r="D91" s="16">
        <v>0.97655999999999998</v>
      </c>
      <c r="E91" s="16">
        <v>1425</v>
      </c>
      <c r="F91" s="16">
        <v>1089</v>
      </c>
      <c r="G91" s="16">
        <v>0.83499999999999996</v>
      </c>
      <c r="H91" s="16">
        <v>2</v>
      </c>
      <c r="I91" s="16">
        <v>0.877</v>
      </c>
      <c r="J91" s="16">
        <v>0.06</v>
      </c>
      <c r="K91" s="16">
        <v>6.7919999999999998</v>
      </c>
    </row>
    <row r="92" spans="1:11" x14ac:dyDescent="0.3">
      <c r="B92" s="16"/>
      <c r="C92" s="16" t="s">
        <v>95</v>
      </c>
      <c r="D92" s="16">
        <v>0.97655999999999998</v>
      </c>
      <c r="E92" s="16">
        <v>1529</v>
      </c>
      <c r="F92" s="16">
        <v>1193</v>
      </c>
      <c r="G92" s="16">
        <v>0.92</v>
      </c>
      <c r="H92" s="16"/>
      <c r="I92" s="16"/>
      <c r="J92" s="16"/>
      <c r="K92" s="16"/>
    </row>
    <row r="94" spans="1:11" x14ac:dyDescent="0.3">
      <c r="A94" s="2" t="s">
        <v>96</v>
      </c>
      <c r="B94" s="3"/>
    </row>
    <row r="123" ht="12.45" customHeight="1" x14ac:dyDescent="0.3"/>
    <row r="129" spans="1:17" ht="26.4" x14ac:dyDescent="0.3">
      <c r="A129" s="2" t="s">
        <v>97</v>
      </c>
      <c r="B129" s="3"/>
      <c r="Q129" s="18"/>
    </row>
    <row r="130" spans="1:17" x14ac:dyDescent="0.3">
      <c r="Q130" s="19"/>
    </row>
    <row r="131" spans="1:17" ht="26.4" x14ac:dyDescent="0.3">
      <c r="B131" s="5" t="s">
        <v>98</v>
      </c>
      <c r="C131" s="5" t="s">
        <v>99</v>
      </c>
      <c r="D131" s="5" t="s">
        <v>29</v>
      </c>
      <c r="E131" s="5" t="s">
        <v>34</v>
      </c>
      <c r="F131" s="5" t="s">
        <v>37</v>
      </c>
      <c r="G131" s="5" t="s">
        <v>40</v>
      </c>
      <c r="H131" s="5" t="s">
        <v>100</v>
      </c>
      <c r="I131" s="5" t="s">
        <v>101</v>
      </c>
      <c r="Q131" s="18"/>
    </row>
    <row r="132" spans="1:17" ht="39.6" x14ac:dyDescent="0.3">
      <c r="B132" s="16" t="s">
        <v>96</v>
      </c>
      <c r="C132" s="16" t="s">
        <v>102</v>
      </c>
      <c r="D132" s="16">
        <v>58.2</v>
      </c>
      <c r="E132" s="17">
        <v>1230</v>
      </c>
      <c r="F132" s="16">
        <v>0.54100000000000004</v>
      </c>
      <c r="G132" s="16">
        <v>-6.1600000000000001E-4</v>
      </c>
      <c r="H132" s="16">
        <v>1</v>
      </c>
      <c r="I132" s="16" t="s">
        <v>103</v>
      </c>
    </row>
    <row r="133" spans="1:17" x14ac:dyDescent="0.3">
      <c r="Q133" s="18"/>
    </row>
    <row r="134" spans="1:17" x14ac:dyDescent="0.3">
      <c r="Q134" s="19"/>
    </row>
    <row r="135" spans="1:17" x14ac:dyDescent="0.3">
      <c r="A135" s="2"/>
      <c r="P135" s="18"/>
      <c r="Q135" s="18"/>
    </row>
    <row r="136" spans="1:17" ht="15" thickBot="1" x14ac:dyDescent="0.35"/>
    <row r="137" spans="1:17" ht="15" thickBot="1" x14ac:dyDescent="0.35">
      <c r="B137" s="23" t="s">
        <v>104</v>
      </c>
      <c r="C137" s="24" t="s">
        <v>105</v>
      </c>
      <c r="D137" s="23" t="s">
        <v>106</v>
      </c>
      <c r="E137" s="23" t="s">
        <v>107</v>
      </c>
      <c r="F137" s="23" t="s">
        <v>108</v>
      </c>
      <c r="G137" s="25"/>
      <c r="H137" s="25"/>
      <c r="I137" s="26" t="s">
        <v>109</v>
      </c>
      <c r="J137" s="27"/>
      <c r="K137" s="27"/>
      <c r="L137" s="28"/>
      <c r="N137" s="26" t="s">
        <v>109</v>
      </c>
      <c r="O137" s="27"/>
      <c r="P137" s="27"/>
      <c r="Q137" s="28"/>
    </row>
    <row r="138" spans="1:17" ht="15" thickBot="1" x14ac:dyDescent="0.35">
      <c r="B138" s="29" t="s">
        <v>110</v>
      </c>
      <c r="C138" s="16">
        <v>3.625</v>
      </c>
      <c r="D138" s="30">
        <f>C138*500/10</f>
        <v>181.25</v>
      </c>
      <c r="E138" s="30">
        <f>D138*10/1000</f>
        <v>1.8125</v>
      </c>
      <c r="F138" s="31">
        <f>E138/$L$139</f>
        <v>4.8333333333333334E-4</v>
      </c>
      <c r="G138" s="25"/>
      <c r="H138" s="25"/>
      <c r="I138" s="32" t="s">
        <v>111</v>
      </c>
      <c r="J138" s="33" t="s">
        <v>112</v>
      </c>
      <c r="K138" s="33" t="s">
        <v>113</v>
      </c>
      <c r="L138" s="34" t="s">
        <v>114</v>
      </c>
      <c r="N138" s="32" t="s">
        <v>111</v>
      </c>
      <c r="O138" s="33" t="s">
        <v>112</v>
      </c>
      <c r="P138" s="33" t="s">
        <v>113</v>
      </c>
      <c r="Q138" s="34" t="s">
        <v>114</v>
      </c>
    </row>
    <row r="139" spans="1:17" ht="15" thickBot="1" x14ac:dyDescent="0.35">
      <c r="B139" s="35" t="s">
        <v>115</v>
      </c>
      <c r="C139" s="16">
        <v>4.1710000000000003</v>
      </c>
      <c r="D139" s="30">
        <f t="shared" ref="D139:D141" si="0">C139*500/10</f>
        <v>208.55</v>
      </c>
      <c r="E139" s="36">
        <f t="shared" ref="E139:E141" si="1">D139*10/1000</f>
        <v>2.0855000000000001</v>
      </c>
      <c r="F139" s="37">
        <f t="shared" ref="F139:F141" si="2">E139/$L$139</f>
        <v>5.5613333333333337E-4</v>
      </c>
      <c r="G139" s="25"/>
      <c r="H139" s="25"/>
      <c r="I139" s="38">
        <v>0.125</v>
      </c>
      <c r="J139" s="38">
        <v>0.03</v>
      </c>
      <c r="K139" s="38">
        <f>I139*J139</f>
        <v>3.7499999999999999E-3</v>
      </c>
      <c r="L139" s="39">
        <f>K139*1000*1000</f>
        <v>3750</v>
      </c>
      <c r="N139" s="38">
        <v>0.25</v>
      </c>
      <c r="O139" s="38">
        <v>0.03</v>
      </c>
      <c r="P139" s="38">
        <f>N139*O139</f>
        <v>7.4999999999999997E-3</v>
      </c>
      <c r="Q139" s="39">
        <f>P139*1000*1000</f>
        <v>7500</v>
      </c>
    </row>
    <row r="140" spans="1:17" ht="15" thickBot="1" x14ac:dyDescent="0.35">
      <c r="B140" s="35" t="s">
        <v>116</v>
      </c>
      <c r="C140" s="16">
        <v>2.4790000000000001</v>
      </c>
      <c r="D140" s="30">
        <f t="shared" si="0"/>
        <v>123.95</v>
      </c>
      <c r="E140" s="36">
        <f t="shared" si="1"/>
        <v>1.2395</v>
      </c>
      <c r="F140" s="37">
        <f t="shared" si="2"/>
        <v>3.3053333333333336E-4</v>
      </c>
      <c r="G140" s="25"/>
      <c r="H140" s="25"/>
    </row>
    <row r="141" spans="1:17" ht="15" thickBot="1" x14ac:dyDescent="0.35">
      <c r="B141" s="41" t="s">
        <v>142</v>
      </c>
      <c r="C141" s="16">
        <v>2.8149999999999999</v>
      </c>
      <c r="D141" s="30">
        <f t="shared" si="0"/>
        <v>140.75</v>
      </c>
      <c r="E141" s="36">
        <f t="shared" si="1"/>
        <v>1.4075</v>
      </c>
      <c r="F141" s="37">
        <f t="shared" si="2"/>
        <v>3.7533333333333331E-4</v>
      </c>
      <c r="G141" s="40">
        <f>AVERAGE(F138:F141)</f>
        <v>4.3633333333333339E-4</v>
      </c>
      <c r="H141" s="25"/>
      <c r="I141" s="26" t="s">
        <v>109</v>
      </c>
      <c r="J141" s="27"/>
      <c r="K141" s="27"/>
      <c r="L141" s="28"/>
    </row>
    <row r="142" spans="1:17" ht="15" thickBot="1" x14ac:dyDescent="0.35">
      <c r="I142" s="32" t="s">
        <v>111</v>
      </c>
      <c r="J142" s="33" t="s">
        <v>112</v>
      </c>
      <c r="K142" s="33" t="s">
        <v>113</v>
      </c>
      <c r="L142" s="34" t="s">
        <v>114</v>
      </c>
    </row>
    <row r="143" spans="1:17" ht="15" thickBot="1" x14ac:dyDescent="0.35">
      <c r="A143" s="44"/>
      <c r="B143" s="45" t="s">
        <v>117</v>
      </c>
      <c r="C143" s="46"/>
      <c r="D143" s="47"/>
      <c r="E143" s="48"/>
      <c r="F143" s="49"/>
      <c r="I143" s="38">
        <v>0.5</v>
      </c>
      <c r="J143" s="38">
        <v>0.03</v>
      </c>
      <c r="K143" s="38">
        <f>I143*J143</f>
        <v>1.4999999999999999E-2</v>
      </c>
      <c r="L143" s="39">
        <f>K143*1000*1000</f>
        <v>15000</v>
      </c>
    </row>
    <row r="144" spans="1:17" ht="15" thickBot="1" x14ac:dyDescent="0.35">
      <c r="B144" s="29" t="s">
        <v>118</v>
      </c>
      <c r="C144" s="16">
        <v>4.7460000000000004</v>
      </c>
      <c r="D144" s="30">
        <f>C144*500/10</f>
        <v>237.3</v>
      </c>
      <c r="E144" s="30">
        <f>D144*10/1000</f>
        <v>2.3730000000000002</v>
      </c>
      <c r="F144" s="31">
        <f>E144/$Q$139</f>
        <v>3.1640000000000005E-4</v>
      </c>
      <c r="I144" s="18"/>
      <c r="J144" s="18"/>
      <c r="K144" s="18"/>
      <c r="L144" s="18"/>
    </row>
    <row r="145" spans="1:12" ht="15" thickBot="1" x14ac:dyDescent="0.35">
      <c r="B145" s="35" t="s">
        <v>119</v>
      </c>
      <c r="C145" s="16">
        <v>8.3610000000000007</v>
      </c>
      <c r="D145" s="36">
        <f t="shared" ref="D145:D147" si="3">C145*500/10</f>
        <v>418.05</v>
      </c>
      <c r="E145" s="36">
        <f t="shared" ref="E145:E147" si="4">D145*10/1000</f>
        <v>4.1805000000000003</v>
      </c>
      <c r="F145" s="31">
        <f t="shared" ref="F145:F147" si="5">E145/$Q$139</f>
        <v>5.574E-4</v>
      </c>
      <c r="I145" s="25"/>
      <c r="J145" s="25"/>
      <c r="K145" s="25"/>
      <c r="L145" s="25"/>
    </row>
    <row r="146" spans="1:12" ht="15" thickBot="1" x14ac:dyDescent="0.35">
      <c r="B146" s="35" t="s">
        <v>120</v>
      </c>
      <c r="C146" s="16">
        <v>6.8490000000000002</v>
      </c>
      <c r="D146" s="36">
        <f t="shared" si="3"/>
        <v>342.45</v>
      </c>
      <c r="E146" s="36">
        <f t="shared" si="4"/>
        <v>3.4245000000000001</v>
      </c>
      <c r="F146" s="31">
        <f t="shared" si="5"/>
        <v>4.5660000000000004E-4</v>
      </c>
      <c r="I146" s="44" t="s">
        <v>121</v>
      </c>
      <c r="J146" s="25"/>
      <c r="K146" s="25"/>
      <c r="L146" s="25"/>
    </row>
    <row r="147" spans="1:12" ht="15" thickBot="1" x14ac:dyDescent="0.35">
      <c r="B147" s="51" t="s">
        <v>143</v>
      </c>
      <c r="C147" s="16">
        <v>3.8</v>
      </c>
      <c r="D147" s="36">
        <f t="shared" si="3"/>
        <v>190</v>
      </c>
      <c r="E147" s="36">
        <f t="shared" si="4"/>
        <v>1.9</v>
      </c>
      <c r="F147" s="31">
        <f t="shared" si="5"/>
        <v>2.5333333333333333E-4</v>
      </c>
      <c r="G147" s="50">
        <f>AVERAGE(F144:F147)</f>
        <v>3.9593333333333338E-4</v>
      </c>
      <c r="I147" s="36"/>
      <c r="J147" s="52" t="s">
        <v>122</v>
      </c>
      <c r="K147" s="52" t="s">
        <v>123</v>
      </c>
      <c r="L147" s="52" t="s">
        <v>124</v>
      </c>
    </row>
    <row r="148" spans="1:12" ht="15" thickBot="1" x14ac:dyDescent="0.35">
      <c r="D148" s="25"/>
      <c r="E148" s="25"/>
      <c r="F148" s="53"/>
      <c r="I148" s="52" t="str">
        <f>B137</f>
        <v>0.125 mg/ml</v>
      </c>
      <c r="J148" s="36">
        <f>AVERAGE(E138:E141)</f>
        <v>1.63625</v>
      </c>
      <c r="K148" s="36">
        <f>_xlfn.STDEV.S(E138:E141)</f>
        <v>0.38411228826997995</v>
      </c>
      <c r="L148" s="54">
        <f>K148/J148</f>
        <v>0.23475158946981203</v>
      </c>
    </row>
    <row r="149" spans="1:12" ht="15" thickBot="1" x14ac:dyDescent="0.35">
      <c r="A149" s="55"/>
      <c r="B149" s="45" t="s">
        <v>125</v>
      </c>
      <c r="C149" s="46"/>
      <c r="D149" s="47"/>
      <c r="E149" s="48"/>
      <c r="F149" s="49"/>
      <c r="I149" s="52" t="str">
        <f>B143</f>
        <v>0.25 mg/ml</v>
      </c>
      <c r="J149" s="36">
        <f>AVERAGE(E144:E147)</f>
        <v>2.9695000000000005</v>
      </c>
      <c r="K149" s="36">
        <f>_xlfn.STDEV.S(E144:E147)</f>
        <v>1.0284597707251344</v>
      </c>
      <c r="L149" s="54">
        <f>K149/J149</f>
        <v>0.3463410576612676</v>
      </c>
    </row>
    <row r="150" spans="1:12" ht="15" thickBot="1" x14ac:dyDescent="0.35">
      <c r="A150" s="55"/>
      <c r="B150" s="29" t="s">
        <v>126</v>
      </c>
      <c r="C150" s="16">
        <v>8.5670000000000002</v>
      </c>
      <c r="D150" s="30">
        <f>C150*500/10</f>
        <v>428.35</v>
      </c>
      <c r="E150" s="30">
        <f>D150*10/1000</f>
        <v>4.2835000000000001</v>
      </c>
      <c r="F150" s="31">
        <f>E150/$L$143</f>
        <v>2.8556666666666665E-4</v>
      </c>
      <c r="I150" s="52" t="str">
        <f>B149</f>
        <v>0.5 mg/ml</v>
      </c>
      <c r="J150" s="36">
        <f>AVERAGE(E150:E153)</f>
        <v>3.8555000000000001</v>
      </c>
      <c r="K150" s="36">
        <f>_xlfn.STDEV.S(E150:E153)</f>
        <v>0.35828457032550731</v>
      </c>
      <c r="L150" s="54">
        <f>K150/J150</f>
        <v>9.2928172824667948E-2</v>
      </c>
    </row>
    <row r="151" spans="1:12" ht="15" thickBot="1" x14ac:dyDescent="0.35">
      <c r="A151" s="55"/>
      <c r="B151" s="35" t="s">
        <v>127</v>
      </c>
      <c r="C151" s="16">
        <v>7.7460000000000004</v>
      </c>
      <c r="D151" s="36">
        <f t="shared" ref="D151:D153" si="6">C151*500/10</f>
        <v>387.3</v>
      </c>
      <c r="E151" s="36">
        <f t="shared" ref="E151:E153" si="7">D151*10/1000</f>
        <v>3.8730000000000002</v>
      </c>
      <c r="F151" s="31">
        <f t="shared" ref="F151:F152" si="8">E151/$L$143</f>
        <v>2.5819999999999999E-4</v>
      </c>
    </row>
    <row r="152" spans="1:12" ht="15" thickBot="1" x14ac:dyDescent="0.35">
      <c r="B152" s="35" t="s">
        <v>128</v>
      </c>
      <c r="C152" s="16">
        <v>6.8129999999999997</v>
      </c>
      <c r="D152" s="36">
        <f t="shared" si="6"/>
        <v>340.65</v>
      </c>
      <c r="E152" s="36">
        <f t="shared" si="7"/>
        <v>3.4064999999999999</v>
      </c>
      <c r="F152" s="31">
        <f t="shared" si="8"/>
        <v>2.2709999999999999E-4</v>
      </c>
    </row>
    <row r="153" spans="1:12" ht="15" thickBot="1" x14ac:dyDescent="0.35">
      <c r="B153" s="51" t="s">
        <v>144</v>
      </c>
      <c r="C153" s="16">
        <v>7.718</v>
      </c>
      <c r="D153" s="36">
        <f t="shared" si="6"/>
        <v>385.9</v>
      </c>
      <c r="E153" s="36">
        <f t="shared" si="7"/>
        <v>3.859</v>
      </c>
      <c r="F153" s="31">
        <f>E153/$L$143</f>
        <v>2.5726666666666667E-4</v>
      </c>
      <c r="G153" s="50">
        <f>AVERAGE(F150:F153)</f>
        <v>2.5703333333333331E-4</v>
      </c>
    </row>
  </sheetData>
  <mergeCells count="8">
    <mergeCell ref="B40:B41"/>
    <mergeCell ref="B42:B43"/>
    <mergeCell ref="B28:B29"/>
    <mergeCell ref="B30:B31"/>
    <mergeCell ref="B32:B33"/>
    <mergeCell ref="B34:B35"/>
    <mergeCell ref="B36:B37"/>
    <mergeCell ref="B38:B3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58D69-CC11-440D-9043-0C92EE2B954A}">
  <dimension ref="A2:R162"/>
  <sheetViews>
    <sheetView topLeftCell="A38" workbookViewId="0">
      <selection activeCell="D48" sqref="D48"/>
    </sheetView>
  </sheetViews>
  <sheetFormatPr defaultRowHeight="14.4" x14ac:dyDescent="0.3"/>
  <cols>
    <col min="1" max="1" width="20.77734375" customWidth="1"/>
    <col min="2" max="2" width="12.77734375" customWidth="1"/>
  </cols>
  <sheetData>
    <row r="2" spans="1:2" x14ac:dyDescent="0.3">
      <c r="A2" t="s">
        <v>0</v>
      </c>
      <c r="B2" t="s">
        <v>1</v>
      </c>
    </row>
    <row r="4" spans="1:2" x14ac:dyDescent="0.3">
      <c r="A4" t="s">
        <v>2</v>
      </c>
      <c r="B4" t="s">
        <v>153</v>
      </c>
    </row>
    <row r="5" spans="1:2" x14ac:dyDescent="0.3">
      <c r="A5" t="s">
        <v>4</v>
      </c>
      <c r="B5" t="s">
        <v>154</v>
      </c>
    </row>
    <row r="6" spans="1:2" x14ac:dyDescent="0.3">
      <c r="A6" t="s">
        <v>6</v>
      </c>
      <c r="B6" t="s">
        <v>7</v>
      </c>
    </row>
    <row r="7" spans="1:2" x14ac:dyDescent="0.3">
      <c r="A7" s="56" t="s">
        <v>8</v>
      </c>
      <c r="B7" s="57">
        <v>45583</v>
      </c>
    </row>
    <row r="8" spans="1:2" x14ac:dyDescent="0.3">
      <c r="A8" t="s">
        <v>9</v>
      </c>
      <c r="B8" s="1">
        <v>0.59803240740740737</v>
      </c>
    </row>
    <row r="9" spans="1:2" x14ac:dyDescent="0.3">
      <c r="A9" t="s">
        <v>10</v>
      </c>
      <c r="B9" t="s">
        <v>11</v>
      </c>
    </row>
    <row r="10" spans="1:2" x14ac:dyDescent="0.3">
      <c r="A10" t="s">
        <v>12</v>
      </c>
      <c r="B10">
        <v>20110536</v>
      </c>
    </row>
    <row r="11" spans="1:2" x14ac:dyDescent="0.3">
      <c r="A11" t="s">
        <v>13</v>
      </c>
      <c r="B11" t="s">
        <v>14</v>
      </c>
    </row>
    <row r="13" spans="1:2" ht="39" customHeight="1" x14ac:dyDescent="0.3">
      <c r="A13" s="2" t="s">
        <v>15</v>
      </c>
      <c r="B13" s="3"/>
    </row>
    <row r="14" spans="1:2" x14ac:dyDescent="0.3">
      <c r="A14" t="s">
        <v>16</v>
      </c>
      <c r="B14" t="s">
        <v>17</v>
      </c>
    </row>
    <row r="15" spans="1:2" x14ac:dyDescent="0.3">
      <c r="A15" t="s">
        <v>18</v>
      </c>
    </row>
    <row r="16" spans="1:2" x14ac:dyDescent="0.3">
      <c r="A16" t="s">
        <v>19</v>
      </c>
      <c r="B16" t="s">
        <v>20</v>
      </c>
    </row>
    <row r="17" spans="1:15" x14ac:dyDescent="0.3">
      <c r="B17" t="s">
        <v>21</v>
      </c>
    </row>
    <row r="18" spans="1:15" x14ac:dyDescent="0.3">
      <c r="B18" t="s">
        <v>22</v>
      </c>
    </row>
    <row r="19" spans="1:15" x14ac:dyDescent="0.3">
      <c r="B19" t="s">
        <v>155</v>
      </c>
    </row>
    <row r="20" spans="1:15" x14ac:dyDescent="0.3">
      <c r="B20" t="s">
        <v>24</v>
      </c>
    </row>
    <row r="21" spans="1:15" x14ac:dyDescent="0.3">
      <c r="B21" t="s">
        <v>25</v>
      </c>
    </row>
    <row r="22" spans="1:15" x14ac:dyDescent="0.3">
      <c r="B22" t="s">
        <v>26</v>
      </c>
    </row>
    <row r="23" spans="1:15" x14ac:dyDescent="0.3">
      <c r="B23" t="s">
        <v>27</v>
      </c>
    </row>
    <row r="25" spans="1:15" x14ac:dyDescent="0.3">
      <c r="A25" s="2" t="s">
        <v>28</v>
      </c>
      <c r="B25" s="3"/>
    </row>
    <row r="27" spans="1:15" x14ac:dyDescent="0.3">
      <c r="B27" s="4"/>
      <c r="C27" s="5">
        <v>1</v>
      </c>
      <c r="D27" s="5">
        <v>2</v>
      </c>
      <c r="E27" s="5">
        <v>3</v>
      </c>
      <c r="F27" s="5">
        <v>4</v>
      </c>
      <c r="G27" s="5">
        <v>5</v>
      </c>
      <c r="H27" s="5">
        <v>6</v>
      </c>
      <c r="I27" s="5">
        <v>7</v>
      </c>
      <c r="J27" s="5">
        <v>8</v>
      </c>
      <c r="K27" s="5">
        <v>9</v>
      </c>
      <c r="L27" s="5">
        <v>10</v>
      </c>
      <c r="M27" s="5">
        <v>11</v>
      </c>
      <c r="N27" s="5">
        <v>12</v>
      </c>
    </row>
    <row r="28" spans="1:15" x14ac:dyDescent="0.3">
      <c r="B28" s="125" t="s">
        <v>29</v>
      </c>
      <c r="C28" s="7" t="s">
        <v>146</v>
      </c>
      <c r="D28" s="7" t="s">
        <v>146</v>
      </c>
      <c r="E28" s="7" t="s">
        <v>30</v>
      </c>
      <c r="F28" s="7" t="s">
        <v>30</v>
      </c>
      <c r="G28" s="8" t="s">
        <v>31</v>
      </c>
      <c r="H28" s="8" t="s">
        <v>31</v>
      </c>
      <c r="I28" s="6"/>
      <c r="J28" s="6"/>
      <c r="K28" s="6"/>
      <c r="L28" s="6"/>
      <c r="M28" s="6"/>
      <c r="N28" s="6"/>
      <c r="O28" s="9" t="s">
        <v>32</v>
      </c>
    </row>
    <row r="29" spans="1:15" x14ac:dyDescent="0.3">
      <c r="B29" s="126"/>
      <c r="C29" s="11">
        <v>250</v>
      </c>
      <c r="D29" s="11">
        <v>250</v>
      </c>
      <c r="E29" s="11">
        <v>0.97655999999999998</v>
      </c>
      <c r="F29" s="11">
        <v>0.97655999999999998</v>
      </c>
      <c r="G29" s="12"/>
      <c r="H29" s="12"/>
      <c r="I29" s="10"/>
      <c r="J29" s="10"/>
      <c r="K29" s="10"/>
      <c r="L29" s="10"/>
      <c r="M29" s="10"/>
      <c r="N29" s="10"/>
      <c r="O29" s="9" t="s">
        <v>33</v>
      </c>
    </row>
    <row r="30" spans="1:15" x14ac:dyDescent="0.3">
      <c r="B30" s="125" t="s">
        <v>34</v>
      </c>
      <c r="C30" s="7" t="s">
        <v>147</v>
      </c>
      <c r="D30" s="7" t="s">
        <v>147</v>
      </c>
      <c r="E30" s="13" t="s">
        <v>35</v>
      </c>
      <c r="F30" s="13" t="s">
        <v>35</v>
      </c>
      <c r="G30" s="8" t="s">
        <v>36</v>
      </c>
      <c r="H30" s="8" t="s">
        <v>36</v>
      </c>
      <c r="I30" s="6"/>
      <c r="J30" s="6"/>
      <c r="K30" s="6"/>
      <c r="L30" s="6"/>
      <c r="M30" s="6"/>
      <c r="N30" s="6"/>
      <c r="O30" s="9" t="s">
        <v>32</v>
      </c>
    </row>
    <row r="31" spans="1:15" x14ac:dyDescent="0.3">
      <c r="B31" s="126"/>
      <c r="C31" s="11">
        <v>125</v>
      </c>
      <c r="D31" s="11">
        <v>125</v>
      </c>
      <c r="E31" s="14"/>
      <c r="F31" s="14"/>
      <c r="G31" s="12"/>
      <c r="H31" s="12"/>
      <c r="I31" s="10"/>
      <c r="J31" s="10"/>
      <c r="K31" s="10"/>
      <c r="L31" s="10"/>
      <c r="M31" s="10"/>
      <c r="N31" s="10"/>
      <c r="O31" s="9" t="s">
        <v>33</v>
      </c>
    </row>
    <row r="32" spans="1:15" x14ac:dyDescent="0.3">
      <c r="B32" s="125" t="s">
        <v>37</v>
      </c>
      <c r="C32" s="7" t="s">
        <v>130</v>
      </c>
      <c r="D32" s="7" t="s">
        <v>130</v>
      </c>
      <c r="E32" s="8" t="s">
        <v>38</v>
      </c>
      <c r="F32" s="8" t="s">
        <v>38</v>
      </c>
      <c r="G32" s="8" t="s">
        <v>39</v>
      </c>
      <c r="H32" s="8" t="s">
        <v>39</v>
      </c>
      <c r="I32" s="6"/>
      <c r="J32" s="6"/>
      <c r="K32" s="6"/>
      <c r="L32" s="6"/>
      <c r="M32" s="6"/>
      <c r="N32" s="6"/>
      <c r="O32" s="9" t="s">
        <v>32</v>
      </c>
    </row>
    <row r="33" spans="1:15" x14ac:dyDescent="0.3">
      <c r="B33" s="126"/>
      <c r="C33" s="11">
        <v>62.5</v>
      </c>
      <c r="D33" s="11">
        <v>62.5</v>
      </c>
      <c r="E33" s="12"/>
      <c r="F33" s="12"/>
      <c r="G33" s="12"/>
      <c r="H33" s="12"/>
      <c r="I33" s="10"/>
      <c r="J33" s="10"/>
      <c r="K33" s="10"/>
      <c r="L33" s="10"/>
      <c r="M33" s="10"/>
      <c r="N33" s="10"/>
      <c r="O33" s="9" t="s">
        <v>33</v>
      </c>
    </row>
    <row r="34" spans="1:15" x14ac:dyDescent="0.3">
      <c r="B34" s="125" t="s">
        <v>40</v>
      </c>
      <c r="C34" s="7" t="s">
        <v>41</v>
      </c>
      <c r="D34" s="7" t="s">
        <v>41</v>
      </c>
      <c r="E34" s="8" t="s">
        <v>42</v>
      </c>
      <c r="F34" s="8" t="s">
        <v>42</v>
      </c>
      <c r="G34" s="8" t="s">
        <v>131</v>
      </c>
      <c r="H34" s="8" t="s">
        <v>131</v>
      </c>
      <c r="I34" s="6"/>
      <c r="J34" s="6"/>
      <c r="K34" s="6"/>
      <c r="L34" s="6"/>
      <c r="M34" s="6"/>
      <c r="N34" s="6"/>
      <c r="O34" s="9" t="s">
        <v>32</v>
      </c>
    </row>
    <row r="35" spans="1:15" x14ac:dyDescent="0.3">
      <c r="B35" s="126"/>
      <c r="C35" s="11">
        <v>31.25</v>
      </c>
      <c r="D35" s="11">
        <v>31.25</v>
      </c>
      <c r="E35" s="12"/>
      <c r="F35" s="12"/>
      <c r="G35" s="12"/>
      <c r="H35" s="12"/>
      <c r="I35" s="10"/>
      <c r="J35" s="10"/>
      <c r="K35" s="10"/>
      <c r="L35" s="10"/>
      <c r="M35" s="10"/>
      <c r="N35" s="10"/>
      <c r="O35" s="9" t="s">
        <v>33</v>
      </c>
    </row>
    <row r="36" spans="1:15" x14ac:dyDescent="0.3">
      <c r="B36" s="125" t="s">
        <v>43</v>
      </c>
      <c r="C36" s="7" t="s">
        <v>44</v>
      </c>
      <c r="D36" s="7" t="s">
        <v>44</v>
      </c>
      <c r="E36" s="8" t="s">
        <v>45</v>
      </c>
      <c r="F36" s="8" t="s">
        <v>45</v>
      </c>
      <c r="G36" s="8" t="s">
        <v>132</v>
      </c>
      <c r="H36" s="8" t="s">
        <v>132</v>
      </c>
      <c r="I36" s="6"/>
      <c r="J36" s="6"/>
      <c r="K36" s="6"/>
      <c r="L36" s="6"/>
      <c r="M36" s="6"/>
      <c r="N36" s="6"/>
      <c r="O36" s="9" t="s">
        <v>32</v>
      </c>
    </row>
    <row r="37" spans="1:15" x14ac:dyDescent="0.3">
      <c r="B37" s="126"/>
      <c r="C37" s="11">
        <v>15.625</v>
      </c>
      <c r="D37" s="11">
        <v>15.625</v>
      </c>
      <c r="E37" s="12"/>
      <c r="F37" s="12"/>
      <c r="G37" s="12"/>
      <c r="H37" s="12"/>
      <c r="I37" s="10"/>
      <c r="J37" s="10"/>
      <c r="K37" s="10"/>
      <c r="L37" s="10"/>
      <c r="M37" s="10"/>
      <c r="N37" s="10"/>
      <c r="O37" s="9" t="s">
        <v>33</v>
      </c>
    </row>
    <row r="38" spans="1:15" x14ac:dyDescent="0.3">
      <c r="B38" s="125" t="s">
        <v>46</v>
      </c>
      <c r="C38" s="7" t="s">
        <v>47</v>
      </c>
      <c r="D38" s="7" t="s">
        <v>47</v>
      </c>
      <c r="E38" s="8" t="s">
        <v>48</v>
      </c>
      <c r="F38" s="8" t="s">
        <v>48</v>
      </c>
      <c r="G38" s="8" t="s">
        <v>133</v>
      </c>
      <c r="H38" s="8" t="s">
        <v>133</v>
      </c>
      <c r="I38" s="6"/>
      <c r="J38" s="6"/>
      <c r="K38" s="6"/>
      <c r="L38" s="6"/>
      <c r="M38" s="6"/>
      <c r="N38" s="6"/>
      <c r="O38" s="9" t="s">
        <v>32</v>
      </c>
    </row>
    <row r="39" spans="1:15" x14ac:dyDescent="0.3">
      <c r="B39" s="126"/>
      <c r="C39" s="11">
        <v>7.8125</v>
      </c>
      <c r="D39" s="11">
        <v>7.8125</v>
      </c>
      <c r="E39" s="12"/>
      <c r="F39" s="12"/>
      <c r="G39" s="12"/>
      <c r="H39" s="12"/>
      <c r="I39" s="10"/>
      <c r="J39" s="10"/>
      <c r="K39" s="10"/>
      <c r="L39" s="10"/>
      <c r="M39" s="10"/>
      <c r="N39" s="10"/>
      <c r="O39" s="9" t="s">
        <v>33</v>
      </c>
    </row>
    <row r="40" spans="1:15" x14ac:dyDescent="0.3">
      <c r="B40" s="125" t="s">
        <v>49</v>
      </c>
      <c r="C40" s="7" t="s">
        <v>50</v>
      </c>
      <c r="D40" s="7" t="s">
        <v>50</v>
      </c>
      <c r="E40" s="8" t="s">
        <v>51</v>
      </c>
      <c r="F40" s="8" t="s">
        <v>51</v>
      </c>
      <c r="G40" s="6"/>
      <c r="H40" s="6"/>
      <c r="I40" s="6"/>
      <c r="J40" s="6"/>
      <c r="K40" s="6"/>
      <c r="L40" s="6"/>
      <c r="M40" s="6"/>
      <c r="N40" s="6"/>
      <c r="O40" s="9" t="s">
        <v>32</v>
      </c>
    </row>
    <row r="41" spans="1:15" x14ac:dyDescent="0.3">
      <c r="B41" s="126"/>
      <c r="C41" s="11">
        <v>3.9062999999999999</v>
      </c>
      <c r="D41" s="11">
        <v>3.9062999999999999</v>
      </c>
      <c r="E41" s="12"/>
      <c r="F41" s="12"/>
      <c r="G41" s="10"/>
      <c r="H41" s="10"/>
      <c r="I41" s="10"/>
      <c r="J41" s="10"/>
      <c r="K41" s="10"/>
      <c r="L41" s="10"/>
      <c r="M41" s="10"/>
      <c r="N41" s="10"/>
      <c r="O41" s="9" t="s">
        <v>33</v>
      </c>
    </row>
    <row r="42" spans="1:15" x14ac:dyDescent="0.3">
      <c r="B42" s="125" t="s">
        <v>52</v>
      </c>
      <c r="C42" s="7" t="s">
        <v>53</v>
      </c>
      <c r="D42" s="7" t="s">
        <v>53</v>
      </c>
      <c r="E42" s="8" t="s">
        <v>54</v>
      </c>
      <c r="F42" s="8" t="s">
        <v>54</v>
      </c>
      <c r="G42" s="6"/>
      <c r="H42" s="6"/>
      <c r="I42" s="6"/>
      <c r="J42" s="6"/>
      <c r="K42" s="6"/>
      <c r="L42" s="6"/>
      <c r="M42" s="6"/>
      <c r="N42" s="6"/>
      <c r="O42" s="9" t="s">
        <v>32</v>
      </c>
    </row>
    <row r="43" spans="1:15" x14ac:dyDescent="0.3">
      <c r="B43" s="126"/>
      <c r="C43" s="11">
        <v>1.9531000000000001</v>
      </c>
      <c r="D43" s="11">
        <v>1.9531000000000001</v>
      </c>
      <c r="E43" s="12"/>
      <c r="F43" s="12"/>
      <c r="G43" s="10"/>
      <c r="H43" s="10"/>
      <c r="I43" s="10"/>
      <c r="J43" s="10"/>
      <c r="K43" s="10"/>
      <c r="L43" s="10"/>
      <c r="M43" s="10"/>
      <c r="N43" s="10"/>
      <c r="O43" s="9" t="s">
        <v>33</v>
      </c>
    </row>
    <row r="45" spans="1:15" x14ac:dyDescent="0.3">
      <c r="A45" s="2" t="s">
        <v>55</v>
      </c>
      <c r="B45" s="3"/>
    </row>
    <row r="46" spans="1:15" x14ac:dyDescent="0.3">
      <c r="A46" t="s">
        <v>56</v>
      </c>
      <c r="B46">
        <v>23.5</v>
      </c>
    </row>
    <row r="48" spans="1:15" ht="26.4" x14ac:dyDescent="0.3">
      <c r="B48" s="5" t="s">
        <v>32</v>
      </c>
      <c r="C48" s="5" t="s">
        <v>57</v>
      </c>
      <c r="D48" s="5" t="s">
        <v>195</v>
      </c>
      <c r="E48" s="15">
        <v>480550</v>
      </c>
      <c r="F48" s="5" t="s">
        <v>58</v>
      </c>
      <c r="G48" s="5" t="s">
        <v>59</v>
      </c>
      <c r="H48" s="5" t="s">
        <v>60</v>
      </c>
      <c r="I48" s="5" t="s">
        <v>61</v>
      </c>
      <c r="J48" s="5" t="s">
        <v>62</v>
      </c>
      <c r="K48" s="5" t="s">
        <v>63</v>
      </c>
    </row>
    <row r="49" spans="2:11" x14ac:dyDescent="0.3">
      <c r="B49" s="16" t="s">
        <v>35</v>
      </c>
      <c r="C49" s="16" t="s">
        <v>64</v>
      </c>
      <c r="D49" s="16"/>
      <c r="E49" s="16">
        <v>719</v>
      </c>
      <c r="F49" s="16">
        <v>4</v>
      </c>
      <c r="G49" s="16">
        <v>0.38700000000000001</v>
      </c>
      <c r="H49" s="16">
        <v>2</v>
      </c>
      <c r="I49" s="16">
        <v>0.38</v>
      </c>
      <c r="J49" s="16">
        <v>0.01</v>
      </c>
      <c r="K49" s="16">
        <v>2.5019999999999998</v>
      </c>
    </row>
    <row r="50" spans="2:11" x14ac:dyDescent="0.3">
      <c r="B50" s="16"/>
      <c r="C50" s="16" t="s">
        <v>65</v>
      </c>
      <c r="D50" s="16"/>
      <c r="E50" s="16">
        <v>711</v>
      </c>
      <c r="F50" s="16">
        <v>-4</v>
      </c>
      <c r="G50" s="16">
        <v>0.374</v>
      </c>
      <c r="H50" s="16"/>
      <c r="I50" s="16"/>
      <c r="J50" s="16"/>
      <c r="K50" s="16"/>
    </row>
    <row r="51" spans="2:11" x14ac:dyDescent="0.3">
      <c r="B51" s="16" t="s">
        <v>38</v>
      </c>
      <c r="C51" s="16" t="s">
        <v>66</v>
      </c>
      <c r="D51" s="16">
        <v>15000</v>
      </c>
      <c r="E51" s="16">
        <v>10318</v>
      </c>
      <c r="F51" s="16">
        <v>9603</v>
      </c>
      <c r="G51" s="16">
        <v>16.460999999999999</v>
      </c>
      <c r="H51" s="16">
        <v>2</v>
      </c>
      <c r="I51" s="16">
        <v>17.013999999999999</v>
      </c>
      <c r="J51" s="16">
        <v>0.78200000000000003</v>
      </c>
      <c r="K51" s="16">
        <v>4.5940000000000003</v>
      </c>
    </row>
    <row r="52" spans="2:11" x14ac:dyDescent="0.3">
      <c r="B52" s="16"/>
      <c r="C52" s="16" t="s">
        <v>67</v>
      </c>
      <c r="D52" s="16">
        <v>15000</v>
      </c>
      <c r="E52" s="16">
        <v>10981</v>
      </c>
      <c r="F52" s="16">
        <v>10266</v>
      </c>
      <c r="G52" s="16">
        <v>17.567</v>
      </c>
      <c r="H52" s="16"/>
      <c r="I52" s="16"/>
      <c r="J52" s="16"/>
      <c r="K52" s="16"/>
    </row>
    <row r="53" spans="2:11" x14ac:dyDescent="0.3">
      <c r="B53" s="16" t="s">
        <v>42</v>
      </c>
      <c r="C53" s="16" t="s">
        <v>68</v>
      </c>
      <c r="D53" s="16">
        <v>15000</v>
      </c>
      <c r="E53" s="16">
        <v>12259</v>
      </c>
      <c r="F53" s="16">
        <v>11544</v>
      </c>
      <c r="G53" s="16">
        <v>19.696000000000002</v>
      </c>
      <c r="H53" s="16">
        <v>2</v>
      </c>
      <c r="I53" s="16">
        <v>19.838000000000001</v>
      </c>
      <c r="J53" s="16">
        <v>0.2</v>
      </c>
      <c r="K53" s="16">
        <v>1.0089999999999999</v>
      </c>
    </row>
    <row r="54" spans="2:11" x14ac:dyDescent="0.3">
      <c r="B54" s="16"/>
      <c r="C54" s="16" t="s">
        <v>69</v>
      </c>
      <c r="D54" s="16">
        <v>15000</v>
      </c>
      <c r="E54" s="16">
        <v>12429</v>
      </c>
      <c r="F54" s="16">
        <v>11714</v>
      </c>
      <c r="G54" s="16">
        <v>19.978999999999999</v>
      </c>
      <c r="H54" s="16"/>
      <c r="I54" s="16"/>
      <c r="J54" s="16"/>
      <c r="K54" s="16"/>
    </row>
    <row r="55" spans="2:11" x14ac:dyDescent="0.3">
      <c r="B55" s="16" t="s">
        <v>45</v>
      </c>
      <c r="C55" s="16" t="s">
        <v>70</v>
      </c>
      <c r="D55" s="16">
        <v>15000</v>
      </c>
      <c r="E55" s="16">
        <v>14401</v>
      </c>
      <c r="F55" s="16">
        <v>13686</v>
      </c>
      <c r="G55" s="16">
        <v>23.260999999999999</v>
      </c>
      <c r="H55" s="16">
        <v>2</v>
      </c>
      <c r="I55" s="16">
        <v>23.050999999999998</v>
      </c>
      <c r="J55" s="16">
        <v>0.29799999999999999</v>
      </c>
      <c r="K55" s="16">
        <v>1.2909999999999999</v>
      </c>
    </row>
    <row r="56" spans="2:11" x14ac:dyDescent="0.3">
      <c r="B56" s="16"/>
      <c r="C56" s="16" t="s">
        <v>71</v>
      </c>
      <c r="D56" s="16">
        <v>15000</v>
      </c>
      <c r="E56" s="16">
        <v>14148</v>
      </c>
      <c r="F56" s="16">
        <v>13433</v>
      </c>
      <c r="G56" s="16">
        <v>22.84</v>
      </c>
      <c r="H56" s="16"/>
      <c r="I56" s="16"/>
      <c r="J56" s="16"/>
      <c r="K56" s="16"/>
    </row>
    <row r="57" spans="2:11" x14ac:dyDescent="0.3">
      <c r="B57" s="16" t="s">
        <v>48</v>
      </c>
      <c r="C57" s="16" t="s">
        <v>72</v>
      </c>
      <c r="D57" s="16">
        <v>15000</v>
      </c>
      <c r="E57" s="16">
        <v>9887</v>
      </c>
      <c r="F57" s="16">
        <v>9172</v>
      </c>
      <c r="G57" s="16">
        <v>15.742000000000001</v>
      </c>
      <c r="H57" s="16">
        <v>2</v>
      </c>
      <c r="I57" s="16">
        <v>16.341000000000001</v>
      </c>
      <c r="J57" s="16">
        <v>0.84699999999999998</v>
      </c>
      <c r="K57" s="16">
        <v>5.1820000000000004</v>
      </c>
    </row>
    <row r="58" spans="2:11" x14ac:dyDescent="0.3">
      <c r="B58" s="16"/>
      <c r="C58" s="16" t="s">
        <v>73</v>
      </c>
      <c r="D58" s="16">
        <v>15000</v>
      </c>
      <c r="E58" s="16">
        <v>10605</v>
      </c>
      <c r="F58" s="16">
        <v>9890</v>
      </c>
      <c r="G58" s="16">
        <v>16.940000000000001</v>
      </c>
      <c r="H58" s="16"/>
      <c r="I58" s="16"/>
      <c r="J58" s="16"/>
      <c r="K58" s="16"/>
    </row>
    <row r="59" spans="2:11" x14ac:dyDescent="0.3">
      <c r="B59" s="16" t="s">
        <v>51</v>
      </c>
      <c r="C59" s="16" t="s">
        <v>74</v>
      </c>
      <c r="D59" s="16">
        <v>30000</v>
      </c>
      <c r="E59" s="16">
        <v>11801</v>
      </c>
      <c r="F59" s="16">
        <v>11086</v>
      </c>
      <c r="G59" s="16">
        <v>18.933</v>
      </c>
      <c r="H59" s="16">
        <v>2</v>
      </c>
      <c r="I59" s="16">
        <v>18.841000000000001</v>
      </c>
      <c r="J59" s="16">
        <v>0.13100000000000001</v>
      </c>
      <c r="K59" s="16">
        <v>0.69399999999999995</v>
      </c>
    </row>
    <row r="60" spans="2:11" x14ac:dyDescent="0.3">
      <c r="B60" s="16"/>
      <c r="C60" s="16" t="s">
        <v>75</v>
      </c>
      <c r="D60" s="16">
        <v>30000</v>
      </c>
      <c r="E60" s="16">
        <v>11690</v>
      </c>
      <c r="F60" s="16">
        <v>10975</v>
      </c>
      <c r="G60" s="16">
        <v>18.748000000000001</v>
      </c>
      <c r="H60" s="16"/>
      <c r="I60" s="16"/>
      <c r="J60" s="16"/>
      <c r="K60" s="16"/>
    </row>
    <row r="61" spans="2:11" x14ac:dyDescent="0.3">
      <c r="B61" s="16" t="s">
        <v>54</v>
      </c>
      <c r="C61" s="16" t="s">
        <v>76</v>
      </c>
      <c r="D61" s="16">
        <v>30000</v>
      </c>
      <c r="E61" s="16">
        <v>18168</v>
      </c>
      <c r="F61" s="16">
        <v>17453</v>
      </c>
      <c r="G61" s="16">
        <v>29.518999999999998</v>
      </c>
      <c r="H61" s="16">
        <v>2</v>
      </c>
      <c r="I61" s="16">
        <v>29.077999999999999</v>
      </c>
      <c r="J61" s="16">
        <v>0.623</v>
      </c>
      <c r="K61" s="16">
        <v>2.1429999999999998</v>
      </c>
    </row>
    <row r="62" spans="2:11" x14ac:dyDescent="0.3">
      <c r="B62" s="16"/>
      <c r="C62" s="16" t="s">
        <v>77</v>
      </c>
      <c r="D62" s="16">
        <v>30000</v>
      </c>
      <c r="E62" s="16">
        <v>17637</v>
      </c>
      <c r="F62" s="16">
        <v>16922</v>
      </c>
      <c r="G62" s="16">
        <v>28.637</v>
      </c>
      <c r="H62" s="16"/>
      <c r="I62" s="16"/>
      <c r="J62" s="16"/>
      <c r="K62" s="16"/>
    </row>
    <row r="63" spans="2:11" x14ac:dyDescent="0.3">
      <c r="B63" s="16" t="s">
        <v>31</v>
      </c>
      <c r="C63" s="16" t="s">
        <v>78</v>
      </c>
      <c r="D63" s="16">
        <v>30000</v>
      </c>
      <c r="E63" s="16">
        <v>11278</v>
      </c>
      <c r="F63" s="16">
        <v>10563</v>
      </c>
      <c r="G63" s="16">
        <v>18.062000000000001</v>
      </c>
      <c r="H63" s="16">
        <v>2</v>
      </c>
      <c r="I63" s="16">
        <v>18.109000000000002</v>
      </c>
      <c r="J63" s="16">
        <v>6.7000000000000004E-2</v>
      </c>
      <c r="K63" s="16">
        <v>0.371</v>
      </c>
    </row>
    <row r="64" spans="2:11" x14ac:dyDescent="0.3">
      <c r="B64" s="16"/>
      <c r="C64" s="16" t="s">
        <v>79</v>
      </c>
      <c r="D64" s="16">
        <v>30000</v>
      </c>
      <c r="E64" s="16">
        <v>11335</v>
      </c>
      <c r="F64" s="16">
        <v>10620</v>
      </c>
      <c r="G64" s="16">
        <v>18.157</v>
      </c>
      <c r="H64" s="16"/>
      <c r="I64" s="16"/>
      <c r="J64" s="16"/>
      <c r="K64" s="16"/>
    </row>
    <row r="65" spans="2:11" x14ac:dyDescent="0.3">
      <c r="B65" s="16" t="s">
        <v>36</v>
      </c>
      <c r="C65" s="16" t="s">
        <v>80</v>
      </c>
      <c r="D65" s="16">
        <v>30000</v>
      </c>
      <c r="E65" s="16">
        <v>18247</v>
      </c>
      <c r="F65" s="16">
        <v>17532</v>
      </c>
      <c r="G65" s="16">
        <v>29.65</v>
      </c>
      <c r="H65" s="16">
        <v>2</v>
      </c>
      <c r="I65" s="16">
        <v>29.945</v>
      </c>
      <c r="J65" s="16">
        <v>0.41799999999999998</v>
      </c>
      <c r="K65" s="16">
        <v>1.395</v>
      </c>
    </row>
    <row r="66" spans="2:11" x14ac:dyDescent="0.3">
      <c r="B66" s="16"/>
      <c r="C66" s="16" t="s">
        <v>81</v>
      </c>
      <c r="D66" s="16">
        <v>30000</v>
      </c>
      <c r="E66" s="16">
        <v>18603</v>
      </c>
      <c r="F66" s="16">
        <v>17888</v>
      </c>
      <c r="G66" s="16">
        <v>30.241</v>
      </c>
      <c r="H66" s="16"/>
      <c r="I66" s="16"/>
      <c r="J66" s="16"/>
      <c r="K66" s="16"/>
    </row>
    <row r="67" spans="2:11" x14ac:dyDescent="0.3">
      <c r="B67" s="16" t="s">
        <v>39</v>
      </c>
      <c r="C67" s="16" t="s">
        <v>82</v>
      </c>
      <c r="D67" s="16">
        <v>60000</v>
      </c>
      <c r="E67" s="16">
        <v>41721</v>
      </c>
      <c r="F67" s="16">
        <v>41006</v>
      </c>
      <c r="G67" s="16">
        <v>68.459999999999994</v>
      </c>
      <c r="H67" s="16">
        <v>2</v>
      </c>
      <c r="I67" s="16">
        <v>68.596999999999994</v>
      </c>
      <c r="J67" s="16">
        <v>0.193</v>
      </c>
      <c r="K67" s="16">
        <v>0.28100000000000003</v>
      </c>
    </row>
    <row r="68" spans="2:11" x14ac:dyDescent="0.3">
      <c r="B68" s="16"/>
      <c r="C68" s="16" t="s">
        <v>83</v>
      </c>
      <c r="D68" s="16">
        <v>60000</v>
      </c>
      <c r="E68" s="16">
        <v>41886</v>
      </c>
      <c r="F68" s="16">
        <v>41171</v>
      </c>
      <c r="G68" s="16">
        <v>68.733000000000004</v>
      </c>
      <c r="H68" s="16"/>
      <c r="I68" s="16"/>
      <c r="J68" s="16"/>
      <c r="K68" s="16"/>
    </row>
    <row r="69" spans="2:11" x14ac:dyDescent="0.3">
      <c r="B69" s="16" t="s">
        <v>131</v>
      </c>
      <c r="C69" s="16" t="s">
        <v>134</v>
      </c>
      <c r="D69" s="16">
        <v>60000</v>
      </c>
      <c r="E69" s="16">
        <v>40874</v>
      </c>
      <c r="F69" s="16">
        <v>40159</v>
      </c>
      <c r="G69" s="16">
        <v>67.061999999999998</v>
      </c>
      <c r="H69" s="16">
        <v>2</v>
      </c>
      <c r="I69" s="16">
        <v>67.353999999999999</v>
      </c>
      <c r="J69" s="16">
        <v>0.41299999999999998</v>
      </c>
      <c r="K69" s="16">
        <v>0.61399999999999999</v>
      </c>
    </row>
    <row r="70" spans="2:11" x14ac:dyDescent="0.3">
      <c r="B70" s="16"/>
      <c r="C70" s="16" t="s">
        <v>135</v>
      </c>
      <c r="D70" s="16">
        <v>60000</v>
      </c>
      <c r="E70" s="16">
        <v>41228</v>
      </c>
      <c r="F70" s="16">
        <v>40513</v>
      </c>
      <c r="G70" s="16">
        <v>67.646000000000001</v>
      </c>
      <c r="H70" s="16"/>
      <c r="I70" s="16"/>
      <c r="J70" s="16"/>
      <c r="K70" s="16"/>
    </row>
    <row r="71" spans="2:11" x14ac:dyDescent="0.3">
      <c r="B71" s="16" t="s">
        <v>132</v>
      </c>
      <c r="C71" s="16" t="s">
        <v>136</v>
      </c>
      <c r="D71" s="16">
        <v>60000</v>
      </c>
      <c r="E71" s="16">
        <v>30520</v>
      </c>
      <c r="F71" s="16">
        <v>29805</v>
      </c>
      <c r="G71" s="16">
        <v>49.963999999999999</v>
      </c>
      <c r="H71" s="16">
        <v>2</v>
      </c>
      <c r="I71" s="16">
        <v>49.972000000000001</v>
      </c>
      <c r="J71" s="16">
        <v>1.2E-2</v>
      </c>
      <c r="K71" s="16">
        <v>2.3E-2</v>
      </c>
    </row>
    <row r="72" spans="2:11" x14ac:dyDescent="0.3">
      <c r="B72" s="16"/>
      <c r="C72" s="16" t="s">
        <v>137</v>
      </c>
      <c r="D72" s="16">
        <v>60000</v>
      </c>
      <c r="E72" s="16">
        <v>30530</v>
      </c>
      <c r="F72" s="16">
        <v>29815</v>
      </c>
      <c r="G72" s="16">
        <v>49.981000000000002</v>
      </c>
      <c r="H72" s="16"/>
      <c r="I72" s="16"/>
      <c r="J72" s="16"/>
      <c r="K72" s="16"/>
    </row>
    <row r="73" spans="2:11" x14ac:dyDescent="0.3">
      <c r="B73" s="16" t="s">
        <v>133</v>
      </c>
      <c r="C73" s="16" t="s">
        <v>138</v>
      </c>
      <c r="D73" s="16">
        <v>60000</v>
      </c>
      <c r="E73" s="16">
        <v>28409</v>
      </c>
      <c r="F73" s="16">
        <v>27694</v>
      </c>
      <c r="G73" s="16">
        <v>46.475999999999999</v>
      </c>
      <c r="H73" s="16">
        <v>2</v>
      </c>
      <c r="I73" s="16">
        <v>46.252000000000002</v>
      </c>
      <c r="J73" s="16">
        <v>0.317</v>
      </c>
      <c r="K73" s="16">
        <v>0.68500000000000005</v>
      </c>
    </row>
    <row r="74" spans="2:11" x14ac:dyDescent="0.3">
      <c r="B74" s="16"/>
      <c r="C74" s="16" t="s">
        <v>139</v>
      </c>
      <c r="D74" s="16">
        <v>60000</v>
      </c>
      <c r="E74" s="16">
        <v>28138</v>
      </c>
      <c r="F74" s="16">
        <v>27423</v>
      </c>
      <c r="G74" s="16">
        <v>46.027999999999999</v>
      </c>
      <c r="H74" s="16"/>
      <c r="I74" s="16"/>
      <c r="J74" s="16"/>
      <c r="K74" s="16"/>
    </row>
    <row r="75" spans="2:11" x14ac:dyDescent="0.3">
      <c r="B75" s="16" t="s">
        <v>146</v>
      </c>
      <c r="C75" s="16" t="s">
        <v>149</v>
      </c>
      <c r="D75" s="16">
        <v>250</v>
      </c>
      <c r="E75" s="16">
        <v>156081</v>
      </c>
      <c r="F75" s="16">
        <v>155366</v>
      </c>
      <c r="G75" s="16" t="s">
        <v>156</v>
      </c>
      <c r="H75" s="16">
        <v>1</v>
      </c>
      <c r="I75" s="16">
        <v>228.46600000000001</v>
      </c>
      <c r="J75" s="16" t="s">
        <v>103</v>
      </c>
      <c r="K75" s="16" t="s">
        <v>103</v>
      </c>
    </row>
    <row r="76" spans="2:11" x14ac:dyDescent="0.3">
      <c r="B76" s="16"/>
      <c r="C76" s="16" t="s">
        <v>150</v>
      </c>
      <c r="D76" s="16">
        <v>250</v>
      </c>
      <c r="E76" s="16">
        <v>134035</v>
      </c>
      <c r="F76" s="16">
        <v>133320</v>
      </c>
      <c r="G76" s="16">
        <v>228.46600000000001</v>
      </c>
      <c r="H76" s="16"/>
      <c r="I76" s="16"/>
      <c r="J76" s="16"/>
      <c r="K76" s="16"/>
    </row>
    <row r="77" spans="2:11" x14ac:dyDescent="0.3">
      <c r="B77" s="16" t="s">
        <v>147</v>
      </c>
      <c r="C77" s="16" t="s">
        <v>151</v>
      </c>
      <c r="D77" s="16">
        <v>125</v>
      </c>
      <c r="E77" s="16">
        <v>77921</v>
      </c>
      <c r="F77" s="16">
        <v>77206</v>
      </c>
      <c r="G77" s="16">
        <v>128.71899999999999</v>
      </c>
      <c r="H77" s="16">
        <v>2</v>
      </c>
      <c r="I77" s="16">
        <v>124.955</v>
      </c>
      <c r="J77" s="16">
        <v>5.3239999999999998</v>
      </c>
      <c r="K77" s="16">
        <v>4.2610000000000001</v>
      </c>
    </row>
    <row r="78" spans="2:11" x14ac:dyDescent="0.3">
      <c r="B78" s="16"/>
      <c r="C78" s="16" t="s">
        <v>152</v>
      </c>
      <c r="D78" s="16">
        <v>125</v>
      </c>
      <c r="E78" s="16">
        <v>73450</v>
      </c>
      <c r="F78" s="16">
        <v>72735</v>
      </c>
      <c r="G78" s="16">
        <v>121.19</v>
      </c>
      <c r="H78" s="16"/>
      <c r="I78" s="16"/>
      <c r="J78" s="16"/>
      <c r="K78" s="16"/>
    </row>
    <row r="79" spans="2:11" x14ac:dyDescent="0.3">
      <c r="B79" s="16" t="s">
        <v>130</v>
      </c>
      <c r="C79" s="16" t="s">
        <v>140</v>
      </c>
      <c r="D79" s="16">
        <v>62.5</v>
      </c>
      <c r="E79" s="16">
        <v>38178</v>
      </c>
      <c r="F79" s="16">
        <v>37463</v>
      </c>
      <c r="G79" s="16">
        <v>62.61</v>
      </c>
      <c r="H79" s="16">
        <v>2</v>
      </c>
      <c r="I79" s="16">
        <v>62.701999999999998</v>
      </c>
      <c r="J79" s="16">
        <v>0.13</v>
      </c>
      <c r="K79" s="16">
        <v>0.20699999999999999</v>
      </c>
    </row>
    <row r="80" spans="2:11" x14ac:dyDescent="0.3">
      <c r="B80" s="16"/>
      <c r="C80" s="16" t="s">
        <v>141</v>
      </c>
      <c r="D80" s="16">
        <v>62.5</v>
      </c>
      <c r="E80" s="16">
        <v>38289</v>
      </c>
      <c r="F80" s="16">
        <v>37574</v>
      </c>
      <c r="G80" s="16">
        <v>62.793999999999997</v>
      </c>
      <c r="H80" s="16"/>
      <c r="I80" s="16"/>
      <c r="J80" s="16"/>
      <c r="K80" s="16"/>
    </row>
    <row r="81" spans="1:11" x14ac:dyDescent="0.3">
      <c r="B81" s="16" t="s">
        <v>41</v>
      </c>
      <c r="C81" s="16" t="s">
        <v>84</v>
      </c>
      <c r="D81" s="16">
        <v>31.25</v>
      </c>
      <c r="E81" s="16">
        <v>19419</v>
      </c>
      <c r="F81" s="16">
        <v>18704</v>
      </c>
      <c r="G81" s="16">
        <v>31.594000000000001</v>
      </c>
      <c r="H81" s="16">
        <v>2</v>
      </c>
      <c r="I81" s="16">
        <v>31.001999999999999</v>
      </c>
      <c r="J81" s="16">
        <v>0.83699999999999997</v>
      </c>
      <c r="K81" s="16">
        <v>2.7010000000000001</v>
      </c>
    </row>
    <row r="82" spans="1:11" x14ac:dyDescent="0.3">
      <c r="B82" s="16"/>
      <c r="C82" s="16" t="s">
        <v>85</v>
      </c>
      <c r="D82" s="16">
        <v>31.25</v>
      </c>
      <c r="E82" s="16">
        <v>18705</v>
      </c>
      <c r="F82" s="16">
        <v>17990</v>
      </c>
      <c r="G82" s="16">
        <v>30.41</v>
      </c>
      <c r="H82" s="16"/>
      <c r="I82" s="16"/>
      <c r="J82" s="16"/>
      <c r="K82" s="16"/>
    </row>
    <row r="83" spans="1:11" x14ac:dyDescent="0.3">
      <c r="B83" s="16" t="s">
        <v>44</v>
      </c>
      <c r="C83" s="16" t="s">
        <v>86</v>
      </c>
      <c r="D83" s="16">
        <v>15.625</v>
      </c>
      <c r="E83" s="16">
        <v>9837</v>
      </c>
      <c r="F83" s="16">
        <v>9122</v>
      </c>
      <c r="G83" s="16">
        <v>15.659000000000001</v>
      </c>
      <c r="H83" s="16">
        <v>2</v>
      </c>
      <c r="I83" s="16">
        <v>15.613</v>
      </c>
      <c r="J83" s="16">
        <v>6.5000000000000002E-2</v>
      </c>
      <c r="K83" s="16">
        <v>0.41599999999999998</v>
      </c>
    </row>
    <row r="84" spans="1:11" x14ac:dyDescent="0.3">
      <c r="B84" s="16"/>
      <c r="C84" s="16" t="s">
        <v>87</v>
      </c>
      <c r="D84" s="16">
        <v>15.625</v>
      </c>
      <c r="E84" s="16">
        <v>9782</v>
      </c>
      <c r="F84" s="16">
        <v>9067</v>
      </c>
      <c r="G84" s="16">
        <v>15.567</v>
      </c>
      <c r="H84" s="16"/>
      <c r="I84" s="16"/>
      <c r="J84" s="16"/>
      <c r="K84" s="16"/>
    </row>
    <row r="85" spans="1:11" x14ac:dyDescent="0.3">
      <c r="B85" s="16" t="s">
        <v>47</v>
      </c>
      <c r="C85" s="16" t="s">
        <v>88</v>
      </c>
      <c r="D85" s="16">
        <v>7.8125</v>
      </c>
      <c r="E85" s="16">
        <v>5278</v>
      </c>
      <c r="F85" s="16">
        <v>4563</v>
      </c>
      <c r="G85" s="16">
        <v>8.0380000000000003</v>
      </c>
      <c r="H85" s="16">
        <v>2</v>
      </c>
      <c r="I85" s="16">
        <v>7.899</v>
      </c>
      <c r="J85" s="16">
        <v>0.19800000000000001</v>
      </c>
      <c r="K85" s="16">
        <v>2.504</v>
      </c>
    </row>
    <row r="86" spans="1:11" x14ac:dyDescent="0.3">
      <c r="B86" s="16"/>
      <c r="C86" s="16" t="s">
        <v>89</v>
      </c>
      <c r="D86" s="16">
        <v>7.8125</v>
      </c>
      <c r="E86" s="16">
        <v>5111</v>
      </c>
      <c r="F86" s="16">
        <v>4396</v>
      </c>
      <c r="G86" s="16">
        <v>7.7590000000000003</v>
      </c>
      <c r="H86" s="16"/>
      <c r="I86" s="16"/>
      <c r="J86" s="16"/>
      <c r="K86" s="16"/>
    </row>
    <row r="87" spans="1:11" x14ac:dyDescent="0.3">
      <c r="B87" s="16" t="s">
        <v>50</v>
      </c>
      <c r="C87" s="16" t="s">
        <v>90</v>
      </c>
      <c r="D87" s="16">
        <v>3.9062999999999999</v>
      </c>
      <c r="E87" s="16">
        <v>2859</v>
      </c>
      <c r="F87" s="16">
        <v>2144</v>
      </c>
      <c r="G87" s="16">
        <v>3.9830000000000001</v>
      </c>
      <c r="H87" s="16">
        <v>2</v>
      </c>
      <c r="I87" s="16">
        <v>3.8540000000000001</v>
      </c>
      <c r="J87" s="16">
        <v>0.182</v>
      </c>
      <c r="K87" s="16">
        <v>4.7119999999999997</v>
      </c>
    </row>
    <row r="88" spans="1:11" ht="25.95" customHeight="1" x14ac:dyDescent="0.3">
      <c r="B88" s="16"/>
      <c r="C88" s="16" t="s">
        <v>91</v>
      </c>
      <c r="D88" s="16">
        <v>3.9062999999999999</v>
      </c>
      <c r="E88" s="16">
        <v>2706</v>
      </c>
      <c r="F88" s="16">
        <v>1991</v>
      </c>
      <c r="G88" s="16">
        <v>3.726</v>
      </c>
      <c r="H88" s="16"/>
      <c r="I88" s="16"/>
      <c r="J88" s="16"/>
      <c r="K88" s="16"/>
    </row>
    <row r="89" spans="1:11" x14ac:dyDescent="0.3">
      <c r="B89" s="16" t="s">
        <v>53</v>
      </c>
      <c r="C89" s="16" t="s">
        <v>92</v>
      </c>
      <c r="D89" s="16">
        <v>1.9531000000000001</v>
      </c>
      <c r="E89" s="16">
        <v>1715</v>
      </c>
      <c r="F89" s="16">
        <v>1000</v>
      </c>
      <c r="G89" s="16">
        <v>2.0619999999999998</v>
      </c>
      <c r="H89" s="16">
        <v>2</v>
      </c>
      <c r="I89" s="16">
        <v>1.956</v>
      </c>
      <c r="J89" s="16">
        <v>0.15</v>
      </c>
      <c r="K89" s="16">
        <v>7.6559999999999997</v>
      </c>
    </row>
    <row r="90" spans="1:11" x14ac:dyDescent="0.3">
      <c r="B90" s="16"/>
      <c r="C90" s="16" t="s">
        <v>93</v>
      </c>
      <c r="D90" s="16">
        <v>1.9531000000000001</v>
      </c>
      <c r="E90" s="16">
        <v>1589</v>
      </c>
      <c r="F90" s="16">
        <v>874</v>
      </c>
      <c r="G90" s="16">
        <v>1.85</v>
      </c>
      <c r="H90" s="16"/>
      <c r="I90" s="16"/>
      <c r="J90" s="16"/>
      <c r="K90" s="16"/>
    </row>
    <row r="91" spans="1:11" x14ac:dyDescent="0.3">
      <c r="B91" s="16" t="s">
        <v>30</v>
      </c>
      <c r="C91" s="16" t="s">
        <v>94</v>
      </c>
      <c r="D91" s="16">
        <v>0.97655999999999998</v>
      </c>
      <c r="E91" s="16">
        <v>1113</v>
      </c>
      <c r="F91" s="16">
        <v>398</v>
      </c>
      <c r="G91" s="16">
        <v>1.05</v>
      </c>
      <c r="H91" s="16">
        <v>2</v>
      </c>
      <c r="I91" s="16">
        <v>1.044</v>
      </c>
      <c r="J91" s="16">
        <v>8.0000000000000002E-3</v>
      </c>
      <c r="K91" s="16">
        <v>0.79700000000000004</v>
      </c>
    </row>
    <row r="92" spans="1:11" x14ac:dyDescent="0.3">
      <c r="B92" s="16"/>
      <c r="C92" s="16" t="s">
        <v>95</v>
      </c>
      <c r="D92" s="16">
        <v>0.97655999999999998</v>
      </c>
      <c r="E92" s="16">
        <v>1106</v>
      </c>
      <c r="F92" s="16">
        <v>391</v>
      </c>
      <c r="G92" s="16">
        <v>1.038</v>
      </c>
      <c r="H92" s="16"/>
      <c r="I92" s="16"/>
      <c r="J92" s="16"/>
      <c r="K92" s="16"/>
    </row>
    <row r="94" spans="1:11" x14ac:dyDescent="0.3">
      <c r="A94" s="2" t="s">
        <v>96</v>
      </c>
      <c r="B94" s="3"/>
    </row>
    <row r="123" customFormat="1" ht="39" customHeight="1" x14ac:dyDescent="0.3"/>
    <row r="129" spans="1:9" ht="26.4" x14ac:dyDescent="0.3">
      <c r="A129" s="2" t="s">
        <v>97</v>
      </c>
      <c r="B129" s="3"/>
    </row>
    <row r="131" spans="1:9" ht="26.4" x14ac:dyDescent="0.3">
      <c r="B131" s="5" t="s">
        <v>98</v>
      </c>
      <c r="C131" s="5" t="s">
        <v>99</v>
      </c>
      <c r="D131" s="5" t="s">
        <v>29</v>
      </c>
      <c r="E131" s="5" t="s">
        <v>34</v>
      </c>
      <c r="F131" s="5" t="s">
        <v>37</v>
      </c>
      <c r="G131" s="5" t="s">
        <v>40</v>
      </c>
      <c r="H131" s="5" t="s">
        <v>100</v>
      </c>
      <c r="I131" s="5" t="s">
        <v>101</v>
      </c>
    </row>
    <row r="132" spans="1:9" ht="39.6" x14ac:dyDescent="0.3">
      <c r="B132" s="16" t="s">
        <v>96</v>
      </c>
      <c r="C132" s="16" t="s">
        <v>102</v>
      </c>
      <c r="D132" s="16">
        <v>-226</v>
      </c>
      <c r="E132" s="16">
        <v>594</v>
      </c>
      <c r="F132" s="16">
        <v>0.184</v>
      </c>
      <c r="G132" s="16">
        <v>-9.9200000000000004E-4</v>
      </c>
      <c r="H132" s="16">
        <v>1</v>
      </c>
      <c r="I132" s="16" t="s">
        <v>103</v>
      </c>
    </row>
    <row r="144" spans="1:9" x14ac:dyDescent="0.3">
      <c r="A144" s="55"/>
    </row>
    <row r="146" spans="2:18" x14ac:dyDescent="0.3">
      <c r="B146" s="44"/>
      <c r="C146" s="44" t="s">
        <v>157</v>
      </c>
      <c r="D146" s="44" t="s">
        <v>105</v>
      </c>
      <c r="E146" s="44" t="s">
        <v>106</v>
      </c>
      <c r="F146" s="44" t="s">
        <v>107</v>
      </c>
      <c r="G146" s="44" t="s">
        <v>108</v>
      </c>
      <c r="H146" s="25"/>
      <c r="I146" s="25"/>
      <c r="J146" s="26" t="s">
        <v>109</v>
      </c>
      <c r="K146" s="27"/>
      <c r="L146" s="27"/>
      <c r="M146" s="28"/>
      <c r="O146" s="26" t="s">
        <v>109</v>
      </c>
      <c r="P146" s="27"/>
      <c r="Q146" s="27"/>
      <c r="R146" s="28"/>
    </row>
    <row r="147" spans="2:18" x14ac:dyDescent="0.3">
      <c r="C147" t="s">
        <v>110</v>
      </c>
      <c r="D147" s="16">
        <v>17.013999999999999</v>
      </c>
      <c r="E147" s="36">
        <f>D147*500/10</f>
        <v>850.7</v>
      </c>
      <c r="F147" s="36">
        <f>E147*10/1000</f>
        <v>8.5069999999999997</v>
      </c>
      <c r="G147" s="58">
        <f>F147/$M$148</f>
        <v>5.6713333333333331E-4</v>
      </c>
      <c r="H147" s="25"/>
      <c r="I147" s="25"/>
      <c r="J147" s="32" t="s">
        <v>111</v>
      </c>
      <c r="K147" s="33" t="s">
        <v>112</v>
      </c>
      <c r="L147" s="33" t="s">
        <v>113</v>
      </c>
      <c r="M147" s="34" t="s">
        <v>114</v>
      </c>
      <c r="O147" s="32" t="s">
        <v>111</v>
      </c>
      <c r="P147" s="33" t="s">
        <v>112</v>
      </c>
      <c r="Q147" s="33" t="s">
        <v>113</v>
      </c>
      <c r="R147" s="34" t="s">
        <v>114</v>
      </c>
    </row>
    <row r="148" spans="2:18" x14ac:dyDescent="0.3">
      <c r="C148" t="s">
        <v>115</v>
      </c>
      <c r="D148" s="16">
        <v>19.838000000000001</v>
      </c>
      <c r="E148" s="36">
        <f t="shared" ref="E148:E150" si="0">D148*500/10</f>
        <v>991.9</v>
      </c>
      <c r="F148" s="36">
        <f t="shared" ref="F148:F149" si="1">E148*10/1000</f>
        <v>9.9190000000000005</v>
      </c>
      <c r="G148" s="58">
        <f>F148/$M$148</f>
        <v>6.6126666666666673E-4</v>
      </c>
      <c r="H148" s="25"/>
      <c r="I148" s="25"/>
      <c r="J148" s="38">
        <v>0.5</v>
      </c>
      <c r="K148" s="38">
        <v>0.03</v>
      </c>
      <c r="L148" s="38">
        <f>J148*K148</f>
        <v>1.4999999999999999E-2</v>
      </c>
      <c r="M148" s="39">
        <f>L148*1000*1000</f>
        <v>15000</v>
      </c>
      <c r="O148" s="38">
        <v>1</v>
      </c>
      <c r="P148" s="38">
        <v>0.03</v>
      </c>
      <c r="Q148" s="38">
        <f>O148*P148</f>
        <v>0.03</v>
      </c>
      <c r="R148" s="39">
        <f>Q148*1000*1000</f>
        <v>30000</v>
      </c>
    </row>
    <row r="149" spans="2:18" x14ac:dyDescent="0.3">
      <c r="C149" t="s">
        <v>116</v>
      </c>
      <c r="D149" s="16">
        <v>23.050999999999998</v>
      </c>
      <c r="E149" s="36">
        <f t="shared" si="0"/>
        <v>1152.55</v>
      </c>
      <c r="F149" s="36">
        <f t="shared" si="1"/>
        <v>11.525499999999999</v>
      </c>
      <c r="G149" s="58">
        <f>F149/$M$148</f>
        <v>7.6836666666666657E-4</v>
      </c>
      <c r="H149" s="25"/>
      <c r="I149" s="25"/>
    </row>
    <row r="150" spans="2:18" x14ac:dyDescent="0.3">
      <c r="C150" s="59" t="s">
        <v>142</v>
      </c>
      <c r="D150" s="16">
        <v>16.341000000000001</v>
      </c>
      <c r="E150" s="36">
        <f t="shared" si="0"/>
        <v>817.05000000000007</v>
      </c>
      <c r="F150" s="36">
        <f>E150*10/1000</f>
        <v>8.1705000000000005</v>
      </c>
      <c r="G150" s="58">
        <f>F150/$M$148</f>
        <v>5.4470000000000007E-4</v>
      </c>
      <c r="H150" s="40">
        <f>AVERAGE(G147:G150)</f>
        <v>6.353666666666667E-4</v>
      </c>
      <c r="I150" s="25"/>
      <c r="J150" s="26" t="s">
        <v>109</v>
      </c>
      <c r="K150" s="27"/>
      <c r="L150" s="27"/>
      <c r="M150" s="28"/>
      <c r="O150" s="18"/>
      <c r="P150" s="18"/>
      <c r="Q150" s="18"/>
      <c r="R150" s="18"/>
    </row>
    <row r="151" spans="2:18" x14ac:dyDescent="0.3">
      <c r="J151" s="32" t="s">
        <v>111</v>
      </c>
      <c r="K151" s="33" t="s">
        <v>112</v>
      </c>
      <c r="L151" s="33" t="s">
        <v>113</v>
      </c>
      <c r="M151" s="34" t="s">
        <v>114</v>
      </c>
      <c r="O151" s="19"/>
      <c r="P151" s="19"/>
      <c r="Q151" s="19"/>
      <c r="R151" s="19"/>
    </row>
    <row r="152" spans="2:18" x14ac:dyDescent="0.3">
      <c r="B152" s="55"/>
      <c r="C152" s="52" t="s">
        <v>158</v>
      </c>
      <c r="D152" s="59"/>
      <c r="E152" s="36"/>
      <c r="F152" s="59"/>
      <c r="G152" s="59"/>
      <c r="J152" s="38">
        <v>2</v>
      </c>
      <c r="K152" s="38">
        <v>0.03</v>
      </c>
      <c r="L152" s="38">
        <f>J152*K152</f>
        <v>0.06</v>
      </c>
      <c r="M152" s="39">
        <f>L152*1000*1000</f>
        <v>60000</v>
      </c>
      <c r="O152" s="18"/>
      <c r="P152" s="18"/>
      <c r="Q152" s="18"/>
      <c r="R152" s="18"/>
    </row>
    <row r="153" spans="2:18" x14ac:dyDescent="0.3">
      <c r="B153" s="55"/>
      <c r="C153" s="60" t="s">
        <v>118</v>
      </c>
      <c r="D153" s="16">
        <v>18.841000000000001</v>
      </c>
      <c r="E153" s="36">
        <f>D153*500/10</f>
        <v>942.05</v>
      </c>
      <c r="F153" s="36">
        <f>E153*10/1000</f>
        <v>9.4205000000000005</v>
      </c>
      <c r="G153" s="58">
        <f>F153/$R$148</f>
        <v>3.1401666666666666E-4</v>
      </c>
      <c r="J153" s="18"/>
      <c r="K153" s="18"/>
      <c r="L153" s="18"/>
      <c r="M153" s="18"/>
    </row>
    <row r="154" spans="2:18" x14ac:dyDescent="0.3">
      <c r="B154" s="55"/>
      <c r="C154" s="60" t="s">
        <v>119</v>
      </c>
      <c r="D154" s="16">
        <v>29.077999999999999</v>
      </c>
      <c r="E154" s="36">
        <f t="shared" ref="E154:E156" si="2">D154*500/10</f>
        <v>1453.9</v>
      </c>
      <c r="F154" s="36">
        <f>E154*10/1000</f>
        <v>14.539</v>
      </c>
      <c r="G154" s="58">
        <f>F154/$R$148</f>
        <v>4.8463333333333331E-4</v>
      </c>
      <c r="J154" s="25"/>
      <c r="K154" s="25"/>
      <c r="L154" s="25"/>
      <c r="M154" s="25"/>
    </row>
    <row r="155" spans="2:18" x14ac:dyDescent="0.3">
      <c r="B155" s="55"/>
      <c r="C155" s="60" t="s">
        <v>120</v>
      </c>
      <c r="D155" s="16">
        <v>18.109000000000002</v>
      </c>
      <c r="E155" s="36">
        <f t="shared" si="2"/>
        <v>905.45</v>
      </c>
      <c r="F155" s="36">
        <f>E155*10/1000</f>
        <v>9.0545000000000009</v>
      </c>
      <c r="G155" s="58">
        <f>F155/$R$148</f>
        <v>3.0181666666666669E-4</v>
      </c>
      <c r="J155" s="44" t="s">
        <v>121</v>
      </c>
      <c r="K155" s="25"/>
      <c r="L155" s="25"/>
      <c r="M155" s="25"/>
    </row>
    <row r="156" spans="2:18" x14ac:dyDescent="0.3">
      <c r="B156" s="55"/>
      <c r="C156" s="59" t="s">
        <v>143</v>
      </c>
      <c r="D156" s="16">
        <v>29.945</v>
      </c>
      <c r="E156" s="36">
        <f t="shared" si="2"/>
        <v>1497.25</v>
      </c>
      <c r="F156" s="36">
        <f>E156*10/1000</f>
        <v>14.9725</v>
      </c>
      <c r="G156" s="58">
        <f>F156/$R$148</f>
        <v>4.9908333333333337E-4</v>
      </c>
      <c r="H156" s="50">
        <f>AVERAGE(G153:G156)</f>
        <v>3.9988749999999998E-4</v>
      </c>
      <c r="J156" s="61"/>
      <c r="K156" s="62" t="s">
        <v>122</v>
      </c>
      <c r="L156" s="62" t="s">
        <v>123</v>
      </c>
      <c r="M156" s="63" t="s">
        <v>124</v>
      </c>
    </row>
    <row r="157" spans="2:18" x14ac:dyDescent="0.3">
      <c r="B157" s="55"/>
      <c r="J157" s="64" t="str">
        <f>C146</f>
        <v>0.5mg/ml</v>
      </c>
      <c r="K157" s="25">
        <f>AVERAGE(F147:F149)</f>
        <v>9.9838333333333349</v>
      </c>
      <c r="L157" s="25">
        <f>_xlfn.STDEV.S(F147:F149)</f>
        <v>1.5102940387001744</v>
      </c>
      <c r="M157" s="65">
        <f>L157/K157</f>
        <v>0.15127396344425229</v>
      </c>
    </row>
    <row r="158" spans="2:18" x14ac:dyDescent="0.3">
      <c r="B158" s="55"/>
      <c r="C158" s="52" t="s">
        <v>159</v>
      </c>
      <c r="D158" s="59"/>
      <c r="E158" s="36"/>
      <c r="F158" s="59"/>
      <c r="G158" s="59"/>
      <c r="J158" s="64" t="str">
        <f>C152</f>
        <v>1mg/ml</v>
      </c>
      <c r="K158" s="66">
        <f>AVERAGE(F153:F155)</f>
        <v>11.004666666666665</v>
      </c>
      <c r="L158" s="66">
        <f>_xlfn.STDEV.S(F153:F155)</f>
        <v>3.0662881605180892</v>
      </c>
      <c r="M158" s="67">
        <f>L158/K158</f>
        <v>0.27863526023972462</v>
      </c>
    </row>
    <row r="159" spans="2:18" x14ac:dyDescent="0.3">
      <c r="B159" s="55"/>
      <c r="C159" s="60" t="s">
        <v>126</v>
      </c>
      <c r="D159" s="16">
        <v>68.596999999999994</v>
      </c>
      <c r="E159" s="36">
        <f>D159*500/10</f>
        <v>3429.85</v>
      </c>
      <c r="F159" s="36">
        <f>E159*10/1000</f>
        <v>34.298499999999997</v>
      </c>
      <c r="G159" s="58">
        <f>F159/$M$152</f>
        <v>5.7164166666666665E-4</v>
      </c>
      <c r="J159" s="64" t="str">
        <f>C158</f>
        <v>2mg/ml</v>
      </c>
      <c r="K159" s="66">
        <f>AVERAGE(F159:F161)</f>
        <v>30.987166666666667</v>
      </c>
      <c r="L159" s="66">
        <f>_xlfn.STDEV.S(F159:F161)</f>
        <v>5.2064447162467147</v>
      </c>
      <c r="M159" s="67">
        <f t="shared" ref="M159" si="3">L159/K159</f>
        <v>0.1680193859688166</v>
      </c>
    </row>
    <row r="160" spans="2:18" x14ac:dyDescent="0.3">
      <c r="B160" s="55"/>
      <c r="C160" s="60" t="s">
        <v>127</v>
      </c>
      <c r="D160" s="16">
        <v>67.353999999999999</v>
      </c>
      <c r="E160" s="36">
        <f t="shared" ref="E160:E162" si="4">D160*500/10</f>
        <v>3367.7</v>
      </c>
      <c r="F160" s="36">
        <f>E160*10/1000</f>
        <v>33.677</v>
      </c>
      <c r="G160" s="58">
        <f>F160/$M$152</f>
        <v>5.6128333333333336E-4</v>
      </c>
      <c r="J160" s="25"/>
      <c r="K160" s="25"/>
      <c r="L160" s="25"/>
      <c r="M160" s="68"/>
    </row>
    <row r="161" spans="3:8" x14ac:dyDescent="0.3">
      <c r="C161" s="60" t="s">
        <v>128</v>
      </c>
      <c r="D161" s="16">
        <v>49.972000000000001</v>
      </c>
      <c r="E161" s="36">
        <f t="shared" si="4"/>
        <v>2498.6</v>
      </c>
      <c r="F161" s="36">
        <f>E161*10/1000</f>
        <v>24.986000000000001</v>
      </c>
      <c r="G161" s="58">
        <f>F161/$M$152</f>
        <v>4.1643333333333334E-4</v>
      </c>
    </row>
    <row r="162" spans="3:8" x14ac:dyDescent="0.3">
      <c r="C162" t="s">
        <v>144</v>
      </c>
      <c r="D162" s="16">
        <v>46.252000000000002</v>
      </c>
      <c r="E162" s="36">
        <f t="shared" si="4"/>
        <v>2312.6</v>
      </c>
      <c r="F162" s="36">
        <f>E162*10/1000</f>
        <v>23.126000000000001</v>
      </c>
      <c r="G162" s="58">
        <f>F162/$M$152</f>
        <v>3.8543333333333334E-4</v>
      </c>
      <c r="H162" s="50">
        <f>AVERAGE(G159:G162)</f>
        <v>4.8369791666666662E-4</v>
      </c>
    </row>
  </sheetData>
  <mergeCells count="8">
    <mergeCell ref="B40:B41"/>
    <mergeCell ref="B42:B43"/>
    <mergeCell ref="B28:B29"/>
    <mergeCell ref="B30:B31"/>
    <mergeCell ref="B32:B33"/>
    <mergeCell ref="B34:B35"/>
    <mergeCell ref="B36:B37"/>
    <mergeCell ref="B38:B3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798F-6DA4-45DD-AA8B-47F513619F77}">
  <dimension ref="A2:R162"/>
  <sheetViews>
    <sheetView topLeftCell="A47" workbookViewId="0">
      <selection activeCell="D48" sqref="D48"/>
    </sheetView>
  </sheetViews>
  <sheetFormatPr defaultRowHeight="14.4" x14ac:dyDescent="0.3"/>
  <cols>
    <col min="1" max="1" width="20.77734375" customWidth="1"/>
    <col min="2" max="2" width="12.77734375" customWidth="1"/>
  </cols>
  <sheetData>
    <row r="2" spans="1:2" x14ac:dyDescent="0.3">
      <c r="A2" t="s">
        <v>0</v>
      </c>
      <c r="B2" t="s">
        <v>1</v>
      </c>
    </row>
    <row r="4" spans="1:2" x14ac:dyDescent="0.3">
      <c r="A4" t="s">
        <v>2</v>
      </c>
      <c r="B4" t="s">
        <v>160</v>
      </c>
    </row>
    <row r="5" spans="1:2" x14ac:dyDescent="0.3">
      <c r="A5" t="s">
        <v>4</v>
      </c>
      <c r="B5" t="s">
        <v>154</v>
      </c>
    </row>
    <row r="6" spans="1:2" x14ac:dyDescent="0.3">
      <c r="A6" t="s">
        <v>6</v>
      </c>
      <c r="B6" t="s">
        <v>7</v>
      </c>
    </row>
    <row r="7" spans="1:2" x14ac:dyDescent="0.3">
      <c r="A7" s="56" t="s">
        <v>8</v>
      </c>
      <c r="B7" s="57">
        <v>45586</v>
      </c>
    </row>
    <row r="8" spans="1:2" x14ac:dyDescent="0.3">
      <c r="A8" t="s">
        <v>9</v>
      </c>
      <c r="B8" s="1">
        <v>0.62261574074074078</v>
      </c>
    </row>
    <row r="9" spans="1:2" x14ac:dyDescent="0.3">
      <c r="A9" t="s">
        <v>10</v>
      </c>
      <c r="B9" t="s">
        <v>11</v>
      </c>
    </row>
    <row r="10" spans="1:2" x14ac:dyDescent="0.3">
      <c r="A10" t="s">
        <v>12</v>
      </c>
      <c r="B10">
        <v>20110536</v>
      </c>
    </row>
    <row r="11" spans="1:2" x14ac:dyDescent="0.3">
      <c r="A11" t="s">
        <v>13</v>
      </c>
      <c r="B11" t="s">
        <v>14</v>
      </c>
    </row>
    <row r="13" spans="1:2" ht="39" customHeight="1" x14ac:dyDescent="0.3">
      <c r="A13" s="2" t="s">
        <v>15</v>
      </c>
      <c r="B13" s="3"/>
    </row>
    <row r="14" spans="1:2" x14ac:dyDescent="0.3">
      <c r="A14" t="s">
        <v>16</v>
      </c>
      <c r="B14" t="s">
        <v>17</v>
      </c>
    </row>
    <row r="15" spans="1:2" x14ac:dyDescent="0.3">
      <c r="A15" t="s">
        <v>18</v>
      </c>
    </row>
    <row r="16" spans="1:2" x14ac:dyDescent="0.3">
      <c r="A16" t="s">
        <v>19</v>
      </c>
      <c r="B16" t="s">
        <v>20</v>
      </c>
    </row>
    <row r="17" spans="1:15" x14ac:dyDescent="0.3">
      <c r="B17" t="s">
        <v>21</v>
      </c>
    </row>
    <row r="18" spans="1:15" x14ac:dyDescent="0.3">
      <c r="B18" t="s">
        <v>22</v>
      </c>
    </row>
    <row r="19" spans="1:15" x14ac:dyDescent="0.3">
      <c r="B19" t="s">
        <v>155</v>
      </c>
    </row>
    <row r="20" spans="1:15" x14ac:dyDescent="0.3">
      <c r="B20" t="s">
        <v>24</v>
      </c>
    </row>
    <row r="21" spans="1:15" x14ac:dyDescent="0.3">
      <c r="B21" t="s">
        <v>25</v>
      </c>
    </row>
    <row r="22" spans="1:15" x14ac:dyDescent="0.3">
      <c r="B22" t="s">
        <v>26</v>
      </c>
    </row>
    <row r="23" spans="1:15" x14ac:dyDescent="0.3">
      <c r="B23" t="s">
        <v>27</v>
      </c>
    </row>
    <row r="25" spans="1:15" x14ac:dyDescent="0.3">
      <c r="A25" s="2" t="s">
        <v>28</v>
      </c>
      <c r="B25" s="3"/>
    </row>
    <row r="27" spans="1:15" x14ac:dyDescent="0.3">
      <c r="B27" s="4"/>
      <c r="C27" s="5">
        <v>1</v>
      </c>
      <c r="D27" s="5">
        <v>2</v>
      </c>
      <c r="E27" s="5">
        <v>3</v>
      </c>
      <c r="F27" s="5">
        <v>4</v>
      </c>
      <c r="G27" s="5">
        <v>5</v>
      </c>
      <c r="H27" s="5">
        <v>6</v>
      </c>
      <c r="I27" s="5">
        <v>7</v>
      </c>
      <c r="J27" s="5">
        <v>8</v>
      </c>
      <c r="K27" s="5">
        <v>9</v>
      </c>
      <c r="L27" s="5">
        <v>10</v>
      </c>
      <c r="M27" s="5">
        <v>11</v>
      </c>
      <c r="N27" s="5">
        <v>12</v>
      </c>
    </row>
    <row r="28" spans="1:15" x14ac:dyDescent="0.3">
      <c r="B28" s="125" t="s">
        <v>29</v>
      </c>
      <c r="C28" s="6"/>
      <c r="D28" s="6"/>
      <c r="E28" s="7" t="s">
        <v>30</v>
      </c>
      <c r="F28" s="7" t="s">
        <v>30</v>
      </c>
      <c r="G28" s="8" t="s">
        <v>31</v>
      </c>
      <c r="H28" s="8" t="s">
        <v>31</v>
      </c>
      <c r="I28" s="6"/>
      <c r="J28" s="6"/>
      <c r="K28" s="6"/>
      <c r="L28" s="6"/>
      <c r="M28" s="6"/>
      <c r="N28" s="6"/>
      <c r="O28" s="9" t="s">
        <v>32</v>
      </c>
    </row>
    <row r="29" spans="1:15" x14ac:dyDescent="0.3">
      <c r="B29" s="126"/>
      <c r="C29" s="10"/>
      <c r="D29" s="10"/>
      <c r="E29" s="11">
        <v>0.97655999999999998</v>
      </c>
      <c r="F29" s="11">
        <v>0.97655999999999998</v>
      </c>
      <c r="G29" s="12"/>
      <c r="H29" s="12"/>
      <c r="I29" s="10"/>
      <c r="J29" s="10"/>
      <c r="K29" s="10"/>
      <c r="L29" s="10"/>
      <c r="M29" s="10"/>
      <c r="N29" s="10"/>
      <c r="O29" s="9" t="s">
        <v>33</v>
      </c>
    </row>
    <row r="30" spans="1:15" x14ac:dyDescent="0.3">
      <c r="B30" s="125" t="s">
        <v>34</v>
      </c>
      <c r="C30" s="7" t="s">
        <v>147</v>
      </c>
      <c r="D30" s="7" t="s">
        <v>147</v>
      </c>
      <c r="E30" s="13" t="s">
        <v>35</v>
      </c>
      <c r="F30" s="13" t="s">
        <v>35</v>
      </c>
      <c r="G30" s="8" t="s">
        <v>36</v>
      </c>
      <c r="H30" s="8" t="s">
        <v>36</v>
      </c>
      <c r="I30" s="6"/>
      <c r="J30" s="6"/>
      <c r="K30" s="6"/>
      <c r="L30" s="6"/>
      <c r="M30" s="6"/>
      <c r="N30" s="6"/>
      <c r="O30" s="9" t="s">
        <v>32</v>
      </c>
    </row>
    <row r="31" spans="1:15" x14ac:dyDescent="0.3">
      <c r="B31" s="126"/>
      <c r="C31" s="11">
        <v>125</v>
      </c>
      <c r="D31" s="11">
        <v>125</v>
      </c>
      <c r="E31" s="14"/>
      <c r="F31" s="14"/>
      <c r="G31" s="12"/>
      <c r="H31" s="12"/>
      <c r="I31" s="10"/>
      <c r="J31" s="10"/>
      <c r="K31" s="10"/>
      <c r="L31" s="10"/>
      <c r="M31" s="10"/>
      <c r="N31" s="10"/>
      <c r="O31" s="9" t="s">
        <v>33</v>
      </c>
    </row>
    <row r="32" spans="1:15" x14ac:dyDescent="0.3">
      <c r="B32" s="125" t="s">
        <v>37</v>
      </c>
      <c r="C32" s="7" t="s">
        <v>130</v>
      </c>
      <c r="D32" s="7" t="s">
        <v>130</v>
      </c>
      <c r="E32" s="8" t="s">
        <v>38</v>
      </c>
      <c r="F32" s="8" t="s">
        <v>38</v>
      </c>
      <c r="G32" s="8" t="s">
        <v>39</v>
      </c>
      <c r="H32" s="8" t="s">
        <v>39</v>
      </c>
      <c r="I32" s="6"/>
      <c r="J32" s="6"/>
      <c r="K32" s="6"/>
      <c r="L32" s="6"/>
      <c r="M32" s="6"/>
      <c r="N32" s="6"/>
      <c r="O32" s="9" t="s">
        <v>32</v>
      </c>
    </row>
    <row r="33" spans="1:15" x14ac:dyDescent="0.3">
      <c r="B33" s="126"/>
      <c r="C33" s="11">
        <v>62.5</v>
      </c>
      <c r="D33" s="11">
        <v>62.5</v>
      </c>
      <c r="E33" s="12"/>
      <c r="F33" s="12"/>
      <c r="G33" s="12"/>
      <c r="H33" s="12"/>
      <c r="I33" s="10"/>
      <c r="J33" s="10"/>
      <c r="K33" s="10"/>
      <c r="L33" s="10"/>
      <c r="M33" s="10"/>
      <c r="N33" s="10"/>
      <c r="O33" s="9" t="s">
        <v>33</v>
      </c>
    </row>
    <row r="34" spans="1:15" x14ac:dyDescent="0.3">
      <c r="B34" s="125" t="s">
        <v>40</v>
      </c>
      <c r="C34" s="7" t="s">
        <v>41</v>
      </c>
      <c r="D34" s="7" t="s">
        <v>41</v>
      </c>
      <c r="E34" s="8" t="s">
        <v>42</v>
      </c>
      <c r="F34" s="8" t="s">
        <v>42</v>
      </c>
      <c r="G34" s="8" t="s">
        <v>131</v>
      </c>
      <c r="H34" s="8" t="s">
        <v>131</v>
      </c>
      <c r="I34" s="6"/>
      <c r="J34" s="6"/>
      <c r="K34" s="6"/>
      <c r="L34" s="6"/>
      <c r="M34" s="6"/>
      <c r="N34" s="6"/>
      <c r="O34" s="9" t="s">
        <v>32</v>
      </c>
    </row>
    <row r="35" spans="1:15" x14ac:dyDescent="0.3">
      <c r="B35" s="126"/>
      <c r="C35" s="11">
        <v>31.25</v>
      </c>
      <c r="D35" s="11">
        <v>31.25</v>
      </c>
      <c r="E35" s="12"/>
      <c r="F35" s="12"/>
      <c r="G35" s="12"/>
      <c r="H35" s="12"/>
      <c r="I35" s="10"/>
      <c r="J35" s="10"/>
      <c r="K35" s="10"/>
      <c r="L35" s="10"/>
      <c r="M35" s="10"/>
      <c r="N35" s="10"/>
      <c r="O35" s="9" t="s">
        <v>33</v>
      </c>
    </row>
    <row r="36" spans="1:15" x14ac:dyDescent="0.3">
      <c r="B36" s="125" t="s">
        <v>43</v>
      </c>
      <c r="C36" s="7" t="s">
        <v>44</v>
      </c>
      <c r="D36" s="7" t="s">
        <v>44</v>
      </c>
      <c r="E36" s="8" t="s">
        <v>45</v>
      </c>
      <c r="F36" s="8" t="s">
        <v>45</v>
      </c>
      <c r="G36" s="8" t="s">
        <v>132</v>
      </c>
      <c r="H36" s="8" t="s">
        <v>132</v>
      </c>
      <c r="I36" s="6"/>
      <c r="J36" s="6"/>
      <c r="K36" s="6"/>
      <c r="L36" s="6"/>
      <c r="M36" s="6"/>
      <c r="N36" s="6"/>
      <c r="O36" s="9" t="s">
        <v>32</v>
      </c>
    </row>
    <row r="37" spans="1:15" x14ac:dyDescent="0.3">
      <c r="B37" s="126"/>
      <c r="C37" s="11">
        <v>15.625</v>
      </c>
      <c r="D37" s="11">
        <v>15.625</v>
      </c>
      <c r="E37" s="12"/>
      <c r="F37" s="12"/>
      <c r="G37" s="12"/>
      <c r="H37" s="12"/>
      <c r="I37" s="10"/>
      <c r="J37" s="10"/>
      <c r="K37" s="10"/>
      <c r="L37" s="10"/>
      <c r="M37" s="10"/>
      <c r="N37" s="10"/>
      <c r="O37" s="9" t="s">
        <v>33</v>
      </c>
    </row>
    <row r="38" spans="1:15" x14ac:dyDescent="0.3">
      <c r="B38" s="125" t="s">
        <v>46</v>
      </c>
      <c r="C38" s="7" t="s">
        <v>47</v>
      </c>
      <c r="D38" s="7" t="s">
        <v>47</v>
      </c>
      <c r="E38" s="8" t="s">
        <v>48</v>
      </c>
      <c r="F38" s="8" t="s">
        <v>48</v>
      </c>
      <c r="G38" s="8" t="s">
        <v>133</v>
      </c>
      <c r="H38" s="8" t="s">
        <v>133</v>
      </c>
      <c r="I38" s="6"/>
      <c r="J38" s="6"/>
      <c r="K38" s="6"/>
      <c r="L38" s="6"/>
      <c r="M38" s="6"/>
      <c r="N38" s="6"/>
      <c r="O38" s="9" t="s">
        <v>32</v>
      </c>
    </row>
    <row r="39" spans="1:15" x14ac:dyDescent="0.3">
      <c r="B39" s="126"/>
      <c r="C39" s="11">
        <v>7.8125</v>
      </c>
      <c r="D39" s="11">
        <v>7.8125</v>
      </c>
      <c r="E39" s="12"/>
      <c r="F39" s="12"/>
      <c r="G39" s="12"/>
      <c r="H39" s="12"/>
      <c r="I39" s="10"/>
      <c r="J39" s="10"/>
      <c r="K39" s="10"/>
      <c r="L39" s="10"/>
      <c r="M39" s="10"/>
      <c r="N39" s="10"/>
      <c r="O39" s="9" t="s">
        <v>33</v>
      </c>
    </row>
    <row r="40" spans="1:15" x14ac:dyDescent="0.3">
      <c r="B40" s="125" t="s">
        <v>49</v>
      </c>
      <c r="C40" s="7" t="s">
        <v>50</v>
      </c>
      <c r="D40" s="7" t="s">
        <v>50</v>
      </c>
      <c r="E40" s="8" t="s">
        <v>51</v>
      </c>
      <c r="F40" s="8" t="s">
        <v>51</v>
      </c>
      <c r="G40" s="6"/>
      <c r="H40" s="6"/>
      <c r="I40" s="6"/>
      <c r="J40" s="6"/>
      <c r="K40" s="6"/>
      <c r="L40" s="6"/>
      <c r="M40" s="6"/>
      <c r="N40" s="6"/>
      <c r="O40" s="9" t="s">
        <v>32</v>
      </c>
    </row>
    <row r="41" spans="1:15" x14ac:dyDescent="0.3">
      <c r="B41" s="126"/>
      <c r="C41" s="11">
        <v>3.9062999999999999</v>
      </c>
      <c r="D41" s="11">
        <v>3.9062999999999999</v>
      </c>
      <c r="E41" s="12"/>
      <c r="F41" s="12"/>
      <c r="G41" s="10"/>
      <c r="H41" s="10"/>
      <c r="I41" s="10"/>
      <c r="J41" s="10"/>
      <c r="K41" s="10"/>
      <c r="L41" s="10"/>
      <c r="M41" s="10"/>
      <c r="N41" s="10"/>
      <c r="O41" s="9" t="s">
        <v>33</v>
      </c>
    </row>
    <row r="42" spans="1:15" x14ac:dyDescent="0.3">
      <c r="B42" s="125" t="s">
        <v>52</v>
      </c>
      <c r="C42" s="7" t="s">
        <v>53</v>
      </c>
      <c r="D42" s="7" t="s">
        <v>53</v>
      </c>
      <c r="E42" s="8" t="s">
        <v>54</v>
      </c>
      <c r="F42" s="8" t="s">
        <v>54</v>
      </c>
      <c r="G42" s="6"/>
      <c r="H42" s="6"/>
      <c r="I42" s="6"/>
      <c r="J42" s="6"/>
      <c r="K42" s="6"/>
      <c r="L42" s="6"/>
      <c r="M42" s="6"/>
      <c r="N42" s="6"/>
      <c r="O42" s="9" t="s">
        <v>32</v>
      </c>
    </row>
    <row r="43" spans="1:15" x14ac:dyDescent="0.3">
      <c r="B43" s="126"/>
      <c r="C43" s="11">
        <v>1.9531000000000001</v>
      </c>
      <c r="D43" s="11">
        <v>1.9531000000000001</v>
      </c>
      <c r="E43" s="12"/>
      <c r="F43" s="12"/>
      <c r="G43" s="10"/>
      <c r="H43" s="10"/>
      <c r="I43" s="10"/>
      <c r="J43" s="10"/>
      <c r="K43" s="10"/>
      <c r="L43" s="10"/>
      <c r="M43" s="10"/>
      <c r="N43" s="10"/>
      <c r="O43" s="9" t="s">
        <v>33</v>
      </c>
    </row>
    <row r="45" spans="1:15" x14ac:dyDescent="0.3">
      <c r="A45" s="2" t="s">
        <v>55</v>
      </c>
      <c r="B45" s="3"/>
    </row>
    <row r="46" spans="1:15" x14ac:dyDescent="0.3">
      <c r="A46" t="s">
        <v>56</v>
      </c>
      <c r="B46">
        <v>23.9</v>
      </c>
    </row>
    <row r="48" spans="1:15" ht="26.4" x14ac:dyDescent="0.3">
      <c r="B48" s="5" t="s">
        <v>32</v>
      </c>
      <c r="C48" s="5" t="s">
        <v>57</v>
      </c>
      <c r="D48" s="5" t="s">
        <v>195</v>
      </c>
      <c r="E48" s="15">
        <v>485515</v>
      </c>
      <c r="F48" s="5" t="s">
        <v>161</v>
      </c>
      <c r="G48" s="5" t="s">
        <v>59</v>
      </c>
      <c r="H48" s="5" t="s">
        <v>60</v>
      </c>
      <c r="I48" s="5" t="s">
        <v>61</v>
      </c>
      <c r="J48" s="5" t="s">
        <v>62</v>
      </c>
      <c r="K48" s="5" t="s">
        <v>63</v>
      </c>
    </row>
    <row r="49" spans="2:11" x14ac:dyDescent="0.3">
      <c r="B49" s="16" t="s">
        <v>35</v>
      </c>
      <c r="C49" s="16" t="s">
        <v>64</v>
      </c>
      <c r="D49" s="16"/>
      <c r="E49" s="16">
        <v>347</v>
      </c>
      <c r="F49" s="16">
        <v>6</v>
      </c>
      <c r="G49" s="16">
        <v>0.79</v>
      </c>
      <c r="H49" s="16">
        <v>2</v>
      </c>
      <c r="I49" s="16">
        <v>0.78200000000000003</v>
      </c>
      <c r="J49" s="16">
        <v>1.0999999999999999E-2</v>
      </c>
      <c r="K49" s="16">
        <v>1.444</v>
      </c>
    </row>
    <row r="50" spans="2:11" x14ac:dyDescent="0.3">
      <c r="B50" s="16"/>
      <c r="C50" s="16" t="s">
        <v>65</v>
      </c>
      <c r="D50" s="16"/>
      <c r="E50" s="16">
        <v>335</v>
      </c>
      <c r="F50" s="16">
        <v>-6</v>
      </c>
      <c r="G50" s="16">
        <v>0.77400000000000002</v>
      </c>
      <c r="H50" s="16"/>
      <c r="I50" s="16"/>
      <c r="J50" s="16"/>
      <c r="K50" s="16"/>
    </row>
    <row r="51" spans="2:11" x14ac:dyDescent="0.3">
      <c r="B51" s="16" t="s">
        <v>38</v>
      </c>
      <c r="C51" s="16" t="s">
        <v>66</v>
      </c>
      <c r="D51" s="16">
        <v>15000</v>
      </c>
      <c r="E51" s="16">
        <v>9801</v>
      </c>
      <c r="F51" s="16">
        <v>9460</v>
      </c>
      <c r="G51" s="16">
        <v>13.451000000000001</v>
      </c>
      <c r="H51" s="16">
        <v>2</v>
      </c>
      <c r="I51" s="16">
        <v>13.476000000000001</v>
      </c>
      <c r="J51" s="16">
        <v>3.4000000000000002E-2</v>
      </c>
      <c r="K51" s="16">
        <v>0.254</v>
      </c>
    </row>
    <row r="52" spans="2:11" x14ac:dyDescent="0.3">
      <c r="B52" s="16"/>
      <c r="C52" s="16" t="s">
        <v>67</v>
      </c>
      <c r="D52" s="16">
        <v>15000</v>
      </c>
      <c r="E52" s="16">
        <v>9837</v>
      </c>
      <c r="F52" s="16">
        <v>9496</v>
      </c>
      <c r="G52" s="16">
        <v>13.5</v>
      </c>
      <c r="H52" s="16"/>
      <c r="I52" s="16"/>
      <c r="J52" s="16"/>
      <c r="K52" s="16"/>
    </row>
    <row r="53" spans="2:11" x14ac:dyDescent="0.3">
      <c r="B53" s="16" t="s">
        <v>42</v>
      </c>
      <c r="C53" s="16" t="s">
        <v>68</v>
      </c>
      <c r="D53" s="16">
        <v>15000</v>
      </c>
      <c r="E53" s="16">
        <v>12461</v>
      </c>
      <c r="F53" s="16">
        <v>12120</v>
      </c>
      <c r="G53" s="16">
        <v>17.041</v>
      </c>
      <c r="H53" s="16">
        <v>2</v>
      </c>
      <c r="I53" s="16">
        <v>17.175999999999998</v>
      </c>
      <c r="J53" s="16">
        <v>0.191</v>
      </c>
      <c r="K53" s="16">
        <v>1.113</v>
      </c>
    </row>
    <row r="54" spans="2:11" x14ac:dyDescent="0.3">
      <c r="B54" s="16"/>
      <c r="C54" s="16" t="s">
        <v>69</v>
      </c>
      <c r="D54" s="16">
        <v>15000</v>
      </c>
      <c r="E54" s="16">
        <v>12661</v>
      </c>
      <c r="F54" s="16">
        <v>12320</v>
      </c>
      <c r="G54" s="16">
        <v>17.311</v>
      </c>
      <c r="H54" s="16"/>
      <c r="I54" s="16"/>
      <c r="J54" s="16"/>
      <c r="K54" s="16"/>
    </row>
    <row r="55" spans="2:11" x14ac:dyDescent="0.3">
      <c r="B55" s="16" t="s">
        <v>45</v>
      </c>
      <c r="C55" s="16" t="s">
        <v>70</v>
      </c>
      <c r="D55" s="16">
        <v>15000</v>
      </c>
      <c r="E55" s="16">
        <v>23698</v>
      </c>
      <c r="F55" s="16">
        <v>23357</v>
      </c>
      <c r="G55" s="16">
        <v>32.341000000000001</v>
      </c>
      <c r="H55" s="16">
        <v>2</v>
      </c>
      <c r="I55" s="16">
        <v>32.646999999999998</v>
      </c>
      <c r="J55" s="16">
        <v>0.433</v>
      </c>
      <c r="K55" s="16">
        <v>1.325</v>
      </c>
    </row>
    <row r="56" spans="2:11" x14ac:dyDescent="0.3">
      <c r="B56" s="16"/>
      <c r="C56" s="16" t="s">
        <v>71</v>
      </c>
      <c r="D56" s="16">
        <v>15000</v>
      </c>
      <c r="E56" s="16">
        <v>24144</v>
      </c>
      <c r="F56" s="16">
        <v>23803</v>
      </c>
      <c r="G56" s="16">
        <v>32.953000000000003</v>
      </c>
      <c r="H56" s="16"/>
      <c r="I56" s="16"/>
      <c r="J56" s="16"/>
      <c r="K56" s="16"/>
    </row>
    <row r="57" spans="2:11" x14ac:dyDescent="0.3">
      <c r="B57" s="16" t="s">
        <v>48</v>
      </c>
      <c r="C57" s="16" t="s">
        <v>72</v>
      </c>
      <c r="D57" s="16">
        <v>15000</v>
      </c>
      <c r="E57" s="16">
        <v>12650</v>
      </c>
      <c r="F57" s="16">
        <v>12309</v>
      </c>
      <c r="G57" s="16">
        <v>17.295999999999999</v>
      </c>
      <c r="H57" s="16">
        <v>2</v>
      </c>
      <c r="I57" s="16">
        <v>17.190000000000001</v>
      </c>
      <c r="J57" s="16">
        <v>0.151</v>
      </c>
      <c r="K57" s="16">
        <v>0.879</v>
      </c>
    </row>
    <row r="58" spans="2:11" x14ac:dyDescent="0.3">
      <c r="B58" s="16"/>
      <c r="C58" s="16" t="s">
        <v>73</v>
      </c>
      <c r="D58" s="16">
        <v>15000</v>
      </c>
      <c r="E58" s="16">
        <v>12492</v>
      </c>
      <c r="F58" s="16">
        <v>12151</v>
      </c>
      <c r="G58" s="16">
        <v>17.082999999999998</v>
      </c>
      <c r="H58" s="16"/>
      <c r="I58" s="16"/>
      <c r="J58" s="16"/>
      <c r="K58" s="16"/>
    </row>
    <row r="59" spans="2:11" x14ac:dyDescent="0.3">
      <c r="B59" s="16" t="s">
        <v>51</v>
      </c>
      <c r="C59" s="16" t="s">
        <v>74</v>
      </c>
      <c r="D59" s="16">
        <v>30000</v>
      </c>
      <c r="E59" s="16">
        <v>23038</v>
      </c>
      <c r="F59" s="16">
        <v>22697</v>
      </c>
      <c r="G59" s="16">
        <v>31.436</v>
      </c>
      <c r="H59" s="16">
        <v>2</v>
      </c>
      <c r="I59" s="16">
        <v>31.023</v>
      </c>
      <c r="J59" s="16">
        <v>0.58399999999999996</v>
      </c>
      <c r="K59" s="16">
        <v>1.883</v>
      </c>
    </row>
    <row r="60" spans="2:11" x14ac:dyDescent="0.3">
      <c r="B60" s="16"/>
      <c r="C60" s="16" t="s">
        <v>75</v>
      </c>
      <c r="D60" s="16">
        <v>30000</v>
      </c>
      <c r="E60" s="16">
        <v>22435</v>
      </c>
      <c r="F60" s="16">
        <v>22094</v>
      </c>
      <c r="G60" s="16">
        <v>30.61</v>
      </c>
      <c r="H60" s="16"/>
      <c r="I60" s="16"/>
      <c r="J60" s="16"/>
      <c r="K60" s="16"/>
    </row>
    <row r="61" spans="2:11" x14ac:dyDescent="0.3">
      <c r="B61" s="16" t="s">
        <v>54</v>
      </c>
      <c r="C61" s="16" t="s">
        <v>76</v>
      </c>
      <c r="D61" s="16">
        <v>30000</v>
      </c>
      <c r="E61" s="16">
        <v>37925</v>
      </c>
      <c r="F61" s="16">
        <v>37584</v>
      </c>
      <c r="G61" s="16">
        <v>52.039000000000001</v>
      </c>
      <c r="H61" s="16">
        <v>2</v>
      </c>
      <c r="I61" s="16">
        <v>53.052999999999997</v>
      </c>
      <c r="J61" s="16">
        <v>1.4350000000000001</v>
      </c>
      <c r="K61" s="16">
        <v>2.7040000000000002</v>
      </c>
    </row>
    <row r="62" spans="2:11" x14ac:dyDescent="0.3">
      <c r="B62" s="16"/>
      <c r="C62" s="16" t="s">
        <v>77</v>
      </c>
      <c r="D62" s="16">
        <v>30000</v>
      </c>
      <c r="E62" s="16">
        <v>39375</v>
      </c>
      <c r="F62" s="16">
        <v>39034</v>
      </c>
      <c r="G62" s="16">
        <v>54.067999999999998</v>
      </c>
      <c r="H62" s="16"/>
      <c r="I62" s="16"/>
      <c r="J62" s="16"/>
      <c r="K62" s="16"/>
    </row>
    <row r="63" spans="2:11" x14ac:dyDescent="0.3">
      <c r="B63" s="16" t="s">
        <v>31</v>
      </c>
      <c r="C63" s="16" t="s">
        <v>78</v>
      </c>
      <c r="D63" s="16">
        <v>30000</v>
      </c>
      <c r="E63" s="16">
        <v>29737</v>
      </c>
      <c r="F63" s="16">
        <v>29396</v>
      </c>
      <c r="G63" s="16">
        <v>40.656999999999996</v>
      </c>
      <c r="H63" s="16">
        <v>2</v>
      </c>
      <c r="I63" s="16">
        <v>40.582999999999998</v>
      </c>
      <c r="J63" s="16">
        <v>0.105</v>
      </c>
      <c r="K63" s="16">
        <v>0.25800000000000001</v>
      </c>
    </row>
    <row r="64" spans="2:11" x14ac:dyDescent="0.3">
      <c r="B64" s="16"/>
      <c r="C64" s="16" t="s">
        <v>79</v>
      </c>
      <c r="D64" s="16">
        <v>30000</v>
      </c>
      <c r="E64" s="16">
        <v>29630</v>
      </c>
      <c r="F64" s="16">
        <v>29289</v>
      </c>
      <c r="G64" s="16">
        <v>40.509</v>
      </c>
      <c r="H64" s="16"/>
      <c r="I64" s="16"/>
      <c r="J64" s="16"/>
      <c r="K64" s="16"/>
    </row>
    <row r="65" spans="2:12" x14ac:dyDescent="0.3">
      <c r="B65" s="16" t="s">
        <v>36</v>
      </c>
      <c r="C65" s="16" t="s">
        <v>80</v>
      </c>
      <c r="D65" s="16">
        <v>30000</v>
      </c>
      <c r="E65" s="16">
        <v>39578</v>
      </c>
      <c r="F65" s="16">
        <v>39237</v>
      </c>
      <c r="G65" s="16">
        <v>54.351999999999997</v>
      </c>
      <c r="H65" s="16">
        <v>2</v>
      </c>
      <c r="I65" s="16">
        <v>54.075000000000003</v>
      </c>
      <c r="J65" s="16">
        <v>0.39200000000000002</v>
      </c>
      <c r="K65" s="16">
        <v>0.72499999999999998</v>
      </c>
    </row>
    <row r="66" spans="2:12" x14ac:dyDescent="0.3">
      <c r="B66" s="16"/>
      <c r="C66" s="16" t="s">
        <v>81</v>
      </c>
      <c r="D66" s="16">
        <v>30000</v>
      </c>
      <c r="E66" s="16">
        <v>39182</v>
      </c>
      <c r="F66" s="16">
        <v>38841</v>
      </c>
      <c r="G66" s="16">
        <v>53.798000000000002</v>
      </c>
      <c r="H66" s="16"/>
      <c r="I66" s="16"/>
      <c r="J66" s="16"/>
      <c r="K66" s="16"/>
    </row>
    <row r="67" spans="2:12" x14ac:dyDescent="0.3">
      <c r="B67" s="16" t="s">
        <v>39</v>
      </c>
      <c r="C67" s="16" t="s">
        <v>82</v>
      </c>
      <c r="D67" s="16">
        <v>60000</v>
      </c>
      <c r="E67" s="16">
        <v>73075</v>
      </c>
      <c r="F67" s="16">
        <v>72734</v>
      </c>
      <c r="G67" s="16">
        <v>102.40900000000001</v>
      </c>
      <c r="H67" s="16">
        <v>2</v>
      </c>
      <c r="I67" s="16">
        <v>105.28400000000001</v>
      </c>
      <c r="J67" s="16">
        <v>4.0659999999999998</v>
      </c>
      <c r="K67" s="16">
        <v>3.8620000000000001</v>
      </c>
    </row>
    <row r="68" spans="2:12" x14ac:dyDescent="0.3">
      <c r="B68" s="16"/>
      <c r="C68" s="16" t="s">
        <v>83</v>
      </c>
      <c r="D68" s="16">
        <v>60000</v>
      </c>
      <c r="E68" s="16">
        <v>76975</v>
      </c>
      <c r="F68" s="16">
        <v>76634</v>
      </c>
      <c r="G68" s="16">
        <v>108.15900000000001</v>
      </c>
      <c r="H68" s="16"/>
      <c r="I68" s="16"/>
      <c r="J68" s="16"/>
      <c r="K68" s="16"/>
    </row>
    <row r="69" spans="2:12" x14ac:dyDescent="0.3">
      <c r="B69" s="16" t="s">
        <v>131</v>
      </c>
      <c r="C69" s="16" t="s">
        <v>134</v>
      </c>
      <c r="D69" s="16">
        <v>60000</v>
      </c>
      <c r="E69" s="16">
        <v>50803</v>
      </c>
      <c r="F69" s="16">
        <v>50462</v>
      </c>
      <c r="G69" s="16">
        <v>70.200999999999993</v>
      </c>
      <c r="H69" s="16">
        <v>2</v>
      </c>
      <c r="I69" s="16">
        <v>70.241</v>
      </c>
      <c r="J69" s="16">
        <v>5.6000000000000001E-2</v>
      </c>
      <c r="K69" s="16">
        <v>0.08</v>
      </c>
    </row>
    <row r="70" spans="2:12" x14ac:dyDescent="0.3">
      <c r="B70" s="16"/>
      <c r="C70" s="16" t="s">
        <v>135</v>
      </c>
      <c r="D70" s="16">
        <v>60000</v>
      </c>
      <c r="E70" s="16">
        <v>50859</v>
      </c>
      <c r="F70" s="16">
        <v>50518</v>
      </c>
      <c r="G70" s="16">
        <v>70.281000000000006</v>
      </c>
      <c r="H70" s="16"/>
      <c r="I70" s="16"/>
      <c r="J70" s="16"/>
      <c r="K70" s="16"/>
    </row>
    <row r="71" spans="2:12" x14ac:dyDescent="0.3">
      <c r="B71" s="16" t="s">
        <v>132</v>
      </c>
      <c r="C71" s="16" t="s">
        <v>136</v>
      </c>
      <c r="D71" s="16">
        <v>60000</v>
      </c>
      <c r="E71" s="16">
        <v>46825</v>
      </c>
      <c r="F71" s="16">
        <v>46484</v>
      </c>
      <c r="G71" s="16">
        <v>64.555999999999997</v>
      </c>
      <c r="H71" s="16">
        <v>2</v>
      </c>
      <c r="I71" s="16">
        <v>64.260999999999996</v>
      </c>
      <c r="J71" s="16">
        <v>0.41799999999999998</v>
      </c>
      <c r="K71" s="16">
        <v>0.65100000000000002</v>
      </c>
    </row>
    <row r="72" spans="2:12" x14ac:dyDescent="0.3">
      <c r="B72" s="16"/>
      <c r="C72" s="16" t="s">
        <v>137</v>
      </c>
      <c r="D72" s="16">
        <v>60000</v>
      </c>
      <c r="E72" s="16">
        <v>46407</v>
      </c>
      <c r="F72" s="16">
        <v>46066</v>
      </c>
      <c r="G72" s="16">
        <v>63.965000000000003</v>
      </c>
      <c r="H72" s="16"/>
      <c r="I72" s="16"/>
      <c r="J72" s="16"/>
      <c r="K72" s="16"/>
    </row>
    <row r="73" spans="2:12" x14ac:dyDescent="0.3">
      <c r="B73" s="16" t="s">
        <v>133</v>
      </c>
      <c r="C73" s="16" t="s">
        <v>138</v>
      </c>
      <c r="D73" s="16">
        <v>60000</v>
      </c>
      <c r="E73" s="16">
        <v>102693</v>
      </c>
      <c r="F73" s="16">
        <v>102352</v>
      </c>
      <c r="G73" s="16" t="s">
        <v>162</v>
      </c>
      <c r="H73" s="16">
        <v>0</v>
      </c>
      <c r="I73" s="16" t="s">
        <v>189</v>
      </c>
      <c r="J73" s="16" t="s">
        <v>189</v>
      </c>
      <c r="K73" s="16" t="s">
        <v>189</v>
      </c>
      <c r="L73" s="100" t="s">
        <v>190</v>
      </c>
    </row>
    <row r="74" spans="2:12" x14ac:dyDescent="0.3">
      <c r="B74" s="16"/>
      <c r="C74" s="16" t="s">
        <v>139</v>
      </c>
      <c r="D74" s="16">
        <v>60000</v>
      </c>
      <c r="E74" s="16">
        <v>101419</v>
      </c>
      <c r="F74" s="16">
        <v>101078</v>
      </c>
      <c r="G74" s="16" t="s">
        <v>162</v>
      </c>
      <c r="H74" s="16"/>
      <c r="I74" s="16"/>
      <c r="J74" s="16"/>
      <c r="K74" s="16"/>
    </row>
    <row r="75" spans="2:12" x14ac:dyDescent="0.3">
      <c r="B75" s="16" t="s">
        <v>147</v>
      </c>
      <c r="C75" s="16" t="s">
        <v>151</v>
      </c>
      <c r="D75" s="16">
        <v>125</v>
      </c>
      <c r="E75" s="16">
        <v>85432</v>
      </c>
      <c r="F75" s="16">
        <v>85091</v>
      </c>
      <c r="G75" s="16">
        <v>120.746</v>
      </c>
      <c r="H75" s="16">
        <v>2</v>
      </c>
      <c r="I75" s="16">
        <v>124.792</v>
      </c>
      <c r="J75" s="16">
        <v>5.7220000000000004</v>
      </c>
      <c r="K75" s="16">
        <v>4.585</v>
      </c>
    </row>
    <row r="76" spans="2:12" x14ac:dyDescent="0.3">
      <c r="B76" s="16"/>
      <c r="C76" s="16" t="s">
        <v>152</v>
      </c>
      <c r="D76" s="16">
        <v>125</v>
      </c>
      <c r="E76" s="16">
        <v>90811</v>
      </c>
      <c r="F76" s="16">
        <v>90470</v>
      </c>
      <c r="G76" s="16">
        <v>128.839</v>
      </c>
      <c r="H76" s="16"/>
      <c r="I76" s="16"/>
      <c r="J76" s="16"/>
      <c r="K76" s="16"/>
    </row>
    <row r="77" spans="2:12" x14ac:dyDescent="0.3">
      <c r="B77" s="16" t="s">
        <v>130</v>
      </c>
      <c r="C77" s="16" t="s">
        <v>140</v>
      </c>
      <c r="D77" s="16">
        <v>62.5</v>
      </c>
      <c r="E77" s="16">
        <v>45743</v>
      </c>
      <c r="F77" s="16">
        <v>45402</v>
      </c>
      <c r="G77" s="16">
        <v>63.026000000000003</v>
      </c>
      <c r="H77" s="16">
        <v>2</v>
      </c>
      <c r="I77" s="16">
        <v>63.686999999999998</v>
      </c>
      <c r="J77" s="16">
        <v>0.93500000000000005</v>
      </c>
      <c r="K77" s="16">
        <v>1.468</v>
      </c>
    </row>
    <row r="78" spans="2:12" x14ac:dyDescent="0.3">
      <c r="B78" s="16"/>
      <c r="C78" s="16" t="s">
        <v>141</v>
      </c>
      <c r="D78" s="16">
        <v>62.5</v>
      </c>
      <c r="E78" s="16">
        <v>46678</v>
      </c>
      <c r="F78" s="16">
        <v>46337</v>
      </c>
      <c r="G78" s="16">
        <v>64.347999999999999</v>
      </c>
      <c r="H78" s="16"/>
      <c r="I78" s="16"/>
      <c r="J78" s="16"/>
      <c r="K78" s="16"/>
    </row>
    <row r="79" spans="2:12" x14ac:dyDescent="0.3">
      <c r="B79" s="16" t="s">
        <v>41</v>
      </c>
      <c r="C79" s="16" t="s">
        <v>84</v>
      </c>
      <c r="D79" s="16">
        <v>31.25</v>
      </c>
      <c r="E79" s="16">
        <v>22083</v>
      </c>
      <c r="F79" s="16">
        <v>21742</v>
      </c>
      <c r="G79" s="16">
        <v>30.128</v>
      </c>
      <c r="H79" s="16">
        <v>2</v>
      </c>
      <c r="I79" s="16">
        <v>29.872</v>
      </c>
      <c r="J79" s="16">
        <v>0.36299999999999999</v>
      </c>
      <c r="K79" s="16">
        <v>1.2150000000000001</v>
      </c>
    </row>
    <row r="80" spans="2:12" x14ac:dyDescent="0.3">
      <c r="B80" s="16"/>
      <c r="C80" s="16" t="s">
        <v>85</v>
      </c>
      <c r="D80" s="16">
        <v>31.25</v>
      </c>
      <c r="E80" s="16">
        <v>21708</v>
      </c>
      <c r="F80" s="16">
        <v>21367</v>
      </c>
      <c r="G80" s="16">
        <v>29.614999999999998</v>
      </c>
      <c r="H80" s="16"/>
      <c r="I80" s="16"/>
      <c r="J80" s="16"/>
      <c r="K80" s="16"/>
    </row>
    <row r="81" spans="1:11" x14ac:dyDescent="0.3">
      <c r="B81" s="16" t="s">
        <v>44</v>
      </c>
      <c r="C81" s="16" t="s">
        <v>86</v>
      </c>
      <c r="D81" s="16">
        <v>15.625</v>
      </c>
      <c r="E81" s="16">
        <v>11087</v>
      </c>
      <c r="F81" s="16">
        <v>10746</v>
      </c>
      <c r="G81" s="16">
        <v>15.185</v>
      </c>
      <c r="H81" s="16">
        <v>2</v>
      </c>
      <c r="I81" s="16">
        <v>15.377000000000001</v>
      </c>
      <c r="J81" s="16">
        <v>0.27100000000000002</v>
      </c>
      <c r="K81" s="16">
        <v>1.7629999999999999</v>
      </c>
    </row>
    <row r="82" spans="1:11" x14ac:dyDescent="0.3">
      <c r="B82" s="16"/>
      <c r="C82" s="16" t="s">
        <v>87</v>
      </c>
      <c r="D82" s="16">
        <v>15.625</v>
      </c>
      <c r="E82" s="16">
        <v>11371</v>
      </c>
      <c r="F82" s="16">
        <v>11030</v>
      </c>
      <c r="G82" s="16">
        <v>15.569000000000001</v>
      </c>
      <c r="H82" s="16"/>
      <c r="I82" s="16"/>
      <c r="J82" s="16"/>
      <c r="K82" s="16"/>
    </row>
    <row r="83" spans="1:11" x14ac:dyDescent="0.3">
      <c r="B83" s="16" t="s">
        <v>47</v>
      </c>
      <c r="C83" s="16" t="s">
        <v>88</v>
      </c>
      <c r="D83" s="16">
        <v>7.8125</v>
      </c>
      <c r="E83" s="16">
        <v>5335</v>
      </c>
      <c r="F83" s="16">
        <v>4994</v>
      </c>
      <c r="G83" s="16">
        <v>7.452</v>
      </c>
      <c r="H83" s="16">
        <v>2</v>
      </c>
      <c r="I83" s="16">
        <v>7.57</v>
      </c>
      <c r="J83" s="16">
        <v>0.16800000000000001</v>
      </c>
      <c r="K83" s="16">
        <v>2.2149999999999999</v>
      </c>
    </row>
    <row r="84" spans="1:11" x14ac:dyDescent="0.3">
      <c r="B84" s="16"/>
      <c r="C84" s="16" t="s">
        <v>89</v>
      </c>
      <c r="D84" s="16">
        <v>7.8125</v>
      </c>
      <c r="E84" s="16">
        <v>5512</v>
      </c>
      <c r="F84" s="16">
        <v>5171</v>
      </c>
      <c r="G84" s="16">
        <v>7.6890000000000001</v>
      </c>
      <c r="H84" s="16"/>
      <c r="I84" s="16"/>
      <c r="J84" s="16"/>
      <c r="K84" s="16"/>
    </row>
    <row r="85" spans="1:11" x14ac:dyDescent="0.3">
      <c r="B85" s="16" t="s">
        <v>50</v>
      </c>
      <c r="C85" s="16" t="s">
        <v>90</v>
      </c>
      <c r="D85" s="16">
        <v>3.9062999999999999</v>
      </c>
      <c r="E85" s="16">
        <v>2747</v>
      </c>
      <c r="F85" s="16">
        <v>2406</v>
      </c>
      <c r="G85" s="16">
        <v>3.99</v>
      </c>
      <c r="H85" s="16">
        <v>2</v>
      </c>
      <c r="I85" s="16">
        <v>4.05</v>
      </c>
      <c r="J85" s="16">
        <v>8.4000000000000005E-2</v>
      </c>
      <c r="K85" s="16">
        <v>2.0750000000000002</v>
      </c>
    </row>
    <row r="86" spans="1:11" x14ac:dyDescent="0.3">
      <c r="B86" s="16"/>
      <c r="C86" s="16" t="s">
        <v>91</v>
      </c>
      <c r="D86" s="16">
        <v>3.9062999999999999</v>
      </c>
      <c r="E86" s="16">
        <v>2836</v>
      </c>
      <c r="F86" s="16">
        <v>2495</v>
      </c>
      <c r="G86" s="16">
        <v>4.109</v>
      </c>
      <c r="H86" s="16"/>
      <c r="I86" s="16"/>
      <c r="J86" s="16"/>
      <c r="K86" s="16"/>
    </row>
    <row r="87" spans="1:11" x14ac:dyDescent="0.3">
      <c r="B87" s="16" t="s">
        <v>53</v>
      </c>
      <c r="C87" s="16" t="s">
        <v>92</v>
      </c>
      <c r="D87" s="16">
        <v>1.9531000000000001</v>
      </c>
      <c r="E87" s="16">
        <v>1436</v>
      </c>
      <c r="F87" s="16">
        <v>1095</v>
      </c>
      <c r="G87" s="16">
        <v>2.2410000000000001</v>
      </c>
      <c r="H87" s="16">
        <v>2</v>
      </c>
      <c r="I87" s="16">
        <v>2.2669999999999999</v>
      </c>
      <c r="J87" s="16">
        <v>3.6999999999999998E-2</v>
      </c>
      <c r="K87" s="16">
        <v>1.6220000000000001</v>
      </c>
    </row>
    <row r="88" spans="1:11" ht="25.95" customHeight="1" x14ac:dyDescent="0.3">
      <c r="B88" s="16"/>
      <c r="C88" s="16" t="s">
        <v>93</v>
      </c>
      <c r="D88" s="16">
        <v>1.9531000000000001</v>
      </c>
      <c r="E88" s="16">
        <v>1475</v>
      </c>
      <c r="F88" s="16">
        <v>1134</v>
      </c>
      <c r="G88" s="16">
        <v>2.2930000000000001</v>
      </c>
      <c r="H88" s="16"/>
      <c r="I88" s="16"/>
      <c r="J88" s="16"/>
      <c r="K88" s="16"/>
    </row>
    <row r="89" spans="1:11" x14ac:dyDescent="0.3">
      <c r="B89" s="16" t="s">
        <v>30</v>
      </c>
      <c r="C89" s="16" t="s">
        <v>94</v>
      </c>
      <c r="D89" s="16">
        <v>0.97655999999999998</v>
      </c>
      <c r="E89" s="16">
        <v>803</v>
      </c>
      <c r="F89" s="16">
        <v>462</v>
      </c>
      <c r="G89" s="16">
        <v>1.397</v>
      </c>
      <c r="H89" s="16">
        <v>2</v>
      </c>
      <c r="I89" s="16">
        <v>1.419</v>
      </c>
      <c r="J89" s="16">
        <v>0.03</v>
      </c>
      <c r="K89" s="16">
        <v>2.1240000000000001</v>
      </c>
    </row>
    <row r="90" spans="1:11" x14ac:dyDescent="0.3">
      <c r="B90" s="16"/>
      <c r="C90" s="16" t="s">
        <v>95</v>
      </c>
      <c r="D90" s="16">
        <v>0.97655999999999998</v>
      </c>
      <c r="E90" s="16">
        <v>835</v>
      </c>
      <c r="F90" s="16">
        <v>494</v>
      </c>
      <c r="G90" s="16">
        <v>1.44</v>
      </c>
      <c r="H90" s="16"/>
      <c r="I90" s="16"/>
      <c r="J90" s="16"/>
      <c r="K90" s="16"/>
    </row>
    <row r="92" spans="1:11" x14ac:dyDescent="0.3">
      <c r="A92" s="2" t="s">
        <v>96</v>
      </c>
      <c r="B92" s="3"/>
    </row>
    <row r="123" spans="1:2" ht="39" customHeight="1" x14ac:dyDescent="0.3"/>
    <row r="127" spans="1:2" ht="26.4" x14ac:dyDescent="0.3">
      <c r="A127" s="2" t="s">
        <v>97</v>
      </c>
      <c r="B127" s="3"/>
    </row>
    <row r="129" spans="1:9" ht="26.4" x14ac:dyDescent="0.3">
      <c r="B129" s="5" t="s">
        <v>98</v>
      </c>
      <c r="C129" s="5" t="s">
        <v>99</v>
      </c>
      <c r="D129" s="5" t="s">
        <v>29</v>
      </c>
      <c r="E129" s="5" t="s">
        <v>34</v>
      </c>
      <c r="F129" s="5" t="s">
        <v>37</v>
      </c>
      <c r="G129" s="5" t="s">
        <v>100</v>
      </c>
      <c r="H129" s="5" t="s">
        <v>101</v>
      </c>
    </row>
    <row r="130" spans="1:9" ht="26.4" x14ac:dyDescent="0.3">
      <c r="B130" s="16" t="s">
        <v>96</v>
      </c>
      <c r="C130" s="16" t="s">
        <v>163</v>
      </c>
      <c r="D130" s="16">
        <v>-588</v>
      </c>
      <c r="E130" s="16">
        <v>752</v>
      </c>
      <c r="F130" s="16">
        <v>-0.34799999999999998</v>
      </c>
      <c r="G130" s="16">
        <v>1</v>
      </c>
      <c r="H130" s="16" t="s">
        <v>103</v>
      </c>
    </row>
    <row r="132" spans="1:9" ht="39.6" x14ac:dyDescent="0.3">
      <c r="B132" s="16" t="s">
        <v>96</v>
      </c>
      <c r="C132" s="16" t="s">
        <v>102</v>
      </c>
      <c r="D132" s="16">
        <v>-226</v>
      </c>
      <c r="E132" s="16">
        <v>594</v>
      </c>
      <c r="F132" s="16">
        <v>0.184</v>
      </c>
      <c r="G132" s="16">
        <v>-9.9200000000000004E-4</v>
      </c>
      <c r="H132" s="16">
        <v>1</v>
      </c>
      <c r="I132" s="16" t="s">
        <v>103</v>
      </c>
    </row>
    <row r="144" spans="1:9" x14ac:dyDescent="0.3">
      <c r="A144" s="55"/>
    </row>
    <row r="146" spans="2:18" x14ac:dyDescent="0.3">
      <c r="B146" s="44"/>
      <c r="C146" s="44" t="s">
        <v>157</v>
      </c>
      <c r="D146" s="44" t="s">
        <v>105</v>
      </c>
      <c r="E146" s="44" t="s">
        <v>106</v>
      </c>
      <c r="F146" s="44" t="s">
        <v>107</v>
      </c>
      <c r="G146" s="44" t="s">
        <v>108</v>
      </c>
      <c r="H146" s="25"/>
      <c r="I146" s="25"/>
      <c r="J146" s="26" t="s">
        <v>109</v>
      </c>
      <c r="K146" s="27"/>
      <c r="L146" s="27"/>
      <c r="M146" s="28"/>
      <c r="O146" s="26" t="s">
        <v>109</v>
      </c>
      <c r="P146" s="27"/>
      <c r="Q146" s="27"/>
      <c r="R146" s="28"/>
    </row>
    <row r="147" spans="2:18" x14ac:dyDescent="0.3">
      <c r="C147" t="s">
        <v>110</v>
      </c>
      <c r="D147" s="16">
        <v>13.476000000000001</v>
      </c>
      <c r="E147" s="36">
        <f>D147*500/10</f>
        <v>673.8</v>
      </c>
      <c r="F147" s="36">
        <f>E147*10/1000</f>
        <v>6.7380000000000004</v>
      </c>
      <c r="G147" s="58">
        <f>F147/$M$148</f>
        <v>4.4920000000000002E-4</v>
      </c>
      <c r="H147" s="25"/>
      <c r="I147" s="25"/>
      <c r="J147" s="32" t="s">
        <v>111</v>
      </c>
      <c r="K147" s="33" t="s">
        <v>112</v>
      </c>
      <c r="L147" s="33" t="s">
        <v>113</v>
      </c>
      <c r="M147" s="34" t="s">
        <v>114</v>
      </c>
      <c r="O147" s="32" t="s">
        <v>111</v>
      </c>
      <c r="P147" s="33" t="s">
        <v>112</v>
      </c>
      <c r="Q147" s="33" t="s">
        <v>113</v>
      </c>
      <c r="R147" s="34" t="s">
        <v>114</v>
      </c>
    </row>
    <row r="148" spans="2:18" x14ac:dyDescent="0.3">
      <c r="C148" t="s">
        <v>115</v>
      </c>
      <c r="D148" s="16">
        <v>17.175999999999998</v>
      </c>
      <c r="E148" s="36">
        <f t="shared" ref="E148:E150" si="0">D148*500/10</f>
        <v>858.8</v>
      </c>
      <c r="F148" s="36">
        <f t="shared" ref="F148:F149" si="1">E148*10/1000</f>
        <v>8.5879999999999992</v>
      </c>
      <c r="G148" s="58">
        <f>F148/$M$148</f>
        <v>5.7253333333333323E-4</v>
      </c>
      <c r="H148" s="25"/>
      <c r="I148" s="25"/>
      <c r="J148" s="38">
        <v>0.5</v>
      </c>
      <c r="K148" s="38">
        <v>0.03</v>
      </c>
      <c r="L148" s="38">
        <f>J148*K148</f>
        <v>1.4999999999999999E-2</v>
      </c>
      <c r="M148" s="39">
        <f>L148*1000*1000</f>
        <v>15000</v>
      </c>
      <c r="O148" s="38">
        <v>1</v>
      </c>
      <c r="P148" s="38">
        <v>0.03</v>
      </c>
      <c r="Q148" s="38">
        <f>O148*P148</f>
        <v>0.03</v>
      </c>
      <c r="R148" s="39">
        <f>Q148*1000*1000</f>
        <v>30000</v>
      </c>
    </row>
    <row r="149" spans="2:18" x14ac:dyDescent="0.3">
      <c r="C149" t="s">
        <v>116</v>
      </c>
      <c r="D149" s="16">
        <v>32.646999999999998</v>
      </c>
      <c r="E149" s="36">
        <f t="shared" si="0"/>
        <v>1632.35</v>
      </c>
      <c r="F149" s="36">
        <f t="shared" si="1"/>
        <v>16.323499999999999</v>
      </c>
      <c r="G149" s="58">
        <f>F149/$M$148</f>
        <v>1.0882333333333332E-3</v>
      </c>
      <c r="H149" s="25"/>
      <c r="I149" s="25"/>
    </row>
    <row r="150" spans="2:18" x14ac:dyDescent="0.3">
      <c r="C150" s="59" t="s">
        <v>142</v>
      </c>
      <c r="D150" s="16">
        <v>17.190000000000001</v>
      </c>
      <c r="E150" s="36">
        <f t="shared" si="0"/>
        <v>859.5</v>
      </c>
      <c r="F150" s="36">
        <f>E150*10/1000</f>
        <v>8.5950000000000006</v>
      </c>
      <c r="G150" s="58">
        <f>F150/$M$148</f>
        <v>5.7300000000000005E-4</v>
      </c>
      <c r="H150" s="40">
        <f>AVERAGE(G147:G150)</f>
        <v>6.7074166666666673E-4</v>
      </c>
      <c r="I150" s="25"/>
      <c r="J150" s="26" t="s">
        <v>109</v>
      </c>
      <c r="K150" s="27"/>
      <c r="L150" s="27"/>
      <c r="M150" s="28"/>
      <c r="O150" s="18"/>
      <c r="P150" s="18"/>
      <c r="Q150" s="18"/>
      <c r="R150" s="18"/>
    </row>
    <row r="151" spans="2:18" x14ac:dyDescent="0.3">
      <c r="J151" s="32" t="s">
        <v>111</v>
      </c>
      <c r="K151" s="33" t="s">
        <v>112</v>
      </c>
      <c r="L151" s="33" t="s">
        <v>113</v>
      </c>
      <c r="M151" s="34" t="s">
        <v>114</v>
      </c>
      <c r="O151" s="19"/>
      <c r="P151" s="19"/>
      <c r="Q151" s="19"/>
      <c r="R151" s="19"/>
    </row>
    <row r="152" spans="2:18" x14ac:dyDescent="0.3">
      <c r="B152" s="55"/>
      <c r="C152" s="52" t="s">
        <v>158</v>
      </c>
      <c r="D152" s="59"/>
      <c r="E152" s="36"/>
      <c r="F152" s="59"/>
      <c r="G152" s="59"/>
      <c r="J152" s="38">
        <v>2</v>
      </c>
      <c r="K152" s="38">
        <v>0.03</v>
      </c>
      <c r="L152" s="38">
        <f>J152*K152</f>
        <v>0.06</v>
      </c>
      <c r="M152" s="39">
        <f>L152*1000*1000</f>
        <v>60000</v>
      </c>
      <c r="O152" s="18"/>
      <c r="P152" s="18"/>
      <c r="Q152" s="18"/>
      <c r="R152" s="18"/>
    </row>
    <row r="153" spans="2:18" x14ac:dyDescent="0.3">
      <c r="B153" s="55"/>
      <c r="C153" s="60" t="s">
        <v>118</v>
      </c>
      <c r="D153" s="16">
        <v>31.023</v>
      </c>
      <c r="E153" s="36">
        <f>D153*500/10</f>
        <v>1551.15</v>
      </c>
      <c r="F153" s="36">
        <f>E153*10/1000</f>
        <v>15.5115</v>
      </c>
      <c r="G153" s="58">
        <f>F153/$R$148</f>
        <v>5.1705000000000002E-4</v>
      </c>
      <c r="J153" s="18"/>
      <c r="K153" s="18"/>
      <c r="L153" s="18"/>
      <c r="M153" s="18"/>
    </row>
    <row r="154" spans="2:18" x14ac:dyDescent="0.3">
      <c r="B154" s="55"/>
      <c r="C154" s="60" t="s">
        <v>119</v>
      </c>
      <c r="D154" s="16">
        <v>53.052999999999997</v>
      </c>
      <c r="E154" s="36">
        <f t="shared" ref="E154:E156" si="2">D154*500/10</f>
        <v>2652.65</v>
      </c>
      <c r="F154" s="36">
        <f>E154*10/1000</f>
        <v>26.526499999999999</v>
      </c>
      <c r="G154" s="58">
        <f>F154/$R$148</f>
        <v>8.8421666666666659E-4</v>
      </c>
      <c r="J154" s="25"/>
      <c r="K154" s="25"/>
      <c r="L154" s="25"/>
      <c r="M154" s="25"/>
    </row>
    <row r="155" spans="2:18" x14ac:dyDescent="0.3">
      <c r="B155" s="55"/>
      <c r="C155" s="60" t="s">
        <v>120</v>
      </c>
      <c r="D155" s="16">
        <v>40.582999999999998</v>
      </c>
      <c r="E155" s="36">
        <f t="shared" si="2"/>
        <v>2029.15</v>
      </c>
      <c r="F155" s="36">
        <f>E155*10/1000</f>
        <v>20.291499999999999</v>
      </c>
      <c r="G155" s="58">
        <f>F155/$R$148</f>
        <v>6.7638333333333329E-4</v>
      </c>
      <c r="J155" s="44" t="s">
        <v>121</v>
      </c>
      <c r="K155" s="25"/>
      <c r="L155" s="25"/>
      <c r="M155" s="25"/>
    </row>
    <row r="156" spans="2:18" x14ac:dyDescent="0.3">
      <c r="B156" s="55"/>
      <c r="C156" s="59" t="s">
        <v>143</v>
      </c>
      <c r="D156" s="16">
        <v>54.075000000000003</v>
      </c>
      <c r="E156" s="36">
        <f t="shared" si="2"/>
        <v>2703.75</v>
      </c>
      <c r="F156" s="36">
        <f>E156*10/1000</f>
        <v>27.037500000000001</v>
      </c>
      <c r="G156" s="58">
        <f>F156/$R$148</f>
        <v>9.0125000000000003E-4</v>
      </c>
      <c r="H156" s="50">
        <f>AVERAGE(G153:G156)</f>
        <v>7.4472500000000001E-4</v>
      </c>
      <c r="J156" s="61"/>
      <c r="K156" s="62" t="s">
        <v>122</v>
      </c>
      <c r="L156" s="62" t="s">
        <v>123</v>
      </c>
      <c r="M156" s="63" t="s">
        <v>124</v>
      </c>
    </row>
    <row r="157" spans="2:18" x14ac:dyDescent="0.3">
      <c r="B157" s="55"/>
      <c r="J157" s="64" t="str">
        <f>C146</f>
        <v>0.5mg/ml</v>
      </c>
      <c r="K157" s="25">
        <f>AVERAGE(F147:F150)</f>
        <v>10.061125000000001</v>
      </c>
      <c r="L157" s="25">
        <f>_xlfn.STDEV.S(F147:F150)</f>
        <v>4.2653690808455629</v>
      </c>
      <c r="M157" s="65">
        <f>L157/K157</f>
        <v>0.42394554096540521</v>
      </c>
    </row>
    <row r="158" spans="2:18" x14ac:dyDescent="0.3">
      <c r="B158" s="55"/>
      <c r="C158" s="52" t="s">
        <v>159</v>
      </c>
      <c r="D158" s="59"/>
      <c r="E158" s="36"/>
      <c r="F158" s="59"/>
      <c r="G158" s="59"/>
      <c r="J158" s="64" t="str">
        <f>C152</f>
        <v>1mg/ml</v>
      </c>
      <c r="K158" s="66">
        <f>AVERAGE(F153:F156)</f>
        <v>22.341749999999998</v>
      </c>
      <c r="L158" s="66">
        <f>_xlfn.STDEV.S(F153:F156)</f>
        <v>5.4899314127470378</v>
      </c>
      <c r="M158" s="67">
        <f>L158/K158</f>
        <v>0.24572521905164271</v>
      </c>
    </row>
    <row r="159" spans="2:18" x14ac:dyDescent="0.3">
      <c r="B159" s="55"/>
      <c r="C159" s="60" t="s">
        <v>126</v>
      </c>
      <c r="D159" s="16">
        <v>105.28400000000001</v>
      </c>
      <c r="E159" s="36">
        <f>D159*500/10</f>
        <v>5264.2</v>
      </c>
      <c r="F159" s="36">
        <f>E159*10/1000</f>
        <v>52.642000000000003</v>
      </c>
      <c r="G159" s="58">
        <f>F159/$M$152</f>
        <v>8.7736666666666672E-4</v>
      </c>
      <c r="J159" s="64" t="str">
        <f>C158</f>
        <v>2mg/ml</v>
      </c>
      <c r="K159" s="66">
        <f>AVERAGE(F159:F161)</f>
        <v>39.964333333333336</v>
      </c>
      <c r="L159" s="66">
        <f>_xlfn.STDEV.S(F159:F161)</f>
        <v>11.080498593625357</v>
      </c>
      <c r="M159" s="67">
        <f t="shared" ref="M159" si="3">L159/K159</f>
        <v>0.27725968806248963</v>
      </c>
    </row>
    <row r="160" spans="2:18" x14ac:dyDescent="0.3">
      <c r="B160" s="55"/>
      <c r="C160" s="60" t="s">
        <v>127</v>
      </c>
      <c r="D160" s="16">
        <v>70.241</v>
      </c>
      <c r="E160" s="36">
        <f t="shared" ref="E160:E162" si="4">D160*500/10</f>
        <v>3512.05</v>
      </c>
      <c r="F160" s="36">
        <f>E160*10/1000</f>
        <v>35.1205</v>
      </c>
      <c r="G160" s="58">
        <f>F160/$M$152</f>
        <v>5.8534166666666671E-4</v>
      </c>
      <c r="J160" s="25"/>
      <c r="K160" s="25"/>
      <c r="L160" s="25"/>
      <c r="M160" s="68"/>
    </row>
    <row r="161" spans="3:8" x14ac:dyDescent="0.3">
      <c r="C161" s="60" t="s">
        <v>128</v>
      </c>
      <c r="D161" s="16">
        <v>64.260999999999996</v>
      </c>
      <c r="E161" s="36">
        <f t="shared" si="4"/>
        <v>3213.0499999999997</v>
      </c>
      <c r="F161" s="36">
        <f>E161*10/1000</f>
        <v>32.130499999999998</v>
      </c>
      <c r="G161" s="58">
        <f>F161/$M$152</f>
        <v>5.3550833333333334E-4</v>
      </c>
    </row>
    <row r="162" spans="3:8" x14ac:dyDescent="0.3">
      <c r="C162" t="s">
        <v>144</v>
      </c>
      <c r="D162" s="16"/>
      <c r="E162" s="36">
        <f t="shared" si="4"/>
        <v>0</v>
      </c>
      <c r="F162" s="36">
        <f>E162*10/1000</f>
        <v>0</v>
      </c>
      <c r="G162" s="58">
        <f>F162/$M$152</f>
        <v>0</v>
      </c>
      <c r="H162" s="50">
        <f>AVERAGE(G159:G161)</f>
        <v>6.6607222222222226E-4</v>
      </c>
    </row>
  </sheetData>
  <mergeCells count="8">
    <mergeCell ref="B40:B41"/>
    <mergeCell ref="B42:B43"/>
    <mergeCell ref="B28:B29"/>
    <mergeCell ref="B30:B31"/>
    <mergeCell ref="B32:B33"/>
    <mergeCell ref="B34:B35"/>
    <mergeCell ref="B36:B37"/>
    <mergeCell ref="B38:B3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32C94-9C48-4BC3-82CC-5E01433A290F}">
  <dimension ref="A2:Q160"/>
  <sheetViews>
    <sheetView topLeftCell="A35" workbookViewId="0">
      <selection activeCell="D48" sqref="D48"/>
    </sheetView>
  </sheetViews>
  <sheetFormatPr defaultRowHeight="14.4" x14ac:dyDescent="0.3"/>
  <cols>
    <col min="1" max="1" width="20.77734375" customWidth="1"/>
    <col min="2" max="2" width="12.77734375" customWidth="1"/>
  </cols>
  <sheetData>
    <row r="2" spans="1:2" x14ac:dyDescent="0.3">
      <c r="A2" t="s">
        <v>0</v>
      </c>
      <c r="B2" t="s">
        <v>1</v>
      </c>
    </row>
    <row r="4" spans="1:2" x14ac:dyDescent="0.3">
      <c r="A4" t="s">
        <v>2</v>
      </c>
      <c r="B4" t="s">
        <v>164</v>
      </c>
    </row>
    <row r="5" spans="1:2" x14ac:dyDescent="0.3">
      <c r="A5" t="s">
        <v>4</v>
      </c>
      <c r="B5" t="s">
        <v>154</v>
      </c>
    </row>
    <row r="6" spans="1:2" x14ac:dyDescent="0.3">
      <c r="A6" t="s">
        <v>6</v>
      </c>
      <c r="B6" t="s">
        <v>7</v>
      </c>
    </row>
    <row r="7" spans="1:2" x14ac:dyDescent="0.3">
      <c r="A7" s="56" t="s">
        <v>8</v>
      </c>
      <c r="B7" s="57">
        <v>45587</v>
      </c>
    </row>
    <row r="8" spans="1:2" x14ac:dyDescent="0.3">
      <c r="A8" t="s">
        <v>9</v>
      </c>
      <c r="B8" s="1">
        <v>0.61278935185185179</v>
      </c>
    </row>
    <row r="9" spans="1:2" x14ac:dyDescent="0.3">
      <c r="A9" t="s">
        <v>10</v>
      </c>
      <c r="B9" t="s">
        <v>11</v>
      </c>
    </row>
    <row r="10" spans="1:2" x14ac:dyDescent="0.3">
      <c r="A10" t="s">
        <v>12</v>
      </c>
      <c r="B10">
        <v>20110536</v>
      </c>
    </row>
    <row r="11" spans="1:2" x14ac:dyDescent="0.3">
      <c r="A11" t="s">
        <v>13</v>
      </c>
      <c r="B11" t="s">
        <v>14</v>
      </c>
    </row>
    <row r="13" spans="1:2" ht="39" customHeight="1" x14ac:dyDescent="0.3">
      <c r="A13" s="2" t="s">
        <v>15</v>
      </c>
      <c r="B13" s="3"/>
    </row>
    <row r="14" spans="1:2" x14ac:dyDescent="0.3">
      <c r="A14" t="s">
        <v>16</v>
      </c>
      <c r="B14" t="s">
        <v>17</v>
      </c>
    </row>
    <row r="15" spans="1:2" x14ac:dyDescent="0.3">
      <c r="A15" t="s">
        <v>18</v>
      </c>
    </row>
    <row r="16" spans="1:2" x14ac:dyDescent="0.3">
      <c r="A16" t="s">
        <v>19</v>
      </c>
      <c r="B16" t="s">
        <v>20</v>
      </c>
    </row>
    <row r="17" spans="1:15" x14ac:dyDescent="0.3">
      <c r="B17" t="s">
        <v>21</v>
      </c>
    </row>
    <row r="18" spans="1:15" x14ac:dyDescent="0.3">
      <c r="B18" t="s">
        <v>22</v>
      </c>
    </row>
    <row r="19" spans="1:15" x14ac:dyDescent="0.3">
      <c r="B19" t="s">
        <v>155</v>
      </c>
    </row>
    <row r="20" spans="1:15" x14ac:dyDescent="0.3">
      <c r="B20" t="s">
        <v>24</v>
      </c>
    </row>
    <row r="21" spans="1:15" x14ac:dyDescent="0.3">
      <c r="B21" t="s">
        <v>25</v>
      </c>
    </row>
    <row r="22" spans="1:15" x14ac:dyDescent="0.3">
      <c r="B22" t="s">
        <v>26</v>
      </c>
    </row>
    <row r="23" spans="1:15" x14ac:dyDescent="0.3">
      <c r="B23" t="s">
        <v>27</v>
      </c>
    </row>
    <row r="25" spans="1:15" x14ac:dyDescent="0.3">
      <c r="A25" s="2" t="s">
        <v>28</v>
      </c>
      <c r="B25" s="3"/>
    </row>
    <row r="27" spans="1:15" x14ac:dyDescent="0.3">
      <c r="B27" s="4"/>
      <c r="C27" s="5">
        <v>1</v>
      </c>
      <c r="D27" s="5">
        <v>2</v>
      </c>
      <c r="E27" s="5">
        <v>3</v>
      </c>
      <c r="F27" s="5">
        <v>4</v>
      </c>
      <c r="G27" s="5">
        <v>5</v>
      </c>
      <c r="H27" s="5">
        <v>6</v>
      </c>
      <c r="I27" s="5">
        <v>7</v>
      </c>
      <c r="J27" s="5">
        <v>8</v>
      </c>
      <c r="K27" s="5">
        <v>9</v>
      </c>
      <c r="L27" s="5">
        <v>10</v>
      </c>
      <c r="M27" s="5">
        <v>11</v>
      </c>
      <c r="N27" s="5">
        <v>12</v>
      </c>
    </row>
    <row r="28" spans="1:15" x14ac:dyDescent="0.3">
      <c r="B28" s="125" t="s">
        <v>29</v>
      </c>
      <c r="C28" s="7" t="s">
        <v>146</v>
      </c>
      <c r="D28" s="7" t="s">
        <v>146</v>
      </c>
      <c r="E28" s="7" t="s">
        <v>30</v>
      </c>
      <c r="F28" s="7" t="s">
        <v>30</v>
      </c>
      <c r="G28" s="8" t="s">
        <v>31</v>
      </c>
      <c r="H28" s="8" t="s">
        <v>31</v>
      </c>
      <c r="I28" s="6"/>
      <c r="J28" s="6"/>
      <c r="K28" s="6"/>
      <c r="L28" s="6"/>
      <c r="M28" s="6"/>
      <c r="N28" s="6"/>
      <c r="O28" s="9" t="s">
        <v>32</v>
      </c>
    </row>
    <row r="29" spans="1:15" x14ac:dyDescent="0.3">
      <c r="B29" s="126"/>
      <c r="C29" s="11">
        <v>250</v>
      </c>
      <c r="D29" s="11">
        <v>250</v>
      </c>
      <c r="E29" s="11">
        <v>0.97655999999999998</v>
      </c>
      <c r="F29" s="11">
        <v>0.97655999999999998</v>
      </c>
      <c r="G29" s="12"/>
      <c r="H29" s="12"/>
      <c r="I29" s="10"/>
      <c r="J29" s="10"/>
      <c r="K29" s="10"/>
      <c r="L29" s="10"/>
      <c r="M29" s="10"/>
      <c r="N29" s="10"/>
      <c r="O29" s="9" t="s">
        <v>33</v>
      </c>
    </row>
    <row r="30" spans="1:15" x14ac:dyDescent="0.3">
      <c r="B30" s="125" t="s">
        <v>34</v>
      </c>
      <c r="C30" s="7" t="s">
        <v>147</v>
      </c>
      <c r="D30" s="7" t="s">
        <v>147</v>
      </c>
      <c r="E30" s="13" t="s">
        <v>35</v>
      </c>
      <c r="F30" s="13" t="s">
        <v>35</v>
      </c>
      <c r="G30" s="8" t="s">
        <v>36</v>
      </c>
      <c r="H30" s="8" t="s">
        <v>36</v>
      </c>
      <c r="I30" s="6"/>
      <c r="J30" s="6"/>
      <c r="K30" s="6"/>
      <c r="L30" s="6"/>
      <c r="M30" s="6"/>
      <c r="N30" s="6"/>
      <c r="O30" s="9" t="s">
        <v>32</v>
      </c>
    </row>
    <row r="31" spans="1:15" x14ac:dyDescent="0.3">
      <c r="B31" s="126"/>
      <c r="C31" s="11">
        <v>125</v>
      </c>
      <c r="D31" s="11">
        <v>125</v>
      </c>
      <c r="E31" s="14"/>
      <c r="F31" s="14"/>
      <c r="G31" s="12"/>
      <c r="H31" s="12"/>
      <c r="I31" s="10"/>
      <c r="J31" s="10"/>
      <c r="K31" s="10"/>
      <c r="L31" s="10"/>
      <c r="M31" s="10"/>
      <c r="N31" s="10"/>
      <c r="O31" s="9" t="s">
        <v>33</v>
      </c>
    </row>
    <row r="32" spans="1:15" x14ac:dyDescent="0.3">
      <c r="B32" s="125" t="s">
        <v>37</v>
      </c>
      <c r="C32" s="7" t="s">
        <v>130</v>
      </c>
      <c r="D32" s="7" t="s">
        <v>130</v>
      </c>
      <c r="E32" s="8" t="s">
        <v>38</v>
      </c>
      <c r="F32" s="8" t="s">
        <v>38</v>
      </c>
      <c r="G32" s="8" t="s">
        <v>39</v>
      </c>
      <c r="H32" s="8" t="s">
        <v>39</v>
      </c>
      <c r="I32" s="6"/>
      <c r="J32" s="6"/>
      <c r="K32" s="6"/>
      <c r="L32" s="6"/>
      <c r="M32" s="6"/>
      <c r="N32" s="6"/>
      <c r="O32" s="9" t="s">
        <v>32</v>
      </c>
    </row>
    <row r="33" spans="1:15" x14ac:dyDescent="0.3">
      <c r="B33" s="126"/>
      <c r="C33" s="11">
        <v>62.5</v>
      </c>
      <c r="D33" s="11">
        <v>62.5</v>
      </c>
      <c r="E33" s="12"/>
      <c r="F33" s="12"/>
      <c r="G33" s="12"/>
      <c r="H33" s="12"/>
      <c r="I33" s="10"/>
      <c r="J33" s="10"/>
      <c r="K33" s="10"/>
      <c r="L33" s="10"/>
      <c r="M33" s="10"/>
      <c r="N33" s="10"/>
      <c r="O33" s="9" t="s">
        <v>33</v>
      </c>
    </row>
    <row r="34" spans="1:15" x14ac:dyDescent="0.3">
      <c r="B34" s="125" t="s">
        <v>40</v>
      </c>
      <c r="C34" s="7" t="s">
        <v>41</v>
      </c>
      <c r="D34" s="7" t="s">
        <v>41</v>
      </c>
      <c r="E34" s="8" t="s">
        <v>42</v>
      </c>
      <c r="F34" s="8" t="s">
        <v>42</v>
      </c>
      <c r="G34" s="8" t="s">
        <v>131</v>
      </c>
      <c r="H34" s="8" t="s">
        <v>131</v>
      </c>
      <c r="I34" s="6"/>
      <c r="J34" s="6"/>
      <c r="K34" s="6"/>
      <c r="L34" s="6"/>
      <c r="M34" s="6"/>
      <c r="N34" s="6"/>
      <c r="O34" s="9" t="s">
        <v>32</v>
      </c>
    </row>
    <row r="35" spans="1:15" x14ac:dyDescent="0.3">
      <c r="B35" s="126"/>
      <c r="C35" s="11">
        <v>31.25</v>
      </c>
      <c r="D35" s="11">
        <v>31.25</v>
      </c>
      <c r="E35" s="12"/>
      <c r="F35" s="12"/>
      <c r="G35" s="12"/>
      <c r="H35" s="12"/>
      <c r="I35" s="10"/>
      <c r="J35" s="10"/>
      <c r="K35" s="10"/>
      <c r="L35" s="10"/>
      <c r="M35" s="10"/>
      <c r="N35" s="10"/>
      <c r="O35" s="9" t="s">
        <v>33</v>
      </c>
    </row>
    <row r="36" spans="1:15" x14ac:dyDescent="0.3">
      <c r="B36" s="125" t="s">
        <v>43</v>
      </c>
      <c r="C36" s="7" t="s">
        <v>44</v>
      </c>
      <c r="D36" s="7" t="s">
        <v>44</v>
      </c>
      <c r="E36" s="8" t="s">
        <v>45</v>
      </c>
      <c r="F36" s="8" t="s">
        <v>45</v>
      </c>
      <c r="G36" s="8" t="s">
        <v>132</v>
      </c>
      <c r="H36" s="8" t="s">
        <v>132</v>
      </c>
      <c r="I36" s="6"/>
      <c r="J36" s="6"/>
      <c r="K36" s="6"/>
      <c r="L36" s="6"/>
      <c r="M36" s="6"/>
      <c r="N36" s="6"/>
      <c r="O36" s="9" t="s">
        <v>32</v>
      </c>
    </row>
    <row r="37" spans="1:15" x14ac:dyDescent="0.3">
      <c r="B37" s="126"/>
      <c r="C37" s="11">
        <v>15.625</v>
      </c>
      <c r="D37" s="11">
        <v>15.625</v>
      </c>
      <c r="E37" s="12"/>
      <c r="F37" s="12"/>
      <c r="G37" s="12"/>
      <c r="H37" s="12"/>
      <c r="I37" s="10"/>
      <c r="J37" s="10"/>
      <c r="K37" s="10"/>
      <c r="L37" s="10"/>
      <c r="M37" s="10"/>
      <c r="N37" s="10"/>
      <c r="O37" s="9" t="s">
        <v>33</v>
      </c>
    </row>
    <row r="38" spans="1:15" x14ac:dyDescent="0.3">
      <c r="B38" s="125" t="s">
        <v>46</v>
      </c>
      <c r="C38" s="7" t="s">
        <v>47</v>
      </c>
      <c r="D38" s="7" t="s">
        <v>47</v>
      </c>
      <c r="E38" s="8" t="s">
        <v>48</v>
      </c>
      <c r="F38" s="8" t="s">
        <v>48</v>
      </c>
      <c r="G38" s="8" t="s">
        <v>133</v>
      </c>
      <c r="H38" s="8" t="s">
        <v>133</v>
      </c>
      <c r="I38" s="6"/>
      <c r="J38" s="6"/>
      <c r="K38" s="6"/>
      <c r="L38" s="6"/>
      <c r="M38" s="6"/>
      <c r="N38" s="6"/>
      <c r="O38" s="9" t="s">
        <v>32</v>
      </c>
    </row>
    <row r="39" spans="1:15" x14ac:dyDescent="0.3">
      <c r="B39" s="126"/>
      <c r="C39" s="11">
        <v>7.8125</v>
      </c>
      <c r="D39" s="11">
        <v>7.8125</v>
      </c>
      <c r="E39" s="12"/>
      <c r="F39" s="12"/>
      <c r="G39" s="12"/>
      <c r="H39" s="12"/>
      <c r="I39" s="10"/>
      <c r="J39" s="10"/>
      <c r="K39" s="10"/>
      <c r="L39" s="10"/>
      <c r="M39" s="10"/>
      <c r="N39" s="10"/>
      <c r="O39" s="9" t="s">
        <v>33</v>
      </c>
    </row>
    <row r="40" spans="1:15" x14ac:dyDescent="0.3">
      <c r="B40" s="125" t="s">
        <v>49</v>
      </c>
      <c r="C40" s="7" t="s">
        <v>50</v>
      </c>
      <c r="D40" s="7" t="s">
        <v>50</v>
      </c>
      <c r="E40" s="8" t="s">
        <v>51</v>
      </c>
      <c r="F40" s="8" t="s">
        <v>51</v>
      </c>
      <c r="G40" s="6"/>
      <c r="H40" s="6"/>
      <c r="I40" s="6"/>
      <c r="J40" s="6"/>
      <c r="K40" s="6"/>
      <c r="L40" s="6"/>
      <c r="M40" s="6"/>
      <c r="N40" s="6"/>
      <c r="O40" s="9" t="s">
        <v>32</v>
      </c>
    </row>
    <row r="41" spans="1:15" x14ac:dyDescent="0.3">
      <c r="B41" s="126"/>
      <c r="C41" s="11">
        <v>3.9062999999999999</v>
      </c>
      <c r="D41" s="11">
        <v>3.9062999999999999</v>
      </c>
      <c r="E41" s="12"/>
      <c r="F41" s="12"/>
      <c r="G41" s="10"/>
      <c r="H41" s="10"/>
      <c r="I41" s="10"/>
      <c r="J41" s="10"/>
      <c r="K41" s="10"/>
      <c r="L41" s="10"/>
      <c r="M41" s="10"/>
      <c r="N41" s="10"/>
      <c r="O41" s="9" t="s">
        <v>33</v>
      </c>
    </row>
    <row r="42" spans="1:15" x14ac:dyDescent="0.3">
      <c r="B42" s="125" t="s">
        <v>52</v>
      </c>
      <c r="C42" s="7" t="s">
        <v>53</v>
      </c>
      <c r="D42" s="7" t="s">
        <v>53</v>
      </c>
      <c r="E42" s="8" t="s">
        <v>54</v>
      </c>
      <c r="F42" s="8" t="s">
        <v>54</v>
      </c>
      <c r="G42" s="6"/>
      <c r="H42" s="6"/>
      <c r="I42" s="6"/>
      <c r="J42" s="6"/>
      <c r="K42" s="6"/>
      <c r="L42" s="6"/>
      <c r="M42" s="6"/>
      <c r="N42" s="6"/>
      <c r="O42" s="9" t="s">
        <v>32</v>
      </c>
    </row>
    <row r="43" spans="1:15" x14ac:dyDescent="0.3">
      <c r="B43" s="126"/>
      <c r="C43" s="11">
        <v>1.9531000000000001</v>
      </c>
      <c r="D43" s="11">
        <v>1.9531000000000001</v>
      </c>
      <c r="E43" s="12"/>
      <c r="F43" s="12"/>
      <c r="G43" s="10"/>
      <c r="H43" s="10"/>
      <c r="I43" s="10"/>
      <c r="J43" s="10"/>
      <c r="K43" s="10"/>
      <c r="L43" s="10"/>
      <c r="M43" s="10"/>
      <c r="N43" s="10"/>
      <c r="O43" s="9" t="s">
        <v>33</v>
      </c>
    </row>
    <row r="45" spans="1:15" x14ac:dyDescent="0.3">
      <c r="A45" s="2" t="s">
        <v>55</v>
      </c>
      <c r="B45" s="3"/>
    </row>
    <row r="46" spans="1:15" x14ac:dyDescent="0.3">
      <c r="A46" t="s">
        <v>56</v>
      </c>
      <c r="B46">
        <v>24.2</v>
      </c>
    </row>
    <row r="48" spans="1:15" ht="26.4" x14ac:dyDescent="0.3">
      <c r="B48" s="5" t="s">
        <v>32</v>
      </c>
      <c r="C48" s="5" t="s">
        <v>57</v>
      </c>
      <c r="D48" s="5" t="s">
        <v>195</v>
      </c>
      <c r="E48" s="15">
        <v>485515</v>
      </c>
      <c r="F48" s="5" t="s">
        <v>161</v>
      </c>
      <c r="G48" s="5" t="s">
        <v>59</v>
      </c>
      <c r="H48" s="5" t="s">
        <v>60</v>
      </c>
      <c r="I48" s="5" t="s">
        <v>61</v>
      </c>
      <c r="J48" s="5" t="s">
        <v>62</v>
      </c>
      <c r="K48" s="5" t="s">
        <v>63</v>
      </c>
    </row>
    <row r="49" spans="2:12" x14ac:dyDescent="0.3">
      <c r="B49" s="16" t="s">
        <v>35</v>
      </c>
      <c r="C49" s="16" t="s">
        <v>64</v>
      </c>
      <c r="D49" s="16"/>
      <c r="E49" s="16">
        <v>367</v>
      </c>
      <c r="F49" s="16">
        <v>7</v>
      </c>
      <c r="G49" s="16">
        <v>0.26500000000000001</v>
      </c>
      <c r="H49" s="16">
        <v>2</v>
      </c>
      <c r="I49" s="16">
        <v>0.253</v>
      </c>
      <c r="J49" s="16">
        <v>1.7000000000000001E-2</v>
      </c>
      <c r="K49" s="16">
        <v>6.6760000000000002</v>
      </c>
    </row>
    <row r="50" spans="2:12" x14ac:dyDescent="0.3">
      <c r="B50" s="16"/>
      <c r="C50" s="16" t="s">
        <v>65</v>
      </c>
      <c r="D50" s="16"/>
      <c r="E50" s="16">
        <v>353</v>
      </c>
      <c r="F50" s="16">
        <v>-7</v>
      </c>
      <c r="G50" s="16">
        <v>0.24099999999999999</v>
      </c>
      <c r="H50" s="16"/>
      <c r="I50" s="16"/>
      <c r="J50" s="16"/>
      <c r="K50" s="16"/>
    </row>
    <row r="51" spans="2:12" x14ac:dyDescent="0.3">
      <c r="B51" s="16" t="s">
        <v>38</v>
      </c>
      <c r="C51" s="16" t="s">
        <v>66</v>
      </c>
      <c r="D51" s="16">
        <v>15000</v>
      </c>
      <c r="E51" s="16">
        <v>11318</v>
      </c>
      <c r="F51" s="16">
        <v>10958</v>
      </c>
      <c r="G51" s="16">
        <v>18.940000000000001</v>
      </c>
      <c r="H51" s="16">
        <v>2</v>
      </c>
      <c r="I51" s="16">
        <v>18.524999999999999</v>
      </c>
      <c r="J51" s="16">
        <v>0.58699999999999997</v>
      </c>
      <c r="K51" s="16">
        <v>3.1709999999999998</v>
      </c>
    </row>
    <row r="52" spans="2:12" x14ac:dyDescent="0.3">
      <c r="B52" s="16"/>
      <c r="C52" s="16" t="s">
        <v>67</v>
      </c>
      <c r="D52" s="16">
        <v>15000</v>
      </c>
      <c r="E52" s="16">
        <v>10831</v>
      </c>
      <c r="F52" s="16">
        <v>10471</v>
      </c>
      <c r="G52" s="16">
        <v>18.109000000000002</v>
      </c>
      <c r="H52" s="16"/>
      <c r="I52" s="16"/>
      <c r="J52" s="16"/>
      <c r="K52" s="16"/>
    </row>
    <row r="53" spans="2:12" x14ac:dyDescent="0.3">
      <c r="B53" s="16" t="s">
        <v>42</v>
      </c>
      <c r="C53" s="16" t="s">
        <v>68</v>
      </c>
      <c r="D53" s="16">
        <v>15000</v>
      </c>
      <c r="E53" s="16">
        <v>10243</v>
      </c>
      <c r="F53" s="16">
        <v>9883</v>
      </c>
      <c r="G53" s="16">
        <v>17.106000000000002</v>
      </c>
      <c r="H53" s="16">
        <v>2</v>
      </c>
      <c r="I53" s="16">
        <v>17.510999999999999</v>
      </c>
      <c r="J53" s="16">
        <v>0.57299999999999995</v>
      </c>
      <c r="K53" s="16">
        <v>3.2719999999999998</v>
      </c>
    </row>
    <row r="54" spans="2:12" x14ac:dyDescent="0.3">
      <c r="B54" s="16"/>
      <c r="C54" s="16" t="s">
        <v>69</v>
      </c>
      <c r="D54" s="16">
        <v>15000</v>
      </c>
      <c r="E54" s="16">
        <v>10718</v>
      </c>
      <c r="F54" s="16">
        <v>10358</v>
      </c>
      <c r="G54" s="16">
        <v>17.917000000000002</v>
      </c>
      <c r="H54" s="16"/>
      <c r="I54" s="16"/>
      <c r="J54" s="16"/>
      <c r="K54" s="16"/>
    </row>
    <row r="55" spans="2:12" x14ac:dyDescent="0.3">
      <c r="B55" s="16" t="s">
        <v>45</v>
      </c>
      <c r="C55" s="16" t="s">
        <v>70</v>
      </c>
      <c r="D55" s="16">
        <v>15000</v>
      </c>
      <c r="E55" s="16">
        <v>8418</v>
      </c>
      <c r="F55" s="16">
        <v>8058</v>
      </c>
      <c r="G55" s="16">
        <v>13.993</v>
      </c>
      <c r="H55" s="16">
        <v>2</v>
      </c>
      <c r="I55" s="16">
        <v>13.936999999999999</v>
      </c>
      <c r="J55" s="16">
        <v>0.08</v>
      </c>
      <c r="K55" s="16">
        <v>0.57099999999999995</v>
      </c>
    </row>
    <row r="56" spans="2:12" x14ac:dyDescent="0.3">
      <c r="B56" s="16"/>
      <c r="C56" s="16" t="s">
        <v>71</v>
      </c>
      <c r="D56" s="16">
        <v>15000</v>
      </c>
      <c r="E56" s="16">
        <v>8352</v>
      </c>
      <c r="F56" s="16">
        <v>7992</v>
      </c>
      <c r="G56" s="16">
        <v>13.881</v>
      </c>
      <c r="H56" s="16"/>
      <c r="I56" s="16"/>
      <c r="J56" s="16"/>
      <c r="K56" s="16"/>
    </row>
    <row r="57" spans="2:12" x14ac:dyDescent="0.3">
      <c r="B57" s="93" t="s">
        <v>48</v>
      </c>
      <c r="C57" s="16" t="s">
        <v>72</v>
      </c>
      <c r="D57" s="16">
        <v>15000</v>
      </c>
      <c r="E57" s="16">
        <v>18733</v>
      </c>
      <c r="F57" s="16">
        <v>18373</v>
      </c>
      <c r="G57" s="16">
        <v>31.593</v>
      </c>
      <c r="H57" s="16">
        <v>2</v>
      </c>
      <c r="I57" s="93">
        <v>31.577999999999999</v>
      </c>
      <c r="J57" s="16">
        <v>2.1000000000000001E-2</v>
      </c>
      <c r="K57" s="16">
        <v>6.5000000000000002E-2</v>
      </c>
      <c r="L57" t="s">
        <v>194</v>
      </c>
    </row>
    <row r="58" spans="2:12" x14ac:dyDescent="0.3">
      <c r="B58" s="16"/>
      <c r="C58" s="16" t="s">
        <v>73</v>
      </c>
      <c r="D58" s="16">
        <v>15000</v>
      </c>
      <c r="E58" s="16">
        <v>18716</v>
      </c>
      <c r="F58" s="16">
        <v>18356</v>
      </c>
      <c r="G58" s="16">
        <v>31.564</v>
      </c>
      <c r="H58" s="16"/>
      <c r="I58" s="16"/>
      <c r="J58" s="16"/>
      <c r="K58" s="16"/>
    </row>
    <row r="59" spans="2:12" x14ac:dyDescent="0.3">
      <c r="B59" s="16" t="s">
        <v>51</v>
      </c>
      <c r="C59" s="16" t="s">
        <v>74</v>
      </c>
      <c r="D59" s="16">
        <v>30000</v>
      </c>
      <c r="E59" s="16">
        <v>23081</v>
      </c>
      <c r="F59" s="16">
        <v>22721</v>
      </c>
      <c r="G59" s="16">
        <v>39.015000000000001</v>
      </c>
      <c r="H59" s="16">
        <v>2</v>
      </c>
      <c r="I59" s="16">
        <v>38.51</v>
      </c>
      <c r="J59" s="16">
        <v>0.71299999999999997</v>
      </c>
      <c r="K59" s="16">
        <v>1.853</v>
      </c>
    </row>
    <row r="60" spans="2:12" x14ac:dyDescent="0.3">
      <c r="B60" s="16"/>
      <c r="C60" s="16" t="s">
        <v>75</v>
      </c>
      <c r="D60" s="16">
        <v>30000</v>
      </c>
      <c r="E60" s="16">
        <v>22490</v>
      </c>
      <c r="F60" s="16">
        <v>22130</v>
      </c>
      <c r="G60" s="16">
        <v>38.006</v>
      </c>
      <c r="H60" s="16"/>
      <c r="I60" s="16"/>
      <c r="J60" s="16"/>
      <c r="K60" s="16"/>
    </row>
    <row r="61" spans="2:12" x14ac:dyDescent="0.3">
      <c r="B61" s="16" t="s">
        <v>54</v>
      </c>
      <c r="C61" s="16" t="s">
        <v>76</v>
      </c>
      <c r="D61" s="16">
        <v>30000</v>
      </c>
      <c r="E61" s="16">
        <v>19983</v>
      </c>
      <c r="F61" s="16">
        <v>19623</v>
      </c>
      <c r="G61" s="16">
        <v>33.725999999999999</v>
      </c>
      <c r="H61" s="16">
        <v>2</v>
      </c>
      <c r="I61" s="16">
        <v>34.098999999999997</v>
      </c>
      <c r="J61" s="16">
        <v>0.52700000000000002</v>
      </c>
      <c r="K61" s="16">
        <v>1.5469999999999999</v>
      </c>
    </row>
    <row r="62" spans="2:12" x14ac:dyDescent="0.3">
      <c r="B62" s="16"/>
      <c r="C62" s="16" t="s">
        <v>77</v>
      </c>
      <c r="D62" s="16">
        <v>30000</v>
      </c>
      <c r="E62" s="16">
        <v>20420</v>
      </c>
      <c r="F62" s="16">
        <v>20060</v>
      </c>
      <c r="G62" s="16">
        <v>34.472000000000001</v>
      </c>
      <c r="H62" s="16"/>
      <c r="I62" s="16"/>
      <c r="J62" s="16"/>
      <c r="K62" s="16"/>
    </row>
    <row r="63" spans="2:12" x14ac:dyDescent="0.3">
      <c r="B63" s="16" t="s">
        <v>31</v>
      </c>
      <c r="C63" s="16" t="s">
        <v>78</v>
      </c>
      <c r="D63" s="16">
        <v>30000</v>
      </c>
      <c r="E63" s="16">
        <v>13932</v>
      </c>
      <c r="F63" s="16">
        <v>13572</v>
      </c>
      <c r="G63" s="16">
        <v>23.4</v>
      </c>
      <c r="H63" s="16">
        <v>2</v>
      </c>
      <c r="I63" s="16">
        <v>23.738</v>
      </c>
      <c r="J63" s="16">
        <v>0.47799999999999998</v>
      </c>
      <c r="K63" s="16">
        <v>2.0129999999999999</v>
      </c>
    </row>
    <row r="64" spans="2:12" x14ac:dyDescent="0.3">
      <c r="B64" s="16"/>
      <c r="C64" s="16" t="s">
        <v>79</v>
      </c>
      <c r="D64" s="16">
        <v>30000</v>
      </c>
      <c r="E64" s="16">
        <v>14328</v>
      </c>
      <c r="F64" s="16">
        <v>13968</v>
      </c>
      <c r="G64" s="16">
        <v>24.076000000000001</v>
      </c>
      <c r="H64" s="16"/>
      <c r="I64" s="16"/>
      <c r="J64" s="16"/>
      <c r="K64" s="16"/>
    </row>
    <row r="65" spans="2:11" x14ac:dyDescent="0.3">
      <c r="B65" s="93" t="s">
        <v>36</v>
      </c>
      <c r="C65" s="16" t="s">
        <v>80</v>
      </c>
      <c r="D65" s="16">
        <v>30000</v>
      </c>
      <c r="E65" s="16">
        <v>34816</v>
      </c>
      <c r="F65" s="16">
        <v>34456</v>
      </c>
      <c r="G65" s="16">
        <v>59.057000000000002</v>
      </c>
      <c r="H65" s="16">
        <v>2</v>
      </c>
      <c r="I65" s="93">
        <v>59.478999999999999</v>
      </c>
      <c r="J65" s="16">
        <v>0.59699999999999998</v>
      </c>
      <c r="K65" s="16">
        <v>1.0029999999999999</v>
      </c>
    </row>
    <row r="66" spans="2:11" x14ac:dyDescent="0.3">
      <c r="B66" s="16"/>
      <c r="C66" s="16" t="s">
        <v>81</v>
      </c>
      <c r="D66" s="16">
        <v>30000</v>
      </c>
      <c r="E66" s="16">
        <v>35310</v>
      </c>
      <c r="F66" s="16">
        <v>34950</v>
      </c>
      <c r="G66" s="16">
        <v>59.901000000000003</v>
      </c>
      <c r="H66" s="16"/>
      <c r="I66" s="16"/>
      <c r="J66" s="16"/>
      <c r="K66" s="16"/>
    </row>
    <row r="67" spans="2:11" x14ac:dyDescent="0.3">
      <c r="B67" s="16" t="s">
        <v>39</v>
      </c>
      <c r="C67" s="16" t="s">
        <v>82</v>
      </c>
      <c r="D67" s="16">
        <v>60000</v>
      </c>
      <c r="E67" s="16">
        <v>50551</v>
      </c>
      <c r="F67" s="16">
        <v>50191</v>
      </c>
      <c r="G67" s="16">
        <v>85.953999999999994</v>
      </c>
      <c r="H67" s="16">
        <v>2</v>
      </c>
      <c r="I67" s="16">
        <v>85.501000000000005</v>
      </c>
      <c r="J67" s="16">
        <v>0.64100000000000001</v>
      </c>
      <c r="K67" s="16">
        <v>0.75</v>
      </c>
    </row>
    <row r="68" spans="2:11" x14ac:dyDescent="0.3">
      <c r="B68" s="16"/>
      <c r="C68" s="16" t="s">
        <v>83</v>
      </c>
      <c r="D68" s="16">
        <v>60000</v>
      </c>
      <c r="E68" s="16">
        <v>50021</v>
      </c>
      <c r="F68" s="16">
        <v>49661</v>
      </c>
      <c r="G68" s="16">
        <v>85.046999999999997</v>
      </c>
      <c r="H68" s="16"/>
      <c r="I68" s="16"/>
      <c r="J68" s="16"/>
      <c r="K68" s="16"/>
    </row>
    <row r="69" spans="2:11" x14ac:dyDescent="0.3">
      <c r="B69" s="16" t="s">
        <v>131</v>
      </c>
      <c r="C69" s="16" t="s">
        <v>134</v>
      </c>
      <c r="D69" s="16">
        <v>60000</v>
      </c>
      <c r="E69" s="16">
        <v>72309</v>
      </c>
      <c r="F69" s="16">
        <v>71949</v>
      </c>
      <c r="G69" s="16">
        <v>123.191</v>
      </c>
      <c r="H69" s="16">
        <v>2</v>
      </c>
      <c r="I69" s="16">
        <v>122.904</v>
      </c>
      <c r="J69" s="16">
        <v>0.40699999999999997</v>
      </c>
      <c r="K69" s="16">
        <v>0.33100000000000002</v>
      </c>
    </row>
    <row r="70" spans="2:11" x14ac:dyDescent="0.3">
      <c r="B70" s="16"/>
      <c r="C70" s="16" t="s">
        <v>135</v>
      </c>
      <c r="D70" s="16">
        <v>60000</v>
      </c>
      <c r="E70" s="16">
        <v>71973</v>
      </c>
      <c r="F70" s="16">
        <v>71613</v>
      </c>
      <c r="G70" s="16">
        <v>122.616</v>
      </c>
      <c r="H70" s="16"/>
      <c r="I70" s="16"/>
      <c r="J70" s="16"/>
      <c r="K70" s="16"/>
    </row>
    <row r="71" spans="2:11" x14ac:dyDescent="0.3">
      <c r="B71" s="16" t="s">
        <v>132</v>
      </c>
      <c r="C71" s="16" t="s">
        <v>136</v>
      </c>
      <c r="D71" s="16">
        <v>60000</v>
      </c>
      <c r="E71" s="16">
        <v>41158</v>
      </c>
      <c r="F71" s="16">
        <v>40798</v>
      </c>
      <c r="G71" s="16">
        <v>69.894000000000005</v>
      </c>
      <c r="H71" s="16">
        <v>2</v>
      </c>
      <c r="I71" s="16">
        <v>69.394000000000005</v>
      </c>
      <c r="J71" s="16">
        <v>0.70799999999999996</v>
      </c>
      <c r="K71" s="16">
        <v>1.0209999999999999</v>
      </c>
    </row>
    <row r="72" spans="2:11" x14ac:dyDescent="0.3">
      <c r="B72" s="16"/>
      <c r="C72" s="16" t="s">
        <v>137</v>
      </c>
      <c r="D72" s="16">
        <v>60000</v>
      </c>
      <c r="E72" s="16">
        <v>40572</v>
      </c>
      <c r="F72" s="16">
        <v>40212</v>
      </c>
      <c r="G72" s="16">
        <v>68.893000000000001</v>
      </c>
      <c r="H72" s="16"/>
      <c r="I72" s="16"/>
      <c r="J72" s="16"/>
      <c r="K72" s="16"/>
    </row>
    <row r="73" spans="2:11" x14ac:dyDescent="0.3">
      <c r="B73" s="93" t="s">
        <v>133</v>
      </c>
      <c r="C73" s="16" t="s">
        <v>138</v>
      </c>
      <c r="D73" s="16">
        <v>60000</v>
      </c>
      <c r="E73" s="16">
        <v>106581</v>
      </c>
      <c r="F73" s="16">
        <v>106221</v>
      </c>
      <c r="G73" s="16">
        <v>181.952</v>
      </c>
      <c r="H73" s="16">
        <v>2</v>
      </c>
      <c r="I73" s="93">
        <v>182.886</v>
      </c>
      <c r="J73" s="16">
        <v>1.321</v>
      </c>
      <c r="K73" s="16">
        <v>0.72199999999999998</v>
      </c>
    </row>
    <row r="74" spans="2:11" x14ac:dyDescent="0.3">
      <c r="B74" s="16"/>
      <c r="C74" s="16" t="s">
        <v>139</v>
      </c>
      <c r="D74" s="16">
        <v>60000</v>
      </c>
      <c r="E74" s="16">
        <v>107669</v>
      </c>
      <c r="F74" s="16">
        <v>107309</v>
      </c>
      <c r="G74" s="16">
        <v>183.81899999999999</v>
      </c>
      <c r="H74" s="16"/>
      <c r="I74" s="16"/>
      <c r="J74" s="16"/>
      <c r="K74" s="16"/>
    </row>
    <row r="75" spans="2:11" x14ac:dyDescent="0.3">
      <c r="B75" s="16" t="s">
        <v>146</v>
      </c>
      <c r="C75" s="16" t="s">
        <v>149</v>
      </c>
      <c r="D75" s="16">
        <v>250</v>
      </c>
      <c r="E75" s="16">
        <v>142331</v>
      </c>
      <c r="F75" s="16">
        <v>141971</v>
      </c>
      <c r="G75" s="16">
        <v>243.38499999999999</v>
      </c>
      <c r="H75" s="16">
        <v>2</v>
      </c>
      <c r="I75" s="16">
        <v>249.875</v>
      </c>
      <c r="J75" s="16">
        <v>9.1769999999999996</v>
      </c>
      <c r="K75" s="16">
        <v>3.673</v>
      </c>
    </row>
    <row r="76" spans="2:11" x14ac:dyDescent="0.3">
      <c r="B76" s="16"/>
      <c r="C76" s="16" t="s">
        <v>150</v>
      </c>
      <c r="D76" s="16">
        <v>250</v>
      </c>
      <c r="E76" s="16">
        <v>149873</v>
      </c>
      <c r="F76" s="16">
        <v>149513</v>
      </c>
      <c r="G76" s="16">
        <v>256.36399999999998</v>
      </c>
      <c r="H76" s="16"/>
      <c r="I76" s="16"/>
      <c r="J76" s="16"/>
      <c r="K76" s="16"/>
    </row>
    <row r="77" spans="2:11" x14ac:dyDescent="0.3">
      <c r="B77" s="16" t="s">
        <v>147</v>
      </c>
      <c r="C77" s="16" t="s">
        <v>151</v>
      </c>
      <c r="D77" s="16">
        <v>125</v>
      </c>
      <c r="E77" s="16">
        <v>72517</v>
      </c>
      <c r="F77" s="16">
        <v>72157</v>
      </c>
      <c r="G77" s="16">
        <v>123.548</v>
      </c>
      <c r="H77" s="16">
        <v>2</v>
      </c>
      <c r="I77" s="16">
        <v>125.693</v>
      </c>
      <c r="J77" s="16">
        <v>3.0339999999999998</v>
      </c>
      <c r="K77" s="16">
        <v>2.4140000000000001</v>
      </c>
    </row>
    <row r="78" spans="2:11" x14ac:dyDescent="0.3">
      <c r="B78" s="16"/>
      <c r="C78" s="16" t="s">
        <v>152</v>
      </c>
      <c r="D78" s="16">
        <v>125</v>
      </c>
      <c r="E78" s="16">
        <v>75022</v>
      </c>
      <c r="F78" s="16">
        <v>74662</v>
      </c>
      <c r="G78" s="16">
        <v>127.83799999999999</v>
      </c>
      <c r="H78" s="16"/>
      <c r="I78" s="16"/>
      <c r="J78" s="16"/>
      <c r="K78" s="16"/>
    </row>
    <row r="79" spans="2:11" x14ac:dyDescent="0.3">
      <c r="B79" s="16" t="s">
        <v>130</v>
      </c>
      <c r="C79" s="16" t="s">
        <v>140</v>
      </c>
      <c r="D79" s="16">
        <v>62.5</v>
      </c>
      <c r="E79" s="16">
        <v>35985</v>
      </c>
      <c r="F79" s="16">
        <v>35625</v>
      </c>
      <c r="G79" s="16">
        <v>61.054000000000002</v>
      </c>
      <c r="H79" s="16">
        <v>2</v>
      </c>
      <c r="I79" s="16">
        <v>61.938000000000002</v>
      </c>
      <c r="J79" s="16">
        <v>1.2509999999999999</v>
      </c>
      <c r="K79" s="16">
        <v>2.0190000000000001</v>
      </c>
    </row>
    <row r="80" spans="2:11" x14ac:dyDescent="0.3">
      <c r="B80" s="16"/>
      <c r="C80" s="16" t="s">
        <v>141</v>
      </c>
      <c r="D80" s="16">
        <v>62.5</v>
      </c>
      <c r="E80" s="16">
        <v>37020</v>
      </c>
      <c r="F80" s="16">
        <v>36660</v>
      </c>
      <c r="G80" s="16">
        <v>62.823</v>
      </c>
      <c r="H80" s="16"/>
      <c r="I80" s="16"/>
      <c r="J80" s="16"/>
      <c r="K80" s="16"/>
    </row>
    <row r="81" spans="1:11" x14ac:dyDescent="0.3">
      <c r="B81" s="16" t="s">
        <v>41</v>
      </c>
      <c r="C81" s="16" t="s">
        <v>84</v>
      </c>
      <c r="D81" s="16">
        <v>31.25</v>
      </c>
      <c r="E81" s="16">
        <v>18400</v>
      </c>
      <c r="F81" s="16">
        <v>18040</v>
      </c>
      <c r="G81" s="16">
        <v>31.024000000000001</v>
      </c>
      <c r="H81" s="16">
        <v>2</v>
      </c>
      <c r="I81" s="16">
        <v>30.331</v>
      </c>
      <c r="J81" s="16">
        <v>0.98099999999999998</v>
      </c>
      <c r="K81" s="16">
        <v>3.2349999999999999</v>
      </c>
    </row>
    <row r="82" spans="1:11" x14ac:dyDescent="0.3">
      <c r="B82" s="16"/>
      <c r="C82" s="16" t="s">
        <v>85</v>
      </c>
      <c r="D82" s="16">
        <v>31.25</v>
      </c>
      <c r="E82" s="16">
        <v>17587</v>
      </c>
      <c r="F82" s="16">
        <v>17227</v>
      </c>
      <c r="G82" s="16">
        <v>29.637</v>
      </c>
      <c r="H82" s="16"/>
      <c r="I82" s="16"/>
      <c r="J82" s="16"/>
      <c r="K82" s="16"/>
    </row>
    <row r="83" spans="1:11" x14ac:dyDescent="0.3">
      <c r="B83" s="16" t="s">
        <v>44</v>
      </c>
      <c r="C83" s="16" t="s">
        <v>86</v>
      </c>
      <c r="D83" s="16">
        <v>15.625</v>
      </c>
      <c r="E83" s="16">
        <v>9602</v>
      </c>
      <c r="F83" s="16">
        <v>9242</v>
      </c>
      <c r="G83" s="16">
        <v>16.013000000000002</v>
      </c>
      <c r="H83" s="16">
        <v>2</v>
      </c>
      <c r="I83" s="16">
        <v>16.065999999999999</v>
      </c>
      <c r="J83" s="16">
        <v>7.4999999999999997E-2</v>
      </c>
      <c r="K83" s="16">
        <v>0.46500000000000002</v>
      </c>
    </row>
    <row r="84" spans="1:11" x14ac:dyDescent="0.3">
      <c r="B84" s="16"/>
      <c r="C84" s="16" t="s">
        <v>87</v>
      </c>
      <c r="D84" s="16">
        <v>15.625</v>
      </c>
      <c r="E84" s="16">
        <v>9664</v>
      </c>
      <c r="F84" s="16">
        <v>9304</v>
      </c>
      <c r="G84" s="16">
        <v>16.119</v>
      </c>
      <c r="H84" s="16"/>
      <c r="I84" s="16"/>
      <c r="J84" s="16"/>
      <c r="K84" s="16"/>
    </row>
    <row r="85" spans="1:11" x14ac:dyDescent="0.3">
      <c r="B85" s="16" t="s">
        <v>47</v>
      </c>
      <c r="C85" s="16" t="s">
        <v>88</v>
      </c>
      <c r="D85" s="16">
        <v>7.8125</v>
      </c>
      <c r="E85" s="16">
        <v>4781</v>
      </c>
      <c r="F85" s="16">
        <v>4421</v>
      </c>
      <c r="G85" s="16">
        <v>7.7910000000000004</v>
      </c>
      <c r="H85" s="16">
        <v>2</v>
      </c>
      <c r="I85" s="16">
        <v>7.9710000000000001</v>
      </c>
      <c r="J85" s="16">
        <v>0.25600000000000001</v>
      </c>
      <c r="K85" s="16">
        <v>3.2069999999999999</v>
      </c>
    </row>
    <row r="86" spans="1:11" x14ac:dyDescent="0.3">
      <c r="B86" s="16"/>
      <c r="C86" s="16" t="s">
        <v>89</v>
      </c>
      <c r="D86" s="16">
        <v>7.8125</v>
      </c>
      <c r="E86" s="16">
        <v>4993</v>
      </c>
      <c r="F86" s="16">
        <v>4633</v>
      </c>
      <c r="G86" s="16">
        <v>8.1519999999999992</v>
      </c>
      <c r="H86" s="16"/>
      <c r="I86" s="16"/>
      <c r="J86" s="16"/>
      <c r="K86" s="16"/>
    </row>
    <row r="87" spans="1:11" x14ac:dyDescent="0.3">
      <c r="B87" s="16" t="s">
        <v>50</v>
      </c>
      <c r="C87" s="16" t="s">
        <v>90</v>
      </c>
      <c r="D87" s="16">
        <v>3.9062999999999999</v>
      </c>
      <c r="E87" s="16">
        <v>2503</v>
      </c>
      <c r="F87" s="16">
        <v>2143</v>
      </c>
      <c r="G87" s="16">
        <v>3.9060000000000001</v>
      </c>
      <c r="H87" s="16">
        <v>2</v>
      </c>
      <c r="I87" s="16">
        <v>3.9849999999999999</v>
      </c>
      <c r="J87" s="16">
        <v>0.111</v>
      </c>
      <c r="K87" s="16">
        <v>2.7839999999999998</v>
      </c>
    </row>
    <row r="88" spans="1:11" ht="25.95" customHeight="1" x14ac:dyDescent="0.3">
      <c r="B88" s="16"/>
      <c r="C88" s="16" t="s">
        <v>91</v>
      </c>
      <c r="D88" s="16">
        <v>3.9062999999999999</v>
      </c>
      <c r="E88" s="16">
        <v>2595</v>
      </c>
      <c r="F88" s="16">
        <v>2235</v>
      </c>
      <c r="G88" s="16">
        <v>4.0629999999999997</v>
      </c>
      <c r="H88" s="16"/>
      <c r="I88" s="16"/>
      <c r="J88" s="16"/>
      <c r="K88" s="16"/>
    </row>
    <row r="89" spans="1:11" x14ac:dyDescent="0.3">
      <c r="B89" s="16" t="s">
        <v>53</v>
      </c>
      <c r="C89" s="16" t="s">
        <v>92</v>
      </c>
      <c r="D89" s="16">
        <v>1.9531000000000001</v>
      </c>
      <c r="E89" s="16">
        <v>1392</v>
      </c>
      <c r="F89" s="16">
        <v>1032</v>
      </c>
      <c r="G89" s="16">
        <v>2.012</v>
      </c>
      <c r="H89" s="16">
        <v>2</v>
      </c>
      <c r="I89" s="16">
        <v>2.048</v>
      </c>
      <c r="J89" s="16">
        <v>5.0999999999999997E-2</v>
      </c>
      <c r="K89" s="16">
        <v>2.472</v>
      </c>
    </row>
    <row r="90" spans="1:11" x14ac:dyDescent="0.3">
      <c r="B90" s="16"/>
      <c r="C90" s="16" t="s">
        <v>93</v>
      </c>
      <c r="D90" s="16">
        <v>1.9531000000000001</v>
      </c>
      <c r="E90" s="16">
        <v>1434</v>
      </c>
      <c r="F90" s="16">
        <v>1074</v>
      </c>
      <c r="G90" s="16">
        <v>2.0840000000000001</v>
      </c>
      <c r="H90" s="16"/>
      <c r="I90" s="16"/>
      <c r="J90" s="16"/>
      <c r="K90" s="16"/>
    </row>
    <row r="91" spans="1:11" x14ac:dyDescent="0.3">
      <c r="B91" s="16" t="s">
        <v>30</v>
      </c>
      <c r="C91" s="16" t="s">
        <v>94</v>
      </c>
      <c r="D91" s="16">
        <v>0.97655999999999998</v>
      </c>
      <c r="E91" s="16">
        <v>882</v>
      </c>
      <c r="F91" s="16">
        <v>522</v>
      </c>
      <c r="G91" s="16">
        <v>1.143</v>
      </c>
      <c r="H91" s="16">
        <v>2</v>
      </c>
      <c r="I91" s="16">
        <v>1.1180000000000001</v>
      </c>
      <c r="J91" s="16">
        <v>3.5000000000000003E-2</v>
      </c>
      <c r="K91" s="16">
        <v>3.1269999999999998</v>
      </c>
    </row>
    <row r="92" spans="1:11" x14ac:dyDescent="0.3">
      <c r="B92" s="16"/>
      <c r="C92" s="16" t="s">
        <v>95</v>
      </c>
      <c r="D92" s="16">
        <v>0.97655999999999998</v>
      </c>
      <c r="E92" s="16">
        <v>853</v>
      </c>
      <c r="F92" s="16">
        <v>493</v>
      </c>
      <c r="G92" s="16">
        <v>1.093</v>
      </c>
      <c r="H92" s="16"/>
      <c r="I92" s="16"/>
      <c r="J92" s="16"/>
      <c r="K92" s="16"/>
    </row>
    <row r="94" spans="1:11" x14ac:dyDescent="0.3">
      <c r="A94" s="2" t="s">
        <v>96</v>
      </c>
      <c r="B94" s="3"/>
    </row>
    <row r="123" customFormat="1" ht="39" customHeight="1" x14ac:dyDescent="0.3"/>
    <row r="129" spans="1:17" ht="26.4" x14ac:dyDescent="0.3">
      <c r="A129" s="2" t="s">
        <v>97</v>
      </c>
      <c r="B129" s="3"/>
    </row>
    <row r="131" spans="1:17" ht="26.4" x14ac:dyDescent="0.3">
      <c r="B131" s="5" t="s">
        <v>98</v>
      </c>
      <c r="C131" s="5" t="s">
        <v>99</v>
      </c>
      <c r="D131" s="5" t="s">
        <v>29</v>
      </c>
      <c r="E131" s="5" t="s">
        <v>34</v>
      </c>
      <c r="F131" s="5" t="s">
        <v>37</v>
      </c>
      <c r="G131" s="5" t="s">
        <v>100</v>
      </c>
      <c r="H131" s="5" t="s">
        <v>101</v>
      </c>
    </row>
    <row r="132" spans="1:17" ht="26.4" x14ac:dyDescent="0.3">
      <c r="B132" s="16" t="s">
        <v>96</v>
      </c>
      <c r="C132" s="16" t="s">
        <v>163</v>
      </c>
      <c r="D132" s="16">
        <v>-148</v>
      </c>
      <c r="E132" s="16">
        <v>587</v>
      </c>
      <c r="F132" s="16">
        <v>-1.0999999999999999E-2</v>
      </c>
      <c r="G132" s="16">
        <v>1</v>
      </c>
      <c r="H132" s="16" t="s">
        <v>103</v>
      </c>
    </row>
    <row r="135" spans="1:17" x14ac:dyDescent="0.3">
      <c r="B135" s="44" t="s">
        <v>157</v>
      </c>
      <c r="C135" s="44" t="s">
        <v>105</v>
      </c>
      <c r="D135" s="44" t="s">
        <v>106</v>
      </c>
      <c r="E135" s="44" t="s">
        <v>107</v>
      </c>
      <c r="F135" s="44" t="s">
        <v>108</v>
      </c>
      <c r="G135" s="25"/>
      <c r="H135" s="25"/>
      <c r="I135" s="26" t="s">
        <v>109</v>
      </c>
      <c r="J135" s="27"/>
      <c r="K135" s="27"/>
      <c r="L135" s="28"/>
      <c r="N135" s="26" t="s">
        <v>109</v>
      </c>
      <c r="O135" s="27"/>
      <c r="P135" s="27"/>
      <c r="Q135" s="28"/>
    </row>
    <row r="136" spans="1:17" x14ac:dyDescent="0.3">
      <c r="B136" t="s">
        <v>110</v>
      </c>
      <c r="C136" s="16">
        <v>18.524999999999999</v>
      </c>
      <c r="D136" s="36">
        <f>C136*500/10</f>
        <v>926.25</v>
      </c>
      <c r="E136" s="36">
        <f>D136*10/1000</f>
        <v>9.2624999999999993</v>
      </c>
      <c r="F136" s="58">
        <f>E136/$L$137</f>
        <v>6.1749999999999999E-4</v>
      </c>
      <c r="G136" s="25"/>
      <c r="H136" s="25"/>
      <c r="I136" s="32" t="s">
        <v>111</v>
      </c>
      <c r="J136" s="33" t="s">
        <v>112</v>
      </c>
      <c r="K136" s="33" t="s">
        <v>113</v>
      </c>
      <c r="L136" s="34" t="s">
        <v>114</v>
      </c>
      <c r="N136" s="32" t="s">
        <v>111</v>
      </c>
      <c r="O136" s="33" t="s">
        <v>112</v>
      </c>
      <c r="P136" s="33" t="s">
        <v>113</v>
      </c>
      <c r="Q136" s="34" t="s">
        <v>114</v>
      </c>
    </row>
    <row r="137" spans="1:17" x14ac:dyDescent="0.3">
      <c r="B137" t="s">
        <v>115</v>
      </c>
      <c r="C137" s="16">
        <v>17.510999999999999</v>
      </c>
      <c r="D137" s="36">
        <f t="shared" ref="D137:D139" si="0">C137*500/10</f>
        <v>875.55</v>
      </c>
      <c r="E137" s="36">
        <f t="shared" ref="E137:E138" si="1">D137*10/1000</f>
        <v>8.7554999999999996</v>
      </c>
      <c r="F137" s="58">
        <f>E137/$L$137</f>
        <v>5.8369999999999993E-4</v>
      </c>
      <c r="G137" s="25"/>
      <c r="H137" s="25"/>
      <c r="I137" s="38">
        <v>0.5</v>
      </c>
      <c r="J137" s="38">
        <v>0.03</v>
      </c>
      <c r="K137" s="38">
        <f>I137*J137</f>
        <v>1.4999999999999999E-2</v>
      </c>
      <c r="L137" s="39">
        <f>K137*1000*1000</f>
        <v>15000</v>
      </c>
      <c r="N137" s="38">
        <v>1</v>
      </c>
      <c r="O137" s="38">
        <v>0.03</v>
      </c>
      <c r="P137" s="38">
        <f>N137*O137</f>
        <v>0.03</v>
      </c>
      <c r="Q137" s="39">
        <f>P137*1000*1000</f>
        <v>30000</v>
      </c>
    </row>
    <row r="138" spans="1:17" x14ac:dyDescent="0.3">
      <c r="B138" t="s">
        <v>116</v>
      </c>
      <c r="C138" s="16">
        <v>13.936999999999999</v>
      </c>
      <c r="D138" s="36">
        <f t="shared" si="0"/>
        <v>696.85</v>
      </c>
      <c r="E138" s="36">
        <f t="shared" si="1"/>
        <v>6.9684999999999997</v>
      </c>
      <c r="F138" s="58">
        <f>E138/$L$137</f>
        <v>4.6456666666666667E-4</v>
      </c>
      <c r="G138" s="25" t="s">
        <v>165</v>
      </c>
      <c r="H138" s="25" t="s">
        <v>166</v>
      </c>
    </row>
    <row r="139" spans="1:17" x14ac:dyDescent="0.3">
      <c r="B139" s="94" t="s">
        <v>118</v>
      </c>
      <c r="C139" s="93">
        <v>31.577999999999999</v>
      </c>
      <c r="D139" s="95">
        <f t="shared" si="0"/>
        <v>1578.9</v>
      </c>
      <c r="E139" s="95">
        <f>D139*10/1000</f>
        <v>15.789</v>
      </c>
      <c r="F139" s="96">
        <f>E139/$L$137</f>
        <v>1.0525999999999999E-3</v>
      </c>
      <c r="G139" s="40">
        <f>AVERAGE(F136:F139)</f>
        <v>6.7959166666666665E-4</v>
      </c>
      <c r="H139" s="40">
        <f>AVERAGE(F136:F138)</f>
        <v>5.552555555555556E-4</v>
      </c>
      <c r="I139" s="26" t="s">
        <v>109</v>
      </c>
      <c r="J139" s="27"/>
      <c r="K139" s="27"/>
      <c r="L139" s="28"/>
      <c r="N139" s="18"/>
      <c r="O139" s="18"/>
      <c r="P139" s="18"/>
      <c r="Q139" s="18"/>
    </row>
    <row r="140" spans="1:17" x14ac:dyDescent="0.3">
      <c r="I140" s="32" t="s">
        <v>111</v>
      </c>
      <c r="J140" s="33" t="s">
        <v>112</v>
      </c>
      <c r="K140" s="33" t="s">
        <v>113</v>
      </c>
      <c r="L140" s="34" t="s">
        <v>114</v>
      </c>
      <c r="N140" s="19"/>
      <c r="O140" s="19"/>
      <c r="P140" s="19"/>
      <c r="Q140" s="19"/>
    </row>
    <row r="141" spans="1:17" x14ac:dyDescent="0.3">
      <c r="B141" s="52" t="s">
        <v>158</v>
      </c>
      <c r="C141" s="59"/>
      <c r="D141" s="36"/>
      <c r="E141" s="59"/>
      <c r="F141" s="59"/>
      <c r="I141" s="38">
        <v>2</v>
      </c>
      <c r="J141" s="38">
        <v>0.03</v>
      </c>
      <c r="K141" s="38">
        <f>I141*J141</f>
        <v>0.06</v>
      </c>
      <c r="L141" s="39">
        <f>K141*1000*1000</f>
        <v>60000</v>
      </c>
      <c r="N141" s="18"/>
      <c r="O141" s="18"/>
      <c r="P141" s="18"/>
      <c r="Q141" s="18"/>
    </row>
    <row r="142" spans="1:17" x14ac:dyDescent="0.3">
      <c r="B142" s="60" t="s">
        <v>119</v>
      </c>
      <c r="C142" s="16">
        <v>38.51</v>
      </c>
      <c r="D142" s="36">
        <f>C142*500/10</f>
        <v>1925.5</v>
      </c>
      <c r="E142" s="36">
        <f>D142*10/1000</f>
        <v>19.254999999999999</v>
      </c>
      <c r="F142" s="58">
        <f>E142/$Q$137</f>
        <v>6.4183333333333334E-4</v>
      </c>
      <c r="I142" s="18"/>
      <c r="J142" s="18"/>
      <c r="K142" s="18"/>
      <c r="L142" s="18"/>
    </row>
    <row r="143" spans="1:17" x14ac:dyDescent="0.3">
      <c r="B143" s="60" t="s">
        <v>120</v>
      </c>
      <c r="C143" s="16">
        <v>34.098999999999997</v>
      </c>
      <c r="D143" s="36">
        <f t="shared" ref="D143:D145" si="2">C143*500/10</f>
        <v>1704.95</v>
      </c>
      <c r="E143" s="36">
        <f>D143*10/1000</f>
        <v>17.049499999999998</v>
      </c>
      <c r="F143" s="58">
        <f>E143/$Q$137</f>
        <v>5.6831666666666656E-4</v>
      </c>
      <c r="I143" s="25"/>
      <c r="J143" s="25"/>
      <c r="K143" s="25"/>
      <c r="L143" s="25"/>
    </row>
    <row r="144" spans="1:17" x14ac:dyDescent="0.3">
      <c r="A144" s="55"/>
      <c r="B144" s="60" t="s">
        <v>126</v>
      </c>
      <c r="C144" s="16">
        <v>23.738</v>
      </c>
      <c r="D144" s="36">
        <f t="shared" si="2"/>
        <v>1186.9000000000001</v>
      </c>
      <c r="E144" s="36">
        <f>D144*10/1000</f>
        <v>11.869</v>
      </c>
      <c r="F144" s="58">
        <f>E144/$Q$137</f>
        <v>3.9563333333333332E-4</v>
      </c>
      <c r="I144" s="44" t="s">
        <v>121</v>
      </c>
      <c r="J144" s="25"/>
      <c r="K144" s="25"/>
      <c r="L144" s="25"/>
    </row>
    <row r="145" spans="2:12" x14ac:dyDescent="0.3">
      <c r="B145" s="94" t="s">
        <v>127</v>
      </c>
      <c r="C145" s="93">
        <v>59.478999999999999</v>
      </c>
      <c r="D145" s="95">
        <f t="shared" si="2"/>
        <v>2973.95</v>
      </c>
      <c r="E145" s="95">
        <f>D145*10/1000</f>
        <v>29.7395</v>
      </c>
      <c r="F145" s="96">
        <f>E145/$Q$137</f>
        <v>9.9131666666666665E-4</v>
      </c>
      <c r="G145" s="50">
        <f>AVERAGE(F142:F145)</f>
        <v>6.4927499999999994E-4</v>
      </c>
      <c r="H145" s="50">
        <f>AVERAGE(F142:F144)</f>
        <v>5.3526111111111107E-4</v>
      </c>
      <c r="I145" s="61"/>
      <c r="J145" s="62" t="s">
        <v>122</v>
      </c>
      <c r="K145" s="62" t="s">
        <v>123</v>
      </c>
      <c r="L145" s="63" t="s">
        <v>124</v>
      </c>
    </row>
    <row r="146" spans="2:12" x14ac:dyDescent="0.3">
      <c r="I146" s="64" t="str">
        <f>B135</f>
        <v>0.5mg/ml</v>
      </c>
      <c r="J146" s="25">
        <f>AVERAGE(E136:E139)</f>
        <v>10.193875</v>
      </c>
      <c r="K146" s="25">
        <f>_xlfn.STDEV.S(E136:E139)</f>
        <v>3.8576698358594625</v>
      </c>
      <c r="L146" s="65">
        <f>K146/J146</f>
        <v>0.37843016869045998</v>
      </c>
    </row>
    <row r="147" spans="2:12" x14ac:dyDescent="0.3">
      <c r="B147" s="52" t="s">
        <v>159</v>
      </c>
      <c r="C147" s="59"/>
      <c r="D147" s="36"/>
      <c r="E147" s="59"/>
      <c r="F147" s="59"/>
      <c r="I147" s="64" t="str">
        <f>B141</f>
        <v>1mg/ml</v>
      </c>
      <c r="J147" s="66">
        <f>AVERAGE(E142:E145)</f>
        <v>19.478249999999999</v>
      </c>
      <c r="K147" s="66">
        <f>_xlfn.STDEV.S(E142:E145)</f>
        <v>7.5087194702780984</v>
      </c>
      <c r="L147" s="67">
        <f>K147/J147</f>
        <v>0.38549250935161522</v>
      </c>
    </row>
    <row r="148" spans="2:12" x14ac:dyDescent="0.3">
      <c r="B148" s="60" t="s">
        <v>128</v>
      </c>
      <c r="C148" s="16">
        <v>85.501000000000005</v>
      </c>
      <c r="D148" s="36">
        <f>C148*500/10</f>
        <v>4275.05</v>
      </c>
      <c r="E148" s="36">
        <f>D148*10/1000</f>
        <v>42.750500000000002</v>
      </c>
      <c r="F148" s="58">
        <f>E148/$L$141</f>
        <v>7.1250833333333342E-4</v>
      </c>
      <c r="I148" s="64" t="str">
        <f>B147</f>
        <v>2mg/ml</v>
      </c>
      <c r="J148" s="66">
        <f>AVERAGE(E148:E151)</f>
        <v>57.585624999999993</v>
      </c>
      <c r="K148" s="66">
        <f>_xlfn.STDEV.S(E148:E151)</f>
        <v>25.200798834478121</v>
      </c>
      <c r="L148" s="67">
        <f t="shared" ref="L148" si="3">K148/J148</f>
        <v>0.4376230844846804</v>
      </c>
    </row>
    <row r="149" spans="2:12" x14ac:dyDescent="0.3">
      <c r="B149" s="60" t="s">
        <v>142</v>
      </c>
      <c r="C149" s="16">
        <v>122.904</v>
      </c>
      <c r="D149" s="36">
        <f t="shared" ref="D149:D151" si="4">C149*500/10</f>
        <v>6145.2</v>
      </c>
      <c r="E149" s="36">
        <f>D149*10/1000</f>
        <v>61.451999999999998</v>
      </c>
      <c r="F149" s="58">
        <f>E149/$L$141</f>
        <v>1.0242000000000001E-3</v>
      </c>
      <c r="I149" s="25"/>
      <c r="J149" s="25"/>
      <c r="K149" s="25"/>
      <c r="L149" s="68"/>
    </row>
    <row r="150" spans="2:12" x14ac:dyDescent="0.3">
      <c r="B150" s="60" t="s">
        <v>143</v>
      </c>
      <c r="C150" s="16">
        <v>69.394000000000005</v>
      </c>
      <c r="D150" s="36">
        <f t="shared" si="4"/>
        <v>3469.7</v>
      </c>
      <c r="E150" s="36">
        <f>D150*10/1000</f>
        <v>34.697000000000003</v>
      </c>
      <c r="F150" s="58">
        <f>E150/$L$141</f>
        <v>5.7828333333333334E-4</v>
      </c>
    </row>
    <row r="151" spans="2:12" x14ac:dyDescent="0.3">
      <c r="B151" s="97" t="s">
        <v>144</v>
      </c>
      <c r="C151" s="93">
        <v>182.886</v>
      </c>
      <c r="D151" s="95">
        <f t="shared" si="4"/>
        <v>9144.2999999999993</v>
      </c>
      <c r="E151" s="95">
        <f>D151*10/1000</f>
        <v>91.442999999999998</v>
      </c>
      <c r="F151" s="96">
        <f>E151/$L$141</f>
        <v>1.5240499999999999E-3</v>
      </c>
      <c r="G151" s="50">
        <f>AVERAGE(F148:F151)</f>
        <v>9.597604166666667E-4</v>
      </c>
      <c r="H151" s="50">
        <f>AVERAGE(F148:F150)</f>
        <v>7.7166388888888894E-4</v>
      </c>
    </row>
    <row r="152" spans="2:12" x14ac:dyDescent="0.3">
      <c r="B152" s="55"/>
    </row>
    <row r="153" spans="2:12" x14ac:dyDescent="0.3">
      <c r="B153" s="55" t="s">
        <v>183</v>
      </c>
    </row>
    <row r="154" spans="2:12" x14ac:dyDescent="0.3">
      <c r="B154" s="55"/>
    </row>
    <row r="155" spans="2:12" x14ac:dyDescent="0.3">
      <c r="B155" s="55"/>
    </row>
    <row r="156" spans="2:12" x14ac:dyDescent="0.3">
      <c r="B156" s="55"/>
    </row>
    <row r="157" spans="2:12" x14ac:dyDescent="0.3">
      <c r="B157" s="55"/>
    </row>
    <row r="158" spans="2:12" x14ac:dyDescent="0.3">
      <c r="B158" s="55"/>
    </row>
    <row r="159" spans="2:12" x14ac:dyDescent="0.3">
      <c r="B159" s="55"/>
    </row>
    <row r="160" spans="2:12" x14ac:dyDescent="0.3">
      <c r="B160" s="55"/>
    </row>
  </sheetData>
  <mergeCells count="8">
    <mergeCell ref="B40:B41"/>
    <mergeCell ref="B42:B43"/>
    <mergeCell ref="B28:B29"/>
    <mergeCell ref="B30:B31"/>
    <mergeCell ref="B32:B33"/>
    <mergeCell ref="B34:B35"/>
    <mergeCell ref="B36:B37"/>
    <mergeCell ref="B38:B3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rhodamine d1</vt:lpstr>
      <vt:lpstr>rhodamine d2</vt:lpstr>
      <vt:lpstr>rhodamine d3</vt:lpstr>
      <vt:lpstr>fluorescein d4</vt:lpstr>
      <vt:lpstr>fluorescein d5</vt:lpstr>
      <vt:lpstr>fluorescein d6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Gavett, Stephen</dc:creator>
  <cp:lastModifiedBy>Gavett, Stephen</cp:lastModifiedBy>
  <dcterms:created xsi:type="dcterms:W3CDTF">2025-08-26T19:33:30Z</dcterms:created>
  <dcterms:modified xsi:type="dcterms:W3CDTF">2025-09-10T18:27:38Z</dcterms:modified>
</cp:coreProperties>
</file>