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usepa-my.sharepoint.com/personal/gavett_stephen_epa_gov/Documents/HAPS research/ACR BD DCM TCE analysis/Science Hub record/Revised Science Hub record/"/>
    </mc:Choice>
  </mc:AlternateContent>
  <xr:revisionPtr revIDLastSave="3" documentId="8_{F770A8B5-0503-44F7-A73E-7608D9992E6A}" xr6:coauthVersionLast="47" xr6:coauthVersionMax="47" xr10:uidLastSave="{876198B8-C8DF-49A6-A9C7-E2C5684E963E}"/>
  <bookViews>
    <workbookView xWindow="-108" yWindow="-108" windowWidth="23256" windowHeight="13896" xr2:uid="{579F95DE-2C3B-4DA9-9D22-D3551586DD5F}"/>
  </bookViews>
  <sheets>
    <sheet name="Supp Table S4 Supp Figure S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12" i="1" l="1"/>
  <c r="AK211" i="1"/>
  <c r="AH209" i="1"/>
  <c r="AH203" i="1"/>
  <c r="AK202" i="1"/>
  <c r="AH200" i="1"/>
  <c r="AK197" i="1"/>
  <c r="AJ197" i="1"/>
  <c r="AI197" i="1"/>
  <c r="AH197" i="1"/>
  <c r="AK196" i="1"/>
  <c r="AJ196" i="1"/>
  <c r="AI196" i="1"/>
  <c r="AH196" i="1"/>
  <c r="AH216" i="1" s="1"/>
  <c r="AK195" i="1"/>
  <c r="AK215" i="1" s="1"/>
  <c r="AJ195" i="1"/>
  <c r="AI195" i="1"/>
  <c r="AH195" i="1"/>
  <c r="AH215" i="1" s="1"/>
  <c r="AK194" i="1"/>
  <c r="AJ194" i="1"/>
  <c r="AI194" i="1"/>
  <c r="AH194" i="1"/>
  <c r="AK193" i="1"/>
  <c r="AJ193" i="1"/>
  <c r="AI193" i="1"/>
  <c r="AH193" i="1"/>
  <c r="AH213" i="1" s="1"/>
  <c r="AK192" i="1"/>
  <c r="AK212" i="1" s="1"/>
  <c r="AJ192" i="1"/>
  <c r="AJ212" i="1" s="1"/>
  <c r="AI192" i="1"/>
  <c r="AI212" i="1" s="1"/>
  <c r="AH192" i="1"/>
  <c r="AK191" i="1"/>
  <c r="AJ191" i="1"/>
  <c r="AI191" i="1"/>
  <c r="AH191" i="1"/>
  <c r="AK190" i="1"/>
  <c r="AJ190" i="1"/>
  <c r="AI190" i="1"/>
  <c r="AH190" i="1"/>
  <c r="AH210" i="1" s="1"/>
  <c r="AK189" i="1"/>
  <c r="AK209" i="1" s="1"/>
  <c r="AJ189" i="1"/>
  <c r="AJ209" i="1" s="1"/>
  <c r="AI189" i="1"/>
  <c r="AI209" i="1" s="1"/>
  <c r="AH189" i="1"/>
  <c r="AK188" i="1"/>
  <c r="AJ188" i="1"/>
  <c r="AI188" i="1"/>
  <c r="AH188" i="1"/>
  <c r="AK187" i="1"/>
  <c r="AJ187" i="1"/>
  <c r="AI187" i="1"/>
  <c r="AH187" i="1"/>
  <c r="AH207" i="1" s="1"/>
  <c r="AK186" i="1"/>
  <c r="AK206" i="1" s="1"/>
  <c r="AJ186" i="1"/>
  <c r="AI186" i="1"/>
  <c r="AH186" i="1"/>
  <c r="AH206" i="1" s="1"/>
  <c r="AK185" i="1"/>
  <c r="AJ185" i="1"/>
  <c r="AI185" i="1"/>
  <c r="AH185" i="1"/>
  <c r="AK184" i="1"/>
  <c r="AJ184" i="1"/>
  <c r="AI184" i="1"/>
  <c r="AH184" i="1"/>
  <c r="AH204" i="1" s="1"/>
  <c r="AK183" i="1"/>
  <c r="AK203" i="1" s="1"/>
  <c r="AJ183" i="1"/>
  <c r="AJ203" i="1" s="1"/>
  <c r="AI183" i="1"/>
  <c r="AI203" i="1" s="1"/>
  <c r="AH183" i="1"/>
  <c r="AK182" i="1"/>
  <c r="AJ182" i="1"/>
  <c r="AI182" i="1"/>
  <c r="AH182" i="1"/>
  <c r="AK181" i="1"/>
  <c r="AJ181" i="1"/>
  <c r="AI181" i="1"/>
  <c r="AH181" i="1"/>
  <c r="AH201" i="1" s="1"/>
  <c r="AK180" i="1"/>
  <c r="AK200" i="1" s="1"/>
  <c r="AJ180" i="1"/>
  <c r="AJ200" i="1" s="1"/>
  <c r="AI180" i="1"/>
  <c r="AI200" i="1" s="1"/>
  <c r="AH180" i="1"/>
  <c r="AK179" i="1"/>
  <c r="AJ179" i="1"/>
  <c r="AI179" i="1"/>
  <c r="AH179" i="1"/>
  <c r="AK176" i="1"/>
  <c r="AK217" i="1" s="1"/>
  <c r="AJ176" i="1"/>
  <c r="AJ217" i="1" s="1"/>
  <c r="AI176" i="1"/>
  <c r="AI217" i="1" s="1"/>
  <c r="AH176" i="1"/>
  <c r="AH217" i="1" s="1"/>
  <c r="AK175" i="1"/>
  <c r="AK216" i="1" s="1"/>
  <c r="AJ175" i="1"/>
  <c r="AI175" i="1"/>
  <c r="AH175" i="1"/>
  <c r="AK174" i="1"/>
  <c r="AJ174" i="1"/>
  <c r="AJ215" i="1" s="1"/>
  <c r="AI174" i="1"/>
  <c r="AI215" i="1" s="1"/>
  <c r="AH174" i="1"/>
  <c r="AK173" i="1"/>
  <c r="AK214" i="1" s="1"/>
  <c r="AJ173" i="1"/>
  <c r="AJ214" i="1" s="1"/>
  <c r="AI173" i="1"/>
  <c r="AI214" i="1" s="1"/>
  <c r="AH173" i="1"/>
  <c r="AH214" i="1" s="1"/>
  <c r="AK172" i="1"/>
  <c r="AK213" i="1" s="1"/>
  <c r="AJ172" i="1"/>
  <c r="AI172" i="1"/>
  <c r="AH172" i="1"/>
  <c r="AK171" i="1"/>
  <c r="AJ171" i="1"/>
  <c r="AI171" i="1"/>
  <c r="AH171" i="1"/>
  <c r="AK170" i="1"/>
  <c r="AJ170" i="1"/>
  <c r="AJ211" i="1" s="1"/>
  <c r="AI170" i="1"/>
  <c r="AI211" i="1" s="1"/>
  <c r="AH170" i="1"/>
  <c r="AH211" i="1" s="1"/>
  <c r="AK169" i="1"/>
  <c r="AK210" i="1" s="1"/>
  <c r="AJ169" i="1"/>
  <c r="AI169" i="1"/>
  <c r="AH169" i="1"/>
  <c r="AK168" i="1"/>
  <c r="AJ168" i="1"/>
  <c r="AI168" i="1"/>
  <c r="AH168" i="1"/>
  <c r="AK167" i="1"/>
  <c r="AK208" i="1" s="1"/>
  <c r="AJ167" i="1"/>
  <c r="AJ208" i="1" s="1"/>
  <c r="AI167" i="1"/>
  <c r="AI208" i="1" s="1"/>
  <c r="AH167" i="1"/>
  <c r="AH208" i="1" s="1"/>
  <c r="AK166" i="1"/>
  <c r="AK207" i="1" s="1"/>
  <c r="AJ166" i="1"/>
  <c r="AI166" i="1"/>
  <c r="AH166" i="1"/>
  <c r="AK165" i="1"/>
  <c r="AJ165" i="1"/>
  <c r="AJ206" i="1" s="1"/>
  <c r="AI165" i="1"/>
  <c r="AI206" i="1" s="1"/>
  <c r="AH165" i="1"/>
  <c r="AK164" i="1"/>
  <c r="AK205" i="1" s="1"/>
  <c r="AJ164" i="1"/>
  <c r="AJ205" i="1" s="1"/>
  <c r="AI164" i="1"/>
  <c r="AI205" i="1" s="1"/>
  <c r="AH164" i="1"/>
  <c r="AH205" i="1" s="1"/>
  <c r="AK163" i="1"/>
  <c r="AK204" i="1" s="1"/>
  <c r="AJ163" i="1"/>
  <c r="AI163" i="1"/>
  <c r="AH163" i="1"/>
  <c r="AK162" i="1"/>
  <c r="AJ162" i="1"/>
  <c r="AI162" i="1"/>
  <c r="AH162" i="1"/>
  <c r="AK161" i="1"/>
  <c r="AJ161" i="1"/>
  <c r="AJ202" i="1" s="1"/>
  <c r="AI161" i="1"/>
  <c r="AI202" i="1" s="1"/>
  <c r="AH161" i="1"/>
  <c r="AH202" i="1" s="1"/>
  <c r="AK160" i="1"/>
  <c r="AK201" i="1" s="1"/>
  <c r="AJ160" i="1"/>
  <c r="AI160" i="1"/>
  <c r="AH160" i="1"/>
  <c r="AK159" i="1"/>
  <c r="AJ159" i="1"/>
  <c r="AI159" i="1"/>
  <c r="AH159" i="1"/>
  <c r="AK158" i="1"/>
  <c r="AK199" i="1" s="1"/>
  <c r="AJ158" i="1"/>
  <c r="AJ199" i="1" s="1"/>
  <c r="AI158" i="1"/>
  <c r="AI199" i="1" s="1"/>
  <c r="AH158" i="1"/>
  <c r="AH199" i="1" s="1"/>
  <c r="AB216" i="1"/>
  <c r="AF215" i="1"/>
  <c r="AE215" i="1"/>
  <c r="AE214" i="1"/>
  <c r="AD207" i="1"/>
  <c r="AC207" i="1"/>
  <c r="AC200" i="1"/>
  <c r="AB200" i="1"/>
  <c r="AC199" i="1"/>
  <c r="AF197" i="1"/>
  <c r="AE197" i="1"/>
  <c r="AD197" i="1"/>
  <c r="AC197" i="1"/>
  <c r="AB197" i="1"/>
  <c r="AF196" i="1"/>
  <c r="AE196" i="1"/>
  <c r="AD196" i="1"/>
  <c r="AC196" i="1"/>
  <c r="AB196" i="1"/>
  <c r="AF195" i="1"/>
  <c r="AE195" i="1"/>
  <c r="AD195" i="1"/>
  <c r="AC195" i="1"/>
  <c r="AB195" i="1"/>
  <c r="AF194" i="1"/>
  <c r="AE194" i="1"/>
  <c r="AD194" i="1"/>
  <c r="AC194" i="1"/>
  <c r="AB194" i="1"/>
  <c r="AF193" i="1"/>
  <c r="AE193" i="1"/>
  <c r="AD193" i="1"/>
  <c r="AC193" i="1"/>
  <c r="AB193" i="1"/>
  <c r="AF192" i="1"/>
  <c r="AE192" i="1"/>
  <c r="AD192" i="1"/>
  <c r="AC192" i="1"/>
  <c r="AB192" i="1"/>
  <c r="AF191" i="1"/>
  <c r="AE191" i="1"/>
  <c r="AD191" i="1"/>
  <c r="AC191" i="1"/>
  <c r="AB191" i="1"/>
  <c r="AF190" i="1"/>
  <c r="AE190" i="1"/>
  <c r="AD190" i="1"/>
  <c r="AC190" i="1"/>
  <c r="AB190" i="1"/>
  <c r="AF189" i="1"/>
  <c r="AE189" i="1"/>
  <c r="AD189" i="1"/>
  <c r="AC189" i="1"/>
  <c r="AB189" i="1"/>
  <c r="AF188" i="1"/>
  <c r="AE188" i="1"/>
  <c r="AD188" i="1"/>
  <c r="AC188" i="1"/>
  <c r="AB188" i="1"/>
  <c r="AF187" i="1"/>
  <c r="AE187" i="1"/>
  <c r="AD187" i="1"/>
  <c r="AC187" i="1"/>
  <c r="AB187" i="1"/>
  <c r="AF186" i="1"/>
  <c r="AE186" i="1"/>
  <c r="AD186" i="1"/>
  <c r="AC186" i="1"/>
  <c r="AB186" i="1"/>
  <c r="AF185" i="1"/>
  <c r="AE185" i="1"/>
  <c r="AD185" i="1"/>
  <c r="AC185" i="1"/>
  <c r="AB185" i="1"/>
  <c r="AF184" i="1"/>
  <c r="AE184" i="1"/>
  <c r="AD184" i="1"/>
  <c r="AC184" i="1"/>
  <c r="AB184" i="1"/>
  <c r="AF183" i="1"/>
  <c r="AE183" i="1"/>
  <c r="AD183" i="1"/>
  <c r="AC183" i="1"/>
  <c r="AB183" i="1"/>
  <c r="AF182" i="1"/>
  <c r="AE182" i="1"/>
  <c r="AD182" i="1"/>
  <c r="AC182" i="1"/>
  <c r="AB182" i="1"/>
  <c r="AF181" i="1"/>
  <c r="AE181" i="1"/>
  <c r="AD181" i="1"/>
  <c r="AC181" i="1"/>
  <c r="AB181" i="1"/>
  <c r="AF180" i="1"/>
  <c r="AE180" i="1"/>
  <c r="AD180" i="1"/>
  <c r="AC180" i="1"/>
  <c r="AB180" i="1"/>
  <c r="AF179" i="1"/>
  <c r="AE179" i="1"/>
  <c r="AD179" i="1"/>
  <c r="AC179" i="1"/>
  <c r="AB179" i="1"/>
  <c r="AF176" i="1"/>
  <c r="AE176" i="1"/>
  <c r="AE217" i="1" s="1"/>
  <c r="AD176" i="1"/>
  <c r="AC176" i="1"/>
  <c r="AB176" i="1"/>
  <c r="AF175" i="1"/>
  <c r="AF216" i="1" s="1"/>
  <c r="AE175" i="1"/>
  <c r="AD175" i="1"/>
  <c r="AC175" i="1"/>
  <c r="AB175" i="1"/>
  <c r="AF174" i="1"/>
  <c r="AE174" i="1"/>
  <c r="AD174" i="1"/>
  <c r="AC174" i="1"/>
  <c r="AC215" i="1" s="1"/>
  <c r="AB174" i="1"/>
  <c r="AF173" i="1"/>
  <c r="AE173" i="1"/>
  <c r="AD173" i="1"/>
  <c r="AD214" i="1" s="1"/>
  <c r="AC173" i="1"/>
  <c r="AB173" i="1"/>
  <c r="AF172" i="1"/>
  <c r="AE172" i="1"/>
  <c r="AE213" i="1" s="1"/>
  <c r="AD172" i="1"/>
  <c r="AC172" i="1"/>
  <c r="AC213" i="1" s="1"/>
  <c r="AB172" i="1"/>
  <c r="AF171" i="1"/>
  <c r="AF212" i="1" s="1"/>
  <c r="AE171" i="1"/>
  <c r="AD171" i="1"/>
  <c r="AC171" i="1"/>
  <c r="AB171" i="1"/>
  <c r="AB212" i="1" s="1"/>
  <c r="AF170" i="1"/>
  <c r="AE170" i="1"/>
  <c r="AD170" i="1"/>
  <c r="AD211" i="1" s="1"/>
  <c r="AC170" i="1"/>
  <c r="AC211" i="1" s="1"/>
  <c r="AB170" i="1"/>
  <c r="AB211" i="1" s="1"/>
  <c r="AF169" i="1"/>
  <c r="AE169" i="1"/>
  <c r="AD169" i="1"/>
  <c r="AD210" i="1" s="1"/>
  <c r="AC169" i="1"/>
  <c r="AB169" i="1"/>
  <c r="AF168" i="1"/>
  <c r="AE168" i="1"/>
  <c r="AE209" i="1" s="1"/>
  <c r="AD168" i="1"/>
  <c r="AC168" i="1"/>
  <c r="AB168" i="1"/>
  <c r="AF167" i="1"/>
  <c r="AF208" i="1" s="1"/>
  <c r="AE167" i="1"/>
  <c r="AE208" i="1" s="1"/>
  <c r="AD167" i="1"/>
  <c r="AD208" i="1" s="1"/>
  <c r="AC167" i="1"/>
  <c r="AB167" i="1"/>
  <c r="AB208" i="1" s="1"/>
  <c r="AF166" i="1"/>
  <c r="AE166" i="1"/>
  <c r="AD166" i="1"/>
  <c r="AC166" i="1"/>
  <c r="AB166" i="1"/>
  <c r="AF165" i="1"/>
  <c r="AE165" i="1"/>
  <c r="AD165" i="1"/>
  <c r="AD206" i="1" s="1"/>
  <c r="AC165" i="1"/>
  <c r="AB165" i="1"/>
  <c r="AB206" i="1" s="1"/>
  <c r="AF164" i="1"/>
  <c r="AE164" i="1"/>
  <c r="AE205" i="1" s="1"/>
  <c r="AD164" i="1"/>
  <c r="AC164" i="1"/>
  <c r="AB164" i="1"/>
  <c r="AF163" i="1"/>
  <c r="AF204" i="1" s="1"/>
  <c r="AE163" i="1"/>
  <c r="AD163" i="1"/>
  <c r="AC163" i="1"/>
  <c r="AC204" i="1" s="1"/>
  <c r="AB163" i="1"/>
  <c r="AB204" i="1" s="1"/>
  <c r="AF162" i="1"/>
  <c r="AF203" i="1" s="1"/>
  <c r="AE162" i="1"/>
  <c r="AD162" i="1"/>
  <c r="AC162" i="1"/>
  <c r="AC203" i="1" s="1"/>
  <c r="AB162" i="1"/>
  <c r="AF161" i="1"/>
  <c r="AE161" i="1"/>
  <c r="AD161" i="1"/>
  <c r="AD202" i="1" s="1"/>
  <c r="AC161" i="1"/>
  <c r="AB161" i="1"/>
  <c r="AF160" i="1"/>
  <c r="AE160" i="1"/>
  <c r="AE201" i="1" s="1"/>
  <c r="AD160" i="1"/>
  <c r="AD201" i="1" s="1"/>
  <c r="AC160" i="1"/>
  <c r="AC201" i="1" s="1"/>
  <c r="AB160" i="1"/>
  <c r="AF159" i="1"/>
  <c r="AF200" i="1" s="1"/>
  <c r="AE159" i="1"/>
  <c r="AD159" i="1"/>
  <c r="AC159" i="1"/>
  <c r="AB159" i="1"/>
  <c r="AF158" i="1"/>
  <c r="AE158" i="1"/>
  <c r="AD158" i="1"/>
  <c r="AC158" i="1"/>
  <c r="AB158" i="1"/>
  <c r="D197" i="1"/>
  <c r="D196" i="1"/>
  <c r="D195" i="1"/>
  <c r="D194" i="1"/>
  <c r="D193" i="1"/>
  <c r="D192" i="1"/>
  <c r="D191" i="1"/>
  <c r="D190" i="1"/>
  <c r="D189" i="1"/>
  <c r="D188" i="1"/>
  <c r="D187" i="1"/>
  <c r="D186" i="1"/>
  <c r="D185" i="1"/>
  <c r="D184" i="1"/>
  <c r="D183" i="1"/>
  <c r="D182" i="1"/>
  <c r="D181" i="1"/>
  <c r="D180" i="1"/>
  <c r="D179" i="1"/>
  <c r="D176" i="1"/>
  <c r="D175" i="1"/>
  <c r="D174" i="1"/>
  <c r="D173" i="1"/>
  <c r="D172" i="1"/>
  <c r="D171" i="1"/>
  <c r="D170" i="1"/>
  <c r="D169" i="1"/>
  <c r="D168" i="1"/>
  <c r="D167" i="1"/>
  <c r="D166" i="1"/>
  <c r="D165" i="1"/>
  <c r="D164" i="1"/>
  <c r="D163" i="1"/>
  <c r="D162" i="1"/>
  <c r="D161" i="1"/>
  <c r="D160" i="1"/>
  <c r="D159" i="1"/>
  <c r="D158" i="1"/>
  <c r="V155" i="1"/>
  <c r="U155" i="1"/>
  <c r="M155" i="1"/>
  <c r="N155" i="1" s="1"/>
  <c r="H155" i="1"/>
  <c r="V154" i="1"/>
  <c r="U154" i="1"/>
  <c r="M154" i="1"/>
  <c r="H154" i="1"/>
  <c r="V153" i="1"/>
  <c r="U153" i="1"/>
  <c r="M153" i="1"/>
  <c r="N153" i="1" s="1"/>
  <c r="H153" i="1"/>
  <c r="V152" i="1"/>
  <c r="U152" i="1"/>
  <c r="M152" i="1"/>
  <c r="H152" i="1"/>
  <c r="V151" i="1"/>
  <c r="U151" i="1"/>
  <c r="M151" i="1"/>
  <c r="N151" i="1" s="1"/>
  <c r="H151" i="1"/>
  <c r="V150" i="1"/>
  <c r="U150" i="1"/>
  <c r="M150" i="1"/>
  <c r="N150" i="1" s="1"/>
  <c r="H150" i="1"/>
  <c r="V149" i="1"/>
  <c r="U149" i="1"/>
  <c r="M149" i="1"/>
  <c r="H149" i="1"/>
  <c r="V148" i="1"/>
  <c r="U148" i="1"/>
  <c r="M148" i="1"/>
  <c r="N148" i="1" s="1"/>
  <c r="H148" i="1"/>
  <c r="V147" i="1"/>
  <c r="U147" i="1"/>
  <c r="M147" i="1"/>
  <c r="H147" i="1"/>
  <c r="X146" i="1"/>
  <c r="V146" i="1"/>
  <c r="U146" i="1"/>
  <c r="M146" i="1"/>
  <c r="O146" i="1" s="1"/>
  <c r="H146" i="1"/>
  <c r="V145" i="1"/>
  <c r="U145" i="1"/>
  <c r="M145" i="1"/>
  <c r="N145" i="1" s="1"/>
  <c r="H145" i="1"/>
  <c r="V144" i="1"/>
  <c r="U144" i="1"/>
  <c r="M144" i="1"/>
  <c r="N144" i="1" s="1"/>
  <c r="H144" i="1"/>
  <c r="V143" i="1"/>
  <c r="U143" i="1"/>
  <c r="M143" i="1"/>
  <c r="N143" i="1" s="1"/>
  <c r="H143" i="1"/>
  <c r="V142" i="1"/>
  <c r="U142" i="1"/>
  <c r="M142" i="1"/>
  <c r="H142" i="1"/>
  <c r="V141" i="1"/>
  <c r="U141" i="1"/>
  <c r="M141" i="1"/>
  <c r="P141" i="1" s="1"/>
  <c r="H141" i="1"/>
  <c r="V140" i="1"/>
  <c r="U140" i="1"/>
  <c r="M140" i="1"/>
  <c r="N140" i="1" s="1"/>
  <c r="H140" i="1"/>
  <c r="V139" i="1"/>
  <c r="U139" i="1"/>
  <c r="M139" i="1"/>
  <c r="H139" i="1"/>
  <c r="V138" i="1"/>
  <c r="U138" i="1"/>
  <c r="M138" i="1"/>
  <c r="P138" i="1" s="1"/>
  <c r="H138" i="1"/>
  <c r="V137" i="1"/>
  <c r="U137" i="1"/>
  <c r="M137" i="1"/>
  <c r="H137" i="1"/>
  <c r="V136" i="1"/>
  <c r="U136" i="1"/>
  <c r="M136" i="1"/>
  <c r="N136" i="1" s="1"/>
  <c r="H136" i="1"/>
  <c r="V135" i="1"/>
  <c r="U135" i="1"/>
  <c r="M135" i="1"/>
  <c r="N135" i="1" s="1"/>
  <c r="W135" i="1" s="1"/>
  <c r="H135" i="1"/>
  <c r="V134" i="1"/>
  <c r="U134" i="1"/>
  <c r="P134" i="1"/>
  <c r="M134" i="1"/>
  <c r="H134" i="1"/>
  <c r="V133" i="1"/>
  <c r="U133" i="1"/>
  <c r="M133" i="1"/>
  <c r="N133" i="1" s="1"/>
  <c r="H133" i="1"/>
  <c r="V132" i="1"/>
  <c r="U132" i="1"/>
  <c r="M132" i="1"/>
  <c r="N132" i="1" s="1"/>
  <c r="H132" i="1"/>
  <c r="V131" i="1"/>
  <c r="U131" i="1"/>
  <c r="M131" i="1"/>
  <c r="H131" i="1"/>
  <c r="V130" i="1"/>
  <c r="U130" i="1"/>
  <c r="M130" i="1"/>
  <c r="P130" i="1" s="1"/>
  <c r="H130" i="1"/>
  <c r="V129" i="1"/>
  <c r="U129" i="1"/>
  <c r="M129" i="1"/>
  <c r="P129" i="1" s="1"/>
  <c r="H129" i="1"/>
  <c r="V128" i="1"/>
  <c r="U128" i="1"/>
  <c r="M128" i="1"/>
  <c r="P128" i="1" s="1"/>
  <c r="H128" i="1"/>
  <c r="V127" i="1"/>
  <c r="U127" i="1"/>
  <c r="M127" i="1"/>
  <c r="P127" i="1" s="1"/>
  <c r="Y127" i="1" s="1"/>
  <c r="H127" i="1"/>
  <c r="V126" i="1"/>
  <c r="U126" i="1"/>
  <c r="M126" i="1"/>
  <c r="H126" i="1"/>
  <c r="V125" i="1"/>
  <c r="U125" i="1"/>
  <c r="M125" i="1"/>
  <c r="P125" i="1" s="1"/>
  <c r="H125" i="1"/>
  <c r="V124" i="1"/>
  <c r="U124" i="1"/>
  <c r="M124" i="1"/>
  <c r="P124" i="1" s="1"/>
  <c r="H124" i="1"/>
  <c r="V123" i="1"/>
  <c r="U123" i="1"/>
  <c r="Q123" i="1"/>
  <c r="M123" i="1"/>
  <c r="P123" i="1" s="1"/>
  <c r="H123" i="1"/>
  <c r="V122" i="1"/>
  <c r="U122" i="1"/>
  <c r="M122" i="1"/>
  <c r="H122" i="1"/>
  <c r="V121" i="1"/>
  <c r="U121" i="1"/>
  <c r="M121" i="1"/>
  <c r="P121" i="1" s="1"/>
  <c r="Y121" i="1" s="1"/>
  <c r="H121" i="1"/>
  <c r="V120" i="1"/>
  <c r="U120" i="1"/>
  <c r="M120" i="1"/>
  <c r="P120" i="1" s="1"/>
  <c r="H120" i="1"/>
  <c r="V119" i="1"/>
  <c r="U119" i="1"/>
  <c r="M119" i="1"/>
  <c r="P119" i="1" s="1"/>
  <c r="Y119" i="1" s="1"/>
  <c r="H119" i="1"/>
  <c r="V118" i="1"/>
  <c r="U118" i="1"/>
  <c r="M118" i="1"/>
  <c r="H118" i="1"/>
  <c r="V117" i="1"/>
  <c r="U117" i="1"/>
  <c r="M117" i="1"/>
  <c r="P117" i="1" s="1"/>
  <c r="H117" i="1"/>
  <c r="V116" i="1"/>
  <c r="U116" i="1"/>
  <c r="M116" i="1"/>
  <c r="Q116" i="1" s="1"/>
  <c r="H116" i="1"/>
  <c r="V115" i="1"/>
  <c r="U115" i="1"/>
  <c r="M115" i="1"/>
  <c r="H115" i="1"/>
  <c r="V114" i="1"/>
  <c r="U114" i="1"/>
  <c r="M114" i="1"/>
  <c r="H114" i="1"/>
  <c r="V113" i="1"/>
  <c r="U113" i="1"/>
  <c r="M113" i="1"/>
  <c r="O113" i="1" s="1"/>
  <c r="X113" i="1" s="1"/>
  <c r="H113" i="1"/>
  <c r="V112" i="1"/>
  <c r="U112" i="1"/>
  <c r="M112" i="1"/>
  <c r="H112" i="1"/>
  <c r="V111" i="1"/>
  <c r="U111" i="1"/>
  <c r="M111" i="1"/>
  <c r="Q111" i="1" s="1"/>
  <c r="H111" i="1"/>
  <c r="V110" i="1"/>
  <c r="U110" i="1"/>
  <c r="M110" i="1"/>
  <c r="O110" i="1" s="1"/>
  <c r="H110" i="1"/>
  <c r="V109" i="1"/>
  <c r="U109" i="1"/>
  <c r="M109" i="1"/>
  <c r="Q109" i="1" s="1"/>
  <c r="H109" i="1"/>
  <c r="V108" i="1"/>
  <c r="U108" i="1"/>
  <c r="M108" i="1"/>
  <c r="H108" i="1"/>
  <c r="V107" i="1"/>
  <c r="U107" i="1"/>
  <c r="M107" i="1"/>
  <c r="N107" i="1" s="1"/>
  <c r="W107" i="1" s="1"/>
  <c r="H107" i="1"/>
  <c r="V106" i="1"/>
  <c r="U106" i="1"/>
  <c r="M106" i="1"/>
  <c r="Q106" i="1" s="1"/>
  <c r="H106" i="1"/>
  <c r="V105" i="1"/>
  <c r="U105" i="1"/>
  <c r="M105" i="1"/>
  <c r="H105" i="1"/>
  <c r="V104" i="1"/>
  <c r="U104" i="1"/>
  <c r="M104" i="1"/>
  <c r="H104" i="1"/>
  <c r="V103" i="1"/>
  <c r="U103" i="1"/>
  <c r="M103" i="1"/>
  <c r="O103" i="1" s="1"/>
  <c r="H103" i="1"/>
  <c r="V102" i="1"/>
  <c r="U102" i="1"/>
  <c r="M102" i="1"/>
  <c r="H102" i="1"/>
  <c r="V101" i="1"/>
  <c r="U101" i="1"/>
  <c r="M101" i="1"/>
  <c r="O101" i="1" s="1"/>
  <c r="H101" i="1"/>
  <c r="V100" i="1"/>
  <c r="U100" i="1"/>
  <c r="M100" i="1"/>
  <c r="H100" i="1"/>
  <c r="V99" i="1"/>
  <c r="U99" i="1"/>
  <c r="Q99" i="1"/>
  <c r="Z99" i="1" s="1"/>
  <c r="P99" i="1"/>
  <c r="Y99" i="1" s="1"/>
  <c r="O99" i="1"/>
  <c r="M99" i="1"/>
  <c r="N99" i="1" s="1"/>
  <c r="H99" i="1"/>
  <c r="V98" i="1"/>
  <c r="U98" i="1"/>
  <c r="M98" i="1"/>
  <c r="P98" i="1" s="1"/>
  <c r="Y98" i="1" s="1"/>
  <c r="H98" i="1"/>
  <c r="V97" i="1"/>
  <c r="U97" i="1"/>
  <c r="M97" i="1"/>
  <c r="Q97" i="1" s="1"/>
  <c r="H97" i="1"/>
  <c r="V96" i="1"/>
  <c r="U96" i="1"/>
  <c r="M96" i="1"/>
  <c r="N96" i="1" s="1"/>
  <c r="H96" i="1"/>
  <c r="V95" i="1"/>
  <c r="U95" i="1"/>
  <c r="M95" i="1"/>
  <c r="P95" i="1" s="1"/>
  <c r="Y95" i="1" s="1"/>
  <c r="H95" i="1"/>
  <c r="V94" i="1"/>
  <c r="U94" i="1"/>
  <c r="M94" i="1"/>
  <c r="Q94" i="1" s="1"/>
  <c r="H94" i="1"/>
  <c r="V93" i="1"/>
  <c r="U93" i="1"/>
  <c r="M93" i="1"/>
  <c r="H93" i="1"/>
  <c r="V92" i="1"/>
  <c r="U92" i="1"/>
  <c r="M92" i="1"/>
  <c r="Q92" i="1" s="1"/>
  <c r="H92" i="1"/>
  <c r="V91" i="1"/>
  <c r="U91" i="1"/>
  <c r="Q91" i="1"/>
  <c r="Z91" i="1" s="1"/>
  <c r="M91" i="1"/>
  <c r="P91" i="1" s="1"/>
  <c r="Y91" i="1" s="1"/>
  <c r="H91" i="1"/>
  <c r="V90" i="1"/>
  <c r="U90" i="1"/>
  <c r="M90" i="1"/>
  <c r="H90" i="1"/>
  <c r="V89" i="1"/>
  <c r="U89" i="1"/>
  <c r="M89" i="1"/>
  <c r="H89" i="1"/>
  <c r="V88" i="1"/>
  <c r="U88" i="1"/>
  <c r="N88" i="1"/>
  <c r="M88" i="1"/>
  <c r="Q88" i="1" s="1"/>
  <c r="H88" i="1"/>
  <c r="V87" i="1"/>
  <c r="U87" i="1"/>
  <c r="M87" i="1"/>
  <c r="Q87" i="1" s="1"/>
  <c r="Z87" i="1" s="1"/>
  <c r="H87" i="1"/>
  <c r="V86" i="1"/>
  <c r="U86" i="1"/>
  <c r="M86" i="1"/>
  <c r="H86" i="1"/>
  <c r="V85" i="1"/>
  <c r="U85" i="1"/>
  <c r="M85" i="1"/>
  <c r="H85" i="1"/>
  <c r="V84" i="1"/>
  <c r="U84" i="1"/>
  <c r="Q84" i="1"/>
  <c r="P84" i="1"/>
  <c r="O84" i="1"/>
  <c r="N84" i="1"/>
  <c r="M84" i="1"/>
  <c r="H84" i="1"/>
  <c r="V83" i="1"/>
  <c r="U83" i="1"/>
  <c r="M83" i="1"/>
  <c r="H83" i="1"/>
  <c r="V82" i="1"/>
  <c r="U82" i="1"/>
  <c r="M82" i="1"/>
  <c r="N82" i="1" s="1"/>
  <c r="H82" i="1"/>
  <c r="V81" i="1"/>
  <c r="U81" i="1"/>
  <c r="M81" i="1"/>
  <c r="P81" i="1" s="1"/>
  <c r="H81" i="1"/>
  <c r="V80" i="1"/>
  <c r="U80" i="1"/>
  <c r="M80" i="1"/>
  <c r="Q80" i="1" s="1"/>
  <c r="H80" i="1"/>
  <c r="V79" i="1"/>
  <c r="U79" i="1"/>
  <c r="M79" i="1"/>
  <c r="O79" i="1" s="1"/>
  <c r="X79" i="1" s="1"/>
  <c r="H79" i="1"/>
  <c r="V78" i="1"/>
  <c r="U78" i="1"/>
  <c r="M78" i="1"/>
  <c r="H78" i="1"/>
  <c r="V77" i="1"/>
  <c r="U77" i="1"/>
  <c r="M77" i="1"/>
  <c r="Q77" i="1" s="1"/>
  <c r="H77" i="1"/>
  <c r="V76" i="1"/>
  <c r="U76" i="1"/>
  <c r="M76" i="1"/>
  <c r="P76" i="1" s="1"/>
  <c r="H76" i="1"/>
  <c r="V75" i="1"/>
  <c r="U75" i="1"/>
  <c r="M75" i="1"/>
  <c r="O75" i="1" s="1"/>
  <c r="H75" i="1"/>
  <c r="V74" i="1"/>
  <c r="U74" i="1"/>
  <c r="M74" i="1"/>
  <c r="H74" i="1"/>
  <c r="V73" i="1"/>
  <c r="U73" i="1"/>
  <c r="Q73" i="1"/>
  <c r="O73" i="1"/>
  <c r="M73" i="1"/>
  <c r="N73" i="1" s="1"/>
  <c r="H73" i="1"/>
  <c r="V72" i="1"/>
  <c r="U72" i="1"/>
  <c r="M72" i="1"/>
  <c r="N72" i="1" s="1"/>
  <c r="W72" i="1" s="1"/>
  <c r="H72" i="1"/>
  <c r="V71" i="1"/>
  <c r="U71" i="1"/>
  <c r="M71" i="1"/>
  <c r="H71" i="1"/>
  <c r="V70" i="1"/>
  <c r="U70" i="1"/>
  <c r="M70" i="1"/>
  <c r="H70" i="1"/>
  <c r="V69" i="1"/>
  <c r="U69" i="1"/>
  <c r="Q69" i="1"/>
  <c r="P69" i="1"/>
  <c r="O69" i="1"/>
  <c r="N69" i="1"/>
  <c r="M69" i="1"/>
  <c r="H69" i="1"/>
  <c r="V68" i="1"/>
  <c r="U68" i="1"/>
  <c r="M68" i="1"/>
  <c r="H68" i="1"/>
  <c r="V67" i="1"/>
  <c r="U67" i="1"/>
  <c r="M67" i="1"/>
  <c r="N67" i="1" s="1"/>
  <c r="H67" i="1"/>
  <c r="V66" i="1"/>
  <c r="U66" i="1"/>
  <c r="M66" i="1"/>
  <c r="N66" i="1" s="1"/>
  <c r="H66" i="1"/>
  <c r="V65" i="1"/>
  <c r="U65" i="1"/>
  <c r="M65" i="1"/>
  <c r="H65" i="1"/>
  <c r="V64" i="1"/>
  <c r="U64" i="1"/>
  <c r="M64" i="1"/>
  <c r="Q64" i="1" s="1"/>
  <c r="Z64" i="1" s="1"/>
  <c r="H64" i="1"/>
  <c r="V63" i="1"/>
  <c r="U63" i="1"/>
  <c r="M63" i="1"/>
  <c r="H63" i="1"/>
  <c r="V62" i="1"/>
  <c r="U62" i="1"/>
  <c r="M62" i="1"/>
  <c r="N62" i="1" s="1"/>
  <c r="H62" i="1"/>
  <c r="V61" i="1"/>
  <c r="U61" i="1"/>
  <c r="M61" i="1"/>
  <c r="H61" i="1"/>
  <c r="V60" i="1"/>
  <c r="U60" i="1"/>
  <c r="M60" i="1"/>
  <c r="H60" i="1"/>
  <c r="V59" i="1"/>
  <c r="U59" i="1"/>
  <c r="M59" i="1"/>
  <c r="N59" i="1" s="1"/>
  <c r="H59" i="1"/>
  <c r="V58" i="1"/>
  <c r="U58" i="1"/>
  <c r="M58" i="1"/>
  <c r="H58" i="1"/>
  <c r="V57" i="1"/>
  <c r="U57" i="1"/>
  <c r="M57" i="1"/>
  <c r="H57" i="1"/>
  <c r="V56" i="1"/>
  <c r="U56" i="1"/>
  <c r="M56" i="1"/>
  <c r="H56" i="1"/>
  <c r="V55" i="1"/>
  <c r="U55" i="1"/>
  <c r="M55" i="1"/>
  <c r="H55" i="1"/>
  <c r="V54" i="1"/>
  <c r="U54" i="1"/>
  <c r="M54" i="1"/>
  <c r="H54" i="1"/>
  <c r="V53" i="1"/>
  <c r="U53" i="1"/>
  <c r="M53" i="1"/>
  <c r="H53" i="1"/>
  <c r="V52" i="1"/>
  <c r="U52" i="1"/>
  <c r="M52" i="1"/>
  <c r="H52" i="1"/>
  <c r="V51" i="1"/>
  <c r="U51" i="1"/>
  <c r="M51" i="1"/>
  <c r="O51" i="1" s="1"/>
  <c r="H51" i="1"/>
  <c r="V50" i="1"/>
  <c r="U50" i="1"/>
  <c r="M50" i="1"/>
  <c r="O50" i="1" s="1"/>
  <c r="H50" i="1"/>
  <c r="V49" i="1"/>
  <c r="U49" i="1"/>
  <c r="M49" i="1"/>
  <c r="N49" i="1" s="1"/>
  <c r="H49" i="1"/>
  <c r="V48" i="1"/>
  <c r="U48" i="1"/>
  <c r="M48" i="1"/>
  <c r="O48" i="1" s="1"/>
  <c r="H48" i="1"/>
  <c r="V47" i="1"/>
  <c r="U47" i="1"/>
  <c r="M47" i="1"/>
  <c r="O47" i="1" s="1"/>
  <c r="H47" i="1"/>
  <c r="V46" i="1"/>
  <c r="U46" i="1"/>
  <c r="M46" i="1"/>
  <c r="N46" i="1" s="1"/>
  <c r="W46" i="1" s="1"/>
  <c r="H46" i="1"/>
  <c r="V45" i="1"/>
  <c r="U45" i="1"/>
  <c r="M45" i="1"/>
  <c r="O45" i="1" s="1"/>
  <c r="H45" i="1"/>
  <c r="V44" i="1"/>
  <c r="U44" i="1"/>
  <c r="M44" i="1"/>
  <c r="O44" i="1" s="1"/>
  <c r="H44" i="1"/>
  <c r="V43" i="1"/>
  <c r="U43" i="1"/>
  <c r="M43" i="1"/>
  <c r="N43" i="1" s="1"/>
  <c r="H43" i="1"/>
  <c r="V42" i="1"/>
  <c r="U42" i="1"/>
  <c r="M42" i="1"/>
  <c r="O42" i="1" s="1"/>
  <c r="H42" i="1"/>
  <c r="V41" i="1"/>
  <c r="U41" i="1"/>
  <c r="M41" i="1"/>
  <c r="O41" i="1" s="1"/>
  <c r="H41" i="1"/>
  <c r="V40" i="1"/>
  <c r="U40" i="1"/>
  <c r="M40" i="1"/>
  <c r="H40" i="1"/>
  <c r="V39" i="1"/>
  <c r="U39" i="1"/>
  <c r="M39" i="1"/>
  <c r="H39" i="1"/>
  <c r="V38" i="1"/>
  <c r="U38" i="1"/>
  <c r="M38" i="1"/>
  <c r="H38" i="1"/>
  <c r="V37" i="1"/>
  <c r="U37" i="1"/>
  <c r="M37" i="1"/>
  <c r="N37" i="1" s="1"/>
  <c r="W37" i="1" s="1"/>
  <c r="H37" i="1"/>
  <c r="V36" i="1"/>
  <c r="U36" i="1"/>
  <c r="M36" i="1"/>
  <c r="O36" i="1" s="1"/>
  <c r="H36" i="1"/>
  <c r="U35" i="1"/>
  <c r="V35" i="1" s="1"/>
  <c r="M35" i="1"/>
  <c r="O35" i="1" s="1"/>
  <c r="H35" i="1"/>
  <c r="U34" i="1"/>
  <c r="V34" i="1" s="1"/>
  <c r="M34" i="1"/>
  <c r="N34" i="1" s="1"/>
  <c r="H34" i="1"/>
  <c r="U33" i="1"/>
  <c r="V33" i="1" s="1"/>
  <c r="M33" i="1"/>
  <c r="O33" i="1" s="1"/>
  <c r="X33" i="1" s="1"/>
  <c r="H33" i="1"/>
  <c r="U32" i="1"/>
  <c r="V32" i="1" s="1"/>
  <c r="M32" i="1"/>
  <c r="O32" i="1" s="1"/>
  <c r="H32" i="1"/>
  <c r="U31" i="1"/>
  <c r="V31" i="1" s="1"/>
  <c r="M31" i="1"/>
  <c r="N31" i="1" s="1"/>
  <c r="W31" i="1" s="1"/>
  <c r="H31" i="1"/>
  <c r="U30" i="1"/>
  <c r="V30" i="1" s="1"/>
  <c r="M30" i="1"/>
  <c r="N30" i="1" s="1"/>
  <c r="H30" i="1"/>
  <c r="U29" i="1"/>
  <c r="V29" i="1" s="1"/>
  <c r="M29" i="1"/>
  <c r="H29" i="1"/>
  <c r="U28" i="1"/>
  <c r="V28" i="1" s="1"/>
  <c r="M28" i="1"/>
  <c r="N28" i="1" s="1"/>
  <c r="H28" i="1"/>
  <c r="U27" i="1"/>
  <c r="V27" i="1" s="1"/>
  <c r="M27" i="1"/>
  <c r="N27" i="1" s="1"/>
  <c r="H27" i="1"/>
  <c r="U26" i="1"/>
  <c r="V26" i="1" s="1"/>
  <c r="M26" i="1"/>
  <c r="O26" i="1" s="1"/>
  <c r="X26" i="1" s="1"/>
  <c r="H26" i="1"/>
  <c r="U25" i="1"/>
  <c r="V25" i="1" s="1"/>
  <c r="M25" i="1"/>
  <c r="H25" i="1"/>
  <c r="U24" i="1"/>
  <c r="V24" i="1" s="1"/>
  <c r="N24" i="1"/>
  <c r="M24" i="1"/>
  <c r="O24" i="1" s="1"/>
  <c r="H24" i="1"/>
  <c r="U23" i="1"/>
  <c r="V23" i="1" s="1"/>
  <c r="M23" i="1"/>
  <c r="O23" i="1" s="1"/>
  <c r="H23" i="1"/>
  <c r="U22" i="1"/>
  <c r="V22" i="1" s="1"/>
  <c r="M22" i="1"/>
  <c r="H22" i="1"/>
  <c r="U21" i="1"/>
  <c r="V21" i="1" s="1"/>
  <c r="M21" i="1"/>
  <c r="N21" i="1" s="1"/>
  <c r="H21" i="1"/>
  <c r="U20" i="1"/>
  <c r="V20" i="1" s="1"/>
  <c r="M20" i="1"/>
  <c r="O20" i="1" s="1"/>
  <c r="H20" i="1"/>
  <c r="U19" i="1"/>
  <c r="V19" i="1" s="1"/>
  <c r="M19" i="1"/>
  <c r="O19" i="1" s="1"/>
  <c r="H19" i="1"/>
  <c r="U18" i="1"/>
  <c r="V18" i="1" s="1"/>
  <c r="M18" i="1"/>
  <c r="N18" i="1" s="1"/>
  <c r="W18" i="1" s="1"/>
  <c r="H18" i="1"/>
  <c r="U17" i="1"/>
  <c r="V17" i="1" s="1"/>
  <c r="M17" i="1"/>
  <c r="O17" i="1" s="1"/>
  <c r="H17" i="1"/>
  <c r="U16" i="1"/>
  <c r="V16" i="1" s="1"/>
  <c r="M16" i="1"/>
  <c r="N16" i="1" s="1"/>
  <c r="W16" i="1" s="1"/>
  <c r="H16" i="1"/>
  <c r="U15" i="1"/>
  <c r="V15" i="1" s="1"/>
  <c r="M15" i="1"/>
  <c r="O15" i="1" s="1"/>
  <c r="H15" i="1"/>
  <c r="U14" i="1"/>
  <c r="V14" i="1" s="1"/>
  <c r="M14" i="1"/>
  <c r="O14" i="1" s="1"/>
  <c r="H14" i="1"/>
  <c r="U13" i="1"/>
  <c r="V13" i="1" s="1"/>
  <c r="M13" i="1"/>
  <c r="O13" i="1" s="1"/>
  <c r="H13" i="1"/>
  <c r="U12" i="1"/>
  <c r="V12" i="1" s="1"/>
  <c r="M12" i="1"/>
  <c r="N12" i="1" s="1"/>
  <c r="H12" i="1"/>
  <c r="U11" i="1"/>
  <c r="V11" i="1" s="1"/>
  <c r="M11" i="1"/>
  <c r="H11" i="1"/>
  <c r="U10" i="1"/>
  <c r="V10" i="1" s="1"/>
  <c r="M10" i="1"/>
  <c r="H10" i="1"/>
  <c r="U9" i="1"/>
  <c r="V9" i="1" s="1"/>
  <c r="M9" i="1"/>
  <c r="O9" i="1" s="1"/>
  <c r="H9" i="1"/>
  <c r="U8" i="1"/>
  <c r="H8" i="1"/>
  <c r="U7" i="1"/>
  <c r="V7" i="1" s="1"/>
  <c r="M7" i="1"/>
  <c r="N7" i="1" s="1"/>
  <c r="W7" i="1" s="1"/>
  <c r="H7" i="1"/>
  <c r="U6" i="1"/>
  <c r="V6" i="1" s="1"/>
  <c r="M6" i="1"/>
  <c r="O6" i="1" s="1"/>
  <c r="H6" i="1"/>
  <c r="U5" i="1"/>
  <c r="V5" i="1" s="1"/>
  <c r="M5" i="1"/>
  <c r="H5" i="1"/>
  <c r="U4" i="1"/>
  <c r="V4" i="1" s="1"/>
  <c r="M4" i="1"/>
  <c r="Q4" i="1" s="1"/>
  <c r="H4" i="1"/>
  <c r="O18" i="1" l="1"/>
  <c r="X18" i="1" s="1"/>
  <c r="AE203" i="1"/>
  <c r="O67" i="1"/>
  <c r="O82" i="1"/>
  <c r="AD199" i="1"/>
  <c r="AB209" i="1"/>
  <c r="AJ201" i="1"/>
  <c r="AJ204" i="1"/>
  <c r="AJ207" i="1"/>
  <c r="O27" i="1"/>
  <c r="X27" i="1" s="1"/>
  <c r="AB202" i="1"/>
  <c r="AD204" i="1"/>
  <c r="AF206" i="1"/>
  <c r="AD216" i="1"/>
  <c r="X13" i="1"/>
  <c r="Q72" i="1"/>
  <c r="Z88" i="1"/>
  <c r="N106" i="1"/>
  <c r="W106" i="1" s="1"/>
  <c r="D205" i="1"/>
  <c r="AF199" i="1"/>
  <c r="AC202" i="1"/>
  <c r="AE204" i="1"/>
  <c r="AB207" i="1"/>
  <c r="AD209" i="1"/>
  <c r="AF211" i="1"/>
  <c r="AC214" i="1"/>
  <c r="AE216" i="1"/>
  <c r="AC216" i="1"/>
  <c r="AJ210" i="1"/>
  <c r="AE211" i="1"/>
  <c r="N15" i="1"/>
  <c r="W15" i="1" s="1"/>
  <c r="AB199" i="1"/>
  <c r="P110" i="1"/>
  <c r="P4" i="1"/>
  <c r="Y4" i="1" s="1"/>
  <c r="O72" i="1"/>
  <c r="X72" i="1" s="1"/>
  <c r="Q110" i="1"/>
  <c r="Z110" i="1" s="1"/>
  <c r="AF201" i="1"/>
  <c r="AJ213" i="1"/>
  <c r="P72" i="1"/>
  <c r="Y72" i="1" s="1"/>
  <c r="AB214" i="1"/>
  <c r="O106" i="1"/>
  <c r="X106" i="1" s="1"/>
  <c r="D206" i="1"/>
  <c r="X42" i="1"/>
  <c r="X45" i="1"/>
  <c r="X51" i="1"/>
  <c r="W66" i="1"/>
  <c r="X75" i="1"/>
  <c r="Y81" i="1"/>
  <c r="N91" i="1"/>
  <c r="P106" i="1"/>
  <c r="AE202" i="1"/>
  <c r="AB205" i="1"/>
  <c r="AF209" i="1"/>
  <c r="AC212" i="1"/>
  <c r="AB217" i="1"/>
  <c r="N94" i="1"/>
  <c r="AC206" i="1"/>
  <c r="AI201" i="1"/>
  <c r="AI207" i="1"/>
  <c r="AI213" i="1"/>
  <c r="N92" i="1"/>
  <c r="AE206" i="1"/>
  <c r="AE199" i="1"/>
  <c r="X14" i="1"/>
  <c r="O91" i="1"/>
  <c r="W96" i="1"/>
  <c r="O123" i="1"/>
  <c r="X123" i="1" s="1"/>
  <c r="AF210" i="1"/>
  <c r="X73" i="1"/>
  <c r="AD213" i="1"/>
  <c r="O4" i="1"/>
  <c r="X4" i="1" s="1"/>
  <c r="AI204" i="1"/>
  <c r="AI210" i="1"/>
  <c r="AI216" i="1"/>
  <c r="AF213" i="1"/>
  <c r="AJ216" i="1"/>
  <c r="AC209" i="1"/>
  <c r="X99" i="1"/>
  <c r="Y129" i="1"/>
  <c r="W59" i="1"/>
  <c r="Y69" i="1"/>
  <c r="Z73" i="1"/>
  <c r="W91" i="1"/>
  <c r="Q103" i="1"/>
  <c r="Z103" i="1" s="1"/>
  <c r="Y125" i="1"/>
  <c r="D214" i="1"/>
  <c r="O66" i="1"/>
  <c r="Q76" i="1"/>
  <c r="Z76" i="1" s="1"/>
  <c r="AC205" i="1"/>
  <c r="N4" i="1"/>
  <c r="X67" i="1"/>
  <c r="Z69" i="1"/>
  <c r="Z80" i="1"/>
  <c r="X91" i="1"/>
  <c r="V190" i="1"/>
  <c r="W99" i="1"/>
  <c r="Y134" i="1"/>
  <c r="P97" i="1"/>
  <c r="Y97" i="1" s="1"/>
  <c r="AD200" i="1"/>
  <c r="AE207" i="1"/>
  <c r="AF214" i="1"/>
  <c r="AC217" i="1"/>
  <c r="X20" i="1"/>
  <c r="O30" i="1"/>
  <c r="Q66" i="1"/>
  <c r="Z66" i="1" s="1"/>
  <c r="P79" i="1"/>
  <c r="Y79" i="1" s="1"/>
  <c r="O81" i="1"/>
  <c r="X81" i="1" s="1"/>
  <c r="N111" i="1"/>
  <c r="W111" i="1" s="1"/>
  <c r="Q113" i="1"/>
  <c r="Z113" i="1" s="1"/>
  <c r="Q135" i="1"/>
  <c r="Z135" i="1" s="1"/>
  <c r="O143" i="1"/>
  <c r="X143" i="1" s="1"/>
  <c r="O148" i="1"/>
  <c r="P153" i="1"/>
  <c r="D209" i="1"/>
  <c r="AE200" i="1"/>
  <c r="AB203" i="1"/>
  <c r="AD205" i="1"/>
  <c r="AF207" i="1"/>
  <c r="AC210" i="1"/>
  <c r="AE212" i="1"/>
  <c r="AB215" i="1"/>
  <c r="AD217" i="1"/>
  <c r="X19" i="1"/>
  <c r="N76" i="1"/>
  <c r="W76" i="1" s="1"/>
  <c r="O76" i="1"/>
  <c r="Q95" i="1"/>
  <c r="Z95" i="1" s="1"/>
  <c r="Q132" i="1"/>
  <c r="Z132" i="1" s="1"/>
  <c r="N33" i="1"/>
  <c r="W33" i="1" s="1"/>
  <c r="W82" i="1"/>
  <c r="P155" i="1"/>
  <c r="Y155" i="1" s="1"/>
  <c r="P66" i="1"/>
  <c r="Y66" i="1" s="1"/>
  <c r="X6" i="1"/>
  <c r="N75" i="1"/>
  <c r="W75" i="1" s="1"/>
  <c r="Q81" i="1"/>
  <c r="Z81" i="1" s="1"/>
  <c r="O88" i="1"/>
  <c r="X88" i="1" s="1"/>
  <c r="O92" i="1"/>
  <c r="X92" i="1" s="1"/>
  <c r="O94" i="1"/>
  <c r="X94" i="1" s="1"/>
  <c r="O96" i="1"/>
  <c r="Q98" i="1"/>
  <c r="O107" i="1"/>
  <c r="P111" i="1"/>
  <c r="Q143" i="1"/>
  <c r="Q148" i="1"/>
  <c r="Z148" i="1" s="1"/>
  <c r="AB201" i="1"/>
  <c r="AD203" i="1"/>
  <c r="AF205" i="1"/>
  <c r="AC208" i="1"/>
  <c r="AE210" i="1"/>
  <c r="AB213" i="1"/>
  <c r="AD215" i="1"/>
  <c r="AF217" i="1"/>
  <c r="P132" i="1"/>
  <c r="Y132" i="1" s="1"/>
  <c r="P140" i="1"/>
  <c r="Y140" i="1" s="1"/>
  <c r="AF202" i="1"/>
  <c r="AD212" i="1"/>
  <c r="Q79" i="1"/>
  <c r="Z79" i="1" s="1"/>
  <c r="O111" i="1"/>
  <c r="X111" i="1" s="1"/>
  <c r="W140" i="1"/>
  <c r="P143" i="1"/>
  <c r="Y143" i="1" s="1"/>
  <c r="P148" i="1"/>
  <c r="Y148" i="1" s="1"/>
  <c r="Q153" i="1"/>
  <c r="X41" i="1"/>
  <c r="P88" i="1"/>
  <c r="Y88" i="1" s="1"/>
  <c r="P92" i="1"/>
  <c r="Y92" i="1" s="1"/>
  <c r="P94" i="1"/>
  <c r="Y94" i="1" s="1"/>
  <c r="P96" i="1"/>
  <c r="X103" i="1"/>
  <c r="P107" i="1"/>
  <c r="Y107" i="1" s="1"/>
  <c r="N81" i="1"/>
  <c r="W81" i="1" s="1"/>
  <c r="P135" i="1"/>
  <c r="Y135" i="1" s="1"/>
  <c r="Q140" i="1"/>
  <c r="Q150" i="1"/>
  <c r="Z150" i="1" s="1"/>
  <c r="Q155" i="1"/>
  <c r="Z155" i="1" s="1"/>
  <c r="AB210" i="1"/>
  <c r="O21" i="1"/>
  <c r="X21" i="1" s="1"/>
  <c r="W24" i="1"/>
  <c r="X35" i="1"/>
  <c r="X47" i="1"/>
  <c r="X69" i="1"/>
  <c r="P73" i="1"/>
  <c r="Y73" i="1" s="1"/>
  <c r="Q96" i="1"/>
  <c r="Z96" i="1" s="1"/>
  <c r="P103" i="1"/>
  <c r="Y103" i="1" s="1"/>
  <c r="Q107" i="1"/>
  <c r="Z107" i="1" s="1"/>
  <c r="Y117" i="1"/>
  <c r="N139" i="1"/>
  <c r="Q139" i="1"/>
  <c r="P139" i="1"/>
  <c r="Y139" i="1" s="1"/>
  <c r="Q5" i="1"/>
  <c r="Z5" i="1" s="1"/>
  <c r="N5" i="1"/>
  <c r="W5" i="1" s="1"/>
  <c r="P5" i="1"/>
  <c r="Y5" i="1" s="1"/>
  <c r="O5" i="1"/>
  <c r="X5" i="1" s="1"/>
  <c r="O139" i="1"/>
  <c r="O38" i="1"/>
  <c r="X38" i="1" s="1"/>
  <c r="N38" i="1"/>
  <c r="W38" i="1" s="1"/>
  <c r="Z116" i="1"/>
  <c r="N137" i="1"/>
  <c r="Q137" i="1"/>
  <c r="Z137" i="1" s="1"/>
  <c r="P137" i="1"/>
  <c r="Y137" i="1" s="1"/>
  <c r="O137" i="1"/>
  <c r="X137" i="1" s="1"/>
  <c r="D208" i="1"/>
  <c r="N9" i="1"/>
  <c r="W9" i="1" s="1"/>
  <c r="Q102" i="1"/>
  <c r="P102" i="1"/>
  <c r="Y102" i="1" s="1"/>
  <c r="O102" i="1"/>
  <c r="X102" i="1" s="1"/>
  <c r="N102" i="1"/>
  <c r="W102" i="1" s="1"/>
  <c r="N6" i="1"/>
  <c r="W6" i="1" s="1"/>
  <c r="P112" i="1"/>
  <c r="Y112" i="1" s="1"/>
  <c r="O112" i="1"/>
  <c r="X112" i="1" s="1"/>
  <c r="P6" i="1"/>
  <c r="Y6" i="1" s="1"/>
  <c r="O68" i="1"/>
  <c r="N68" i="1"/>
  <c r="W68" i="1" s="1"/>
  <c r="Q68" i="1"/>
  <c r="P68" i="1"/>
  <c r="Y68" i="1" s="1"/>
  <c r="O100" i="1"/>
  <c r="X100" i="1" s="1"/>
  <c r="N100" i="1"/>
  <c r="Q100" i="1"/>
  <c r="P100" i="1"/>
  <c r="N112" i="1"/>
  <c r="W112" i="1" s="1"/>
  <c r="Q6" i="1"/>
  <c r="Q112" i="1"/>
  <c r="Z112" i="1" s="1"/>
  <c r="N45" i="1"/>
  <c r="W45" i="1" s="1"/>
  <c r="N87" i="1"/>
  <c r="W87" i="1" s="1"/>
  <c r="N109" i="1"/>
  <c r="W109" i="1" s="1"/>
  <c r="P131" i="1"/>
  <c r="Y131" i="1" s="1"/>
  <c r="Q131" i="1"/>
  <c r="Z131" i="1" s="1"/>
  <c r="O131" i="1"/>
  <c r="X131" i="1" s="1"/>
  <c r="O145" i="1"/>
  <c r="X145" i="1" s="1"/>
  <c r="N50" i="1"/>
  <c r="W50" i="1" s="1"/>
  <c r="O87" i="1"/>
  <c r="X87" i="1" s="1"/>
  <c r="O109" i="1"/>
  <c r="X109" i="1" s="1"/>
  <c r="P145" i="1"/>
  <c r="Y145" i="1" s="1"/>
  <c r="N147" i="1"/>
  <c r="W147" i="1" s="1"/>
  <c r="Q147" i="1"/>
  <c r="Z147" i="1" s="1"/>
  <c r="P147" i="1"/>
  <c r="Y147" i="1" s="1"/>
  <c r="Q83" i="1"/>
  <c r="Z83" i="1" s="1"/>
  <c r="P83" i="1"/>
  <c r="Y83" i="1" s="1"/>
  <c r="O83" i="1"/>
  <c r="X83" i="1" s="1"/>
  <c r="N83" i="1"/>
  <c r="W83" i="1" s="1"/>
  <c r="P87" i="1"/>
  <c r="Y87" i="1" s="1"/>
  <c r="P109" i="1"/>
  <c r="Y138" i="1"/>
  <c r="Q145" i="1"/>
  <c r="Z145" i="1" s="1"/>
  <c r="O147" i="1"/>
  <c r="X147" i="1" s="1"/>
  <c r="W21" i="1"/>
  <c r="V184" i="1"/>
  <c r="Q75" i="1"/>
  <c r="Z75" i="1" s="1"/>
  <c r="P75" i="1"/>
  <c r="X107" i="1"/>
  <c r="P118" i="1"/>
  <c r="Y118" i="1" s="1"/>
  <c r="Q118" i="1"/>
  <c r="Y141" i="1"/>
  <c r="X32" i="1"/>
  <c r="P78" i="1"/>
  <c r="Y78" i="1" s="1"/>
  <c r="O78" i="1"/>
  <c r="X78" i="1" s="1"/>
  <c r="Q93" i="1"/>
  <c r="Z93" i="1" s="1"/>
  <c r="P93" i="1"/>
  <c r="Y93" i="1" s="1"/>
  <c r="O93" i="1"/>
  <c r="N93" i="1"/>
  <c r="W93" i="1" s="1"/>
  <c r="V170" i="1"/>
  <c r="O118" i="1"/>
  <c r="X118" i="1" s="1"/>
  <c r="O120" i="1"/>
  <c r="P122" i="1"/>
  <c r="Y122" i="1" s="1"/>
  <c r="Q122" i="1"/>
  <c r="Z122" i="1" s="1"/>
  <c r="O122" i="1"/>
  <c r="X122" i="1" s="1"/>
  <c r="W151" i="1"/>
  <c r="Q71" i="1"/>
  <c r="Z71" i="1" s="1"/>
  <c r="P71" i="1"/>
  <c r="Y71" i="1" s="1"/>
  <c r="N78" i="1"/>
  <c r="W78" i="1" s="1"/>
  <c r="O86" i="1"/>
  <c r="Q86" i="1"/>
  <c r="P86" i="1"/>
  <c r="Q120" i="1"/>
  <c r="Z120" i="1" s="1"/>
  <c r="O129" i="1"/>
  <c r="X129" i="1" s="1"/>
  <c r="N154" i="1"/>
  <c r="W154" i="1" s="1"/>
  <c r="Q154" i="1"/>
  <c r="Z154" i="1" s="1"/>
  <c r="P154" i="1"/>
  <c r="Y154" i="1" s="1"/>
  <c r="O154" i="1"/>
  <c r="X154" i="1" s="1"/>
  <c r="N20" i="1"/>
  <c r="W20" i="1" s="1"/>
  <c r="Q65" i="1"/>
  <c r="Z65" i="1" s="1"/>
  <c r="P65" i="1"/>
  <c r="Y65" i="1" s="1"/>
  <c r="O65" i="1"/>
  <c r="X65" i="1" s="1"/>
  <c r="N65" i="1"/>
  <c r="W65" i="1" s="1"/>
  <c r="N71" i="1"/>
  <c r="W71" i="1" s="1"/>
  <c r="Q78" i="1"/>
  <c r="Z78" i="1" s="1"/>
  <c r="N86" i="1"/>
  <c r="Q90" i="1"/>
  <c r="Z90" i="1" s="1"/>
  <c r="P90" i="1"/>
  <c r="Y90" i="1" s="1"/>
  <c r="P105" i="1"/>
  <c r="Y105" i="1" s="1"/>
  <c r="Q105" i="1"/>
  <c r="Z105" i="1" s="1"/>
  <c r="X110" i="1"/>
  <c r="Q129" i="1"/>
  <c r="Z129" i="1" s="1"/>
  <c r="N142" i="1"/>
  <c r="W142" i="1" s="1"/>
  <c r="Q142" i="1"/>
  <c r="Z142" i="1" s="1"/>
  <c r="W150" i="1"/>
  <c r="N152" i="1"/>
  <c r="P152" i="1"/>
  <c r="Y152" i="1" s="1"/>
  <c r="O152" i="1"/>
  <c r="X152" i="1" s="1"/>
  <c r="O71" i="1"/>
  <c r="X71" i="1" s="1"/>
  <c r="Y76" i="1"/>
  <c r="W88" i="1"/>
  <c r="N90" i="1"/>
  <c r="W90" i="1" s="1"/>
  <c r="N97" i="1"/>
  <c r="N103" i="1"/>
  <c r="W103" i="1" s="1"/>
  <c r="N105" i="1"/>
  <c r="Y110" i="1"/>
  <c r="O125" i="1"/>
  <c r="O127" i="1"/>
  <c r="X127" i="1" s="1"/>
  <c r="N134" i="1"/>
  <c r="W134" i="1" s="1"/>
  <c r="Q134" i="1"/>
  <c r="Z134" i="1" s="1"/>
  <c r="O142" i="1"/>
  <c r="X142" i="1" s="1"/>
  <c r="O150" i="1"/>
  <c r="X150" i="1" s="1"/>
  <c r="Q152" i="1"/>
  <c r="Z152" i="1" s="1"/>
  <c r="W49" i="1"/>
  <c r="W67" i="1"/>
  <c r="X82" i="1"/>
  <c r="O90" i="1"/>
  <c r="X90" i="1" s="1"/>
  <c r="O97" i="1"/>
  <c r="X97" i="1" s="1"/>
  <c r="O105" i="1"/>
  <c r="X105" i="1" s="1"/>
  <c r="Y123" i="1"/>
  <c r="Q125" i="1"/>
  <c r="Z125" i="1" s="1"/>
  <c r="Q127" i="1"/>
  <c r="Z127" i="1" s="1"/>
  <c r="O134" i="1"/>
  <c r="P142" i="1"/>
  <c r="Y142" i="1" s="1"/>
  <c r="P150" i="1"/>
  <c r="Y150" i="1" s="1"/>
  <c r="V162" i="1"/>
  <c r="V203" i="1" s="1"/>
  <c r="W97" i="1"/>
  <c r="D199" i="1"/>
  <c r="P133" i="1"/>
  <c r="Y133" i="1" s="1"/>
  <c r="D211" i="1"/>
  <c r="O77" i="1"/>
  <c r="Y111" i="1"/>
  <c r="Q119" i="1"/>
  <c r="Z119" i="1" s="1"/>
  <c r="O130" i="1"/>
  <c r="X130" i="1" s="1"/>
  <c r="Q133" i="1"/>
  <c r="P136" i="1"/>
  <c r="Y136" i="1" s="1"/>
  <c r="O141" i="1"/>
  <c r="X141" i="1" s="1"/>
  <c r="Q144" i="1"/>
  <c r="Z144" i="1" s="1"/>
  <c r="P151" i="1"/>
  <c r="Y151" i="1" s="1"/>
  <c r="N138" i="1"/>
  <c r="W138" i="1" s="1"/>
  <c r="Q138" i="1"/>
  <c r="Z138" i="1" s="1"/>
  <c r="Q151" i="1"/>
  <c r="Z151" i="1" s="1"/>
  <c r="D202" i="1"/>
  <c r="D213" i="1"/>
  <c r="X50" i="1"/>
  <c r="V191" i="1"/>
  <c r="O39" i="1"/>
  <c r="X39" i="1" s="1"/>
  <c r="N39" i="1"/>
  <c r="W39" i="1" s="1"/>
  <c r="W69" i="1"/>
  <c r="P74" i="1"/>
  <c r="Y74" i="1" s="1"/>
  <c r="O74" i="1"/>
  <c r="X74" i="1" s="1"/>
  <c r="N80" i="1"/>
  <c r="W80" i="1" s="1"/>
  <c r="O108" i="1"/>
  <c r="X108" i="1" s="1"/>
  <c r="N108" i="1"/>
  <c r="W108" i="1" s="1"/>
  <c r="Y109" i="1"/>
  <c r="O117" i="1"/>
  <c r="X117" i="1" s="1"/>
  <c r="O124" i="1"/>
  <c r="X124" i="1" s="1"/>
  <c r="O133" i="1"/>
  <c r="W136" i="1"/>
  <c r="O144" i="1"/>
  <c r="X144" i="1" s="1"/>
  <c r="N149" i="1"/>
  <c r="P149" i="1"/>
  <c r="Y149" i="1" s="1"/>
  <c r="O149" i="1"/>
  <c r="X149" i="1" s="1"/>
  <c r="N64" i="1"/>
  <c r="W64" i="1" s="1"/>
  <c r="N74" i="1"/>
  <c r="W74" i="1" s="1"/>
  <c r="N77" i="1"/>
  <c r="O80" i="1"/>
  <c r="X80" i="1" s="1"/>
  <c r="P108" i="1"/>
  <c r="Y108" i="1" s="1"/>
  <c r="Q117" i="1"/>
  <c r="Z117" i="1" s="1"/>
  <c r="O119" i="1"/>
  <c r="X119" i="1" s="1"/>
  <c r="Q124" i="1"/>
  <c r="P126" i="1"/>
  <c r="Q126" i="1"/>
  <c r="Z126" i="1" s="1"/>
  <c r="O126" i="1"/>
  <c r="X126" i="1" s="1"/>
  <c r="Y128" i="1"/>
  <c r="Y130" i="1"/>
  <c r="O136" i="1"/>
  <c r="X136" i="1" s="1"/>
  <c r="N141" i="1"/>
  <c r="Q141" i="1"/>
  <c r="P144" i="1"/>
  <c r="Y144" i="1" s="1"/>
  <c r="N146" i="1"/>
  <c r="W146" i="1" s="1"/>
  <c r="Q146" i="1"/>
  <c r="Z146" i="1" s="1"/>
  <c r="P146" i="1"/>
  <c r="Y146" i="1" s="1"/>
  <c r="Q149" i="1"/>
  <c r="Z149" i="1" s="1"/>
  <c r="O151" i="1"/>
  <c r="X151" i="1" s="1"/>
  <c r="N14" i="1"/>
  <c r="W14" i="1" s="1"/>
  <c r="N19" i="1"/>
  <c r="X23" i="1"/>
  <c r="V163" i="1"/>
  <c r="O64" i="1"/>
  <c r="X64" i="1" s="1"/>
  <c r="Q70" i="1"/>
  <c r="Z70" i="1" s="1"/>
  <c r="P70" i="1"/>
  <c r="Y70" i="1" s="1"/>
  <c r="Q74" i="1"/>
  <c r="Z74" i="1" s="1"/>
  <c r="P80" i="1"/>
  <c r="Y80" i="1" s="1"/>
  <c r="Q85" i="1"/>
  <c r="P85" i="1"/>
  <c r="O89" i="1"/>
  <c r="X89" i="1" s="1"/>
  <c r="N89" i="1"/>
  <c r="N95" i="1"/>
  <c r="W95" i="1" s="1"/>
  <c r="N98" i="1"/>
  <c r="W98" i="1" s="1"/>
  <c r="P104" i="1"/>
  <c r="Y104" i="1" s="1"/>
  <c r="O104" i="1"/>
  <c r="X104" i="1" s="1"/>
  <c r="Q108" i="1"/>
  <c r="Q171" i="1" s="1"/>
  <c r="O121" i="1"/>
  <c r="X121" i="1" s="1"/>
  <c r="O128" i="1"/>
  <c r="X128" i="1" s="1"/>
  <c r="W139" i="1"/>
  <c r="D201" i="1"/>
  <c r="N26" i="1"/>
  <c r="W26" i="1" s="1"/>
  <c r="N42" i="1"/>
  <c r="W42" i="1" s="1"/>
  <c r="N51" i="1"/>
  <c r="W51" i="1" s="1"/>
  <c r="P64" i="1"/>
  <c r="Y64" i="1" s="1"/>
  <c r="N70" i="1"/>
  <c r="W70" i="1" s="1"/>
  <c r="W73" i="1"/>
  <c r="P77" i="1"/>
  <c r="Y77" i="1" s="1"/>
  <c r="N79" i="1"/>
  <c r="W79" i="1" s="1"/>
  <c r="N85" i="1"/>
  <c r="W85" i="1" s="1"/>
  <c r="P89" i="1"/>
  <c r="Y89" i="1" s="1"/>
  <c r="O95" i="1"/>
  <c r="X95" i="1" s="1"/>
  <c r="O98" i="1"/>
  <c r="X98" i="1" s="1"/>
  <c r="Q101" i="1"/>
  <c r="P101" i="1"/>
  <c r="Y101" i="1" s="1"/>
  <c r="N104" i="1"/>
  <c r="W104" i="1" s="1"/>
  <c r="N110" i="1"/>
  <c r="W110" i="1" s="1"/>
  <c r="Z111" i="1"/>
  <c r="Q121" i="1"/>
  <c r="Z121" i="1" s="1"/>
  <c r="Q128" i="1"/>
  <c r="Z128" i="1" s="1"/>
  <c r="Q130" i="1"/>
  <c r="Z130" i="1" s="1"/>
  <c r="Q136" i="1"/>
  <c r="Z136" i="1" s="1"/>
  <c r="X17" i="1"/>
  <c r="X24" i="1"/>
  <c r="V164" i="1"/>
  <c r="W62" i="1"/>
  <c r="Q67" i="1"/>
  <c r="Z67" i="1" s="1"/>
  <c r="P67" i="1"/>
  <c r="Y67" i="1" s="1"/>
  <c r="O70" i="1"/>
  <c r="Q82" i="1"/>
  <c r="P82" i="1"/>
  <c r="Y82" i="1" s="1"/>
  <c r="O85" i="1"/>
  <c r="X85" i="1" s="1"/>
  <c r="Q89" i="1"/>
  <c r="Z89" i="1" s="1"/>
  <c r="Y96" i="1"/>
  <c r="N101" i="1"/>
  <c r="W101" i="1" s="1"/>
  <c r="Q104" i="1"/>
  <c r="Z104" i="1" s="1"/>
  <c r="O132" i="1"/>
  <c r="O135" i="1"/>
  <c r="X135" i="1" s="1"/>
  <c r="O138" i="1"/>
  <c r="X138" i="1" s="1"/>
  <c r="O153" i="1"/>
  <c r="X153" i="1" s="1"/>
  <c r="D203" i="1"/>
  <c r="W94" i="1"/>
  <c r="W155" i="1"/>
  <c r="D215" i="1"/>
  <c r="W12" i="1"/>
  <c r="X48" i="1"/>
  <c r="O140" i="1"/>
  <c r="Y153" i="1"/>
  <c r="O155" i="1"/>
  <c r="X155" i="1" s="1"/>
  <c r="D217" i="1"/>
  <c r="W4" i="1"/>
  <c r="Q29" i="1"/>
  <c r="Z29" i="1" s="1"/>
  <c r="P29" i="1"/>
  <c r="Y29" i="1" s="1"/>
  <c r="N29" i="1"/>
  <c r="O29" i="1"/>
  <c r="X29" i="1" s="1"/>
  <c r="Y85" i="1"/>
  <c r="V169" i="1"/>
  <c r="Q10" i="1"/>
  <c r="Z10" i="1" s="1"/>
  <c r="P10" i="1"/>
  <c r="Y10" i="1" s="1"/>
  <c r="O10" i="1"/>
  <c r="X10" i="1" s="1"/>
  <c r="N10" i="1"/>
  <c r="W10" i="1" s="1"/>
  <c r="W34" i="1"/>
  <c r="X9" i="1"/>
  <c r="Q22" i="1"/>
  <c r="Z22" i="1" s="1"/>
  <c r="P22" i="1"/>
  <c r="Y22" i="1" s="1"/>
  <c r="O22" i="1"/>
  <c r="X22" i="1" s="1"/>
  <c r="V180" i="1"/>
  <c r="V159" i="1"/>
  <c r="V200" i="1" s="1"/>
  <c r="Q61" i="1"/>
  <c r="Z61" i="1" s="1"/>
  <c r="P61" i="1"/>
  <c r="Y61" i="1" s="1"/>
  <c r="O61" i="1"/>
  <c r="X61" i="1" s="1"/>
  <c r="N61" i="1"/>
  <c r="W61" i="1" s="1"/>
  <c r="W133" i="1"/>
  <c r="X70" i="1"/>
  <c r="Z4" i="1"/>
  <c r="X15" i="1"/>
  <c r="X36" i="1"/>
  <c r="X44" i="1"/>
  <c r="V179" i="1"/>
  <c r="Q11" i="1"/>
  <c r="Z11" i="1" s="1"/>
  <c r="P11" i="1"/>
  <c r="Y11" i="1" s="1"/>
  <c r="N11" i="1"/>
  <c r="W11" i="1" s="1"/>
  <c r="O11" i="1"/>
  <c r="X11" i="1" s="1"/>
  <c r="Z84" i="1"/>
  <c r="W105" i="1"/>
  <c r="Q18" i="1"/>
  <c r="Z18" i="1" s="1"/>
  <c r="P18" i="1"/>
  <c r="Y18" i="1" s="1"/>
  <c r="W27" i="1"/>
  <c r="Q37" i="1"/>
  <c r="Z37" i="1" s="1"/>
  <c r="P37" i="1"/>
  <c r="Y37" i="1" s="1"/>
  <c r="O37" i="1"/>
  <c r="X37" i="1" s="1"/>
  <c r="Q49" i="1"/>
  <c r="Z49" i="1" s="1"/>
  <c r="P49" i="1"/>
  <c r="Y49" i="1" s="1"/>
  <c r="O49" i="1"/>
  <c r="X49" i="1" s="1"/>
  <c r="V158" i="1"/>
  <c r="V161" i="1"/>
  <c r="V182" i="1"/>
  <c r="W28" i="1"/>
  <c r="W86" i="1"/>
  <c r="Q14" i="1"/>
  <c r="Z14" i="1" s="1"/>
  <c r="P14" i="1"/>
  <c r="Y14" i="1" s="1"/>
  <c r="W30" i="1"/>
  <c r="V168" i="1"/>
  <c r="W84" i="1"/>
  <c r="V189" i="1"/>
  <c r="Y84" i="1"/>
  <c r="X84" i="1"/>
  <c r="V174" i="1"/>
  <c r="X134" i="1"/>
  <c r="X139" i="1"/>
  <c r="N22" i="1"/>
  <c r="W22" i="1" s="1"/>
  <c r="X30" i="1"/>
  <c r="Q41" i="1"/>
  <c r="Z41" i="1" s="1"/>
  <c r="P41" i="1"/>
  <c r="Y41" i="1" s="1"/>
  <c r="N41" i="1"/>
  <c r="W41" i="1" s="1"/>
  <c r="Q53" i="1"/>
  <c r="Z53" i="1" s="1"/>
  <c r="P53" i="1"/>
  <c r="Y53" i="1" s="1"/>
  <c r="O53" i="1"/>
  <c r="X53" i="1" s="1"/>
  <c r="N53" i="1"/>
  <c r="W53" i="1" s="1"/>
  <c r="Q58" i="1"/>
  <c r="Z58" i="1" s="1"/>
  <c r="P58" i="1"/>
  <c r="Y58" i="1" s="1"/>
  <c r="O58" i="1"/>
  <c r="X58" i="1" s="1"/>
  <c r="N58" i="1"/>
  <c r="W58" i="1" s="1"/>
  <c r="O7" i="1"/>
  <c r="X7" i="1" s="1"/>
  <c r="N13" i="1"/>
  <c r="W13" i="1" s="1"/>
  <c r="Q20" i="1"/>
  <c r="P20" i="1"/>
  <c r="Q24" i="1"/>
  <c r="Z24" i="1" s="1"/>
  <c r="P24" i="1"/>
  <c r="Y24" i="1" s="1"/>
  <c r="Q28" i="1"/>
  <c r="P28" i="1"/>
  <c r="O28" i="1"/>
  <c r="X66" i="1"/>
  <c r="V166" i="1"/>
  <c r="V187" i="1"/>
  <c r="Z94" i="1"/>
  <c r="Z102" i="1"/>
  <c r="W145" i="1"/>
  <c r="V183" i="1"/>
  <c r="Q60" i="1"/>
  <c r="P60" i="1"/>
  <c r="O60" i="1"/>
  <c r="N60" i="1"/>
  <c r="P7" i="1"/>
  <c r="Y7" i="1" s="1"/>
  <c r="Q43" i="1"/>
  <c r="Z43" i="1" s="1"/>
  <c r="P43" i="1"/>
  <c r="Y43" i="1" s="1"/>
  <c r="Q47" i="1"/>
  <c r="Z47" i="1" s="1"/>
  <c r="P47" i="1"/>
  <c r="Y47" i="1" s="1"/>
  <c r="N47" i="1"/>
  <c r="W47" i="1" s="1"/>
  <c r="V185" i="1"/>
  <c r="Q57" i="1"/>
  <c r="Z57" i="1" s="1"/>
  <c r="P57" i="1"/>
  <c r="Y57" i="1" s="1"/>
  <c r="O57" i="1"/>
  <c r="X57" i="1" s="1"/>
  <c r="N57" i="1"/>
  <c r="W57" i="1" s="1"/>
  <c r="V186" i="1"/>
  <c r="W92" i="1"/>
  <c r="X96" i="1"/>
  <c r="X101" i="1"/>
  <c r="P116" i="1"/>
  <c r="N116" i="1"/>
  <c r="O116" i="1"/>
  <c r="Z140" i="1"/>
  <c r="V165" i="1"/>
  <c r="V197" i="1"/>
  <c r="V176" i="1"/>
  <c r="Q25" i="1"/>
  <c r="Z25" i="1" s="1"/>
  <c r="P25" i="1"/>
  <c r="Y25" i="1" s="1"/>
  <c r="Q44" i="1"/>
  <c r="P44" i="1"/>
  <c r="Q55" i="1"/>
  <c r="Z55" i="1" s="1"/>
  <c r="P55" i="1"/>
  <c r="Y55" i="1" s="1"/>
  <c r="O55" i="1"/>
  <c r="X55" i="1" s="1"/>
  <c r="N25" i="1"/>
  <c r="W25" i="1" s="1"/>
  <c r="Q32" i="1"/>
  <c r="Z32" i="1" s="1"/>
  <c r="P32" i="1"/>
  <c r="Y32" i="1" s="1"/>
  <c r="Q36" i="1"/>
  <c r="P36" i="1"/>
  <c r="Q40" i="1"/>
  <c r="Z40" i="1" s="1"/>
  <c r="P40" i="1"/>
  <c r="Y40" i="1" s="1"/>
  <c r="O40" i="1"/>
  <c r="X40" i="1" s="1"/>
  <c r="N44" i="1"/>
  <c r="Q48" i="1"/>
  <c r="Z48" i="1" s="1"/>
  <c r="P48" i="1"/>
  <c r="Y48" i="1" s="1"/>
  <c r="Q52" i="1"/>
  <c r="P52" i="1"/>
  <c r="O52" i="1"/>
  <c r="N55" i="1"/>
  <c r="W55" i="1" s="1"/>
  <c r="W148" i="1"/>
  <c r="W153" i="1"/>
  <c r="Q17" i="1"/>
  <c r="Z17" i="1" s="1"/>
  <c r="P17" i="1"/>
  <c r="Y17" i="1" s="1"/>
  <c r="N17" i="1"/>
  <c r="W17" i="1" s="1"/>
  <c r="O25" i="1"/>
  <c r="X25" i="1" s="1"/>
  <c r="N36" i="1"/>
  <c r="N40" i="1"/>
  <c r="W40" i="1" s="1"/>
  <c r="N48" i="1"/>
  <c r="W48" i="1" s="1"/>
  <c r="N52" i="1"/>
  <c r="Y120" i="1"/>
  <c r="X120" i="1"/>
  <c r="W43" i="1"/>
  <c r="Q54" i="1"/>
  <c r="Z54" i="1" s="1"/>
  <c r="P54" i="1"/>
  <c r="Y54" i="1" s="1"/>
  <c r="O54" i="1"/>
  <c r="X54" i="1" s="1"/>
  <c r="X76" i="1"/>
  <c r="Y106" i="1"/>
  <c r="V192" i="1"/>
  <c r="V171" i="1"/>
  <c r="W143" i="1"/>
  <c r="Q38" i="1"/>
  <c r="Z38" i="1" s="1"/>
  <c r="P38" i="1"/>
  <c r="Y38" i="1" s="1"/>
  <c r="O43" i="1"/>
  <c r="X43" i="1" s="1"/>
  <c r="Q50" i="1"/>
  <c r="Z50" i="1" s="1"/>
  <c r="P50" i="1"/>
  <c r="Y50" i="1" s="1"/>
  <c r="N54" i="1"/>
  <c r="W54" i="1" s="1"/>
  <c r="Q59" i="1"/>
  <c r="Z59" i="1" s="1"/>
  <c r="P59" i="1"/>
  <c r="Y59" i="1" s="1"/>
  <c r="O59" i="1"/>
  <c r="X59" i="1" s="1"/>
  <c r="Z72" i="1"/>
  <c r="Z106" i="1"/>
  <c r="Y124" i="1"/>
  <c r="V196" i="1"/>
  <c r="V175" i="1"/>
  <c r="W144" i="1"/>
  <c r="Q13" i="1"/>
  <c r="Z13" i="1" s="1"/>
  <c r="P13" i="1"/>
  <c r="Y13" i="1" s="1"/>
  <c r="N32" i="1"/>
  <c r="W32" i="1" s="1"/>
  <c r="Q7" i="1"/>
  <c r="Z7" i="1" s="1"/>
  <c r="Q12" i="1"/>
  <c r="P12" i="1"/>
  <c r="Q16" i="1"/>
  <c r="Z16" i="1" s="1"/>
  <c r="P16" i="1"/>
  <c r="Y16" i="1" s="1"/>
  <c r="O16" i="1"/>
  <c r="X16" i="1" s="1"/>
  <c r="Q31" i="1"/>
  <c r="Z31" i="1" s="1"/>
  <c r="P31" i="1"/>
  <c r="Y31" i="1" s="1"/>
  <c r="Q35" i="1"/>
  <c r="Z35" i="1" s="1"/>
  <c r="P35" i="1"/>
  <c r="Y35" i="1" s="1"/>
  <c r="N35" i="1"/>
  <c r="W35" i="1" s="1"/>
  <c r="Q62" i="1"/>
  <c r="Z62" i="1" s="1"/>
  <c r="P62" i="1"/>
  <c r="Y62" i="1" s="1"/>
  <c r="O62" i="1"/>
  <c r="X62" i="1" s="1"/>
  <c r="O12" i="1"/>
  <c r="Q19" i="1"/>
  <c r="Z19" i="1" s="1"/>
  <c r="P19" i="1"/>
  <c r="Y19" i="1" s="1"/>
  <c r="V160" i="1"/>
  <c r="V181" i="1"/>
  <c r="Q23" i="1"/>
  <c r="Z23" i="1" s="1"/>
  <c r="P23" i="1"/>
  <c r="Y23" i="1" s="1"/>
  <c r="N23" i="1"/>
  <c r="W23" i="1" s="1"/>
  <c r="O31" i="1"/>
  <c r="X31" i="1" s="1"/>
  <c r="Q42" i="1"/>
  <c r="Z42" i="1" s="1"/>
  <c r="P42" i="1"/>
  <c r="Y42" i="1" s="1"/>
  <c r="Q46" i="1"/>
  <c r="Z46" i="1" s="1"/>
  <c r="P46" i="1"/>
  <c r="Y46" i="1" s="1"/>
  <c r="O46" i="1"/>
  <c r="X46" i="1" s="1"/>
  <c r="Z92" i="1"/>
  <c r="W132" i="1"/>
  <c r="V195" i="1"/>
  <c r="Z139" i="1"/>
  <c r="X148" i="1"/>
  <c r="Z6" i="1"/>
  <c r="W19" i="1"/>
  <c r="Q26" i="1"/>
  <c r="Z26" i="1" s="1"/>
  <c r="P26" i="1"/>
  <c r="Y26" i="1" s="1"/>
  <c r="Q30" i="1"/>
  <c r="Z30" i="1" s="1"/>
  <c r="P30" i="1"/>
  <c r="Y30" i="1" s="1"/>
  <c r="Q34" i="1"/>
  <c r="Z34" i="1" s="1"/>
  <c r="P34" i="1"/>
  <c r="Y34" i="1" s="1"/>
  <c r="O34" i="1"/>
  <c r="X34" i="1" s="1"/>
  <c r="Q56" i="1"/>
  <c r="Z56" i="1" s="1"/>
  <c r="P56" i="1"/>
  <c r="Y56" i="1" s="1"/>
  <c r="O56" i="1"/>
  <c r="X56" i="1" s="1"/>
  <c r="N56" i="1"/>
  <c r="W56" i="1" s="1"/>
  <c r="P115" i="1"/>
  <c r="Y115" i="1" s="1"/>
  <c r="N115" i="1"/>
  <c r="W115" i="1" s="1"/>
  <c r="Q115" i="1"/>
  <c r="Z115" i="1" s="1"/>
  <c r="O115" i="1"/>
  <c r="X115" i="1" s="1"/>
  <c r="Z124" i="1"/>
  <c r="Z77" i="1"/>
  <c r="Z101" i="1"/>
  <c r="V173" i="1"/>
  <c r="V194" i="1"/>
  <c r="Z143" i="1"/>
  <c r="D200" i="1"/>
  <c r="D207" i="1"/>
  <c r="Q9" i="1"/>
  <c r="Z9" i="1" s="1"/>
  <c r="P9" i="1"/>
  <c r="Y9" i="1" s="1"/>
  <c r="Q15" i="1"/>
  <c r="Z15" i="1" s="1"/>
  <c r="P15" i="1"/>
  <c r="Y15" i="1" s="1"/>
  <c r="Q21" i="1"/>
  <c r="Z21" i="1" s="1"/>
  <c r="P21" i="1"/>
  <c r="Y21" i="1" s="1"/>
  <c r="Q27" i="1"/>
  <c r="Z27" i="1" s="1"/>
  <c r="P27" i="1"/>
  <c r="Y27" i="1" s="1"/>
  <c r="Q33" i="1"/>
  <c r="Z33" i="1" s="1"/>
  <c r="P33" i="1"/>
  <c r="Y33" i="1" s="1"/>
  <c r="Q39" i="1"/>
  <c r="Z39" i="1" s="1"/>
  <c r="P39" i="1"/>
  <c r="Y39" i="1" s="1"/>
  <c r="Q45" i="1"/>
  <c r="Z45" i="1" s="1"/>
  <c r="P45" i="1"/>
  <c r="Y45" i="1" s="1"/>
  <c r="Q51" i="1"/>
  <c r="Z51" i="1" s="1"/>
  <c r="P51" i="1"/>
  <c r="Y51" i="1" s="1"/>
  <c r="V167" i="1"/>
  <c r="V208" i="1" s="1"/>
  <c r="Z98" i="1"/>
  <c r="Z123" i="1"/>
  <c r="Z85" i="1"/>
  <c r="Z97" i="1"/>
  <c r="Z109" i="1"/>
  <c r="W149" i="1"/>
  <c r="D210" i="1"/>
  <c r="D212" i="1"/>
  <c r="V188" i="1"/>
  <c r="P114" i="1"/>
  <c r="Y114" i="1" s="1"/>
  <c r="N114" i="1"/>
  <c r="W114" i="1" s="1"/>
  <c r="V172" i="1"/>
  <c r="V193" i="1"/>
  <c r="O114" i="1"/>
  <c r="X114" i="1" s="1"/>
  <c r="Z153" i="1"/>
  <c r="D204" i="1"/>
  <c r="D216" i="1"/>
  <c r="P113" i="1"/>
  <c r="Y113" i="1" s="1"/>
  <c r="N113" i="1"/>
  <c r="W113" i="1" s="1"/>
  <c r="Q114" i="1"/>
  <c r="Z114" i="1" s="1"/>
  <c r="N117" i="1"/>
  <c r="W117" i="1" s="1"/>
  <c r="N118" i="1"/>
  <c r="W118" i="1" s="1"/>
  <c r="N119" i="1"/>
  <c r="W119" i="1" s="1"/>
  <c r="N120" i="1"/>
  <c r="W120" i="1" s="1"/>
  <c r="N121" i="1"/>
  <c r="W121" i="1" s="1"/>
  <c r="N122" i="1"/>
  <c r="W122" i="1" s="1"/>
  <c r="N123" i="1"/>
  <c r="W123" i="1" s="1"/>
  <c r="N124" i="1"/>
  <c r="N125" i="1"/>
  <c r="W125" i="1" s="1"/>
  <c r="N126" i="1"/>
  <c r="W126" i="1" s="1"/>
  <c r="N127" i="1"/>
  <c r="W127" i="1" s="1"/>
  <c r="N128" i="1"/>
  <c r="W128" i="1" s="1"/>
  <c r="N129" i="1"/>
  <c r="W129" i="1" s="1"/>
  <c r="N130" i="1"/>
  <c r="W130" i="1" s="1"/>
  <c r="N131" i="1"/>
  <c r="W131" i="1" s="1"/>
  <c r="O188" i="1" l="1"/>
  <c r="P191" i="1"/>
  <c r="N197" i="1"/>
  <c r="O176" i="1"/>
  <c r="O187" i="1"/>
  <c r="N195" i="1"/>
  <c r="Q195" i="1"/>
  <c r="O174" i="1"/>
  <c r="O191" i="1"/>
  <c r="P169" i="1"/>
  <c r="P210" i="1" s="1"/>
  <c r="Q190" i="1"/>
  <c r="Q210" i="1" s="1"/>
  <c r="V216" i="1"/>
  <c r="V210" i="1"/>
  <c r="Q189" i="1"/>
  <c r="P194" i="1"/>
  <c r="Q176" i="1"/>
  <c r="Q217" i="1" s="1"/>
  <c r="X133" i="1"/>
  <c r="N187" i="1"/>
  <c r="N166" i="1"/>
  <c r="N207" i="1" s="1"/>
  <c r="Q196" i="1"/>
  <c r="Z141" i="1"/>
  <c r="O194" i="1"/>
  <c r="O170" i="1"/>
  <c r="O211" i="1" s="1"/>
  <c r="O197" i="1"/>
  <c r="O217" i="1" s="1"/>
  <c r="V204" i="1"/>
  <c r="P192" i="1"/>
  <c r="P190" i="1"/>
  <c r="Z108" i="1"/>
  <c r="Z171" i="1" s="1"/>
  <c r="Q169" i="1"/>
  <c r="P175" i="1"/>
  <c r="N168" i="1"/>
  <c r="N209" i="1" s="1"/>
  <c r="Q192" i="1"/>
  <c r="Q212" i="1" s="1"/>
  <c r="X68" i="1"/>
  <c r="X166" i="1" s="1"/>
  <c r="O171" i="1"/>
  <c r="P196" i="1"/>
  <c r="V217" i="1"/>
  <c r="O166" i="1"/>
  <c r="O207" i="1" s="1"/>
  <c r="V199" i="1"/>
  <c r="N191" i="1"/>
  <c r="P189" i="1"/>
  <c r="V211" i="1"/>
  <c r="X125" i="1"/>
  <c r="O173" i="1"/>
  <c r="Q191" i="1"/>
  <c r="Z100" i="1"/>
  <c r="Z170" i="1" s="1"/>
  <c r="X140" i="1"/>
  <c r="O175" i="1"/>
  <c r="O196" i="1"/>
  <c r="Z86" i="1"/>
  <c r="Z168" i="1" s="1"/>
  <c r="Q168" i="1"/>
  <c r="Q209" i="1" s="1"/>
  <c r="Y75" i="1"/>
  <c r="Y166" i="1" s="1"/>
  <c r="P187" i="1"/>
  <c r="Q175" i="1"/>
  <c r="N167" i="1"/>
  <c r="X93" i="1"/>
  <c r="X190" i="1" s="1"/>
  <c r="O169" i="1"/>
  <c r="Q187" i="1"/>
  <c r="O189" i="1"/>
  <c r="X170" i="1"/>
  <c r="W141" i="1"/>
  <c r="W196" i="1" s="1"/>
  <c r="N196" i="1"/>
  <c r="N175" i="1"/>
  <c r="P168" i="1"/>
  <c r="Q173" i="1"/>
  <c r="W100" i="1"/>
  <c r="W191" i="1" s="1"/>
  <c r="Y197" i="1"/>
  <c r="Y176" i="1"/>
  <c r="Y217" i="1" s="1"/>
  <c r="N170" i="1"/>
  <c r="W137" i="1"/>
  <c r="W195" i="1" s="1"/>
  <c r="N174" i="1"/>
  <c r="N215" i="1" s="1"/>
  <c r="W160" i="1"/>
  <c r="X132" i="1"/>
  <c r="O195" i="1"/>
  <c r="Q170" i="1"/>
  <c r="O168" i="1"/>
  <c r="X86" i="1"/>
  <c r="X189" i="1" s="1"/>
  <c r="Q174" i="1"/>
  <c r="Z133" i="1"/>
  <c r="Z174" i="1" s="1"/>
  <c r="N190" i="1"/>
  <c r="Y171" i="1"/>
  <c r="N181" i="1"/>
  <c r="P197" i="1"/>
  <c r="N169" i="1"/>
  <c r="W77" i="1"/>
  <c r="W167" i="1" s="1"/>
  <c r="N188" i="1"/>
  <c r="Y86" i="1"/>
  <c r="Y189" i="1" s="1"/>
  <c r="Z82" i="1"/>
  <c r="Z188" i="1" s="1"/>
  <c r="Q167" i="1"/>
  <c r="X77" i="1"/>
  <c r="X167" i="1" s="1"/>
  <c r="O167" i="1"/>
  <c r="O208" i="1" s="1"/>
  <c r="Y167" i="1"/>
  <c r="Q194" i="1"/>
  <c r="Y195" i="1"/>
  <c r="P188" i="1"/>
  <c r="Y174" i="1"/>
  <c r="Q188" i="1"/>
  <c r="W89" i="1"/>
  <c r="W168" i="1" s="1"/>
  <c r="N189" i="1"/>
  <c r="P174" i="1"/>
  <c r="P215" i="1" s="1"/>
  <c r="Y192" i="1"/>
  <c r="O190" i="1"/>
  <c r="N180" i="1"/>
  <c r="W152" i="1"/>
  <c r="N176" i="1"/>
  <c r="N217" i="1" s="1"/>
  <c r="Q193" i="1"/>
  <c r="Z118" i="1"/>
  <c r="Q172" i="1"/>
  <c r="Y100" i="1"/>
  <c r="Y191" i="1" s="1"/>
  <c r="P170" i="1"/>
  <c r="P211" i="1" s="1"/>
  <c r="W159" i="1"/>
  <c r="P176" i="1"/>
  <c r="P166" i="1"/>
  <c r="P207" i="1" s="1"/>
  <c r="Y188" i="1"/>
  <c r="V205" i="1"/>
  <c r="Y126" i="1"/>
  <c r="Y173" i="1" s="1"/>
  <c r="Q166" i="1"/>
  <c r="Q207" i="1" s="1"/>
  <c r="V206" i="1"/>
  <c r="X191" i="1"/>
  <c r="X181" i="1"/>
  <c r="P195" i="1"/>
  <c r="P173" i="1"/>
  <c r="Z68" i="1"/>
  <c r="Z166" i="1" s="1"/>
  <c r="P167" i="1"/>
  <c r="Q197" i="1"/>
  <c r="N194" i="1"/>
  <c r="N173" i="1"/>
  <c r="W124" i="1"/>
  <c r="P183" i="1"/>
  <c r="P162" i="1"/>
  <c r="Y36" i="1"/>
  <c r="Q183" i="1"/>
  <c r="Z36" i="1"/>
  <c r="Q162" i="1"/>
  <c r="Z197" i="1"/>
  <c r="Z176" i="1"/>
  <c r="O183" i="1"/>
  <c r="N179" i="1"/>
  <c r="P171" i="1"/>
  <c r="P212" i="1" s="1"/>
  <c r="O179" i="1"/>
  <c r="X192" i="1"/>
  <c r="X171" i="1"/>
  <c r="W171" i="1"/>
  <c r="W192" i="1"/>
  <c r="V212" i="1"/>
  <c r="P184" i="1"/>
  <c r="Y44" i="1"/>
  <c r="P163" i="1"/>
  <c r="V207" i="1"/>
  <c r="N158" i="1"/>
  <c r="N171" i="1"/>
  <c r="V213" i="1"/>
  <c r="Y215" i="1"/>
  <c r="N184" i="1"/>
  <c r="N163" i="1"/>
  <c r="W44" i="1"/>
  <c r="X163" i="1"/>
  <c r="X184" i="1"/>
  <c r="Y179" i="1"/>
  <c r="Y158" i="1"/>
  <c r="Y199" i="1" s="1"/>
  <c r="V214" i="1"/>
  <c r="O180" i="1"/>
  <c r="X12" i="1"/>
  <c r="O159" i="1"/>
  <c r="P159" i="1"/>
  <c r="P180" i="1"/>
  <c r="Y12" i="1"/>
  <c r="N164" i="1"/>
  <c r="N185" i="1"/>
  <c r="W52" i="1"/>
  <c r="X116" i="1"/>
  <c r="O193" i="1"/>
  <c r="O172" i="1"/>
  <c r="O213" i="1" s="1"/>
  <c r="N165" i="1"/>
  <c r="N186" i="1"/>
  <c r="W60" i="1"/>
  <c r="P160" i="1"/>
  <c r="Y20" i="1"/>
  <c r="P181" i="1"/>
  <c r="O184" i="1"/>
  <c r="P158" i="1"/>
  <c r="W116" i="1"/>
  <c r="N172" i="1"/>
  <c r="N193" i="1"/>
  <c r="O186" i="1"/>
  <c r="X60" i="1"/>
  <c r="O165" i="1"/>
  <c r="Q160" i="1"/>
  <c r="Q181" i="1"/>
  <c r="Z20" i="1"/>
  <c r="P179" i="1"/>
  <c r="P172" i="1"/>
  <c r="Y116" i="1"/>
  <c r="P193" i="1"/>
  <c r="P165" i="1"/>
  <c r="P186" i="1"/>
  <c r="Y60" i="1"/>
  <c r="V215" i="1"/>
  <c r="V202" i="1"/>
  <c r="X162" i="1"/>
  <c r="X183" i="1"/>
  <c r="X179" i="1"/>
  <c r="X158" i="1"/>
  <c r="N183" i="1"/>
  <c r="W36" i="1"/>
  <c r="N162" i="1"/>
  <c r="N203" i="1" s="1"/>
  <c r="Z187" i="1"/>
  <c r="Q165" i="1"/>
  <c r="Z60" i="1"/>
  <c r="Q186" i="1"/>
  <c r="O162" i="1"/>
  <c r="O158" i="1"/>
  <c r="N159" i="1"/>
  <c r="W179" i="1"/>
  <c r="W158" i="1"/>
  <c r="O160" i="1"/>
  <c r="O164" i="1"/>
  <c r="O185" i="1"/>
  <c r="X52" i="1"/>
  <c r="Q184" i="1"/>
  <c r="Q163" i="1"/>
  <c r="Z44" i="1"/>
  <c r="W190" i="1"/>
  <c r="W169" i="1"/>
  <c r="W210" i="1" s="1"/>
  <c r="O192" i="1"/>
  <c r="Z169" i="1"/>
  <c r="Z190" i="1"/>
  <c r="P185" i="1"/>
  <c r="P164" i="1"/>
  <c r="Y52" i="1"/>
  <c r="O182" i="1"/>
  <c r="O161" i="1"/>
  <c r="X28" i="1"/>
  <c r="V209" i="1"/>
  <c r="Q179" i="1"/>
  <c r="Y190" i="1"/>
  <c r="Y169" i="1"/>
  <c r="Z195" i="1"/>
  <c r="Z215" i="1" s="1"/>
  <c r="N192" i="1"/>
  <c r="Q164" i="1"/>
  <c r="Q185" i="1"/>
  <c r="Z52" i="1"/>
  <c r="Z175" i="1"/>
  <c r="Z196" i="1"/>
  <c r="N182" i="1"/>
  <c r="P182" i="1"/>
  <c r="P161" i="1"/>
  <c r="P202" i="1" s="1"/>
  <c r="Y28" i="1"/>
  <c r="Q158" i="1"/>
  <c r="Q199" i="1" s="1"/>
  <c r="W166" i="1"/>
  <c r="W187" i="1"/>
  <c r="W29" i="1"/>
  <c r="W182" i="1" s="1"/>
  <c r="N161" i="1"/>
  <c r="W180" i="1"/>
  <c r="Y196" i="1"/>
  <c r="Y175" i="1"/>
  <c r="Y216" i="1" s="1"/>
  <c r="X160" i="1"/>
  <c r="Z194" i="1"/>
  <c r="Z173" i="1"/>
  <c r="Z214" i="1" s="1"/>
  <c r="Q159" i="1"/>
  <c r="Q180" i="1"/>
  <c r="Z12" i="1"/>
  <c r="O163" i="1"/>
  <c r="X168" i="1"/>
  <c r="O181" i="1"/>
  <c r="W189" i="1"/>
  <c r="Z179" i="1"/>
  <c r="Z158" i="1"/>
  <c r="X176" i="1"/>
  <c r="X197" i="1"/>
  <c r="V201" i="1"/>
  <c r="W197" i="1"/>
  <c r="W176" i="1"/>
  <c r="W217" i="1" s="1"/>
  <c r="N160" i="1"/>
  <c r="Q182" i="1"/>
  <c r="Q161" i="1"/>
  <c r="Z28" i="1"/>
  <c r="W181" i="1"/>
  <c r="W188" i="1" l="1"/>
  <c r="W174" i="1"/>
  <c r="W215" i="1" s="1"/>
  <c r="O214" i="1"/>
  <c r="P199" i="1"/>
  <c r="Y168" i="1"/>
  <c r="Y208" i="1"/>
  <c r="P216" i="1"/>
  <c r="Z191" i="1"/>
  <c r="X199" i="1"/>
  <c r="Y194" i="1"/>
  <c r="X187" i="1"/>
  <c r="X207" i="1" s="1"/>
  <c r="O210" i="1"/>
  <c r="Q215" i="1"/>
  <c r="Q216" i="1"/>
  <c r="X211" i="1"/>
  <c r="W175" i="1"/>
  <c r="W216" i="1" s="1"/>
  <c r="O212" i="1"/>
  <c r="Z207" i="1"/>
  <c r="P209" i="1"/>
  <c r="Z192" i="1"/>
  <c r="P214" i="1"/>
  <c r="N216" i="1"/>
  <c r="P206" i="1"/>
  <c r="O215" i="1"/>
  <c r="P205" i="1"/>
  <c r="P204" i="1"/>
  <c r="N214" i="1"/>
  <c r="N211" i="1"/>
  <c r="Z167" i="1"/>
  <c r="Z208" i="1" s="1"/>
  <c r="X188" i="1"/>
  <c r="N200" i="1"/>
  <c r="W209" i="1"/>
  <c r="Q211" i="1"/>
  <c r="W200" i="1"/>
  <c r="Q208" i="1"/>
  <c r="W208" i="1"/>
  <c r="N202" i="1"/>
  <c r="O202" i="1"/>
  <c r="P203" i="1"/>
  <c r="Q213" i="1"/>
  <c r="N210" i="1"/>
  <c r="X174" i="1"/>
  <c r="Q204" i="1"/>
  <c r="X169" i="1"/>
  <c r="X210" i="1" s="1"/>
  <c r="P208" i="1"/>
  <c r="W170" i="1"/>
  <c r="W211" i="1" s="1"/>
  <c r="P201" i="1"/>
  <c r="Y212" i="1"/>
  <c r="Y170" i="1"/>
  <c r="Y211" i="1" s="1"/>
  <c r="W201" i="1"/>
  <c r="N208" i="1"/>
  <c r="Z216" i="1"/>
  <c r="Z189" i="1"/>
  <c r="Z209" i="1" s="1"/>
  <c r="P200" i="1"/>
  <c r="P217" i="1"/>
  <c r="X194" i="1"/>
  <c r="X173" i="1"/>
  <c r="X214" i="1" s="1"/>
  <c r="N201" i="1"/>
  <c r="P213" i="1"/>
  <c r="O200" i="1"/>
  <c r="N204" i="1"/>
  <c r="O209" i="1"/>
  <c r="Q214" i="1"/>
  <c r="Y187" i="1"/>
  <c r="O203" i="1"/>
  <c r="Z193" i="1"/>
  <c r="Z172" i="1"/>
  <c r="Z213" i="1" s="1"/>
  <c r="X195" i="1"/>
  <c r="X215" i="1" s="1"/>
  <c r="O216" i="1"/>
  <c r="N205" i="1"/>
  <c r="X204" i="1"/>
  <c r="X196" i="1"/>
  <c r="X175" i="1"/>
  <c r="X201" i="1"/>
  <c r="N199" i="1"/>
  <c r="Z163" i="1"/>
  <c r="Z184" i="1"/>
  <c r="Y185" i="1"/>
  <c r="Y164" i="1"/>
  <c r="Y205" i="1" s="1"/>
  <c r="X203" i="1"/>
  <c r="Y209" i="1"/>
  <c r="Y186" i="1"/>
  <c r="Y165" i="1"/>
  <c r="Y206" i="1" s="1"/>
  <c r="W185" i="1"/>
  <c r="W164" i="1"/>
  <c r="W207" i="1"/>
  <c r="Z165" i="1"/>
  <c r="Z206" i="1" s="1"/>
  <c r="Z186" i="1"/>
  <c r="Y161" i="1"/>
  <c r="Y182" i="1"/>
  <c r="X185" i="1"/>
  <c r="X164" i="1"/>
  <c r="Q206" i="1"/>
  <c r="Y214" i="1"/>
  <c r="X193" i="1"/>
  <c r="X172" i="1"/>
  <c r="Q202" i="1"/>
  <c r="X217" i="1"/>
  <c r="O204" i="1"/>
  <c r="Y210" i="1"/>
  <c r="Z210" i="1"/>
  <c r="O205" i="1"/>
  <c r="Z181" i="1"/>
  <c r="Z160" i="1"/>
  <c r="W161" i="1"/>
  <c r="W202" i="1" s="1"/>
  <c r="Z217" i="1"/>
  <c r="W165" i="1"/>
  <c r="W186" i="1"/>
  <c r="W163" i="1"/>
  <c r="W184" i="1"/>
  <c r="Q205" i="1"/>
  <c r="Y183" i="1"/>
  <c r="Y162" i="1"/>
  <c r="O199" i="1"/>
  <c r="Y207" i="1"/>
  <c r="N206" i="1"/>
  <c r="W172" i="1"/>
  <c r="W193" i="1"/>
  <c r="Z211" i="1"/>
  <c r="Y184" i="1"/>
  <c r="Y163" i="1"/>
  <c r="W173" i="1"/>
  <c r="W194" i="1"/>
  <c r="Z182" i="1"/>
  <c r="Z161" i="1"/>
  <c r="O201" i="1"/>
  <c r="N212" i="1"/>
  <c r="Z212" i="1"/>
  <c r="Z199" i="1"/>
  <c r="X208" i="1"/>
  <c r="W183" i="1"/>
  <c r="W162" i="1"/>
  <c r="Q201" i="1"/>
  <c r="W212" i="1"/>
  <c r="Q203" i="1"/>
  <c r="Z185" i="1"/>
  <c r="Z164" i="1"/>
  <c r="X161" i="1"/>
  <c r="X182" i="1"/>
  <c r="Q200" i="1"/>
  <c r="N213" i="1"/>
  <c r="X180" i="1"/>
  <c r="X159" i="1"/>
  <c r="X209" i="1"/>
  <c r="Z180" i="1"/>
  <c r="Z159" i="1"/>
  <c r="W199" i="1"/>
  <c r="Y172" i="1"/>
  <c r="Y193" i="1"/>
  <c r="O206" i="1"/>
  <c r="Y160" i="1"/>
  <c r="Y181" i="1"/>
  <c r="Y180" i="1"/>
  <c r="Y159" i="1"/>
  <c r="Y200" i="1" s="1"/>
  <c r="X212" i="1"/>
  <c r="Z162" i="1"/>
  <c r="Z183" i="1"/>
  <c r="X165" i="1"/>
  <c r="X186" i="1"/>
  <c r="Z203" i="1" l="1"/>
  <c r="Y204" i="1"/>
  <c r="W205" i="1"/>
  <c r="X216" i="1"/>
  <c r="X200" i="1"/>
  <c r="W203" i="1"/>
  <c r="X213" i="1"/>
  <c r="Z204" i="1"/>
  <c r="Y213" i="1"/>
  <c r="W204" i="1"/>
  <c r="W213" i="1"/>
  <c r="W214" i="1"/>
  <c r="X202" i="1"/>
  <c r="Z205" i="1"/>
  <c r="Z201" i="1"/>
  <c r="X205" i="1"/>
  <c r="W206" i="1"/>
  <c r="Y201" i="1"/>
  <c r="X206" i="1"/>
  <c r="Z200" i="1"/>
  <c r="Z202" i="1"/>
  <c r="Y203" i="1"/>
  <c r="Y202" i="1"/>
</calcChain>
</file>

<file path=xl/sharedStrings.xml><?xml version="1.0" encoding="utf-8"?>
<sst xmlns="http://schemas.openxmlformats.org/spreadsheetml/2006/main" count="697" uniqueCount="346">
  <si>
    <t>Weight (g)</t>
  </si>
  <si>
    <t>Lavage vol. (mL)</t>
  </si>
  <si>
    <t>BAL Differential Cell Counts</t>
  </si>
  <si>
    <t>BAL Coulter Counts</t>
  </si>
  <si>
    <t>Animal #</t>
  </si>
  <si>
    <t>Exp Type</t>
  </si>
  <si>
    <t>Exp, Necr Date</t>
  </si>
  <si>
    <t>#1</t>
  </si>
  <si>
    <t>#2</t>
  </si>
  <si>
    <t>#3</t>
  </si>
  <si>
    <t>total</t>
  </si>
  <si>
    <t>Macs</t>
  </si>
  <si>
    <t>Neuts</t>
  </si>
  <si>
    <t>Lymphs</t>
  </si>
  <si>
    <t>Eos</t>
  </si>
  <si>
    <t>Total</t>
  </si>
  <si>
    <t>1</t>
  </si>
  <si>
    <t>2</t>
  </si>
  <si>
    <t>3</t>
  </si>
  <si>
    <t>Average</t>
  </si>
  <si>
    <t>air only</t>
  </si>
  <si>
    <t>na</t>
  </si>
  <si>
    <t>0.32 ppm Acr</t>
  </si>
  <si>
    <t>1.00 ppm Acr</t>
  </si>
  <si>
    <t>3.16 ppm Acr</t>
  </si>
  <si>
    <t>3.16 ppm TCE</t>
  </si>
  <si>
    <t>10.0 ppm TCE</t>
  </si>
  <si>
    <t>31.6 ppm TCE</t>
  </si>
  <si>
    <t>100 ppm TCE</t>
  </si>
  <si>
    <t>15.81 ppm DCM</t>
  </si>
  <si>
    <t>50.0 ppm DCM</t>
  </si>
  <si>
    <t>158.1 ppm DCM</t>
  </si>
  <si>
    <t>500 ppm DCM</t>
  </si>
  <si>
    <t>5.00 ppm BD</t>
  </si>
  <si>
    <t>15.81 ppm BD</t>
  </si>
  <si>
    <t>50.0 ppm BD</t>
  </si>
  <si>
    <t>158.1 ppm BD</t>
  </si>
  <si>
    <t>Means</t>
  </si>
  <si>
    <t>Concatenate and text of means, SEM below</t>
  </si>
  <si>
    <t xml:space="preserve"> ± </t>
  </si>
  <si>
    <t>SEM</t>
  </si>
  <si>
    <t>Paste Values for Table</t>
  </si>
  <si>
    <t>21.35 ± 0.38</t>
  </si>
  <si>
    <t>99.6 ± 0.2</t>
  </si>
  <si>
    <t>0.3 ± 0.1</t>
  </si>
  <si>
    <t>0.1 ± 0.1</t>
  </si>
  <si>
    <t>0.0 ± 0.0</t>
  </si>
  <si>
    <t>8.71 ± 0.97</t>
  </si>
  <si>
    <t>8.67 ± 0.97</t>
  </si>
  <si>
    <t>0.023 ± 0.011</t>
  </si>
  <si>
    <t>0.014 ± 0.007</t>
  </si>
  <si>
    <t>0.000 ± 0.000</t>
  </si>
  <si>
    <t>21.25 ± 0.30</t>
  </si>
  <si>
    <t>99.7 ± 0.1</t>
  </si>
  <si>
    <t>0.2 ± 0.1</t>
  </si>
  <si>
    <t>7.42 ± 0.94</t>
  </si>
  <si>
    <t>7.40 ± 0.94</t>
  </si>
  <si>
    <t>0.011 ± 0.006</t>
  </si>
  <si>
    <t>0.014 ± 0.006</t>
  </si>
  <si>
    <t>21.45 ± 0.34</t>
  </si>
  <si>
    <t>99.9 ± 0.1</t>
  </si>
  <si>
    <t>9.26 ± 0.93</t>
  </si>
  <si>
    <t>9.25 ± 0.93</t>
  </si>
  <si>
    <t>0.007 ± 0.007</t>
  </si>
  <si>
    <t>21.56 ± 0.16</t>
  </si>
  <si>
    <t>0.4 ± 0.2</t>
  </si>
  <si>
    <t>7.86 ± 1.38</t>
  </si>
  <si>
    <t>7.83 ± 1.38</t>
  </si>
  <si>
    <t>0.033 ± 0.014</t>
  </si>
  <si>
    <t>19.96 ± 0.53</t>
  </si>
  <si>
    <t>98.5 ± 0.3</t>
  </si>
  <si>
    <t>1.4 ± 0.3</t>
  </si>
  <si>
    <t>14.37 ± 1.47</t>
  </si>
  <si>
    <t>14.16 ± 1.47</t>
  </si>
  <si>
    <t>0.009 ± 0.009</t>
  </si>
  <si>
    <t>0.195 ± 0.044</t>
  </si>
  <si>
    <t>0.005 ± 0.005</t>
  </si>
  <si>
    <t>19.63 ± 0.47</t>
  </si>
  <si>
    <t>98.8 ± 0.2</t>
  </si>
  <si>
    <t>1.0 ± 0.2</t>
  </si>
  <si>
    <t>13.23 ± 1.81</t>
  </si>
  <si>
    <t>13.10 ± 1.82</t>
  </si>
  <si>
    <t>0.015 ± 0.010</t>
  </si>
  <si>
    <t>0.109 ± 0.026</t>
  </si>
  <si>
    <t>0.010 ± 0.010</t>
  </si>
  <si>
    <t>20.13 ± 0.38</t>
  </si>
  <si>
    <t>98.8 ± 0.3</t>
  </si>
  <si>
    <t>0.9 ± 0.4</t>
  </si>
  <si>
    <t>12.23 ± 1.49</t>
  </si>
  <si>
    <t>12.09 ± 1.49</t>
  </si>
  <si>
    <t>0.041 ± 0.014</t>
  </si>
  <si>
    <t>0.096 ± 0.042</t>
  </si>
  <si>
    <t>20.15 ± 0.44</t>
  </si>
  <si>
    <t>99.1 ± 0.3</t>
  </si>
  <si>
    <t>0.8 ± 0.2</t>
  </si>
  <si>
    <t>13.72 ± 1.29</t>
  </si>
  <si>
    <t>14.10 ± 1.35</t>
  </si>
  <si>
    <t>0.019 ± 0.013</t>
  </si>
  <si>
    <t>0.111 ± 0.032</t>
  </si>
  <si>
    <t>20.36 ± 0.47</t>
  </si>
  <si>
    <t>98.3 ± 0.2</t>
  </si>
  <si>
    <t>0.5 ± 0.1</t>
  </si>
  <si>
    <t>1.2 ± 0.3</t>
  </si>
  <si>
    <t>10.25 ± 1.06</t>
  </si>
  <si>
    <t>10.08 ± 1.05</t>
  </si>
  <si>
    <t>0.049 ± 0.017</t>
  </si>
  <si>
    <t>0.121 ± 0.034</t>
  </si>
  <si>
    <t>99.2 ± 0.3</t>
  </si>
  <si>
    <t>0.6 ± 0.2</t>
  </si>
  <si>
    <t>11.59 ± 0.95</t>
  </si>
  <si>
    <t>11.51 ± 0.96</t>
  </si>
  <si>
    <t>0.019 ± 0.007</t>
  </si>
  <si>
    <t>0.060 ± 0.023</t>
  </si>
  <si>
    <t>98.7 ± 0.3</t>
  </si>
  <si>
    <t>1.1 ± 0.3</t>
  </si>
  <si>
    <t>10.84 ± 1.71</t>
  </si>
  <si>
    <t>10.68 ± 1.67</t>
  </si>
  <si>
    <t>0.029 ± 0.015</t>
  </si>
  <si>
    <t>0.135 ± 0.045</t>
  </si>
  <si>
    <t>0.004 ± 0.004</t>
  </si>
  <si>
    <t>98.9 ± 0.2</t>
  </si>
  <si>
    <t>0.9 ± 0.2</t>
  </si>
  <si>
    <t>10.88 ± 0.99</t>
  </si>
  <si>
    <t>10.77 ± 0.98</t>
  </si>
  <si>
    <t>0.021 ± 0.013</t>
  </si>
  <si>
    <t>0.094 ± 0.020</t>
  </si>
  <si>
    <t>99.2 ± 0.1</t>
  </si>
  <si>
    <t>13.35 ± 1.09</t>
  </si>
  <si>
    <t>13.24 ± 1.10</t>
  </si>
  <si>
    <t>0.031 ± 0.009</t>
  </si>
  <si>
    <t>0.073 ± 0.017</t>
  </si>
  <si>
    <t>98.4 ± 0.2</t>
  </si>
  <si>
    <t>0.4 ± 0.1</t>
  </si>
  <si>
    <t>1.2 ± 0.2</t>
  </si>
  <si>
    <t>9.10 ± 1.05</t>
  </si>
  <si>
    <t>8.96 ± 1.03</t>
  </si>
  <si>
    <t>0.037 ± 0.008</t>
  </si>
  <si>
    <t>0.101 ± 0.019</t>
  </si>
  <si>
    <t>10.19 ± 0.78</t>
  </si>
  <si>
    <t>10.06 ± 0.77</t>
  </si>
  <si>
    <t>0.021 ± 0.010</t>
  </si>
  <si>
    <t>0.111 ± 0.033</t>
  </si>
  <si>
    <t>98.4 ± 0.5</t>
  </si>
  <si>
    <t>1.5 ± 0.5</t>
  </si>
  <si>
    <t>10.27 ± 1.28</t>
  </si>
  <si>
    <t>10.12 ± 1.29</t>
  </si>
  <si>
    <t>0.015 ± 0.006</t>
  </si>
  <si>
    <t>0.137 ± 0.057</t>
  </si>
  <si>
    <t>1.0 ± 0.3</t>
  </si>
  <si>
    <t>9.14 ± 1.26</t>
  </si>
  <si>
    <t>9.00 ± 1.24</t>
  </si>
  <si>
    <t>0.031 ± 0.017</t>
  </si>
  <si>
    <t>0.102 ± 0.028</t>
  </si>
  <si>
    <t>11.00 ± 0.99</t>
  </si>
  <si>
    <t>10.86 ± 0.96</t>
  </si>
  <si>
    <t>0.025 ± 0.008</t>
  </si>
  <si>
    <t>0.107 ± 0.035</t>
  </si>
  <si>
    <t>0.006 ± 0.006</t>
  </si>
  <si>
    <t>97.9 ± 0.7</t>
  </si>
  <si>
    <t>2.1 ± 0.7</t>
  </si>
  <si>
    <t>10.88 ± 0.92</t>
  </si>
  <si>
    <t>10.61 ± 0.80</t>
  </si>
  <si>
    <t>0.267 ± 0.128</t>
  </si>
  <si>
    <t>Concatenate means and SEM</t>
  </si>
  <si>
    <t>LDH (U/l)</t>
  </si>
  <si>
    <t>NAG (U/l)</t>
  </si>
  <si>
    <t>Protein (mg/l)</t>
  </si>
  <si>
    <t>3.37 ± 0.09</t>
  </si>
  <si>
    <t>27.30 ± 1.34</t>
  </si>
  <si>
    <t>31.91 ± 7.76</t>
  </si>
  <si>
    <t>9.31 ± 0.07</t>
  </si>
  <si>
    <t>93.58 ± 18.31</t>
  </si>
  <si>
    <t>3.91 ± 0.24</t>
  </si>
  <si>
    <t>25.93 ± 3.26</t>
  </si>
  <si>
    <t>39.86 ± 16.34</t>
  </si>
  <si>
    <t>9.28 ± 0.07</t>
  </si>
  <si>
    <t>126.39 ± 53.15</t>
  </si>
  <si>
    <t>4.22 ± 0.33</t>
  </si>
  <si>
    <t>20.57 ± 0.93</t>
  </si>
  <si>
    <t>21.76 ± 1.79</t>
  </si>
  <si>
    <t>9.36 ± 0.04</t>
  </si>
  <si>
    <t>70.31 ± 3.03</t>
  </si>
  <si>
    <t>3.31 ± 0.21</t>
  </si>
  <si>
    <t>24.07 ± 3.04</t>
  </si>
  <si>
    <t>27.28 ± 7.87</t>
  </si>
  <si>
    <t>9.05 ± 0.03</t>
  </si>
  <si>
    <t>96.40 ± 26.98</t>
  </si>
  <si>
    <t>2.62 ± 0.14</t>
  </si>
  <si>
    <t>24.35 ± 1.73</t>
  </si>
  <si>
    <t>28.31 ± 2.35</t>
  </si>
  <si>
    <t>3.27 ± 0.37</t>
  </si>
  <si>
    <t>83.66 ± 5.06</t>
  </si>
  <si>
    <t>2.45 ± 0.10</t>
  </si>
  <si>
    <t>31.01 ± 1.14</t>
  </si>
  <si>
    <t>30.45 ± 2.32</t>
  </si>
  <si>
    <t>2.32 ± 0.56</t>
  </si>
  <si>
    <t>91.24 ± 4.19</t>
  </si>
  <si>
    <t>2.62 ± 0.05</t>
  </si>
  <si>
    <t>31.07 ± 2.64</t>
  </si>
  <si>
    <t>30.77 ± 1.73</t>
  </si>
  <si>
    <t>2.84 ± 0.36</t>
  </si>
  <si>
    <t>94.24 ± 4.68</t>
  </si>
  <si>
    <t>2.74 ± 0.14</t>
  </si>
  <si>
    <t>32.40 ± 2.56</t>
  </si>
  <si>
    <t>29.07 ± 2.32</t>
  </si>
  <si>
    <t>3.51 ± 0.65</t>
  </si>
  <si>
    <t>91.54 ± 7.37</t>
  </si>
  <si>
    <t>2.64 ± 0.06</t>
  </si>
  <si>
    <t>36.29 ± 2.84</t>
  </si>
  <si>
    <t>26.46 ± 0.93</t>
  </si>
  <si>
    <t>2.60 ± 0.51</t>
  </si>
  <si>
    <t>84.74 ± 2.92</t>
  </si>
  <si>
    <t>2.78 ± 0.05</t>
  </si>
  <si>
    <t>25.49 ± 1.40</t>
  </si>
  <si>
    <t>26.82 ± 0.76</t>
  </si>
  <si>
    <t>4.04 ± 0.58</t>
  </si>
  <si>
    <t>78.47 ± 2.53</t>
  </si>
  <si>
    <t>2.76 ± 0.04</t>
  </si>
  <si>
    <t>27.34 ± 2.19</t>
  </si>
  <si>
    <t>32.44 ± 1.93</t>
  </si>
  <si>
    <t>3.99 ± 0.53</t>
  </si>
  <si>
    <t>87.93 ± 4.29</t>
  </si>
  <si>
    <t>2.61 ± 0.06</t>
  </si>
  <si>
    <t>27.28 ± 1.61</t>
  </si>
  <si>
    <t>32.30 ± 1.35</t>
  </si>
  <si>
    <t>4.44 ± 0.57</t>
  </si>
  <si>
    <t>88.33 ± 2.83</t>
  </si>
  <si>
    <t>2.78 ± 0.04</t>
  </si>
  <si>
    <t>25.37 ± 1.49</t>
  </si>
  <si>
    <t>30.03 ± 1.70</t>
  </si>
  <si>
    <t>3.43 ± 0.37</t>
  </si>
  <si>
    <t>96.00 ± 4.63</t>
  </si>
  <si>
    <t>2.57 ± 0.05</t>
  </si>
  <si>
    <t>30.57 ± 2.84</t>
  </si>
  <si>
    <t>26.51 ± 1.43</t>
  </si>
  <si>
    <t>4.46 ± 0.52</t>
  </si>
  <si>
    <t>91.49 ± 7.24</t>
  </si>
  <si>
    <t>3.04 ± 0.19</t>
  </si>
  <si>
    <t>25.86 ± 1.51</t>
  </si>
  <si>
    <t>38.03 ± 1.53</t>
  </si>
  <si>
    <t>5.89 ± 0.70</t>
  </si>
  <si>
    <t>88.57 ± 3.37</t>
  </si>
  <si>
    <t>2.73 ± 0.14</t>
  </si>
  <si>
    <t>30.22 ± 1.72</t>
  </si>
  <si>
    <t>39.14 ± 1.48</t>
  </si>
  <si>
    <t>4.80 ± 0.50</t>
  </si>
  <si>
    <t>95.84 ± 3.47</t>
  </si>
  <si>
    <t>2.89 ± 0.14</t>
  </si>
  <si>
    <t>31.44 ± 1.45</t>
  </si>
  <si>
    <t>37.51 ± 4.34</t>
  </si>
  <si>
    <t>6.02 ± 0.62</t>
  </si>
  <si>
    <t>85.98 ± 8.51</t>
  </si>
  <si>
    <t>2.80 ± 0.08</t>
  </si>
  <si>
    <t>31.10 ± 2.55</t>
  </si>
  <si>
    <t>36.33 ± 1.37</t>
  </si>
  <si>
    <t>5.31 ± 0.77</t>
  </si>
  <si>
    <t>88.73 ± 3.15</t>
  </si>
  <si>
    <t>2.84 ± 0.13</t>
  </si>
  <si>
    <t>29.31 ± 2.44</t>
  </si>
  <si>
    <t>39.95 ± 3.15</t>
  </si>
  <si>
    <t>7.33 ± 0.65</t>
  </si>
  <si>
    <t>99.58 ± 8.98</t>
  </si>
  <si>
    <t>Albumin (mg/l)</t>
  </si>
  <si>
    <r>
      <rPr>
        <b/>
        <sz val="11"/>
        <color theme="1"/>
        <rFont val="Symbol"/>
        <family val="1"/>
        <charset val="2"/>
      </rPr>
      <t>g</t>
    </r>
    <r>
      <rPr>
        <b/>
        <sz val="11"/>
        <color theme="1"/>
        <rFont val="Aptos Narrow"/>
        <family val="2"/>
        <scheme val="minor"/>
      </rPr>
      <t>GT (U/l)</t>
    </r>
  </si>
  <si>
    <t>1.60*</t>
  </si>
  <si>
    <t>2.16*</t>
  </si>
  <si>
    <t>1.76*</t>
  </si>
  <si>
    <t>1.40 ± 0.19</t>
  </si>
  <si>
    <t>1.01 ± 0.29</t>
  </si>
  <si>
    <t>24.06 ± 5.59</t>
  </si>
  <si>
    <t>2.67 ± 0.43</t>
  </si>
  <si>
    <t>1.60 ± 0.00</t>
  </si>
  <si>
    <t>0.47 ± 0.09</t>
  </si>
  <si>
    <t>16.98 ± 5.35</t>
  </si>
  <si>
    <t>2.19 ± 0.06</t>
  </si>
  <si>
    <t>0.52 ± 0.13</t>
  </si>
  <si>
    <t>20.42 ± 5.23</t>
  </si>
  <si>
    <t>2.31 ± 0.09</t>
  </si>
  <si>
    <t>0.52 ± 0.07</t>
  </si>
  <si>
    <t>22.58 ± 5.60</t>
  </si>
  <si>
    <t>2.28 ± 0.04</t>
  </si>
  <si>
    <t>1.09 ± 0.26</t>
  </si>
  <si>
    <t>0.54 ± 0.10</t>
  </si>
  <si>
    <t>21.28 ± 5.08</t>
  </si>
  <si>
    <t>2.25 ± 0.08</t>
  </si>
  <si>
    <t>0.29 ± 0.06</t>
  </si>
  <si>
    <t>11.43 ± 4.59</t>
  </si>
  <si>
    <t>2.12 ± 0.05</t>
  </si>
  <si>
    <t>1.05 ± 0.43</t>
  </si>
  <si>
    <t>30.90 ± 4.99</t>
  </si>
  <si>
    <t>2.39 ± 0.09</t>
  </si>
  <si>
    <t>1.15 ± 0.23</t>
  </si>
  <si>
    <t>33.77 ± 14.78</t>
  </si>
  <si>
    <t>116.16 ± 24.87</t>
  </si>
  <si>
    <t>2.30 ± 0.09</t>
  </si>
  <si>
    <t>1.29 ± 0.21</t>
  </si>
  <si>
    <t>123.79 ± 25.02</t>
  </si>
  <si>
    <t>431.10 ± 85.87</t>
  </si>
  <si>
    <t>2.43 ± 0.06</t>
  </si>
  <si>
    <t>1.26 ± 0.23</t>
  </si>
  <si>
    <t>0.55 ± 0.09</t>
  </si>
  <si>
    <t>13.62 ± 4.26</t>
  </si>
  <si>
    <t>2.04 ± 0.09</t>
  </si>
  <si>
    <t>0.94 ± 0.21</t>
  </si>
  <si>
    <t>0.64 ± 0.09</t>
  </si>
  <si>
    <t>10.55 ± 4.63</t>
  </si>
  <si>
    <t>1.60 ± 0.07</t>
  </si>
  <si>
    <t>0.94 ± 0.25</t>
  </si>
  <si>
    <t>0.41 ± 0.09</t>
  </si>
  <si>
    <t>1.35 ± 0.09</t>
  </si>
  <si>
    <t>0.59 ± 0.18</t>
  </si>
  <si>
    <t>0.60 ± 0.09</t>
  </si>
  <si>
    <t>7.65 ± 2.93</t>
  </si>
  <si>
    <t>1.75 ± 0.08</t>
  </si>
  <si>
    <t>1.29 ± 0.17</t>
  </si>
  <si>
    <t>0.86 ± 0.15</t>
  </si>
  <si>
    <t>12.08 ± 5.79</t>
  </si>
  <si>
    <t>1.63 ± 0.09</t>
  </si>
  <si>
    <t>1.19 ± 0.22</t>
  </si>
  <si>
    <t>1.99 ± 1.12</t>
  </si>
  <si>
    <t>6.09 ± 2.94</t>
  </si>
  <si>
    <t>1.48 ± 0.04</t>
  </si>
  <si>
    <t>0.97 ± 0.16</t>
  </si>
  <si>
    <t>0.59 ± 0.05</t>
  </si>
  <si>
    <t>1.48 ± 0.08</t>
  </si>
  <si>
    <t>1.06 ± 0.23</t>
  </si>
  <si>
    <t>0.54 ± 0.06</t>
  </si>
  <si>
    <t>12.43 ± 4.14</t>
  </si>
  <si>
    <t>1.67 ± 0.11</t>
  </si>
  <si>
    <t>0.87 ± 0.23</t>
  </si>
  <si>
    <t>0.71 ± 0.15</t>
  </si>
  <si>
    <t>5.91 ± 2.35</t>
  </si>
  <si>
    <t>1.56 ± 0.09</t>
  </si>
  <si>
    <t>0.99 ± 0.20</t>
  </si>
  <si>
    <t>0.91 ± 0.41</t>
  </si>
  <si>
    <t>13.54 ± 3.98</t>
  </si>
  <si>
    <t>1.53 ± 0.06</t>
  </si>
  <si>
    <t>IL-1b (pg/mL)</t>
  </si>
  <si>
    <t>IL-6 (pg/mL)</t>
  </si>
  <si>
    <t>MIP-2 (pg/mL)</t>
  </si>
  <si>
    <t>TNFa (pg/mL)</t>
  </si>
  <si>
    <t>BALF Biochemistry</t>
  </si>
  <si>
    <t>BALF %  of Total Cells</t>
  </si>
  <si>
    <t>BALF # Cells x 10e4</t>
  </si>
  <si>
    <t>BALF Cytokines</t>
  </si>
  <si>
    <t>Data for Supplemental Table S4 and Supplemental Figure S8. Final values for Table S4 begin on row 219 below. Values in Table S4 are shaded light orange or light plum (light plum are also in Figure 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</si>
</sst>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10"/>
      <name val="Arial"/>
      <family val="2"/>
    </font>
    <font>
      <b/>
      <sz val="11"/>
      <name val="Aptos Narrow"/>
      <family val="2"/>
      <scheme val="minor"/>
    </font>
    <font>
      <sz val="11"/>
      <name val="Aptos Narrow"/>
      <family val="2"/>
      <scheme val="minor"/>
    </font>
    <font>
      <sz val="10"/>
      <color rgb="FF7030A0"/>
      <name val="Aptos Narrow"/>
      <family val="2"/>
    </font>
    <font>
      <b/>
      <sz val="11"/>
      <color theme="1"/>
      <name val="Symbol"/>
      <family val="1"/>
      <charset val="2"/>
    </font>
    <font>
      <b/>
      <sz val="11"/>
      <color theme="1"/>
      <name val="Aptos Narrow"/>
      <family val="1"/>
      <charset val="2"/>
      <scheme val="minor"/>
    </font>
  </fonts>
  <fills count="25">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9" tint="0.79998168889431442"/>
        <bgColor indexed="64"/>
      </patternFill>
    </fill>
    <fill>
      <patternFill patternType="solid">
        <fgColor rgb="FF00FFFF"/>
        <bgColor indexed="64"/>
      </patternFill>
    </fill>
    <fill>
      <patternFill patternType="solid">
        <fgColor rgb="FFFFFFCC"/>
        <bgColor indexed="64"/>
      </patternFill>
    </fill>
    <fill>
      <patternFill patternType="solid">
        <fgColor rgb="FFFFFF99"/>
        <bgColor indexed="64"/>
      </patternFill>
    </fill>
    <fill>
      <patternFill patternType="solid">
        <fgColor rgb="FFFFFF66"/>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FFCCFF"/>
        <bgColor indexed="64"/>
      </patternFill>
    </fill>
    <fill>
      <patternFill patternType="solid">
        <fgColor rgb="FFFF99FF"/>
        <bgColor indexed="64"/>
      </patternFill>
    </fill>
    <fill>
      <patternFill patternType="solid">
        <fgColor rgb="FFFF66FF"/>
        <bgColor indexed="64"/>
      </patternFill>
    </fill>
    <fill>
      <patternFill patternType="solid">
        <fgColor rgb="FFFF00FF"/>
        <bgColor indexed="64"/>
      </patternFill>
    </fill>
    <fill>
      <patternFill patternType="solid">
        <fgColor theme="5" tint="0.79998168889431442"/>
        <bgColor indexed="64"/>
      </patternFill>
    </fill>
    <fill>
      <patternFill patternType="solid">
        <fgColor rgb="FFE2EFDA"/>
        <bgColor indexed="64"/>
      </patternFill>
    </fill>
    <fill>
      <patternFill patternType="solid">
        <fgColor theme="8" tint="0.79998168889431442"/>
        <bgColor indexed="64"/>
      </patternFill>
    </fill>
  </fills>
  <borders count="1">
    <border>
      <left/>
      <right/>
      <top/>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cellStyleXfs>
  <cellXfs count="161">
    <xf numFmtId="0" fontId="0" fillId="0" borderId="0" xfId="0"/>
    <xf numFmtId="14" fontId="0" fillId="0" borderId="0" xfId="0" applyNumberFormat="1"/>
    <xf numFmtId="1" fontId="2" fillId="0" borderId="0" xfId="0" applyNumberFormat="1" applyFont="1" applyAlignment="1">
      <alignment horizontal="center" vertical="center"/>
    </xf>
    <xf numFmtId="165" fontId="0" fillId="0" borderId="0" xfId="0" applyNumberFormat="1" applyAlignment="1">
      <alignment horizontal="center"/>
    </xf>
    <xf numFmtId="0" fontId="2" fillId="0" borderId="0" xfId="0" applyFont="1" applyAlignment="1">
      <alignment horizontal="center"/>
    </xf>
    <xf numFmtId="14" fontId="2" fillId="0" borderId="0" xfId="0" applyNumberFormat="1" applyFont="1" applyAlignment="1">
      <alignment horizontal="center"/>
    </xf>
    <xf numFmtId="2" fontId="2" fillId="0" borderId="0" xfId="0" applyNumberFormat="1" applyFont="1" applyAlignment="1">
      <alignment horizontal="center" vertical="center"/>
    </xf>
    <xf numFmtId="1" fontId="2" fillId="0" borderId="0" xfId="0" applyNumberFormat="1" applyFont="1" applyAlignment="1">
      <alignment horizontal="center"/>
    </xf>
    <xf numFmtId="164" fontId="2" fillId="0" borderId="0" xfId="0" applyNumberFormat="1" applyFont="1" applyAlignment="1">
      <alignment horizontal="center"/>
    </xf>
    <xf numFmtId="1" fontId="2" fillId="0" borderId="0" xfId="0" quotePrefix="1" applyNumberFormat="1" applyFont="1" applyAlignment="1">
      <alignment horizontal="center"/>
    </xf>
    <xf numFmtId="165" fontId="5" fillId="0" borderId="0" xfId="0" applyNumberFormat="1" applyFont="1" applyAlignment="1">
      <alignment horizontal="center"/>
    </xf>
    <xf numFmtId="165" fontId="2" fillId="6" borderId="0" xfId="0" applyNumberFormat="1" applyFont="1" applyFill="1" applyAlignment="1">
      <alignment horizontal="center"/>
    </xf>
    <xf numFmtId="0" fontId="0" fillId="7" borderId="0" xfId="0" applyFill="1" applyAlignment="1">
      <alignment horizontal="center"/>
    </xf>
    <xf numFmtId="14" fontId="0" fillId="7" borderId="0" xfId="0" applyNumberFormat="1" applyFill="1" applyAlignment="1">
      <alignment horizontal="center"/>
    </xf>
    <xf numFmtId="2" fontId="6" fillId="0" borderId="0" xfId="1" applyNumberFormat="1" applyFont="1" applyFill="1" applyAlignment="1">
      <alignment horizontal="center" vertical="center"/>
    </xf>
    <xf numFmtId="1" fontId="6" fillId="0" borderId="0" xfId="1" applyNumberFormat="1" applyFont="1" applyFill="1" applyAlignment="1">
      <alignment horizontal="center" vertical="center"/>
    </xf>
    <xf numFmtId="1"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horizontal="center"/>
    </xf>
    <xf numFmtId="2" fontId="1" fillId="0" borderId="0" xfId="1" applyNumberFormat="1" applyFill="1" applyAlignment="1">
      <alignment horizontal="center" vertical="center"/>
    </xf>
    <xf numFmtId="1" fontId="1" fillId="0" borderId="0" xfId="1" applyNumberFormat="1" applyFill="1" applyAlignment="1">
      <alignment horizontal="center" vertical="center"/>
    </xf>
    <xf numFmtId="2" fontId="0" fillId="0" borderId="0" xfId="0" applyNumberFormat="1" applyAlignment="1">
      <alignment horizontal="center" vertical="center"/>
    </xf>
    <xf numFmtId="0" fontId="0" fillId="8" borderId="0" xfId="0" applyFill="1" applyAlignment="1">
      <alignment horizontal="center"/>
    </xf>
    <xf numFmtId="14" fontId="0" fillId="8" borderId="0" xfId="0" applyNumberFormat="1" applyFill="1" applyAlignment="1">
      <alignment horizontal="center"/>
    </xf>
    <xf numFmtId="2" fontId="1" fillId="0" borderId="0" xfId="4" applyNumberFormat="1" applyFill="1" applyAlignment="1">
      <alignment horizontal="center" vertical="center"/>
    </xf>
    <xf numFmtId="0" fontId="0" fillId="9" borderId="0" xfId="0" applyFill="1" applyAlignment="1">
      <alignment horizontal="center"/>
    </xf>
    <xf numFmtId="14" fontId="0" fillId="9" borderId="0" xfId="0" applyNumberFormat="1" applyFill="1" applyAlignment="1">
      <alignment horizontal="center"/>
    </xf>
    <xf numFmtId="2" fontId="1" fillId="0" borderId="0" xfId="3" applyNumberFormat="1" applyFill="1" applyAlignment="1">
      <alignment horizontal="center" vertical="center"/>
    </xf>
    <xf numFmtId="0" fontId="0" fillId="10" borderId="0" xfId="0" applyFill="1" applyAlignment="1">
      <alignment horizontal="center"/>
    </xf>
    <xf numFmtId="14" fontId="0" fillId="10" borderId="0" xfId="0" applyNumberFormat="1" applyFill="1" applyAlignment="1">
      <alignment horizontal="center"/>
    </xf>
    <xf numFmtId="2" fontId="1" fillId="0" borderId="0" xfId="2" applyNumberFormat="1" applyFill="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1" fontId="6" fillId="0" borderId="0" xfId="0" applyNumberFormat="1" applyFont="1" applyAlignment="1">
      <alignment horizontal="center"/>
    </xf>
    <xf numFmtId="165" fontId="6" fillId="0" borderId="0" xfId="0" applyNumberFormat="1" applyFont="1" applyAlignment="1">
      <alignment horizontal="center"/>
    </xf>
    <xf numFmtId="0" fontId="0" fillId="6" borderId="0" xfId="0" applyFill="1" applyAlignment="1">
      <alignment horizontal="center"/>
    </xf>
    <xf numFmtId="14" fontId="0" fillId="6" borderId="0" xfId="0" applyNumberFormat="1" applyFill="1" applyAlignment="1">
      <alignment horizontal="center"/>
    </xf>
    <xf numFmtId="0" fontId="6" fillId="11" borderId="0" xfId="0" applyFont="1" applyFill="1" applyAlignment="1">
      <alignment horizontal="center"/>
    </xf>
    <xf numFmtId="14" fontId="6" fillId="11" borderId="0" xfId="0" applyNumberFormat="1" applyFont="1" applyFill="1" applyAlignment="1">
      <alignment horizontal="center"/>
    </xf>
    <xf numFmtId="0" fontId="0" fillId="12" borderId="0" xfId="0" applyFill="1" applyAlignment="1">
      <alignment horizontal="center"/>
    </xf>
    <xf numFmtId="14" fontId="0" fillId="12" borderId="0" xfId="0" applyNumberFormat="1" applyFill="1" applyAlignment="1">
      <alignment horizontal="center"/>
    </xf>
    <xf numFmtId="0" fontId="3" fillId="13" borderId="0" xfId="0" applyFont="1" applyFill="1" applyAlignment="1">
      <alignment horizontal="center"/>
    </xf>
    <xf numFmtId="14" fontId="3" fillId="13" borderId="0" xfId="0" applyNumberFormat="1" applyFont="1" applyFill="1" applyAlignment="1">
      <alignment horizontal="center"/>
    </xf>
    <xf numFmtId="0" fontId="0" fillId="14" borderId="0" xfId="0" applyFill="1" applyAlignment="1">
      <alignment horizontal="center"/>
    </xf>
    <xf numFmtId="14" fontId="0" fillId="14" borderId="0" xfId="0" applyNumberFormat="1" applyFill="1" applyAlignment="1">
      <alignment horizontal="center"/>
    </xf>
    <xf numFmtId="0" fontId="6" fillId="15" borderId="0" xfId="0" applyFont="1" applyFill="1" applyAlignment="1">
      <alignment horizontal="center"/>
    </xf>
    <xf numFmtId="14" fontId="6" fillId="15" borderId="0" xfId="0" applyNumberFormat="1" applyFont="1" applyFill="1" applyAlignment="1">
      <alignment horizontal="center"/>
    </xf>
    <xf numFmtId="0" fontId="0" fillId="16" borderId="0" xfId="0" applyFill="1" applyAlignment="1">
      <alignment horizontal="center"/>
    </xf>
    <xf numFmtId="14" fontId="0" fillId="16" borderId="0" xfId="0" applyNumberFormat="1" applyFill="1" applyAlignment="1">
      <alignment horizontal="center"/>
    </xf>
    <xf numFmtId="0" fontId="6" fillId="17" borderId="0" xfId="0" applyFont="1" applyFill="1" applyAlignment="1">
      <alignment horizontal="center"/>
    </xf>
    <xf numFmtId="14" fontId="6" fillId="17" borderId="0" xfId="0" applyNumberFormat="1" applyFont="1" applyFill="1" applyAlignment="1">
      <alignment horizontal="center"/>
    </xf>
    <xf numFmtId="2" fontId="6" fillId="0" borderId="0" xfId="0" applyNumberFormat="1" applyFont="1" applyAlignment="1">
      <alignment horizontal="center" vertical="center"/>
    </xf>
    <xf numFmtId="0" fontId="0" fillId="18" borderId="0" xfId="0" applyFill="1" applyAlignment="1">
      <alignment horizontal="center"/>
    </xf>
    <xf numFmtId="14" fontId="0" fillId="18" borderId="0" xfId="0" applyNumberFormat="1" applyFill="1" applyAlignment="1">
      <alignment horizontal="center"/>
    </xf>
    <xf numFmtId="2" fontId="6" fillId="0" borderId="0" xfId="4" applyNumberFormat="1" applyFont="1" applyFill="1" applyAlignment="1">
      <alignment horizontal="center" vertical="center"/>
    </xf>
    <xf numFmtId="0" fontId="6" fillId="19" borderId="0" xfId="0" applyFont="1" applyFill="1" applyAlignment="1">
      <alignment horizontal="center"/>
    </xf>
    <xf numFmtId="14" fontId="6" fillId="19" borderId="0" xfId="0" applyNumberFormat="1" applyFont="1" applyFill="1" applyAlignment="1">
      <alignment horizontal="center"/>
    </xf>
    <xf numFmtId="2" fontId="6" fillId="0" borderId="0" xfId="3" applyNumberFormat="1" applyFont="1" applyFill="1" applyAlignment="1">
      <alignment horizontal="center" vertical="center"/>
    </xf>
    <xf numFmtId="0" fontId="0" fillId="20" borderId="0" xfId="0" applyFill="1" applyAlignment="1">
      <alignment horizontal="center"/>
    </xf>
    <xf numFmtId="14" fontId="0" fillId="20" borderId="0" xfId="0" applyNumberFormat="1" applyFill="1" applyAlignment="1">
      <alignment horizontal="center"/>
    </xf>
    <xf numFmtId="2" fontId="6" fillId="0" borderId="0" xfId="2" applyNumberFormat="1" applyFont="1" applyFill="1" applyAlignment="1">
      <alignment horizontal="center" vertical="center"/>
    </xf>
    <xf numFmtId="0" fontId="6" fillId="21" borderId="0" xfId="0" applyFont="1" applyFill="1" applyAlignment="1">
      <alignment horizontal="center"/>
    </xf>
    <xf numFmtId="14" fontId="6" fillId="21" borderId="0" xfId="0" applyNumberFormat="1" applyFont="1" applyFill="1" applyAlignment="1">
      <alignment horizontal="center"/>
    </xf>
    <xf numFmtId="0" fontId="0" fillId="0" borderId="0" xfId="0" quotePrefix="1"/>
    <xf numFmtId="2" fontId="0" fillId="0" borderId="0" xfId="0" applyNumberFormat="1"/>
    <xf numFmtId="14" fontId="0" fillId="0" borderId="0" xfId="0" applyNumberFormat="1" applyAlignment="1">
      <alignment horizontal="center"/>
    </xf>
    <xf numFmtId="2" fontId="2" fillId="0" borderId="0" xfId="0" applyNumberFormat="1" applyFont="1" applyAlignment="1">
      <alignment horizontal="center"/>
    </xf>
    <xf numFmtId="2" fontId="0" fillId="0" borderId="0" xfId="0" applyNumberFormat="1" applyAlignment="1">
      <alignment horizontal="center"/>
    </xf>
    <xf numFmtId="2" fontId="0" fillId="7" borderId="0" xfId="0" applyNumberFormat="1" applyFill="1" applyAlignment="1">
      <alignment horizontal="center"/>
    </xf>
    <xf numFmtId="164" fontId="0" fillId="7" borderId="0" xfId="0" applyNumberFormat="1" applyFill="1" applyAlignment="1">
      <alignment horizontal="center"/>
    </xf>
    <xf numFmtId="1" fontId="0" fillId="7" borderId="0" xfId="0" applyNumberFormat="1" applyFill="1" applyAlignment="1">
      <alignment horizontal="center"/>
    </xf>
    <xf numFmtId="165" fontId="0" fillId="7" borderId="0" xfId="0" applyNumberFormat="1" applyFill="1" applyAlignment="1">
      <alignment horizontal="center"/>
    </xf>
    <xf numFmtId="2" fontId="0" fillId="8" borderId="0" xfId="0" applyNumberFormat="1" applyFill="1" applyAlignment="1">
      <alignment horizontal="center"/>
    </xf>
    <xf numFmtId="164" fontId="0" fillId="8" borderId="0" xfId="0" applyNumberFormat="1" applyFill="1" applyAlignment="1">
      <alignment horizontal="center"/>
    </xf>
    <xf numFmtId="1" fontId="0" fillId="8" borderId="0" xfId="0" applyNumberFormat="1" applyFill="1" applyAlignment="1">
      <alignment horizontal="center"/>
    </xf>
    <xf numFmtId="165" fontId="0" fillId="8" borderId="0" xfId="0" applyNumberFormat="1" applyFill="1" applyAlignment="1">
      <alignment horizontal="center"/>
    </xf>
    <xf numFmtId="2" fontId="0" fillId="9" borderId="0" xfId="0" applyNumberFormat="1" applyFill="1" applyAlignment="1">
      <alignment horizontal="center"/>
    </xf>
    <xf numFmtId="164" fontId="0" fillId="9" borderId="0" xfId="0" applyNumberFormat="1" applyFill="1" applyAlignment="1">
      <alignment horizontal="center"/>
    </xf>
    <xf numFmtId="1" fontId="0" fillId="9" borderId="0" xfId="0" applyNumberFormat="1" applyFill="1" applyAlignment="1">
      <alignment horizontal="center"/>
    </xf>
    <xf numFmtId="165" fontId="0" fillId="9" borderId="0" xfId="0" applyNumberFormat="1" applyFill="1" applyAlignment="1">
      <alignment horizontal="center"/>
    </xf>
    <xf numFmtId="2" fontId="0" fillId="10" borderId="0" xfId="0" applyNumberFormat="1" applyFill="1" applyAlignment="1">
      <alignment horizontal="center"/>
    </xf>
    <xf numFmtId="164" fontId="0" fillId="10" borderId="0" xfId="0" applyNumberFormat="1" applyFill="1" applyAlignment="1">
      <alignment horizontal="center"/>
    </xf>
    <xf numFmtId="1" fontId="0" fillId="10" borderId="0" xfId="0" applyNumberFormat="1" applyFill="1" applyAlignment="1">
      <alignment horizontal="center"/>
    </xf>
    <xf numFmtId="165" fontId="0" fillId="10" borderId="0" xfId="0" applyNumberFormat="1" applyFill="1" applyAlignment="1">
      <alignment horizontal="center"/>
    </xf>
    <xf numFmtId="2" fontId="0" fillId="6" borderId="0" xfId="0" applyNumberFormat="1" applyFill="1" applyAlignment="1">
      <alignment horizontal="center"/>
    </xf>
    <xf numFmtId="164" fontId="0" fillId="6" borderId="0" xfId="0" applyNumberFormat="1" applyFill="1" applyAlignment="1">
      <alignment horizontal="center"/>
    </xf>
    <xf numFmtId="1" fontId="0" fillId="6" borderId="0" xfId="0" applyNumberFormat="1" applyFill="1" applyAlignment="1">
      <alignment horizontal="center"/>
    </xf>
    <xf numFmtId="165" fontId="0" fillId="6" borderId="0" xfId="0" applyNumberFormat="1" applyFill="1" applyAlignment="1">
      <alignment horizontal="center"/>
    </xf>
    <xf numFmtId="2" fontId="0" fillId="11" borderId="0" xfId="0" applyNumberFormat="1" applyFill="1" applyAlignment="1">
      <alignment horizontal="center"/>
    </xf>
    <xf numFmtId="164" fontId="0" fillId="11" borderId="0" xfId="0" applyNumberFormat="1" applyFill="1" applyAlignment="1">
      <alignment horizontal="center"/>
    </xf>
    <xf numFmtId="1" fontId="0" fillId="11" borderId="0" xfId="0" applyNumberFormat="1" applyFill="1" applyAlignment="1">
      <alignment horizontal="center"/>
    </xf>
    <xf numFmtId="165" fontId="0" fillId="11" borderId="0" xfId="0" applyNumberFormat="1" applyFill="1" applyAlignment="1">
      <alignment horizontal="center"/>
    </xf>
    <xf numFmtId="2" fontId="0" fillId="12" borderId="0" xfId="0" applyNumberFormat="1" applyFill="1" applyAlignment="1">
      <alignment horizontal="center"/>
    </xf>
    <xf numFmtId="164" fontId="0" fillId="12" borderId="0" xfId="0" applyNumberFormat="1" applyFill="1" applyAlignment="1">
      <alignment horizontal="center"/>
    </xf>
    <xf numFmtId="1" fontId="0" fillId="12" borderId="0" xfId="0" applyNumberFormat="1" applyFill="1" applyAlignment="1">
      <alignment horizontal="center"/>
    </xf>
    <xf numFmtId="165" fontId="0" fillId="12" borderId="0" xfId="0" applyNumberFormat="1" applyFill="1" applyAlignment="1">
      <alignment horizontal="center"/>
    </xf>
    <xf numFmtId="2" fontId="3" fillId="13" borderId="0" xfId="0" applyNumberFormat="1" applyFont="1" applyFill="1" applyAlignment="1">
      <alignment horizontal="center"/>
    </xf>
    <xf numFmtId="164" fontId="3" fillId="13" borderId="0" xfId="0" applyNumberFormat="1" applyFont="1" applyFill="1" applyAlignment="1">
      <alignment horizontal="center"/>
    </xf>
    <xf numFmtId="1" fontId="3" fillId="13" borderId="0" xfId="0" applyNumberFormat="1" applyFont="1" applyFill="1" applyAlignment="1">
      <alignment horizontal="center"/>
    </xf>
    <xf numFmtId="165" fontId="3" fillId="13" borderId="0" xfId="0" applyNumberFormat="1" applyFont="1" applyFill="1" applyAlignment="1">
      <alignment horizontal="center"/>
    </xf>
    <xf numFmtId="2" fontId="0" fillId="14" borderId="0" xfId="0" applyNumberFormat="1" applyFill="1" applyAlignment="1">
      <alignment horizontal="center"/>
    </xf>
    <xf numFmtId="164" fontId="0" fillId="14" borderId="0" xfId="0" applyNumberFormat="1" applyFill="1" applyAlignment="1">
      <alignment horizontal="center"/>
    </xf>
    <xf numFmtId="1" fontId="0" fillId="14" borderId="0" xfId="0" applyNumberFormat="1" applyFill="1" applyAlignment="1">
      <alignment horizontal="center"/>
    </xf>
    <xf numFmtId="165" fontId="0" fillId="14" borderId="0" xfId="0" applyNumberFormat="1" applyFill="1" applyAlignment="1">
      <alignment horizontal="center"/>
    </xf>
    <xf numFmtId="2" fontId="6" fillId="15" borderId="0" xfId="0" applyNumberFormat="1" applyFont="1" applyFill="1" applyAlignment="1">
      <alignment horizontal="center"/>
    </xf>
    <xf numFmtId="164" fontId="6" fillId="15" borderId="0" xfId="0" applyNumberFormat="1" applyFont="1" applyFill="1" applyAlignment="1">
      <alignment horizontal="center"/>
    </xf>
    <xf numFmtId="1" fontId="6" fillId="15" borderId="0" xfId="0" applyNumberFormat="1" applyFont="1" applyFill="1" applyAlignment="1">
      <alignment horizontal="center"/>
    </xf>
    <xf numFmtId="165" fontId="6" fillId="15" borderId="0" xfId="0" applyNumberFormat="1" applyFont="1" applyFill="1" applyAlignment="1">
      <alignment horizontal="center"/>
    </xf>
    <xf numFmtId="2" fontId="0" fillId="16" borderId="0" xfId="0" applyNumberFormat="1" applyFill="1" applyAlignment="1">
      <alignment horizontal="center"/>
    </xf>
    <xf numFmtId="164" fontId="0" fillId="16" borderId="0" xfId="0" applyNumberFormat="1" applyFill="1" applyAlignment="1">
      <alignment horizontal="center"/>
    </xf>
    <xf numFmtId="1" fontId="0" fillId="16" borderId="0" xfId="0" applyNumberFormat="1" applyFill="1" applyAlignment="1">
      <alignment horizontal="center"/>
    </xf>
    <xf numFmtId="165" fontId="0" fillId="16" borderId="0" xfId="0" applyNumberFormat="1" applyFill="1" applyAlignment="1">
      <alignment horizontal="center"/>
    </xf>
    <xf numFmtId="2" fontId="6" fillId="17" borderId="0" xfId="0" applyNumberFormat="1" applyFont="1" applyFill="1" applyAlignment="1">
      <alignment horizontal="center"/>
    </xf>
    <xf numFmtId="164" fontId="6" fillId="17" borderId="0" xfId="0" applyNumberFormat="1" applyFont="1" applyFill="1" applyAlignment="1">
      <alignment horizontal="center"/>
    </xf>
    <xf numFmtId="1" fontId="6" fillId="17" borderId="0" xfId="0" applyNumberFormat="1" applyFont="1" applyFill="1" applyAlignment="1">
      <alignment horizontal="center"/>
    </xf>
    <xf numFmtId="165" fontId="6" fillId="17" borderId="0" xfId="0" applyNumberFormat="1" applyFont="1" applyFill="1" applyAlignment="1">
      <alignment horizontal="center"/>
    </xf>
    <xf numFmtId="2" fontId="0" fillId="18" borderId="0" xfId="0" applyNumberFormat="1" applyFill="1" applyAlignment="1">
      <alignment horizontal="center"/>
    </xf>
    <xf numFmtId="164" fontId="0" fillId="18" borderId="0" xfId="0" applyNumberFormat="1" applyFill="1" applyAlignment="1">
      <alignment horizontal="center"/>
    </xf>
    <xf numFmtId="1" fontId="0" fillId="18" borderId="0" xfId="0" applyNumberFormat="1" applyFill="1" applyAlignment="1">
      <alignment horizontal="center"/>
    </xf>
    <xf numFmtId="165" fontId="0" fillId="18" borderId="0" xfId="0" applyNumberFormat="1" applyFill="1" applyAlignment="1">
      <alignment horizontal="center"/>
    </xf>
    <xf numFmtId="2" fontId="6" fillId="19" borderId="0" xfId="0" applyNumberFormat="1" applyFont="1" applyFill="1" applyAlignment="1">
      <alignment horizontal="center"/>
    </xf>
    <xf numFmtId="164" fontId="6" fillId="19" borderId="0" xfId="0" applyNumberFormat="1" applyFont="1" applyFill="1" applyAlignment="1">
      <alignment horizontal="center"/>
    </xf>
    <xf numFmtId="1" fontId="6" fillId="19" borderId="0" xfId="0" applyNumberFormat="1" applyFont="1" applyFill="1" applyAlignment="1">
      <alignment horizontal="center"/>
    </xf>
    <xf numFmtId="165" fontId="6" fillId="19" borderId="0" xfId="0" applyNumberFormat="1" applyFont="1" applyFill="1" applyAlignment="1">
      <alignment horizontal="center"/>
    </xf>
    <xf numFmtId="2" fontId="0" fillId="20" borderId="0" xfId="0" applyNumberFormat="1" applyFill="1" applyAlignment="1">
      <alignment horizontal="center"/>
    </xf>
    <xf numFmtId="164" fontId="0" fillId="20" borderId="0" xfId="0" applyNumberFormat="1" applyFill="1" applyAlignment="1">
      <alignment horizontal="center"/>
    </xf>
    <xf numFmtId="1" fontId="0" fillId="20" borderId="0" xfId="0" applyNumberFormat="1" applyFill="1" applyAlignment="1">
      <alignment horizontal="center"/>
    </xf>
    <xf numFmtId="165" fontId="0" fillId="20" borderId="0" xfId="0" applyNumberFormat="1" applyFill="1" applyAlignment="1">
      <alignment horizontal="center"/>
    </xf>
    <xf numFmtId="2" fontId="6" fillId="21" borderId="0" xfId="0" applyNumberFormat="1" applyFont="1" applyFill="1" applyAlignment="1">
      <alignment horizontal="center"/>
    </xf>
    <xf numFmtId="164" fontId="6" fillId="21" borderId="0" xfId="0" applyNumberFormat="1" applyFont="1" applyFill="1" applyAlignment="1">
      <alignment horizontal="center"/>
    </xf>
    <xf numFmtId="1" fontId="6" fillId="21" borderId="0" xfId="0" applyNumberFormat="1" applyFont="1" applyFill="1" applyAlignment="1">
      <alignment horizontal="center"/>
    </xf>
    <xf numFmtId="165" fontId="6" fillId="21" borderId="0" xfId="0" applyNumberFormat="1" applyFont="1" applyFill="1" applyAlignment="1">
      <alignment horizontal="center"/>
    </xf>
    <xf numFmtId="2" fontId="7" fillId="0" borderId="0" xfId="0" applyNumberFormat="1" applyFont="1"/>
    <xf numFmtId="164" fontId="7" fillId="0" borderId="0" xfId="0" applyNumberFormat="1" applyFont="1"/>
    <xf numFmtId="165" fontId="7" fillId="0" borderId="0" xfId="0" applyNumberFormat="1" applyFont="1"/>
    <xf numFmtId="0" fontId="2" fillId="0" borderId="0" xfId="0" applyFont="1"/>
    <xf numFmtId="164" fontId="0" fillId="22" borderId="0" xfId="0" applyNumberFormat="1" applyFill="1" applyAlignment="1">
      <alignment horizontal="center"/>
    </xf>
    <xf numFmtId="2" fontId="0" fillId="22" borderId="0" xfId="0" applyNumberFormat="1" applyFill="1" applyAlignment="1">
      <alignment horizontal="center"/>
    </xf>
    <xf numFmtId="165" fontId="0" fillId="22" borderId="0" xfId="0" applyNumberFormat="1"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2" fontId="6" fillId="0" borderId="0" xfId="0" applyNumberFormat="1" applyFont="1" applyAlignment="1">
      <alignment horizontal="center"/>
    </xf>
    <xf numFmtId="2" fontId="0" fillId="23" borderId="0" xfId="0" applyNumberFormat="1" applyFill="1" applyAlignment="1">
      <alignment horizontal="center"/>
    </xf>
    <xf numFmtId="2" fontId="6" fillId="11" borderId="0" xfId="0" applyNumberFormat="1" applyFont="1" applyFill="1" applyAlignment="1">
      <alignment horizontal="center"/>
    </xf>
    <xf numFmtId="0" fontId="0" fillId="0" borderId="0" xfId="0" applyFill="1" applyAlignment="1">
      <alignment horizontal="center"/>
    </xf>
    <xf numFmtId="0" fontId="6" fillId="0" borderId="0" xfId="0" applyFont="1" applyFill="1" applyAlignment="1">
      <alignment horizontal="center"/>
    </xf>
    <xf numFmtId="0" fontId="3" fillId="0" borderId="0" xfId="0" applyFont="1" applyFill="1" applyAlignment="1">
      <alignment horizontal="center"/>
    </xf>
    <xf numFmtId="14" fontId="0" fillId="0" borderId="0" xfId="0" applyNumberFormat="1" applyFill="1" applyAlignment="1">
      <alignment horizontal="center"/>
    </xf>
    <xf numFmtId="0" fontId="9" fillId="0" borderId="0" xfId="0" applyFont="1" applyAlignment="1">
      <alignment horizontal="center"/>
    </xf>
    <xf numFmtId="0" fontId="0" fillId="22" borderId="0" xfId="0" applyFill="1"/>
    <xf numFmtId="165" fontId="0" fillId="24" borderId="0" xfId="0" applyNumberFormat="1" applyFill="1" applyAlignment="1">
      <alignment horizontal="center"/>
    </xf>
    <xf numFmtId="2" fontId="0" fillId="24" borderId="0" xfId="0" applyNumberFormat="1" applyFill="1" applyAlignment="1">
      <alignment horizontal="center"/>
    </xf>
    <xf numFmtId="2" fontId="0" fillId="0" borderId="0" xfId="0" applyNumberFormat="1" applyFont="1" applyAlignment="1">
      <alignment horizontal="center"/>
    </xf>
    <xf numFmtId="0" fontId="2" fillId="0" borderId="0" xfId="0" applyFont="1" applyAlignment="1">
      <alignment horizontal="center"/>
    </xf>
    <xf numFmtId="2" fontId="2" fillId="0" borderId="0" xfId="0" applyNumberFormat="1" applyFont="1" applyAlignment="1">
      <alignment horizontal="center"/>
    </xf>
    <xf numFmtId="2" fontId="2" fillId="0" borderId="0" xfId="0" applyNumberFormat="1" applyFont="1" applyAlignment="1">
      <alignment horizontal="center" wrapText="1"/>
    </xf>
    <xf numFmtId="2" fontId="0" fillId="0" borderId="0" xfId="0" applyNumberFormat="1" applyAlignment="1">
      <alignment horizontal="center" vertical="center"/>
    </xf>
    <xf numFmtId="1" fontId="2" fillId="0" borderId="0" xfId="0" applyNumberFormat="1" applyFont="1" applyAlignment="1">
      <alignment horizontal="center" vertical="center"/>
    </xf>
    <xf numFmtId="164" fontId="2" fillId="0" borderId="0" xfId="0" applyNumberFormat="1" applyFont="1" applyAlignment="1">
      <alignment horizontal="center" vertical="center"/>
    </xf>
    <xf numFmtId="2" fontId="2" fillId="0" borderId="0" xfId="0" applyNumberFormat="1" applyFont="1" applyAlignment="1">
      <alignment horizontal="center" vertical="center"/>
    </xf>
    <xf numFmtId="165" fontId="4" fillId="0" borderId="0" xfId="0" applyNumberFormat="1" applyFont="1" applyAlignment="1">
      <alignment horizontal="center" vertical="center"/>
    </xf>
  </cellXfs>
  <cellStyles count="5">
    <cellStyle name="20% - Accent1" xfId="1" builtinId="30"/>
    <cellStyle name="40% - Accent2" xfId="2" builtinId="35"/>
    <cellStyle name="40% - Accent4" xfId="3" builtinId="43"/>
    <cellStyle name="40% - Accent6" xfId="4" builtinId="5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6D5B-D81F-4F9E-BB7B-563CE828D8DD}">
  <dimension ref="A1:AK237"/>
  <sheetViews>
    <sheetView tabSelected="1" workbookViewId="0">
      <pane xSplit="2" ySplit="3" topLeftCell="C4" activePane="bottomRight" state="frozen"/>
      <selection pane="topRight" activeCell="C1" sqref="C1"/>
      <selection pane="bottomLeft" activeCell="A4" sqref="A4"/>
      <selection pane="bottomRight" activeCell="A2" sqref="A2"/>
    </sheetView>
  </sheetViews>
  <sheetFormatPr defaultRowHeight="14.4" x14ac:dyDescent="0.3"/>
  <cols>
    <col min="1" max="1" width="8.33203125" bestFit="1" customWidth="1"/>
    <col min="2" max="2" width="14.109375" bestFit="1" customWidth="1"/>
    <col min="3" max="3" width="13.33203125" style="1" customWidth="1"/>
    <col min="4" max="4" width="12.77734375" style="64" customWidth="1"/>
    <col min="5" max="5" width="10" style="18" customWidth="1"/>
    <col min="6" max="8" width="9" style="18" customWidth="1"/>
    <col min="9" max="9" width="11" style="18" customWidth="1"/>
    <col min="10" max="11" width="9" style="18" customWidth="1"/>
    <col min="12" max="12" width="8.88671875" style="18" customWidth="1"/>
    <col min="13" max="13" width="15.109375" style="18" customWidth="1"/>
    <col min="14" max="14" width="11" style="17" bestFit="1" customWidth="1"/>
    <col min="15" max="15" width="10" style="17" bestFit="1" customWidth="1"/>
    <col min="16" max="16" width="9" style="17" bestFit="1" customWidth="1"/>
    <col min="17" max="17" width="10" style="17" bestFit="1" customWidth="1"/>
    <col min="18" max="21" width="9.77734375" style="18" hidden="1" customWidth="1"/>
    <col min="22" max="26" width="12.77734375" style="3" customWidth="1"/>
    <col min="27" max="27" width="3.6640625" customWidth="1"/>
    <col min="28" max="31" width="13.77734375" style="67" customWidth="1"/>
    <col min="32" max="32" width="13.77734375" customWidth="1"/>
    <col min="33" max="33" width="4.109375" customWidth="1"/>
    <col min="34" max="37" width="13" style="67" customWidth="1"/>
  </cols>
  <sheetData>
    <row r="1" spans="1:37" x14ac:dyDescent="0.3">
      <c r="A1" s="135" t="s">
        <v>345</v>
      </c>
    </row>
    <row r="2" spans="1:37" x14ac:dyDescent="0.3">
      <c r="D2" s="155" t="s">
        <v>0</v>
      </c>
      <c r="E2" s="156" t="s">
        <v>1</v>
      </c>
      <c r="F2" s="156"/>
      <c r="G2" s="156"/>
      <c r="H2" s="156"/>
      <c r="I2" s="157" t="s">
        <v>2</v>
      </c>
      <c r="J2" s="157"/>
      <c r="K2" s="157"/>
      <c r="L2" s="157"/>
      <c r="M2" s="2"/>
      <c r="N2" s="158" t="s">
        <v>342</v>
      </c>
      <c r="O2" s="158"/>
      <c r="P2" s="158"/>
      <c r="Q2" s="158"/>
      <c r="R2" s="159" t="s">
        <v>3</v>
      </c>
      <c r="S2" s="159"/>
      <c r="T2" s="159"/>
      <c r="U2" s="159"/>
      <c r="V2" s="160" t="s">
        <v>343</v>
      </c>
      <c r="W2" s="160"/>
      <c r="X2" s="160"/>
      <c r="Y2" s="160"/>
      <c r="AB2" s="154" t="s">
        <v>341</v>
      </c>
      <c r="AC2" s="154"/>
      <c r="AD2" s="154"/>
      <c r="AE2" s="154"/>
      <c r="AF2" s="154"/>
      <c r="AH2" s="154" t="s">
        <v>344</v>
      </c>
      <c r="AI2" s="154"/>
      <c r="AJ2" s="154"/>
      <c r="AK2" s="154"/>
    </row>
    <row r="3" spans="1:37" x14ac:dyDescent="0.3">
      <c r="A3" s="4" t="s">
        <v>4</v>
      </c>
      <c r="B3" s="4" t="s">
        <v>5</v>
      </c>
      <c r="C3" s="5" t="s">
        <v>6</v>
      </c>
      <c r="D3" s="155"/>
      <c r="E3" s="6" t="s">
        <v>7</v>
      </c>
      <c r="F3" s="6" t="s">
        <v>8</v>
      </c>
      <c r="G3" s="6" t="s">
        <v>9</v>
      </c>
      <c r="H3" s="6" t="s">
        <v>10</v>
      </c>
      <c r="I3" s="7" t="s">
        <v>11</v>
      </c>
      <c r="J3" s="7" t="s">
        <v>12</v>
      </c>
      <c r="K3" s="7" t="s">
        <v>13</v>
      </c>
      <c r="L3" s="7" t="s">
        <v>14</v>
      </c>
      <c r="M3" s="7" t="s">
        <v>15</v>
      </c>
      <c r="N3" s="8" t="s">
        <v>11</v>
      </c>
      <c r="O3" s="8" t="s">
        <v>12</v>
      </c>
      <c r="P3" s="8" t="s">
        <v>13</v>
      </c>
      <c r="Q3" s="8" t="s">
        <v>14</v>
      </c>
      <c r="R3" s="9" t="s">
        <v>16</v>
      </c>
      <c r="S3" s="9" t="s">
        <v>17</v>
      </c>
      <c r="T3" s="9" t="s">
        <v>18</v>
      </c>
      <c r="U3" s="8" t="s">
        <v>19</v>
      </c>
      <c r="V3" s="10" t="s">
        <v>15</v>
      </c>
      <c r="W3" s="11" t="s">
        <v>11</v>
      </c>
      <c r="X3" s="11" t="s">
        <v>12</v>
      </c>
      <c r="Y3" s="11" t="s">
        <v>13</v>
      </c>
      <c r="Z3" s="11" t="s">
        <v>14</v>
      </c>
      <c r="AB3" s="148" t="s">
        <v>263</v>
      </c>
      <c r="AC3" s="4" t="s">
        <v>164</v>
      </c>
      <c r="AD3" s="4" t="s">
        <v>262</v>
      </c>
      <c r="AE3" s="4" t="s">
        <v>165</v>
      </c>
      <c r="AF3" s="4" t="s">
        <v>166</v>
      </c>
      <c r="AH3" s="66" t="s">
        <v>337</v>
      </c>
      <c r="AI3" s="66" t="s">
        <v>338</v>
      </c>
      <c r="AJ3" s="66" t="s">
        <v>339</v>
      </c>
      <c r="AK3" s="66" t="s">
        <v>340</v>
      </c>
    </row>
    <row r="4" spans="1:37" x14ac:dyDescent="0.3">
      <c r="A4" s="12">
        <v>1</v>
      </c>
      <c r="B4" s="12" t="s">
        <v>20</v>
      </c>
      <c r="C4" s="13">
        <v>44474</v>
      </c>
      <c r="D4" s="14">
        <v>20.41</v>
      </c>
      <c r="E4" s="14">
        <v>0.35</v>
      </c>
      <c r="F4" s="14">
        <v>0.35</v>
      </c>
      <c r="G4" s="14">
        <v>0.4</v>
      </c>
      <c r="H4" s="14">
        <f>SUM(E4:G4)</f>
        <v>1.1000000000000001</v>
      </c>
      <c r="I4" s="15">
        <v>298</v>
      </c>
      <c r="J4" s="16">
        <v>2</v>
      </c>
      <c r="K4" s="16">
        <v>1</v>
      </c>
      <c r="L4" s="16">
        <v>0</v>
      </c>
      <c r="M4" s="16">
        <f>SUM(I4:L4)</f>
        <v>301</v>
      </c>
      <c r="N4" s="17">
        <f>I4/M4*100</f>
        <v>99.003322259136212</v>
      </c>
      <c r="O4" s="17">
        <f>J4/M4*100</f>
        <v>0.66445182724252494</v>
      </c>
      <c r="P4" s="17">
        <f>K4/M4*100</f>
        <v>0.33222591362126247</v>
      </c>
      <c r="Q4" s="17">
        <f>L4/M4*100</f>
        <v>0</v>
      </c>
      <c r="R4" s="18">
        <v>1542</v>
      </c>
      <c r="S4" s="18">
        <v>1610</v>
      </c>
      <c r="T4" s="18">
        <v>1760</v>
      </c>
      <c r="U4" s="16">
        <f>AVERAGE(R4:T4)</f>
        <v>1637.3333333333333</v>
      </c>
      <c r="V4" s="3">
        <f>U4*42.8/10000</f>
        <v>7.0077866666666653</v>
      </c>
      <c r="W4" s="3">
        <f>N4*V4/100</f>
        <v>6.9379416168327781</v>
      </c>
      <c r="X4" s="3">
        <f>O4*V4/100</f>
        <v>4.656336655592469E-2</v>
      </c>
      <c r="Y4" s="3">
        <f>P4*V4/100</f>
        <v>2.3281683277962345E-2</v>
      </c>
      <c r="Z4" s="3">
        <f>Q4*V4/100</f>
        <v>0</v>
      </c>
      <c r="AB4" s="67">
        <v>3.4710000000000001</v>
      </c>
      <c r="AC4" s="67">
        <v>31.943000000000001</v>
      </c>
      <c r="AD4" s="67">
        <v>49.15</v>
      </c>
      <c r="AE4" s="67">
        <v>9.3550000000000004</v>
      </c>
      <c r="AF4" s="67">
        <v>120.91</v>
      </c>
      <c r="AH4" s="152">
        <v>1.6</v>
      </c>
      <c r="AI4" s="152">
        <v>0.12063312518592501</v>
      </c>
      <c r="AJ4" s="152">
        <v>1.6</v>
      </c>
      <c r="AK4" s="67">
        <v>1.9937574705697001</v>
      </c>
    </row>
    <row r="5" spans="1:37" x14ac:dyDescent="0.3">
      <c r="A5" s="12">
        <v>2</v>
      </c>
      <c r="B5" s="12" t="s">
        <v>20</v>
      </c>
      <c r="C5" s="13">
        <v>44474</v>
      </c>
      <c r="D5" s="19">
        <v>19.600000000000001</v>
      </c>
      <c r="E5" s="19">
        <v>0.35</v>
      </c>
      <c r="F5" s="19">
        <v>0.35</v>
      </c>
      <c r="G5" s="19">
        <v>0.35</v>
      </c>
      <c r="H5" s="19">
        <f t="shared" ref="H5:H11" si="0">SUM(E5:G5)</f>
        <v>1.0499999999999998</v>
      </c>
      <c r="I5" s="20">
        <v>300</v>
      </c>
      <c r="J5" s="16">
        <v>0</v>
      </c>
      <c r="K5" s="16">
        <v>0</v>
      </c>
      <c r="L5" s="16">
        <v>0</v>
      </c>
      <c r="M5" s="16">
        <f t="shared" ref="M5:M35" si="1">SUM(I5:L5)</f>
        <v>300</v>
      </c>
      <c r="N5" s="17">
        <f t="shared" ref="N5:N35" si="2">I5/M5*100</f>
        <v>100</v>
      </c>
      <c r="O5" s="17">
        <f t="shared" ref="O5:O35" si="3">J5/M5*100</f>
        <v>0</v>
      </c>
      <c r="P5" s="17">
        <f t="shared" ref="P5:P35" si="4">K5/M5*100</f>
        <v>0</v>
      </c>
      <c r="Q5" s="17">
        <f t="shared" ref="Q5:Q35" si="5">L5/M5*100</f>
        <v>0</v>
      </c>
      <c r="R5" s="18">
        <v>2753</v>
      </c>
      <c r="S5" s="18">
        <v>2747</v>
      </c>
      <c r="T5" s="18">
        <v>2625</v>
      </c>
      <c r="U5" s="16">
        <f t="shared" ref="U5:U68" si="6">AVERAGE(R5:T5)</f>
        <v>2708.3333333333335</v>
      </c>
      <c r="V5" s="3">
        <f t="shared" ref="V5:V35" si="7">U5*42.8/10000</f>
        <v>11.591666666666667</v>
      </c>
      <c r="W5" s="3">
        <f t="shared" ref="W5:W34" si="8">N5*V5/100</f>
        <v>11.591666666666667</v>
      </c>
      <c r="X5" s="3">
        <f t="shared" ref="X5:X68" si="9">O5*V5/100</f>
        <v>0</v>
      </c>
      <c r="Y5" s="3">
        <f t="shared" ref="Y5:Y68" si="10">P5*V5/100</f>
        <v>0</v>
      </c>
      <c r="Z5" s="3">
        <f t="shared" ref="Z5:Z68" si="11">Q5*V5/100</f>
        <v>0</v>
      </c>
      <c r="AB5" s="67">
        <v>3.6760000000000002</v>
      </c>
      <c r="AC5" s="67">
        <v>32.923000000000002</v>
      </c>
      <c r="AD5" s="67">
        <v>18.16</v>
      </c>
      <c r="AE5" s="67">
        <v>9.3309999999999995</v>
      </c>
      <c r="AF5" s="67">
        <v>58.667999999999999</v>
      </c>
      <c r="AH5" s="152">
        <v>1.6</v>
      </c>
      <c r="AI5" s="152">
        <v>0.633268089635598</v>
      </c>
      <c r="AJ5" s="152">
        <v>23.449116368449001</v>
      </c>
      <c r="AK5" s="67">
        <v>2.1934448205680002</v>
      </c>
    </row>
    <row r="6" spans="1:37" x14ac:dyDescent="0.3">
      <c r="A6" s="12">
        <v>3</v>
      </c>
      <c r="B6" s="12" t="s">
        <v>20</v>
      </c>
      <c r="C6" s="13">
        <v>44475</v>
      </c>
      <c r="D6" s="19">
        <v>21.46</v>
      </c>
      <c r="E6" s="21">
        <v>0.3</v>
      </c>
      <c r="F6" s="21">
        <v>0.5</v>
      </c>
      <c r="G6" s="21">
        <v>0.5</v>
      </c>
      <c r="H6" s="19">
        <f t="shared" si="0"/>
        <v>1.3</v>
      </c>
      <c r="I6" s="20">
        <v>300</v>
      </c>
      <c r="J6" s="16">
        <v>0</v>
      </c>
      <c r="K6" s="16">
        <v>0</v>
      </c>
      <c r="L6" s="16">
        <v>0</v>
      </c>
      <c r="M6" s="16">
        <f t="shared" si="1"/>
        <v>300</v>
      </c>
      <c r="N6" s="17">
        <f t="shared" si="2"/>
        <v>100</v>
      </c>
      <c r="O6" s="17">
        <f t="shared" si="3"/>
        <v>0</v>
      </c>
      <c r="P6" s="17">
        <f t="shared" si="4"/>
        <v>0</v>
      </c>
      <c r="Q6" s="17">
        <f t="shared" si="5"/>
        <v>0</v>
      </c>
      <c r="R6" s="18">
        <v>1598</v>
      </c>
      <c r="S6" s="18">
        <v>1546</v>
      </c>
      <c r="T6" s="18">
        <v>1499</v>
      </c>
      <c r="U6" s="16">
        <f t="shared" si="6"/>
        <v>1547.6666666666667</v>
      </c>
      <c r="V6" s="3">
        <f t="shared" si="7"/>
        <v>6.6240133333333331</v>
      </c>
      <c r="W6" s="3">
        <f t="shared" si="8"/>
        <v>6.624013333333334</v>
      </c>
      <c r="X6" s="3">
        <f t="shared" si="9"/>
        <v>0</v>
      </c>
      <c r="Y6" s="3">
        <f t="shared" si="10"/>
        <v>0</v>
      </c>
      <c r="Z6" s="3">
        <f t="shared" si="11"/>
        <v>0</v>
      </c>
      <c r="AB6" s="67">
        <v>2.851</v>
      </c>
      <c r="AC6" s="67">
        <v>27.946000000000002</v>
      </c>
      <c r="AD6" s="67">
        <v>80.218999999999994</v>
      </c>
      <c r="AE6" s="67">
        <v>9.6519999999999992</v>
      </c>
      <c r="AF6" s="67">
        <v>211.83699999999999</v>
      </c>
      <c r="AH6" s="152">
        <v>1.6</v>
      </c>
      <c r="AI6" s="152">
        <v>0.21013311022794501</v>
      </c>
      <c r="AJ6" s="152">
        <v>3.4441863806193802</v>
      </c>
      <c r="AK6" s="67">
        <v>2.0479859270300702</v>
      </c>
    </row>
    <row r="7" spans="1:37" x14ac:dyDescent="0.3">
      <c r="A7" s="12">
        <v>4</v>
      </c>
      <c r="B7" s="12" t="s">
        <v>20</v>
      </c>
      <c r="C7" s="13">
        <v>44475</v>
      </c>
      <c r="D7" s="19">
        <v>21.49</v>
      </c>
      <c r="E7" s="21">
        <v>0.3</v>
      </c>
      <c r="F7" s="21">
        <v>0.4</v>
      </c>
      <c r="G7" s="21">
        <v>0.3</v>
      </c>
      <c r="H7" s="19">
        <f t="shared" si="0"/>
        <v>1</v>
      </c>
      <c r="I7" s="20">
        <v>300</v>
      </c>
      <c r="J7" s="16">
        <v>0</v>
      </c>
      <c r="K7" s="16">
        <v>0</v>
      </c>
      <c r="L7" s="16">
        <v>0</v>
      </c>
      <c r="M7" s="16">
        <f t="shared" si="1"/>
        <v>300</v>
      </c>
      <c r="N7" s="17">
        <f t="shared" si="2"/>
        <v>100</v>
      </c>
      <c r="O7" s="17">
        <f t="shared" si="3"/>
        <v>0</v>
      </c>
      <c r="P7" s="17">
        <f t="shared" si="4"/>
        <v>0</v>
      </c>
      <c r="Q7" s="17">
        <f t="shared" si="5"/>
        <v>0</v>
      </c>
      <c r="R7" s="18">
        <v>1531</v>
      </c>
      <c r="S7" s="18">
        <v>1460</v>
      </c>
      <c r="T7" s="18">
        <v>1365</v>
      </c>
      <c r="U7" s="16">
        <f t="shared" si="6"/>
        <v>1452</v>
      </c>
      <c r="V7" s="3">
        <f t="shared" si="7"/>
        <v>6.2145599999999996</v>
      </c>
      <c r="W7" s="3">
        <f t="shared" si="8"/>
        <v>6.2145600000000005</v>
      </c>
      <c r="X7" s="3">
        <f t="shared" si="9"/>
        <v>0</v>
      </c>
      <c r="Y7" s="3">
        <f t="shared" si="10"/>
        <v>0</v>
      </c>
      <c r="Z7" s="3">
        <f t="shared" si="11"/>
        <v>0</v>
      </c>
      <c r="AB7" s="67">
        <v>3.1110000000000002</v>
      </c>
      <c r="AC7" s="67">
        <v>24.013000000000002</v>
      </c>
      <c r="AD7" s="67">
        <v>23.251000000000001</v>
      </c>
      <c r="AE7" s="67">
        <v>8.9469999999999992</v>
      </c>
      <c r="AF7" s="67">
        <v>69.513999999999996</v>
      </c>
      <c r="AH7" s="152">
        <v>1.6</v>
      </c>
      <c r="AI7" s="152">
        <v>1.6</v>
      </c>
      <c r="AJ7" s="152">
        <v>17.329248509503302</v>
      </c>
      <c r="AK7" s="67">
        <v>2.0842360585896</v>
      </c>
    </row>
    <row r="8" spans="1:37" x14ac:dyDescent="0.3">
      <c r="A8" s="12">
        <v>5</v>
      </c>
      <c r="B8" s="12" t="s">
        <v>20</v>
      </c>
      <c r="C8" s="13">
        <v>44475</v>
      </c>
      <c r="D8" s="19">
        <v>22.06</v>
      </c>
      <c r="E8" s="21">
        <v>0.25</v>
      </c>
      <c r="F8" s="21">
        <v>0.45</v>
      </c>
      <c r="G8" s="21">
        <v>0.35</v>
      </c>
      <c r="H8" s="21">
        <f t="shared" si="0"/>
        <v>1.0499999999999998</v>
      </c>
      <c r="I8" s="16" t="s">
        <v>21</v>
      </c>
      <c r="J8" s="16" t="s">
        <v>21</v>
      </c>
      <c r="K8" s="16" t="s">
        <v>21</v>
      </c>
      <c r="L8" s="16" t="s">
        <v>21</v>
      </c>
      <c r="M8" s="16" t="s">
        <v>21</v>
      </c>
      <c r="N8" s="17" t="s">
        <v>21</v>
      </c>
      <c r="O8" s="17" t="s">
        <v>21</v>
      </c>
      <c r="P8" s="17" t="s">
        <v>21</v>
      </c>
      <c r="Q8" s="17" t="s">
        <v>21</v>
      </c>
      <c r="R8" s="18">
        <v>1280</v>
      </c>
      <c r="S8" s="18">
        <v>1183</v>
      </c>
      <c r="T8" s="18">
        <v>1140</v>
      </c>
      <c r="U8" s="16">
        <f t="shared" si="6"/>
        <v>1201</v>
      </c>
      <c r="AB8" s="67">
        <v>3.4359999999999999</v>
      </c>
      <c r="AC8" s="67">
        <v>25.007000000000001</v>
      </c>
      <c r="AD8" s="67">
        <v>21.753</v>
      </c>
      <c r="AE8" s="67">
        <v>9.3369999999999997</v>
      </c>
      <c r="AF8" s="67">
        <v>66.427999999999997</v>
      </c>
      <c r="AH8" s="152">
        <v>1.6</v>
      </c>
      <c r="AI8" s="152">
        <v>2.1743068516229598</v>
      </c>
      <c r="AJ8" s="152">
        <v>34.374146390769802</v>
      </c>
      <c r="AK8" s="67">
        <v>2.5994083052096002</v>
      </c>
    </row>
    <row r="9" spans="1:37" x14ac:dyDescent="0.3">
      <c r="A9" s="12">
        <v>6</v>
      </c>
      <c r="B9" s="12" t="s">
        <v>20</v>
      </c>
      <c r="C9" s="13">
        <v>44476</v>
      </c>
      <c r="D9" s="19">
        <v>23.2</v>
      </c>
      <c r="E9" s="21">
        <v>0.2</v>
      </c>
      <c r="F9" s="21">
        <v>0.35</v>
      </c>
      <c r="G9" s="21">
        <v>0.2</v>
      </c>
      <c r="H9" s="21">
        <f t="shared" si="0"/>
        <v>0.75</v>
      </c>
      <c r="I9" s="16">
        <v>298</v>
      </c>
      <c r="J9" s="16">
        <v>2</v>
      </c>
      <c r="K9" s="16">
        <v>0</v>
      </c>
      <c r="L9" s="16">
        <v>0</v>
      </c>
      <c r="M9" s="16">
        <f t="shared" si="1"/>
        <v>300</v>
      </c>
      <c r="N9" s="17">
        <f t="shared" si="2"/>
        <v>99.333333333333329</v>
      </c>
      <c r="O9" s="17">
        <f t="shared" si="3"/>
        <v>0.66666666666666674</v>
      </c>
      <c r="P9" s="17">
        <f t="shared" si="4"/>
        <v>0</v>
      </c>
      <c r="Q9" s="17">
        <f t="shared" si="5"/>
        <v>0</v>
      </c>
      <c r="R9" s="18">
        <v>1610</v>
      </c>
      <c r="S9" s="18">
        <v>1668</v>
      </c>
      <c r="T9" s="18">
        <v>1660</v>
      </c>
      <c r="U9" s="16">
        <f t="shared" si="6"/>
        <v>1646</v>
      </c>
      <c r="V9" s="3">
        <f t="shared" si="7"/>
        <v>7.0448799999999991</v>
      </c>
      <c r="W9" s="3">
        <f t="shared" si="8"/>
        <v>6.9979141333333326</v>
      </c>
      <c r="X9" s="3">
        <f t="shared" si="9"/>
        <v>4.6965866666666668E-2</v>
      </c>
      <c r="Y9" s="3">
        <f t="shared" si="10"/>
        <v>0</v>
      </c>
      <c r="Z9" s="3">
        <f t="shared" si="11"/>
        <v>0</v>
      </c>
      <c r="AB9" s="67">
        <v>3.4</v>
      </c>
      <c r="AC9" s="67">
        <v>29.295000000000002</v>
      </c>
      <c r="AD9" s="67">
        <v>19.498000000000001</v>
      </c>
      <c r="AE9" s="67">
        <v>9.2880000000000003</v>
      </c>
      <c r="AF9" s="67">
        <v>65.44</v>
      </c>
      <c r="AH9" s="152">
        <v>8.3985556801609698E-2</v>
      </c>
      <c r="AI9" s="152">
        <v>0.59730638079388299</v>
      </c>
      <c r="AJ9" s="152">
        <v>39.539621311319003</v>
      </c>
      <c r="AK9" s="67">
        <v>2.4138402945157198</v>
      </c>
    </row>
    <row r="10" spans="1:37" x14ac:dyDescent="0.3">
      <c r="A10" s="12">
        <v>7</v>
      </c>
      <c r="B10" s="12" t="s">
        <v>20</v>
      </c>
      <c r="C10" s="13">
        <v>44476</v>
      </c>
      <c r="D10" s="19">
        <v>20.94</v>
      </c>
      <c r="E10" s="21">
        <v>0.35</v>
      </c>
      <c r="F10" s="21">
        <v>0.4</v>
      </c>
      <c r="G10" s="21">
        <v>0.45</v>
      </c>
      <c r="H10" s="21">
        <f t="shared" si="0"/>
        <v>1.2</v>
      </c>
      <c r="I10" s="16">
        <v>299</v>
      </c>
      <c r="J10" s="16">
        <v>0</v>
      </c>
      <c r="K10" s="16">
        <v>1</v>
      </c>
      <c r="L10" s="16">
        <v>0</v>
      </c>
      <c r="M10" s="16">
        <f t="shared" si="1"/>
        <v>300</v>
      </c>
      <c r="N10" s="17">
        <f t="shared" si="2"/>
        <v>99.666666666666671</v>
      </c>
      <c r="O10" s="17">
        <f t="shared" si="3"/>
        <v>0</v>
      </c>
      <c r="P10" s="17">
        <f t="shared" si="4"/>
        <v>0.33333333333333337</v>
      </c>
      <c r="Q10" s="17">
        <f t="shared" si="5"/>
        <v>0</v>
      </c>
      <c r="R10" s="18">
        <v>2851</v>
      </c>
      <c r="S10" s="18">
        <v>2984</v>
      </c>
      <c r="T10" s="18">
        <v>2825</v>
      </c>
      <c r="U10" s="16">
        <f t="shared" si="6"/>
        <v>2886.6666666666665</v>
      </c>
      <c r="V10" s="3">
        <f t="shared" si="7"/>
        <v>12.354933333333332</v>
      </c>
      <c r="W10" s="3">
        <f t="shared" si="8"/>
        <v>12.31375022222222</v>
      </c>
      <c r="X10" s="3">
        <f t="shared" si="9"/>
        <v>0</v>
      </c>
      <c r="Y10" s="3">
        <f t="shared" si="10"/>
        <v>4.1183111111111108E-2</v>
      </c>
      <c r="Z10" s="3">
        <f t="shared" si="11"/>
        <v>0</v>
      </c>
      <c r="AB10" s="67">
        <v>3.4710000000000001</v>
      </c>
      <c r="AC10" s="67">
        <v>24.131</v>
      </c>
      <c r="AD10" s="67">
        <v>23.831</v>
      </c>
      <c r="AE10" s="67">
        <v>9.3569999999999993</v>
      </c>
      <c r="AF10" s="67">
        <v>88.504000000000005</v>
      </c>
      <c r="AH10" s="152">
        <v>1.6</v>
      </c>
      <c r="AI10" s="152">
        <v>0.65135834337561205</v>
      </c>
      <c r="AJ10" s="152">
        <v>28.526734622769201</v>
      </c>
      <c r="AK10" s="67">
        <v>2.34009042738646</v>
      </c>
    </row>
    <row r="11" spans="1:37" x14ac:dyDescent="0.3">
      <c r="A11" s="12">
        <v>8</v>
      </c>
      <c r="B11" s="12" t="s">
        <v>20</v>
      </c>
      <c r="C11" s="13">
        <v>44476</v>
      </c>
      <c r="D11" s="19">
        <v>21.6</v>
      </c>
      <c r="E11" s="21">
        <v>0.2</v>
      </c>
      <c r="F11" s="21">
        <v>0.35</v>
      </c>
      <c r="G11" s="21">
        <v>0.3</v>
      </c>
      <c r="H11" s="21">
        <f t="shared" si="0"/>
        <v>0.85000000000000009</v>
      </c>
      <c r="I11" s="16">
        <v>297</v>
      </c>
      <c r="J11" s="16">
        <v>2</v>
      </c>
      <c r="K11" s="16">
        <v>1</v>
      </c>
      <c r="L11" s="16">
        <v>0</v>
      </c>
      <c r="M11" s="16">
        <f t="shared" si="1"/>
        <v>300</v>
      </c>
      <c r="N11" s="17">
        <f t="shared" si="2"/>
        <v>99</v>
      </c>
      <c r="O11" s="17">
        <f t="shared" si="3"/>
        <v>0.66666666666666674</v>
      </c>
      <c r="P11" s="17">
        <f t="shared" si="4"/>
        <v>0.33333333333333337</v>
      </c>
      <c r="Q11" s="17">
        <f t="shared" si="5"/>
        <v>0</v>
      </c>
      <c r="R11" s="18">
        <v>2381</v>
      </c>
      <c r="S11" s="18">
        <v>2354</v>
      </c>
      <c r="T11" s="18">
        <v>2350</v>
      </c>
      <c r="U11" s="16">
        <f t="shared" si="6"/>
        <v>2361.6666666666665</v>
      </c>
      <c r="V11" s="3">
        <f t="shared" si="7"/>
        <v>10.107933333333332</v>
      </c>
      <c r="W11" s="3">
        <f t="shared" si="8"/>
        <v>10.006853999999999</v>
      </c>
      <c r="X11" s="3">
        <f t="shared" si="9"/>
        <v>6.7386222222222222E-2</v>
      </c>
      <c r="Y11" s="3">
        <f t="shared" si="10"/>
        <v>3.3693111111111111E-2</v>
      </c>
      <c r="Z11" s="3">
        <f t="shared" si="11"/>
        <v>0</v>
      </c>
      <c r="AB11" s="67">
        <v>3.577</v>
      </c>
      <c r="AC11" s="67">
        <v>23.103000000000002</v>
      </c>
      <c r="AD11" s="67">
        <v>19.379000000000001</v>
      </c>
      <c r="AE11" s="67">
        <v>9.2059999999999995</v>
      </c>
      <c r="AF11" s="67">
        <v>67.355999999999995</v>
      </c>
      <c r="AH11" s="152">
        <v>1.53589054483745</v>
      </c>
      <c r="AI11" s="152">
        <v>2.11001185501665</v>
      </c>
      <c r="AJ11" s="152">
        <v>44.231413300046299</v>
      </c>
      <c r="AK11" s="67">
        <v>5.6662899067763597</v>
      </c>
    </row>
    <row r="12" spans="1:37" x14ac:dyDescent="0.3">
      <c r="A12" s="22">
        <v>9</v>
      </c>
      <c r="B12" s="22" t="s">
        <v>22</v>
      </c>
      <c r="C12" s="23">
        <v>44474</v>
      </c>
      <c r="D12" s="24">
        <v>20.2</v>
      </c>
      <c r="E12" s="19">
        <v>0.25</v>
      </c>
      <c r="F12" s="19">
        <v>0.35</v>
      </c>
      <c r="G12" s="19">
        <v>0.45</v>
      </c>
      <c r="H12" s="19">
        <f>SUM(E12:G12)</f>
        <v>1.05</v>
      </c>
      <c r="I12" s="16">
        <v>297</v>
      </c>
      <c r="J12" s="16">
        <v>2</v>
      </c>
      <c r="K12" s="16">
        <v>1</v>
      </c>
      <c r="L12" s="16">
        <v>0</v>
      </c>
      <c r="M12" s="16">
        <f t="shared" si="1"/>
        <v>300</v>
      </c>
      <c r="N12" s="17">
        <f t="shared" si="2"/>
        <v>99</v>
      </c>
      <c r="O12" s="17">
        <f t="shared" si="3"/>
        <v>0.66666666666666674</v>
      </c>
      <c r="P12" s="17">
        <f t="shared" si="4"/>
        <v>0.33333333333333337</v>
      </c>
      <c r="Q12" s="17">
        <f t="shared" si="5"/>
        <v>0</v>
      </c>
      <c r="R12" s="18">
        <v>1753</v>
      </c>
      <c r="S12" s="18">
        <v>1693</v>
      </c>
      <c r="T12" s="18">
        <v>1760</v>
      </c>
      <c r="U12" s="16">
        <f t="shared" si="6"/>
        <v>1735.3333333333333</v>
      </c>
      <c r="V12" s="3">
        <f t="shared" si="7"/>
        <v>7.427226666666666</v>
      </c>
      <c r="W12" s="3">
        <f t="shared" si="8"/>
        <v>7.3529543999999998</v>
      </c>
      <c r="X12" s="3">
        <f t="shared" si="9"/>
        <v>4.9514844444444449E-2</v>
      </c>
      <c r="Y12" s="3">
        <f t="shared" si="10"/>
        <v>2.4757422222222224E-2</v>
      </c>
      <c r="Z12" s="3">
        <f t="shared" si="11"/>
        <v>0</v>
      </c>
      <c r="AB12" s="67">
        <v>3.722</v>
      </c>
      <c r="AC12" s="67">
        <v>21.279</v>
      </c>
      <c r="AD12" s="67">
        <v>20.876000000000001</v>
      </c>
      <c r="AE12" s="67">
        <v>9.3019999999999996</v>
      </c>
      <c r="AF12" s="67">
        <v>63.753999999999998</v>
      </c>
      <c r="AH12" s="152">
        <v>1.6</v>
      </c>
      <c r="AI12" s="152">
        <v>1.0265087868785501</v>
      </c>
      <c r="AJ12" s="152">
        <v>28.526734622769201</v>
      </c>
      <c r="AK12" s="67">
        <v>2.54356259221092</v>
      </c>
    </row>
    <row r="13" spans="1:37" x14ac:dyDescent="0.3">
      <c r="A13" s="22">
        <v>10</v>
      </c>
      <c r="B13" s="22" t="s">
        <v>22</v>
      </c>
      <c r="C13" s="23">
        <v>44474</v>
      </c>
      <c r="D13" s="24">
        <v>22.42</v>
      </c>
      <c r="E13" s="19">
        <v>0.25</v>
      </c>
      <c r="F13" s="19">
        <v>0.35</v>
      </c>
      <c r="G13" s="19">
        <v>0.45</v>
      </c>
      <c r="H13" s="19">
        <f t="shared" ref="H13:H35" si="12">SUM(E13:G13)</f>
        <v>1.05</v>
      </c>
      <c r="I13" s="16">
        <v>299</v>
      </c>
      <c r="J13" s="16">
        <v>0</v>
      </c>
      <c r="K13" s="16">
        <v>1</v>
      </c>
      <c r="L13" s="16">
        <v>0</v>
      </c>
      <c r="M13" s="16">
        <f t="shared" si="1"/>
        <v>300</v>
      </c>
      <c r="N13" s="17">
        <f t="shared" si="2"/>
        <v>99.666666666666671</v>
      </c>
      <c r="O13" s="17">
        <f t="shared" si="3"/>
        <v>0</v>
      </c>
      <c r="P13" s="17">
        <f t="shared" si="4"/>
        <v>0.33333333333333337</v>
      </c>
      <c r="Q13" s="17">
        <f t="shared" si="5"/>
        <v>0</v>
      </c>
      <c r="R13" s="18">
        <v>1397</v>
      </c>
      <c r="S13" s="18">
        <v>1426</v>
      </c>
      <c r="T13" s="18">
        <v>1466</v>
      </c>
      <c r="U13" s="16">
        <f t="shared" si="6"/>
        <v>1429.6666666666667</v>
      </c>
      <c r="V13" s="3">
        <f t="shared" si="7"/>
        <v>6.1189733333333329</v>
      </c>
      <c r="W13" s="3">
        <f t="shared" si="8"/>
        <v>6.0985767555555546</v>
      </c>
      <c r="X13" s="3">
        <f t="shared" si="9"/>
        <v>0</v>
      </c>
      <c r="Y13" s="3">
        <f t="shared" si="10"/>
        <v>2.0396577777777779E-2</v>
      </c>
      <c r="Z13" s="3">
        <f t="shared" si="11"/>
        <v>0</v>
      </c>
      <c r="AB13" s="67">
        <v>3.8130000000000002</v>
      </c>
      <c r="AC13" s="67">
        <v>17.946000000000002</v>
      </c>
      <c r="AD13" s="67">
        <v>16.832999999999998</v>
      </c>
      <c r="AE13" s="67">
        <v>9.0670000000000002</v>
      </c>
      <c r="AF13" s="67">
        <v>48.968000000000004</v>
      </c>
      <c r="AH13" s="152">
        <v>1.6</v>
      </c>
      <c r="AI13" s="152">
        <v>0.40532267219698698</v>
      </c>
      <c r="AJ13" s="152">
        <v>35.719050652512699</v>
      </c>
      <c r="AK13" s="67">
        <v>2.1205632469253599</v>
      </c>
    </row>
    <row r="14" spans="1:37" x14ac:dyDescent="0.3">
      <c r="A14" s="22">
        <v>11</v>
      </c>
      <c r="B14" s="22" t="s">
        <v>22</v>
      </c>
      <c r="C14" s="23">
        <v>44474</v>
      </c>
      <c r="D14" s="24">
        <v>20.95</v>
      </c>
      <c r="E14" s="19">
        <v>0.4</v>
      </c>
      <c r="F14" s="19">
        <v>0.4</v>
      </c>
      <c r="G14" s="19">
        <v>0.45</v>
      </c>
      <c r="H14" s="19">
        <f t="shared" si="12"/>
        <v>1.25</v>
      </c>
      <c r="I14" s="16">
        <v>300</v>
      </c>
      <c r="J14" s="16">
        <v>0</v>
      </c>
      <c r="K14" s="16">
        <v>0</v>
      </c>
      <c r="L14" s="16">
        <v>0</v>
      </c>
      <c r="M14" s="16">
        <f t="shared" si="1"/>
        <v>300</v>
      </c>
      <c r="N14" s="17">
        <f t="shared" si="2"/>
        <v>100</v>
      </c>
      <c r="O14" s="17">
        <f t="shared" si="3"/>
        <v>0</v>
      </c>
      <c r="P14" s="17">
        <f t="shared" si="4"/>
        <v>0</v>
      </c>
      <c r="Q14" s="17">
        <f t="shared" si="5"/>
        <v>0</v>
      </c>
      <c r="R14" s="18">
        <v>2323</v>
      </c>
      <c r="S14" s="18">
        <v>2124</v>
      </c>
      <c r="T14" s="18">
        <v>2177</v>
      </c>
      <c r="U14" s="16">
        <f t="shared" si="6"/>
        <v>2208</v>
      </c>
      <c r="V14" s="3">
        <f t="shared" si="7"/>
        <v>9.4502399999999991</v>
      </c>
      <c r="W14" s="3">
        <f t="shared" si="8"/>
        <v>9.4502399999999991</v>
      </c>
      <c r="X14" s="3">
        <f t="shared" si="9"/>
        <v>0</v>
      </c>
      <c r="Y14" s="3">
        <f t="shared" si="10"/>
        <v>0</v>
      </c>
      <c r="Z14" s="3">
        <f t="shared" si="11"/>
        <v>0</v>
      </c>
      <c r="AB14" s="67">
        <v>3.8860000000000001</v>
      </c>
      <c r="AC14" s="67">
        <v>29.327000000000002</v>
      </c>
      <c r="AD14" s="67">
        <v>24.99</v>
      </c>
      <c r="AE14" s="67">
        <v>9.3379999999999992</v>
      </c>
      <c r="AF14" s="67">
        <v>91.082999999999998</v>
      </c>
      <c r="AH14" s="152">
        <v>1.6</v>
      </c>
      <c r="AI14" s="152">
        <v>0.57943803338732303</v>
      </c>
      <c r="AJ14" s="152">
        <v>1.6</v>
      </c>
      <c r="AK14" s="67">
        <v>2.1205632469253599</v>
      </c>
    </row>
    <row r="15" spans="1:37" x14ac:dyDescent="0.3">
      <c r="A15" s="22">
        <v>12</v>
      </c>
      <c r="B15" s="22" t="s">
        <v>22</v>
      </c>
      <c r="C15" s="23">
        <v>44474</v>
      </c>
      <c r="D15" s="24">
        <v>20.98</v>
      </c>
      <c r="E15" s="19">
        <v>0.25</v>
      </c>
      <c r="F15" s="19">
        <v>0.25</v>
      </c>
      <c r="G15" s="19">
        <v>0.35</v>
      </c>
      <c r="H15" s="19">
        <f t="shared" si="12"/>
        <v>0.85</v>
      </c>
      <c r="I15" s="16">
        <v>300</v>
      </c>
      <c r="J15" s="16">
        <v>0</v>
      </c>
      <c r="K15" s="16">
        <v>0</v>
      </c>
      <c r="L15" s="16">
        <v>0</v>
      </c>
      <c r="M15" s="16">
        <f t="shared" si="1"/>
        <v>300</v>
      </c>
      <c r="N15" s="17">
        <f t="shared" si="2"/>
        <v>100</v>
      </c>
      <c r="O15" s="17">
        <f t="shared" si="3"/>
        <v>0</v>
      </c>
      <c r="P15" s="17">
        <f t="shared" si="4"/>
        <v>0</v>
      </c>
      <c r="Q15" s="17">
        <f t="shared" si="5"/>
        <v>0</v>
      </c>
      <c r="R15" s="18">
        <v>1312</v>
      </c>
      <c r="S15" s="18">
        <v>1277</v>
      </c>
      <c r="T15" s="18">
        <v>1237</v>
      </c>
      <c r="U15" s="16">
        <f t="shared" si="6"/>
        <v>1275.3333333333333</v>
      </c>
      <c r="V15" s="3">
        <f t="shared" si="7"/>
        <v>5.4584266666666661</v>
      </c>
      <c r="W15" s="3">
        <f t="shared" si="8"/>
        <v>5.4584266666666652</v>
      </c>
      <c r="X15" s="3">
        <f t="shared" si="9"/>
        <v>0</v>
      </c>
      <c r="Y15" s="3">
        <f t="shared" si="10"/>
        <v>0</v>
      </c>
      <c r="Z15" s="3">
        <f t="shared" si="11"/>
        <v>0</v>
      </c>
      <c r="AB15" s="67">
        <v>4.2460000000000004</v>
      </c>
      <c r="AC15" s="67">
        <v>23.550999999999998</v>
      </c>
      <c r="AD15" s="67">
        <v>14.37</v>
      </c>
      <c r="AE15" s="67">
        <v>9.1669999999999998</v>
      </c>
      <c r="AF15" s="67">
        <v>51.279000000000003</v>
      </c>
      <c r="AH15" s="152">
        <v>1.6</v>
      </c>
      <c r="AI15" s="152">
        <v>0.45662592238206501</v>
      </c>
      <c r="AJ15" s="152">
        <v>1.6</v>
      </c>
      <c r="AK15" s="67">
        <v>2.21171184476359</v>
      </c>
    </row>
    <row r="16" spans="1:37" x14ac:dyDescent="0.3">
      <c r="A16" s="22">
        <v>13</v>
      </c>
      <c r="B16" s="22" t="s">
        <v>22</v>
      </c>
      <c r="C16" s="23">
        <v>44474</v>
      </c>
      <c r="D16" s="24">
        <v>22.09</v>
      </c>
      <c r="E16" s="19">
        <v>0.3</v>
      </c>
      <c r="F16" s="19">
        <v>0.4</v>
      </c>
      <c r="G16" s="19">
        <v>0.5</v>
      </c>
      <c r="H16" s="19">
        <f t="shared" si="12"/>
        <v>1.2</v>
      </c>
      <c r="I16" s="16">
        <v>300</v>
      </c>
      <c r="J16" s="16">
        <v>0</v>
      </c>
      <c r="K16" s="16">
        <v>0</v>
      </c>
      <c r="L16" s="16">
        <v>0</v>
      </c>
      <c r="M16" s="16">
        <f t="shared" si="1"/>
        <v>300</v>
      </c>
      <c r="N16" s="17">
        <f t="shared" si="2"/>
        <v>100</v>
      </c>
      <c r="O16" s="17">
        <f t="shared" si="3"/>
        <v>0</v>
      </c>
      <c r="P16" s="17">
        <f t="shared" si="4"/>
        <v>0</v>
      </c>
      <c r="Q16" s="17">
        <f t="shared" si="5"/>
        <v>0</v>
      </c>
      <c r="R16" s="18">
        <v>1705</v>
      </c>
      <c r="S16" s="18">
        <v>1767</v>
      </c>
      <c r="T16" s="18">
        <v>1692</v>
      </c>
      <c r="U16" s="16">
        <f t="shared" si="6"/>
        <v>1721.3333333333333</v>
      </c>
      <c r="V16" s="3">
        <f t="shared" si="7"/>
        <v>7.3673066666666669</v>
      </c>
      <c r="W16" s="3">
        <f t="shared" si="8"/>
        <v>7.3673066666666669</v>
      </c>
      <c r="X16" s="3">
        <f t="shared" si="9"/>
        <v>0</v>
      </c>
      <c r="Y16" s="3">
        <f t="shared" si="10"/>
        <v>0</v>
      </c>
      <c r="Z16" s="3">
        <f t="shared" si="11"/>
        <v>0</v>
      </c>
      <c r="AB16" s="67">
        <v>4.2670000000000003</v>
      </c>
      <c r="AC16" s="67">
        <v>26.475999999999999</v>
      </c>
      <c r="AD16" s="67">
        <v>42.155999999999999</v>
      </c>
      <c r="AE16" s="67">
        <v>9.25</v>
      </c>
      <c r="AF16" s="67">
        <v>110.684</v>
      </c>
      <c r="AH16" s="152">
        <v>1.6</v>
      </c>
      <c r="AI16" s="152">
        <v>0.305505072613108</v>
      </c>
      <c r="AJ16" s="152">
        <v>37.026142061000499</v>
      </c>
      <c r="AK16" s="67">
        <v>1.93970831651023</v>
      </c>
    </row>
    <row r="17" spans="1:37" x14ac:dyDescent="0.3">
      <c r="A17" s="22">
        <v>14</v>
      </c>
      <c r="B17" s="22" t="s">
        <v>22</v>
      </c>
      <c r="C17" s="23">
        <v>44474</v>
      </c>
      <c r="D17" s="24">
        <v>22.02</v>
      </c>
      <c r="E17" s="19">
        <v>0.4</v>
      </c>
      <c r="F17" s="19">
        <v>0.4</v>
      </c>
      <c r="G17" s="19">
        <v>0.45</v>
      </c>
      <c r="H17" s="19">
        <f t="shared" si="12"/>
        <v>1.25</v>
      </c>
      <c r="I17" s="16">
        <v>299</v>
      </c>
      <c r="J17" s="16">
        <v>1</v>
      </c>
      <c r="K17" s="16">
        <v>0</v>
      </c>
      <c r="L17" s="16">
        <v>0</v>
      </c>
      <c r="M17" s="16">
        <f t="shared" si="1"/>
        <v>300</v>
      </c>
      <c r="N17" s="17">
        <f t="shared" si="2"/>
        <v>99.666666666666671</v>
      </c>
      <c r="O17" s="17">
        <f t="shared" si="3"/>
        <v>0.33333333333333337</v>
      </c>
      <c r="P17" s="17">
        <f t="shared" si="4"/>
        <v>0</v>
      </c>
      <c r="Q17" s="17">
        <f t="shared" si="5"/>
        <v>0</v>
      </c>
      <c r="R17" s="18">
        <v>836</v>
      </c>
      <c r="S17" s="18">
        <v>790</v>
      </c>
      <c r="T17" s="18">
        <v>855</v>
      </c>
      <c r="U17" s="16">
        <f t="shared" si="6"/>
        <v>827</v>
      </c>
      <c r="V17" s="3">
        <f t="shared" si="7"/>
        <v>3.5395599999999998</v>
      </c>
      <c r="W17" s="3">
        <f t="shared" si="8"/>
        <v>3.5277614666666666</v>
      </c>
      <c r="X17" s="3">
        <f t="shared" si="9"/>
        <v>1.1798533333333335E-2</v>
      </c>
      <c r="Y17" s="3">
        <f t="shared" si="10"/>
        <v>0</v>
      </c>
      <c r="Z17" s="3">
        <f t="shared" si="11"/>
        <v>0</v>
      </c>
      <c r="AB17" s="67">
        <v>4.5039999999999996</v>
      </c>
      <c r="AC17" s="67">
        <v>46.944000000000003</v>
      </c>
      <c r="AD17" s="67">
        <v>152.363</v>
      </c>
      <c r="AE17" s="67">
        <v>9.7490000000000006</v>
      </c>
      <c r="AF17" s="72">
        <v>494.96</v>
      </c>
      <c r="AH17" s="152">
        <v>1.6</v>
      </c>
      <c r="AI17" s="152">
        <v>0.305505072613108</v>
      </c>
      <c r="AJ17" s="152">
        <v>1.6</v>
      </c>
      <c r="AK17" s="67">
        <v>2.1205632469253599</v>
      </c>
    </row>
    <row r="18" spans="1:37" x14ac:dyDescent="0.3">
      <c r="A18" s="22">
        <v>15</v>
      </c>
      <c r="B18" s="22" t="s">
        <v>22</v>
      </c>
      <c r="C18" s="23">
        <v>44474</v>
      </c>
      <c r="D18" s="24">
        <v>20.3</v>
      </c>
      <c r="E18" s="24">
        <v>0.25</v>
      </c>
      <c r="F18" s="24">
        <v>0.3</v>
      </c>
      <c r="G18" s="24">
        <v>0.5</v>
      </c>
      <c r="H18" s="19">
        <f t="shared" si="12"/>
        <v>1.05</v>
      </c>
      <c r="I18" s="16">
        <v>298</v>
      </c>
      <c r="J18" s="16">
        <v>1</v>
      </c>
      <c r="K18" s="16">
        <v>1</v>
      </c>
      <c r="L18" s="16">
        <v>0</v>
      </c>
      <c r="M18" s="16">
        <f t="shared" si="1"/>
        <v>300</v>
      </c>
      <c r="N18" s="17">
        <f t="shared" si="2"/>
        <v>99.333333333333329</v>
      </c>
      <c r="O18" s="17">
        <f t="shared" si="3"/>
        <v>0.33333333333333337</v>
      </c>
      <c r="P18" s="17">
        <f t="shared" si="4"/>
        <v>0.33333333333333337</v>
      </c>
      <c r="Q18" s="17">
        <f t="shared" si="5"/>
        <v>0</v>
      </c>
      <c r="R18" s="18">
        <v>1799</v>
      </c>
      <c r="S18" s="18">
        <v>1745</v>
      </c>
      <c r="T18" s="18">
        <v>1773</v>
      </c>
      <c r="U18" s="16">
        <f t="shared" si="6"/>
        <v>1772.3333333333333</v>
      </c>
      <c r="V18" s="3">
        <f t="shared" si="7"/>
        <v>7.5855866666666651</v>
      </c>
      <c r="W18" s="3">
        <f t="shared" si="8"/>
        <v>7.5350160888888862</v>
      </c>
      <c r="X18" s="3">
        <f t="shared" si="9"/>
        <v>2.5285288888888889E-2</v>
      </c>
      <c r="Y18" s="3">
        <f t="shared" si="10"/>
        <v>2.5285288888888889E-2</v>
      </c>
      <c r="Z18" s="3">
        <f t="shared" si="11"/>
        <v>0</v>
      </c>
      <c r="AB18" s="67">
        <v>4.4290000000000003</v>
      </c>
      <c r="AC18" s="67">
        <v>19.78</v>
      </c>
      <c r="AD18" s="67">
        <v>22.789000000000001</v>
      </c>
      <c r="AE18" s="67">
        <v>9.1999999999999993</v>
      </c>
      <c r="AF18" s="67">
        <v>70.475999999999999</v>
      </c>
      <c r="AH18" s="152">
        <v>1.6</v>
      </c>
      <c r="AI18" s="152">
        <v>0.43942975128800998</v>
      </c>
      <c r="AJ18" s="152">
        <v>14.8857416165828</v>
      </c>
      <c r="AK18" s="67">
        <v>2.1934448205680002</v>
      </c>
    </row>
    <row r="19" spans="1:37" x14ac:dyDescent="0.3">
      <c r="A19" s="22">
        <v>16</v>
      </c>
      <c r="B19" s="22" t="s">
        <v>22</v>
      </c>
      <c r="C19" s="23">
        <v>44474</v>
      </c>
      <c r="D19" s="24">
        <v>21.04</v>
      </c>
      <c r="E19" s="24">
        <v>0.45</v>
      </c>
      <c r="F19" s="24">
        <v>0.5</v>
      </c>
      <c r="G19" s="24">
        <v>0.55000000000000004</v>
      </c>
      <c r="H19" s="19">
        <f t="shared" si="12"/>
        <v>1.5</v>
      </c>
      <c r="I19" s="16">
        <v>299</v>
      </c>
      <c r="J19" s="16">
        <v>0</v>
      </c>
      <c r="K19" s="16">
        <v>1</v>
      </c>
      <c r="L19" s="16">
        <v>0</v>
      </c>
      <c r="M19" s="16">
        <f t="shared" si="1"/>
        <v>300</v>
      </c>
      <c r="N19" s="17">
        <f t="shared" si="2"/>
        <v>99.666666666666671</v>
      </c>
      <c r="O19" s="17">
        <f t="shared" si="3"/>
        <v>0</v>
      </c>
      <c r="P19" s="17">
        <f t="shared" si="4"/>
        <v>0.33333333333333337</v>
      </c>
      <c r="Q19" s="17">
        <f t="shared" si="5"/>
        <v>0</v>
      </c>
      <c r="R19" s="18">
        <v>2950</v>
      </c>
      <c r="S19" s="18">
        <v>2847</v>
      </c>
      <c r="T19" s="18">
        <v>2906</v>
      </c>
      <c r="U19" s="16">
        <f t="shared" si="6"/>
        <v>2901</v>
      </c>
      <c r="V19" s="3">
        <f t="shared" si="7"/>
        <v>12.416279999999999</v>
      </c>
      <c r="W19" s="3">
        <f t="shared" si="8"/>
        <v>12.374892399999998</v>
      </c>
      <c r="X19" s="3">
        <f t="shared" si="9"/>
        <v>0</v>
      </c>
      <c r="Y19" s="3">
        <f t="shared" si="10"/>
        <v>4.1387600000000004E-2</v>
      </c>
      <c r="Z19" s="3">
        <f t="shared" si="11"/>
        <v>0</v>
      </c>
      <c r="AB19" s="67">
        <v>2.3959999999999999</v>
      </c>
      <c r="AC19" s="67">
        <v>22.161000000000001</v>
      </c>
      <c r="AD19" s="67">
        <v>24.498000000000001</v>
      </c>
      <c r="AE19" s="67">
        <v>9.1489999999999991</v>
      </c>
      <c r="AF19" s="67">
        <v>79.894999999999996</v>
      </c>
      <c r="AH19" s="152">
        <v>1.6</v>
      </c>
      <c r="AI19" s="152">
        <v>0.27316717006473401</v>
      </c>
      <c r="AJ19" s="152">
        <v>14.8857416165828</v>
      </c>
      <c r="AK19" s="67">
        <v>2.2299972871548701</v>
      </c>
    </row>
    <row r="20" spans="1:37" x14ac:dyDescent="0.3">
      <c r="A20" s="25">
        <v>17</v>
      </c>
      <c r="B20" s="25" t="s">
        <v>23</v>
      </c>
      <c r="C20" s="26">
        <v>44475</v>
      </c>
      <c r="D20" s="27">
        <v>22.63</v>
      </c>
      <c r="E20" s="27">
        <v>0.4</v>
      </c>
      <c r="F20" s="27">
        <v>0.45</v>
      </c>
      <c r="G20" s="27">
        <v>0.55000000000000004</v>
      </c>
      <c r="H20" s="27">
        <f t="shared" si="12"/>
        <v>1.4000000000000001</v>
      </c>
      <c r="I20" s="16">
        <v>300</v>
      </c>
      <c r="J20" s="16">
        <v>0</v>
      </c>
      <c r="K20" s="16">
        <v>0</v>
      </c>
      <c r="L20" s="16">
        <v>0</v>
      </c>
      <c r="M20" s="16">
        <f t="shared" si="1"/>
        <v>300</v>
      </c>
      <c r="N20" s="17">
        <f t="shared" si="2"/>
        <v>100</v>
      </c>
      <c r="O20" s="17">
        <f t="shared" si="3"/>
        <v>0</v>
      </c>
      <c r="P20" s="17">
        <f t="shared" si="4"/>
        <v>0</v>
      </c>
      <c r="Q20" s="17">
        <f t="shared" si="5"/>
        <v>0</v>
      </c>
      <c r="R20" s="18">
        <v>2034</v>
      </c>
      <c r="S20" s="18">
        <v>1967</v>
      </c>
      <c r="T20" s="18">
        <v>1955</v>
      </c>
      <c r="U20" s="16">
        <f t="shared" si="6"/>
        <v>1985.3333333333333</v>
      </c>
      <c r="V20" s="3">
        <f t="shared" si="7"/>
        <v>8.4972266666666663</v>
      </c>
      <c r="W20" s="3">
        <f t="shared" si="8"/>
        <v>8.4972266666666663</v>
      </c>
      <c r="X20" s="3">
        <f t="shared" si="9"/>
        <v>0</v>
      </c>
      <c r="Y20" s="3">
        <f t="shared" si="10"/>
        <v>0</v>
      </c>
      <c r="Z20" s="3">
        <f t="shared" si="11"/>
        <v>0</v>
      </c>
      <c r="AB20" s="67">
        <v>3.41</v>
      </c>
      <c r="AC20" s="67">
        <v>20.638999999999999</v>
      </c>
      <c r="AD20" s="67">
        <v>25.148</v>
      </c>
      <c r="AE20" s="67">
        <v>9.56</v>
      </c>
      <c r="AF20" s="67">
        <v>74.733999999999995</v>
      </c>
      <c r="AH20" s="152">
        <v>1.6</v>
      </c>
      <c r="AI20" s="152">
        <v>0.241359997328709</v>
      </c>
      <c r="AJ20" s="152">
        <v>3.4441863806193802</v>
      </c>
      <c r="AK20" s="67">
        <v>2.28496298803441</v>
      </c>
    </row>
    <row r="21" spans="1:37" x14ac:dyDescent="0.3">
      <c r="A21" s="25">
        <v>18</v>
      </c>
      <c r="B21" s="25" t="s">
        <v>23</v>
      </c>
      <c r="C21" s="26">
        <v>44475</v>
      </c>
      <c r="D21" s="27">
        <v>21.03</v>
      </c>
      <c r="E21" s="27">
        <v>0.45</v>
      </c>
      <c r="F21" s="27">
        <v>0.5</v>
      </c>
      <c r="G21" s="27">
        <v>0.55000000000000004</v>
      </c>
      <c r="H21" s="27">
        <f t="shared" si="12"/>
        <v>1.5</v>
      </c>
      <c r="I21" s="16">
        <v>300</v>
      </c>
      <c r="J21" s="16">
        <v>0</v>
      </c>
      <c r="K21" s="16">
        <v>0</v>
      </c>
      <c r="L21" s="16">
        <v>0</v>
      </c>
      <c r="M21" s="16">
        <f t="shared" si="1"/>
        <v>300</v>
      </c>
      <c r="N21" s="17">
        <f t="shared" si="2"/>
        <v>100</v>
      </c>
      <c r="O21" s="17">
        <f t="shared" si="3"/>
        <v>0</v>
      </c>
      <c r="P21" s="17">
        <f t="shared" si="4"/>
        <v>0</v>
      </c>
      <c r="Q21" s="17">
        <f t="shared" si="5"/>
        <v>0</v>
      </c>
      <c r="R21" s="18">
        <v>2145</v>
      </c>
      <c r="S21" s="18">
        <v>2009</v>
      </c>
      <c r="T21" s="18">
        <v>2007</v>
      </c>
      <c r="U21" s="16">
        <f t="shared" si="6"/>
        <v>2053.6666666666665</v>
      </c>
      <c r="V21" s="3">
        <f t="shared" si="7"/>
        <v>8.7896933333333322</v>
      </c>
      <c r="W21" s="3">
        <f t="shared" si="8"/>
        <v>8.7896933333333322</v>
      </c>
      <c r="X21" s="3">
        <f t="shared" si="9"/>
        <v>0</v>
      </c>
      <c r="Y21" s="3">
        <f t="shared" si="10"/>
        <v>0</v>
      </c>
      <c r="Z21" s="3">
        <f t="shared" si="11"/>
        <v>0</v>
      </c>
      <c r="AB21" s="67">
        <v>3.5350000000000001</v>
      </c>
      <c r="AC21" s="67">
        <v>16.286000000000001</v>
      </c>
      <c r="AD21" s="67">
        <v>24.004999999999999</v>
      </c>
      <c r="AE21" s="67">
        <v>9.34</v>
      </c>
      <c r="AF21" s="67">
        <v>70.328000000000003</v>
      </c>
      <c r="AH21" s="152">
        <v>1.6</v>
      </c>
      <c r="AI21" s="152">
        <v>0.22567051736996099</v>
      </c>
      <c r="AJ21" s="152">
        <v>31.554683260478601</v>
      </c>
      <c r="AK21" s="67">
        <v>2.3769304767911299</v>
      </c>
    </row>
    <row r="22" spans="1:37" x14ac:dyDescent="0.3">
      <c r="A22" s="25">
        <v>19</v>
      </c>
      <c r="B22" s="25" t="s">
        <v>23</v>
      </c>
      <c r="C22" s="26">
        <v>44475</v>
      </c>
      <c r="D22" s="27">
        <v>20.68</v>
      </c>
      <c r="E22" s="27">
        <v>0.35</v>
      </c>
      <c r="F22" s="27">
        <v>0.5</v>
      </c>
      <c r="G22" s="27">
        <v>0.45</v>
      </c>
      <c r="H22" s="27">
        <f t="shared" si="12"/>
        <v>1.3</v>
      </c>
      <c r="I22" s="16">
        <v>300</v>
      </c>
      <c r="J22" s="16">
        <v>0</v>
      </c>
      <c r="K22" s="16">
        <v>0</v>
      </c>
      <c r="L22" s="16">
        <v>0</v>
      </c>
      <c r="M22" s="16">
        <f t="shared" si="1"/>
        <v>300</v>
      </c>
      <c r="N22" s="17">
        <f t="shared" si="2"/>
        <v>100</v>
      </c>
      <c r="O22" s="17">
        <f t="shared" si="3"/>
        <v>0</v>
      </c>
      <c r="P22" s="17">
        <f t="shared" si="4"/>
        <v>0</v>
      </c>
      <c r="Q22" s="17">
        <f t="shared" si="5"/>
        <v>0</v>
      </c>
      <c r="R22" s="18">
        <v>2283</v>
      </c>
      <c r="S22" s="18">
        <v>2262</v>
      </c>
      <c r="T22" s="18">
        <v>2253</v>
      </c>
      <c r="U22" s="16">
        <f t="shared" si="6"/>
        <v>2266</v>
      </c>
      <c r="V22" s="3">
        <f t="shared" si="7"/>
        <v>9.6984799999999982</v>
      </c>
      <c r="W22" s="3">
        <f t="shared" si="8"/>
        <v>9.6984799999999982</v>
      </c>
      <c r="X22" s="3">
        <f t="shared" si="9"/>
        <v>0</v>
      </c>
      <c r="Y22" s="3">
        <f t="shared" si="10"/>
        <v>0</v>
      </c>
      <c r="Z22" s="3">
        <f t="shared" si="11"/>
        <v>0</v>
      </c>
      <c r="AB22" s="67">
        <v>4.1529999999999996</v>
      </c>
      <c r="AC22" s="67">
        <v>23.091999999999999</v>
      </c>
      <c r="AD22" s="67">
        <v>23.207999999999998</v>
      </c>
      <c r="AE22" s="67">
        <v>9.4600000000000009</v>
      </c>
      <c r="AF22" s="67">
        <v>74.730999999999995</v>
      </c>
      <c r="AH22" s="152">
        <v>1.6</v>
      </c>
      <c r="AI22" s="152">
        <v>0.14968048215940999</v>
      </c>
      <c r="AJ22" s="152">
        <v>1.6</v>
      </c>
      <c r="AK22" s="67">
        <v>2.10239008383813</v>
      </c>
    </row>
    <row r="23" spans="1:37" x14ac:dyDescent="0.3">
      <c r="A23" s="25">
        <v>20</v>
      </c>
      <c r="B23" s="25" t="s">
        <v>23</v>
      </c>
      <c r="C23" s="26">
        <v>44475</v>
      </c>
      <c r="D23" s="27">
        <v>20.62</v>
      </c>
      <c r="E23" s="27">
        <v>0.25</v>
      </c>
      <c r="F23" s="27">
        <v>0.4</v>
      </c>
      <c r="G23" s="27">
        <v>0.45</v>
      </c>
      <c r="H23" s="27">
        <f t="shared" si="12"/>
        <v>1.1000000000000001</v>
      </c>
      <c r="I23" s="16">
        <v>300</v>
      </c>
      <c r="J23" s="16">
        <v>0</v>
      </c>
      <c r="K23" s="16">
        <v>0</v>
      </c>
      <c r="L23" s="16">
        <v>0</v>
      </c>
      <c r="M23" s="16">
        <f t="shared" si="1"/>
        <v>300</v>
      </c>
      <c r="N23" s="17">
        <f t="shared" si="2"/>
        <v>100</v>
      </c>
      <c r="O23" s="17">
        <f t="shared" si="3"/>
        <v>0</v>
      </c>
      <c r="P23" s="17">
        <f t="shared" si="4"/>
        <v>0</v>
      </c>
      <c r="Q23" s="17">
        <f t="shared" si="5"/>
        <v>0</v>
      </c>
      <c r="R23" s="18">
        <v>1138</v>
      </c>
      <c r="S23" s="18">
        <v>1114</v>
      </c>
      <c r="T23" s="18">
        <v>1038</v>
      </c>
      <c r="U23" s="16">
        <f t="shared" si="6"/>
        <v>1096.6666666666667</v>
      </c>
      <c r="V23" s="3">
        <f t="shared" si="7"/>
        <v>4.6937333333333333</v>
      </c>
      <c r="W23" s="3">
        <f t="shared" si="8"/>
        <v>4.6937333333333333</v>
      </c>
      <c r="X23" s="3">
        <f t="shared" si="9"/>
        <v>0</v>
      </c>
      <c r="Y23" s="3">
        <f t="shared" si="10"/>
        <v>0</v>
      </c>
      <c r="Z23" s="3">
        <f t="shared" si="11"/>
        <v>0</v>
      </c>
      <c r="AB23" s="67">
        <v>5.5039999999999996</v>
      </c>
      <c r="AC23" s="67">
        <v>22.29</v>
      </c>
      <c r="AD23" s="67">
        <v>18.303999999999998</v>
      </c>
      <c r="AE23" s="67">
        <v>9.3699999999999992</v>
      </c>
      <c r="AF23" s="67">
        <v>60.018000000000001</v>
      </c>
      <c r="AH23" s="152">
        <v>1.6</v>
      </c>
      <c r="AI23" s="152">
        <v>0.43942975128800998</v>
      </c>
      <c r="AJ23" s="152">
        <v>14.8857416165828</v>
      </c>
      <c r="AK23" s="67">
        <v>1.93970831651023</v>
      </c>
    </row>
    <row r="24" spans="1:37" x14ac:dyDescent="0.3">
      <c r="A24" s="25">
        <v>21</v>
      </c>
      <c r="B24" s="25" t="s">
        <v>23</v>
      </c>
      <c r="C24" s="26">
        <v>44475</v>
      </c>
      <c r="D24" s="27">
        <v>21.33</v>
      </c>
      <c r="E24" s="27">
        <v>0.35</v>
      </c>
      <c r="F24" s="27">
        <v>0.45</v>
      </c>
      <c r="G24" s="27">
        <v>0.55000000000000004</v>
      </c>
      <c r="H24" s="27">
        <f t="shared" si="12"/>
        <v>1.35</v>
      </c>
      <c r="I24" s="16">
        <v>300</v>
      </c>
      <c r="J24" s="16">
        <v>0</v>
      </c>
      <c r="K24" s="16">
        <v>0</v>
      </c>
      <c r="L24" s="16">
        <v>0</v>
      </c>
      <c r="M24" s="16">
        <f t="shared" si="1"/>
        <v>300</v>
      </c>
      <c r="N24" s="17">
        <f t="shared" si="2"/>
        <v>100</v>
      </c>
      <c r="O24" s="17">
        <f t="shared" si="3"/>
        <v>0</v>
      </c>
      <c r="P24" s="17">
        <f t="shared" si="4"/>
        <v>0</v>
      </c>
      <c r="Q24" s="17">
        <f t="shared" si="5"/>
        <v>0</v>
      </c>
      <c r="R24" s="18">
        <v>2144</v>
      </c>
      <c r="S24" s="18">
        <v>2126</v>
      </c>
      <c r="T24" s="18">
        <v>2117</v>
      </c>
      <c r="U24" s="16">
        <f t="shared" si="6"/>
        <v>2129</v>
      </c>
      <c r="V24" s="3">
        <f t="shared" si="7"/>
        <v>9.1121199999999991</v>
      </c>
      <c r="W24" s="3">
        <f t="shared" si="8"/>
        <v>9.1121199999999991</v>
      </c>
      <c r="X24" s="3">
        <f t="shared" si="9"/>
        <v>0</v>
      </c>
      <c r="Y24" s="3">
        <f t="shared" si="10"/>
        <v>0</v>
      </c>
      <c r="Z24" s="3">
        <f t="shared" si="11"/>
        <v>0</v>
      </c>
      <c r="AB24" s="67">
        <v>4.1669999999999998</v>
      </c>
      <c r="AC24" s="67">
        <v>17.318000000000001</v>
      </c>
      <c r="AD24" s="67">
        <v>16.707999999999998</v>
      </c>
      <c r="AE24" s="67">
        <v>9.2110000000000003</v>
      </c>
      <c r="AF24" s="67">
        <v>60.469000000000001</v>
      </c>
      <c r="AH24" s="152">
        <v>1.6</v>
      </c>
      <c r="AI24" s="152">
        <v>0.42232775924632698</v>
      </c>
      <c r="AJ24" s="152">
        <v>12.0845810087852</v>
      </c>
      <c r="AK24" s="67">
        <v>2.1751963304270099</v>
      </c>
    </row>
    <row r="25" spans="1:37" x14ac:dyDescent="0.3">
      <c r="A25" s="25">
        <v>22</v>
      </c>
      <c r="B25" s="25" t="s">
        <v>23</v>
      </c>
      <c r="C25" s="26">
        <v>44475</v>
      </c>
      <c r="D25" s="27">
        <v>21.72</v>
      </c>
      <c r="E25" s="27">
        <v>0.25</v>
      </c>
      <c r="F25" s="27">
        <v>0.25</v>
      </c>
      <c r="G25" s="27">
        <v>0.45</v>
      </c>
      <c r="H25" s="27">
        <f t="shared" si="12"/>
        <v>0.95</v>
      </c>
      <c r="I25" s="16">
        <v>300</v>
      </c>
      <c r="J25" s="16">
        <v>0</v>
      </c>
      <c r="K25" s="16">
        <v>0</v>
      </c>
      <c r="L25" s="16">
        <v>0</v>
      </c>
      <c r="M25" s="16">
        <f t="shared" si="1"/>
        <v>300</v>
      </c>
      <c r="N25" s="17">
        <f t="shared" si="2"/>
        <v>100</v>
      </c>
      <c r="O25" s="17">
        <f t="shared" si="3"/>
        <v>0</v>
      </c>
      <c r="P25" s="17">
        <f t="shared" si="4"/>
        <v>0</v>
      </c>
      <c r="Q25" s="17">
        <f t="shared" si="5"/>
        <v>0</v>
      </c>
      <c r="R25" s="18">
        <v>2464</v>
      </c>
      <c r="S25" s="18">
        <v>2236</v>
      </c>
      <c r="T25" s="18">
        <v>2370</v>
      </c>
      <c r="U25" s="16">
        <f t="shared" si="6"/>
        <v>2356.6666666666665</v>
      </c>
      <c r="V25" s="3">
        <f t="shared" si="7"/>
        <v>10.086533333333332</v>
      </c>
      <c r="W25" s="3">
        <f t="shared" si="8"/>
        <v>10.086533333333332</v>
      </c>
      <c r="X25" s="3">
        <f t="shared" si="9"/>
        <v>0</v>
      </c>
      <c r="Y25" s="3">
        <f t="shared" si="10"/>
        <v>0</v>
      </c>
      <c r="Z25" s="3">
        <f t="shared" si="11"/>
        <v>0</v>
      </c>
      <c r="AB25" s="67">
        <v>5.665</v>
      </c>
      <c r="AC25" s="67">
        <v>21.507999999999999</v>
      </c>
      <c r="AD25" s="67">
        <v>14.106999999999999</v>
      </c>
      <c r="AE25" s="67">
        <v>9.3019999999999996</v>
      </c>
      <c r="AF25" s="67">
        <v>64.313000000000002</v>
      </c>
      <c r="AH25" s="152">
        <v>1.6</v>
      </c>
      <c r="AI25" s="152">
        <v>0.761343712715709</v>
      </c>
      <c r="AJ25" s="152">
        <v>23.449116368449001</v>
      </c>
      <c r="AK25" s="67">
        <v>2.3953767156012198</v>
      </c>
    </row>
    <row r="26" spans="1:37" x14ac:dyDescent="0.3">
      <c r="A26" s="25">
        <v>23</v>
      </c>
      <c r="B26" s="25" t="s">
        <v>23</v>
      </c>
      <c r="C26" s="26">
        <v>44475</v>
      </c>
      <c r="D26" s="27">
        <v>20.54</v>
      </c>
      <c r="E26" s="27">
        <v>0.3</v>
      </c>
      <c r="F26" s="27">
        <v>0.45</v>
      </c>
      <c r="G26" s="27">
        <v>0.4</v>
      </c>
      <c r="H26" s="27">
        <f t="shared" si="12"/>
        <v>1.1499999999999999</v>
      </c>
      <c r="I26" s="16">
        <v>300</v>
      </c>
      <c r="J26" s="16">
        <v>0</v>
      </c>
      <c r="K26" s="16">
        <v>0</v>
      </c>
      <c r="L26" s="16">
        <v>0</v>
      </c>
      <c r="M26" s="16">
        <f t="shared" si="1"/>
        <v>300</v>
      </c>
      <c r="N26" s="17">
        <f t="shared" si="2"/>
        <v>100</v>
      </c>
      <c r="O26" s="17">
        <f t="shared" si="3"/>
        <v>0</v>
      </c>
      <c r="P26" s="17">
        <f t="shared" si="4"/>
        <v>0</v>
      </c>
      <c r="Q26" s="17">
        <f t="shared" si="5"/>
        <v>0</v>
      </c>
      <c r="R26" s="18">
        <v>3503</v>
      </c>
      <c r="S26" s="18">
        <v>3283</v>
      </c>
      <c r="T26" s="18">
        <v>3273</v>
      </c>
      <c r="U26" s="16">
        <f t="shared" si="6"/>
        <v>3353</v>
      </c>
      <c r="V26" s="3">
        <f t="shared" si="7"/>
        <v>14.35084</v>
      </c>
      <c r="W26" s="3">
        <f t="shared" si="8"/>
        <v>14.35084</v>
      </c>
      <c r="X26" s="3">
        <f t="shared" si="9"/>
        <v>0</v>
      </c>
      <c r="Y26" s="3">
        <f t="shared" si="10"/>
        <v>0</v>
      </c>
      <c r="Z26" s="3">
        <f t="shared" si="11"/>
        <v>0</v>
      </c>
      <c r="AB26" s="67">
        <v>4.2329999999999997</v>
      </c>
      <c r="AC26" s="67">
        <v>23.504999999999999</v>
      </c>
      <c r="AD26" s="67">
        <v>22.946999999999999</v>
      </c>
      <c r="AE26" s="67">
        <v>9.3670000000000009</v>
      </c>
      <c r="AF26" s="67">
        <v>72.353999999999999</v>
      </c>
      <c r="AH26" s="152">
        <v>1.6</v>
      </c>
      <c r="AI26" s="152">
        <v>0.57943803338732303</v>
      </c>
      <c r="AJ26" s="152">
        <v>41.935943157127902</v>
      </c>
      <c r="AK26" s="67">
        <v>2.78660725418505</v>
      </c>
    </row>
    <row r="27" spans="1:37" x14ac:dyDescent="0.3">
      <c r="A27" s="25">
        <v>24</v>
      </c>
      <c r="B27" s="25" t="s">
        <v>23</v>
      </c>
      <c r="C27" s="26">
        <v>44475</v>
      </c>
      <c r="D27" s="27">
        <v>23.04</v>
      </c>
      <c r="E27" s="27">
        <v>0.2</v>
      </c>
      <c r="F27" s="27">
        <v>0.45</v>
      </c>
      <c r="G27" s="27">
        <v>0.5</v>
      </c>
      <c r="H27" s="27">
        <f t="shared" si="12"/>
        <v>1.1499999999999999</v>
      </c>
      <c r="I27" s="16">
        <v>298</v>
      </c>
      <c r="J27" s="16">
        <v>0</v>
      </c>
      <c r="K27" s="16">
        <v>2</v>
      </c>
      <c r="L27" s="16">
        <v>0</v>
      </c>
      <c r="M27" s="16">
        <f t="shared" si="1"/>
        <v>300</v>
      </c>
      <c r="N27" s="17">
        <f t="shared" si="2"/>
        <v>99.333333333333329</v>
      </c>
      <c r="O27" s="17">
        <f t="shared" si="3"/>
        <v>0</v>
      </c>
      <c r="P27" s="17">
        <f t="shared" si="4"/>
        <v>0.66666666666666674</v>
      </c>
      <c r="Q27" s="17">
        <f t="shared" si="5"/>
        <v>0</v>
      </c>
      <c r="R27" s="18">
        <v>2184</v>
      </c>
      <c r="S27" s="18">
        <v>2007</v>
      </c>
      <c r="T27" s="18">
        <v>2012</v>
      </c>
      <c r="U27" s="16">
        <f t="shared" si="6"/>
        <v>2067.6666666666665</v>
      </c>
      <c r="V27" s="3">
        <f t="shared" si="7"/>
        <v>8.8496133333333322</v>
      </c>
      <c r="W27" s="3">
        <f t="shared" si="8"/>
        <v>8.7906159111111091</v>
      </c>
      <c r="X27" s="3">
        <f t="shared" si="9"/>
        <v>0</v>
      </c>
      <c r="Y27" s="3">
        <f t="shared" si="10"/>
        <v>5.8997422222222221E-2</v>
      </c>
      <c r="Z27" s="3">
        <f t="shared" si="11"/>
        <v>0</v>
      </c>
      <c r="AB27" s="67">
        <v>3.11</v>
      </c>
      <c r="AC27" s="67">
        <v>19.920999999999999</v>
      </c>
      <c r="AD27" s="67">
        <v>29.678999999999998</v>
      </c>
      <c r="AE27" s="67">
        <v>9.2469999999999999</v>
      </c>
      <c r="AF27" s="67">
        <v>85.495000000000005</v>
      </c>
      <c r="AH27" s="152">
        <v>1.6</v>
      </c>
      <c r="AI27" s="152">
        <v>1.3017736576785599</v>
      </c>
      <c r="AJ27" s="152">
        <v>34.374146390769802</v>
      </c>
      <c r="AK27" s="67">
        <v>2.4508190723871999</v>
      </c>
    </row>
    <row r="28" spans="1:37" x14ac:dyDescent="0.3">
      <c r="A28" s="28">
        <v>25</v>
      </c>
      <c r="B28" s="28" t="s">
        <v>24</v>
      </c>
      <c r="C28" s="29">
        <v>44476</v>
      </c>
      <c r="D28" s="30">
        <v>21.67</v>
      </c>
      <c r="E28" s="30">
        <v>0.2</v>
      </c>
      <c r="F28" s="30">
        <v>0.35</v>
      </c>
      <c r="G28" s="30">
        <v>0.35</v>
      </c>
      <c r="H28" s="30">
        <f t="shared" si="12"/>
        <v>0.9</v>
      </c>
      <c r="I28" s="16">
        <v>296</v>
      </c>
      <c r="J28" s="16">
        <v>4</v>
      </c>
      <c r="K28" s="16">
        <v>0</v>
      </c>
      <c r="L28" s="16">
        <v>0</v>
      </c>
      <c r="M28" s="16">
        <f t="shared" si="1"/>
        <v>300</v>
      </c>
      <c r="N28" s="17">
        <f t="shared" si="2"/>
        <v>98.666666666666671</v>
      </c>
      <c r="O28" s="17">
        <f t="shared" si="3"/>
        <v>1.3333333333333335</v>
      </c>
      <c r="P28" s="17">
        <f t="shared" si="4"/>
        <v>0</v>
      </c>
      <c r="Q28" s="17">
        <f t="shared" si="5"/>
        <v>0</v>
      </c>
      <c r="R28" s="18">
        <v>1835</v>
      </c>
      <c r="S28" s="18">
        <v>2054</v>
      </c>
      <c r="T28" s="18">
        <v>1943</v>
      </c>
      <c r="U28" s="16">
        <f t="shared" si="6"/>
        <v>1944</v>
      </c>
      <c r="V28" s="3">
        <f t="shared" si="7"/>
        <v>8.3203199999999988</v>
      </c>
      <c r="W28" s="3">
        <f t="shared" si="8"/>
        <v>8.2093823999999991</v>
      </c>
      <c r="X28" s="3">
        <f t="shared" si="9"/>
        <v>0.1109376</v>
      </c>
      <c r="Y28" s="3">
        <f t="shared" si="10"/>
        <v>0</v>
      </c>
      <c r="Z28" s="3">
        <f t="shared" si="11"/>
        <v>0</v>
      </c>
      <c r="AB28" s="67">
        <v>3.7429999999999999</v>
      </c>
      <c r="AC28" s="67">
        <v>17.817</v>
      </c>
      <c r="AD28" s="67">
        <v>15.589</v>
      </c>
      <c r="AE28" s="67">
        <v>9.07</v>
      </c>
      <c r="AF28" s="67">
        <v>56.173999999999999</v>
      </c>
      <c r="AH28" s="152">
        <v>1.6</v>
      </c>
      <c r="AI28" s="152">
        <v>0.43942975128800998</v>
      </c>
      <c r="AJ28" s="152">
        <v>17.329248509503302</v>
      </c>
      <c r="AK28" s="67">
        <v>2.3953767156012198</v>
      </c>
    </row>
    <row r="29" spans="1:37" x14ac:dyDescent="0.3">
      <c r="A29" s="28">
        <v>26</v>
      </c>
      <c r="B29" s="28" t="s">
        <v>24</v>
      </c>
      <c r="C29" s="29">
        <v>44476</v>
      </c>
      <c r="D29" s="30">
        <v>21.65</v>
      </c>
      <c r="E29" s="30">
        <v>0.25</v>
      </c>
      <c r="F29" s="30">
        <v>0.35</v>
      </c>
      <c r="G29" s="30">
        <v>0.35</v>
      </c>
      <c r="H29" s="30">
        <f t="shared" si="12"/>
        <v>0.95</v>
      </c>
      <c r="I29" s="16">
        <v>298</v>
      </c>
      <c r="J29" s="16">
        <v>2</v>
      </c>
      <c r="K29" s="16">
        <v>0</v>
      </c>
      <c r="L29" s="16">
        <v>0</v>
      </c>
      <c r="M29" s="16">
        <f t="shared" si="1"/>
        <v>300</v>
      </c>
      <c r="N29" s="17">
        <f t="shared" si="2"/>
        <v>99.333333333333329</v>
      </c>
      <c r="O29" s="17">
        <f t="shared" si="3"/>
        <v>0.66666666666666674</v>
      </c>
      <c r="P29" s="17">
        <f t="shared" si="4"/>
        <v>0</v>
      </c>
      <c r="Q29" s="17">
        <f t="shared" si="5"/>
        <v>0</v>
      </c>
      <c r="R29" s="18">
        <v>1799</v>
      </c>
      <c r="S29" s="18">
        <v>1727</v>
      </c>
      <c r="T29" s="18">
        <v>1840</v>
      </c>
      <c r="U29" s="16">
        <f t="shared" si="6"/>
        <v>1788.6666666666667</v>
      </c>
      <c r="V29" s="3">
        <f t="shared" si="7"/>
        <v>7.6554933333333333</v>
      </c>
      <c r="W29" s="3">
        <f t="shared" si="8"/>
        <v>7.6044567111111112</v>
      </c>
      <c r="X29" s="3">
        <f t="shared" si="9"/>
        <v>5.103662222222223E-2</v>
      </c>
      <c r="Y29" s="3">
        <f t="shared" si="10"/>
        <v>0</v>
      </c>
      <c r="Z29" s="3">
        <f t="shared" si="11"/>
        <v>0</v>
      </c>
      <c r="AB29" s="67">
        <v>3.8820000000000001</v>
      </c>
      <c r="AC29" s="67">
        <v>20.027999999999999</v>
      </c>
      <c r="AD29" s="67">
        <v>13.039</v>
      </c>
      <c r="AE29" s="67">
        <v>9.0139999999999993</v>
      </c>
      <c r="AF29" s="67">
        <v>48.89</v>
      </c>
      <c r="AH29" s="152">
        <v>1.6</v>
      </c>
      <c r="AI29" s="152">
        <v>0.371615033442107</v>
      </c>
      <c r="AJ29" s="152">
        <v>34.374146390769802</v>
      </c>
      <c r="AK29" s="67">
        <v>2.3953767156012198</v>
      </c>
    </row>
    <row r="30" spans="1:37" x14ac:dyDescent="0.3">
      <c r="A30" s="28">
        <v>27</v>
      </c>
      <c r="B30" s="28" t="s">
        <v>24</v>
      </c>
      <c r="C30" s="29">
        <v>44476</v>
      </c>
      <c r="D30" s="30">
        <v>21.45</v>
      </c>
      <c r="E30" s="30">
        <v>0.25</v>
      </c>
      <c r="F30" s="30">
        <v>0.35</v>
      </c>
      <c r="G30" s="30">
        <v>0.35</v>
      </c>
      <c r="H30" s="30">
        <f t="shared" si="12"/>
        <v>0.95</v>
      </c>
      <c r="I30" s="16">
        <v>300</v>
      </c>
      <c r="J30" s="16">
        <v>0</v>
      </c>
      <c r="K30" s="16">
        <v>0</v>
      </c>
      <c r="L30" s="16">
        <v>0</v>
      </c>
      <c r="M30" s="16">
        <f t="shared" si="1"/>
        <v>300</v>
      </c>
      <c r="N30" s="17">
        <f t="shared" si="2"/>
        <v>100</v>
      </c>
      <c r="O30" s="17">
        <f t="shared" si="3"/>
        <v>0</v>
      </c>
      <c r="P30" s="17">
        <f t="shared" si="4"/>
        <v>0</v>
      </c>
      <c r="Q30" s="17">
        <f t="shared" si="5"/>
        <v>0</v>
      </c>
      <c r="R30" s="18">
        <v>992</v>
      </c>
      <c r="S30" s="18">
        <v>1003</v>
      </c>
      <c r="T30" s="18">
        <v>967</v>
      </c>
      <c r="U30" s="16">
        <f t="shared" si="6"/>
        <v>987.33333333333337</v>
      </c>
      <c r="V30" s="3">
        <f t="shared" si="7"/>
        <v>4.225786666666667</v>
      </c>
      <c r="W30" s="3">
        <f t="shared" si="8"/>
        <v>4.225786666666667</v>
      </c>
      <c r="X30" s="3">
        <f t="shared" si="9"/>
        <v>0</v>
      </c>
      <c r="Y30" s="3">
        <f t="shared" si="10"/>
        <v>0</v>
      </c>
      <c r="Z30" s="3">
        <f t="shared" si="11"/>
        <v>0</v>
      </c>
      <c r="AB30" s="67">
        <v>4.0869999999999997</v>
      </c>
      <c r="AC30" s="67">
        <v>19.349</v>
      </c>
      <c r="AD30" s="67">
        <v>14.276</v>
      </c>
      <c r="AE30" s="67">
        <v>8.9890000000000008</v>
      </c>
      <c r="AF30" s="67">
        <v>59.569000000000003</v>
      </c>
      <c r="AH30" s="152">
        <v>1.6</v>
      </c>
      <c r="AI30" s="152">
        <v>0.33833259443605501</v>
      </c>
      <c r="AJ30" s="152">
        <v>26.916498872044301</v>
      </c>
      <c r="AK30" s="67">
        <v>2.28496298803441</v>
      </c>
    </row>
    <row r="31" spans="1:37" x14ac:dyDescent="0.3">
      <c r="A31" s="28">
        <v>28</v>
      </c>
      <c r="B31" s="28" t="s">
        <v>24</v>
      </c>
      <c r="C31" s="29">
        <v>44476</v>
      </c>
      <c r="D31" s="30">
        <v>20.67</v>
      </c>
      <c r="E31" s="30">
        <v>0.3</v>
      </c>
      <c r="F31" s="30">
        <v>0.45</v>
      </c>
      <c r="G31" s="30">
        <v>0.5</v>
      </c>
      <c r="H31" s="30">
        <f t="shared" si="12"/>
        <v>1.25</v>
      </c>
      <c r="I31" s="16">
        <v>298</v>
      </c>
      <c r="J31" s="16">
        <v>2</v>
      </c>
      <c r="K31" s="16">
        <v>0</v>
      </c>
      <c r="L31" s="16">
        <v>0</v>
      </c>
      <c r="M31" s="16">
        <f t="shared" si="1"/>
        <v>300</v>
      </c>
      <c r="N31" s="17">
        <f t="shared" si="2"/>
        <v>99.333333333333329</v>
      </c>
      <c r="O31" s="17">
        <f t="shared" si="3"/>
        <v>0.66666666666666674</v>
      </c>
      <c r="P31" s="17">
        <f t="shared" si="4"/>
        <v>0</v>
      </c>
      <c r="Q31" s="17">
        <f t="shared" si="5"/>
        <v>0</v>
      </c>
      <c r="R31" s="18">
        <v>2034</v>
      </c>
      <c r="S31" s="18">
        <v>2050</v>
      </c>
      <c r="T31" s="18">
        <v>2090</v>
      </c>
      <c r="U31" s="16">
        <f t="shared" si="6"/>
        <v>2058</v>
      </c>
      <c r="V31" s="3">
        <f t="shared" si="7"/>
        <v>8.8082399999999996</v>
      </c>
      <c r="W31" s="3">
        <f t="shared" si="8"/>
        <v>8.7495183999999995</v>
      </c>
      <c r="X31" s="3">
        <f t="shared" si="9"/>
        <v>5.8721599999999999E-2</v>
      </c>
      <c r="Y31" s="3">
        <f t="shared" si="10"/>
        <v>0</v>
      </c>
      <c r="Z31" s="3">
        <f t="shared" si="11"/>
        <v>0</v>
      </c>
      <c r="AB31" s="67">
        <v>3.6309999999999998</v>
      </c>
      <c r="AC31" s="67">
        <v>31.763000000000002</v>
      </c>
      <c r="AD31" s="67">
        <v>41.54</v>
      </c>
      <c r="AE31" s="67">
        <v>9.2439999999999998</v>
      </c>
      <c r="AF31" s="67">
        <v>182.405</v>
      </c>
      <c r="AH31" s="152">
        <v>1.6</v>
      </c>
      <c r="AI31" s="152">
        <v>0.371615033442107</v>
      </c>
      <c r="AJ31" s="152">
        <v>1.6</v>
      </c>
      <c r="AK31" s="67">
        <v>2.2299972871548701</v>
      </c>
    </row>
    <row r="32" spans="1:37" x14ac:dyDescent="0.3">
      <c r="A32" s="28">
        <v>29</v>
      </c>
      <c r="B32" s="28" t="s">
        <v>24</v>
      </c>
      <c r="C32" s="29">
        <v>44476</v>
      </c>
      <c r="D32" s="30">
        <v>21.84</v>
      </c>
      <c r="E32" s="30">
        <v>0.35</v>
      </c>
      <c r="F32" s="30">
        <v>0.45</v>
      </c>
      <c r="G32" s="30">
        <v>0.55000000000000004</v>
      </c>
      <c r="H32" s="30">
        <f t="shared" si="12"/>
        <v>1.35</v>
      </c>
      <c r="I32" s="16">
        <v>299</v>
      </c>
      <c r="J32" s="16">
        <v>1</v>
      </c>
      <c r="K32" s="16">
        <v>0</v>
      </c>
      <c r="L32" s="16">
        <v>0</v>
      </c>
      <c r="M32" s="16">
        <f t="shared" si="1"/>
        <v>300</v>
      </c>
      <c r="N32" s="17">
        <f t="shared" si="2"/>
        <v>99.666666666666671</v>
      </c>
      <c r="O32" s="17">
        <f t="shared" si="3"/>
        <v>0.33333333333333337</v>
      </c>
      <c r="P32" s="17">
        <f t="shared" si="4"/>
        <v>0</v>
      </c>
      <c r="Q32" s="17">
        <f t="shared" si="5"/>
        <v>0</v>
      </c>
      <c r="R32" s="18">
        <v>3060</v>
      </c>
      <c r="S32" s="18">
        <v>2984</v>
      </c>
      <c r="T32" s="18">
        <v>2999</v>
      </c>
      <c r="U32" s="16">
        <f t="shared" si="6"/>
        <v>3014.3333333333335</v>
      </c>
      <c r="V32" s="3">
        <f t="shared" si="7"/>
        <v>12.901346666666665</v>
      </c>
      <c r="W32" s="3">
        <f t="shared" si="8"/>
        <v>12.858342177777777</v>
      </c>
      <c r="X32" s="3">
        <f t="shared" si="9"/>
        <v>4.3004488888888887E-2</v>
      </c>
      <c r="Y32" s="3">
        <f t="shared" si="10"/>
        <v>0</v>
      </c>
      <c r="Z32" s="3">
        <f t="shared" si="11"/>
        <v>0</v>
      </c>
      <c r="AB32" s="67">
        <v>2.4140000000000001</v>
      </c>
      <c r="AC32" s="67">
        <v>22.166</v>
      </c>
      <c r="AD32" s="67">
        <v>20.331</v>
      </c>
      <c r="AE32" s="67">
        <v>9.06</v>
      </c>
      <c r="AF32" s="67">
        <v>60.348999999999997</v>
      </c>
      <c r="AH32" s="152">
        <v>1.6</v>
      </c>
      <c r="AI32" s="152">
        <v>0.615250262773548</v>
      </c>
      <c r="AJ32" s="152">
        <v>17.329248509503302</v>
      </c>
      <c r="AK32" s="67">
        <v>2.0661012970841299</v>
      </c>
    </row>
    <row r="33" spans="1:37" x14ac:dyDescent="0.3">
      <c r="A33" s="28">
        <v>30</v>
      </c>
      <c r="B33" s="28" t="s">
        <v>24</v>
      </c>
      <c r="C33" s="29">
        <v>44476</v>
      </c>
      <c r="D33" s="30">
        <v>21.7</v>
      </c>
      <c r="E33" s="30">
        <v>0.35</v>
      </c>
      <c r="F33" s="30">
        <v>0.45</v>
      </c>
      <c r="G33" s="30">
        <v>0.55000000000000004</v>
      </c>
      <c r="H33" s="30">
        <f t="shared" si="12"/>
        <v>1.35</v>
      </c>
      <c r="I33" s="16">
        <v>300</v>
      </c>
      <c r="J33" s="16">
        <v>0</v>
      </c>
      <c r="K33" s="16">
        <v>0</v>
      </c>
      <c r="L33" s="16">
        <v>0</v>
      </c>
      <c r="M33" s="16">
        <f t="shared" si="1"/>
        <v>300</v>
      </c>
      <c r="N33" s="17">
        <f t="shared" si="2"/>
        <v>100</v>
      </c>
      <c r="O33" s="17">
        <f t="shared" si="3"/>
        <v>0</v>
      </c>
      <c r="P33" s="17">
        <f t="shared" si="4"/>
        <v>0</v>
      </c>
      <c r="Q33" s="17">
        <f t="shared" si="5"/>
        <v>0</v>
      </c>
      <c r="R33" s="18">
        <v>3098</v>
      </c>
      <c r="S33" s="18">
        <v>2971</v>
      </c>
      <c r="T33" s="18">
        <v>3147</v>
      </c>
      <c r="U33" s="16">
        <f t="shared" si="6"/>
        <v>3072</v>
      </c>
      <c r="V33" s="3">
        <f t="shared" si="7"/>
        <v>13.148159999999997</v>
      </c>
      <c r="W33" s="3">
        <f t="shared" si="8"/>
        <v>13.148159999999997</v>
      </c>
      <c r="X33" s="3">
        <f t="shared" si="9"/>
        <v>0</v>
      </c>
      <c r="Y33" s="3">
        <f t="shared" si="10"/>
        <v>0</v>
      </c>
      <c r="Z33" s="3">
        <f t="shared" si="11"/>
        <v>0</v>
      </c>
      <c r="AB33" s="67">
        <v>2.806</v>
      </c>
      <c r="AC33" s="67">
        <v>19.716000000000001</v>
      </c>
      <c r="AD33" s="67">
        <v>18.472000000000001</v>
      </c>
      <c r="AE33" s="67">
        <v>8.99</v>
      </c>
      <c r="AF33" s="67">
        <v>57.902999999999999</v>
      </c>
      <c r="AH33" s="152">
        <v>1.6</v>
      </c>
      <c r="AI33" s="152">
        <v>0.761343712715709</v>
      </c>
      <c r="AJ33" s="152">
        <v>41.935943157127902</v>
      </c>
      <c r="AK33" s="67">
        <v>2.26662297082727</v>
      </c>
    </row>
    <row r="34" spans="1:37" x14ac:dyDescent="0.3">
      <c r="A34" s="28">
        <v>31</v>
      </c>
      <c r="B34" s="28" t="s">
        <v>24</v>
      </c>
      <c r="C34" s="29">
        <v>44476</v>
      </c>
      <c r="D34" s="30">
        <v>22.21</v>
      </c>
      <c r="E34" s="30">
        <v>0.15</v>
      </c>
      <c r="F34" s="30">
        <v>0.15</v>
      </c>
      <c r="G34" s="30">
        <v>0.15</v>
      </c>
      <c r="H34" s="30">
        <f t="shared" si="12"/>
        <v>0.44999999999999996</v>
      </c>
      <c r="I34" s="16">
        <v>300</v>
      </c>
      <c r="J34" s="16">
        <v>0</v>
      </c>
      <c r="K34" s="16">
        <v>0</v>
      </c>
      <c r="L34" s="16">
        <v>0</v>
      </c>
      <c r="M34" s="16">
        <f t="shared" si="1"/>
        <v>300</v>
      </c>
      <c r="N34" s="17">
        <f t="shared" si="2"/>
        <v>100</v>
      </c>
      <c r="O34" s="17">
        <f t="shared" si="3"/>
        <v>0</v>
      </c>
      <c r="P34" s="17">
        <f t="shared" si="4"/>
        <v>0</v>
      </c>
      <c r="Q34" s="17">
        <f t="shared" si="5"/>
        <v>0</v>
      </c>
      <c r="R34" s="18">
        <v>484</v>
      </c>
      <c r="S34" s="18">
        <v>415</v>
      </c>
      <c r="T34" s="18">
        <v>413</v>
      </c>
      <c r="U34" s="16">
        <f t="shared" si="6"/>
        <v>437.33333333333331</v>
      </c>
      <c r="V34" s="3">
        <f t="shared" si="7"/>
        <v>1.8717866666666665</v>
      </c>
      <c r="W34" s="3">
        <f t="shared" si="8"/>
        <v>1.8717866666666665</v>
      </c>
      <c r="X34" s="3">
        <f t="shared" si="9"/>
        <v>0</v>
      </c>
      <c r="Y34" s="3">
        <f t="shared" si="10"/>
        <v>0</v>
      </c>
      <c r="Z34" s="3">
        <f t="shared" si="11"/>
        <v>0</v>
      </c>
      <c r="AB34" s="67">
        <v>3.0920000000000001</v>
      </c>
      <c r="AC34" s="67">
        <v>42.402000000000001</v>
      </c>
      <c r="AD34" s="67">
        <v>77.566999999999993</v>
      </c>
      <c r="AE34" s="67">
        <v>9.0969999999999995</v>
      </c>
      <c r="AF34" s="67">
        <v>250.291</v>
      </c>
      <c r="AH34" s="152">
        <v>1.6</v>
      </c>
      <c r="AI34" s="152">
        <v>0.42232775924632698</v>
      </c>
      <c r="AJ34" s="152">
        <v>1.6</v>
      </c>
      <c r="AK34" s="67">
        <v>2.1934448205680002</v>
      </c>
    </row>
    <row r="35" spans="1:37" x14ac:dyDescent="0.3">
      <c r="A35" s="28">
        <v>32</v>
      </c>
      <c r="B35" s="28" t="s">
        <v>24</v>
      </c>
      <c r="C35" s="29">
        <v>44476</v>
      </c>
      <c r="D35" s="30">
        <v>21.27</v>
      </c>
      <c r="E35" s="30">
        <v>0.35</v>
      </c>
      <c r="F35" s="30">
        <v>0.45</v>
      </c>
      <c r="G35" s="30">
        <v>0.5</v>
      </c>
      <c r="H35" s="30">
        <f t="shared" si="12"/>
        <v>1.3</v>
      </c>
      <c r="I35" s="16">
        <v>300</v>
      </c>
      <c r="J35" s="16">
        <v>0</v>
      </c>
      <c r="K35" s="16">
        <v>0</v>
      </c>
      <c r="L35" s="16">
        <v>0</v>
      </c>
      <c r="M35" s="16">
        <f t="shared" si="1"/>
        <v>300</v>
      </c>
      <c r="N35" s="17">
        <f t="shared" si="2"/>
        <v>100</v>
      </c>
      <c r="O35" s="17">
        <f t="shared" si="3"/>
        <v>0</v>
      </c>
      <c r="P35" s="17">
        <f t="shared" si="4"/>
        <v>0</v>
      </c>
      <c r="Q35" s="17">
        <f t="shared" si="5"/>
        <v>0</v>
      </c>
      <c r="R35" s="18">
        <v>1434</v>
      </c>
      <c r="S35" s="18">
        <v>1330</v>
      </c>
      <c r="T35" s="18">
        <v>1403</v>
      </c>
      <c r="U35" s="16">
        <f t="shared" si="6"/>
        <v>1389</v>
      </c>
      <c r="V35" s="3">
        <f t="shared" si="7"/>
        <v>5.9449199999999998</v>
      </c>
      <c r="W35" s="3">
        <f>N35*V35/100</f>
        <v>5.9449199999999998</v>
      </c>
      <c r="X35" s="3">
        <f t="shared" si="9"/>
        <v>0</v>
      </c>
      <c r="Y35" s="3">
        <f t="shared" si="10"/>
        <v>0</v>
      </c>
      <c r="Z35" s="3">
        <f t="shared" si="11"/>
        <v>0</v>
      </c>
      <c r="AB35" s="67">
        <v>2.798</v>
      </c>
      <c r="AC35" s="67">
        <v>19.312999999999999</v>
      </c>
      <c r="AD35" s="67">
        <v>17.402999999999999</v>
      </c>
      <c r="AE35" s="67">
        <v>8.9710000000000001</v>
      </c>
      <c r="AF35" s="67">
        <v>55.603000000000002</v>
      </c>
      <c r="AH35" s="152">
        <v>1.6</v>
      </c>
      <c r="AI35" s="152">
        <v>0.81720925371914499</v>
      </c>
      <c r="AJ35" s="152">
        <v>39.539621311319003</v>
      </c>
      <c r="AK35" s="67">
        <v>2.3769304767911299</v>
      </c>
    </row>
    <row r="36" spans="1:37" x14ac:dyDescent="0.3">
      <c r="A36" s="12">
        <v>33</v>
      </c>
      <c r="B36" s="12" t="s">
        <v>20</v>
      </c>
      <c r="C36" s="13">
        <v>44935</v>
      </c>
      <c r="D36" s="14">
        <v>20.2</v>
      </c>
      <c r="E36" s="14">
        <v>0.35</v>
      </c>
      <c r="F36" s="14">
        <v>0.5</v>
      </c>
      <c r="G36" s="14">
        <v>0.45</v>
      </c>
      <c r="H36" s="14">
        <f>SUM(E36:G36)</f>
        <v>1.3</v>
      </c>
      <c r="I36" s="31">
        <v>298</v>
      </c>
      <c r="J36" s="31">
        <v>0</v>
      </c>
      <c r="K36" s="31">
        <v>2</v>
      </c>
      <c r="L36" s="31">
        <v>0</v>
      </c>
      <c r="M36" s="31">
        <f>SUM(I36:L36)</f>
        <v>300</v>
      </c>
      <c r="N36" s="32">
        <f>I36/M36*100</f>
        <v>99.333333333333329</v>
      </c>
      <c r="O36" s="32">
        <f>J36/M36*100</f>
        <v>0</v>
      </c>
      <c r="P36" s="32">
        <f>K36/M36*100</f>
        <v>0.66666666666666674</v>
      </c>
      <c r="Q36" s="32">
        <f>L36/M36*100</f>
        <v>0</v>
      </c>
      <c r="R36" s="31">
        <v>6311</v>
      </c>
      <c r="S36" s="31">
        <v>5794</v>
      </c>
      <c r="T36" s="31">
        <v>5383</v>
      </c>
      <c r="U36" s="33">
        <f t="shared" si="6"/>
        <v>5829.333333333333</v>
      </c>
      <c r="V36" s="34">
        <f>$T36*42.8/10000</f>
        <v>23.039239999999999</v>
      </c>
      <c r="W36" s="3">
        <f>N36*V36/100</f>
        <v>22.885645066666665</v>
      </c>
      <c r="X36" s="3">
        <f t="shared" si="9"/>
        <v>0</v>
      </c>
      <c r="Y36" s="3">
        <f t="shared" si="10"/>
        <v>0.15359493333333335</v>
      </c>
      <c r="Z36" s="3">
        <f t="shared" si="11"/>
        <v>0</v>
      </c>
      <c r="AB36" s="67">
        <v>2.2114799999999999</v>
      </c>
      <c r="AC36" s="67">
        <v>24.69247</v>
      </c>
      <c r="AD36" s="67">
        <v>40.30245</v>
      </c>
      <c r="AE36" s="67">
        <v>4.0504199999999999</v>
      </c>
      <c r="AF36" s="67">
        <v>108.30880000000001</v>
      </c>
      <c r="AH36" s="152">
        <v>1.6</v>
      </c>
      <c r="AI36" s="152">
        <v>0.45662592238206501</v>
      </c>
      <c r="AJ36" s="152">
        <v>25.228606323224199</v>
      </c>
      <c r="AK36" s="67">
        <v>2.1205632469253599</v>
      </c>
    </row>
    <row r="37" spans="1:37" x14ac:dyDescent="0.3">
      <c r="A37" s="12">
        <v>34</v>
      </c>
      <c r="B37" s="12" t="s">
        <v>20</v>
      </c>
      <c r="C37" s="13">
        <v>44935</v>
      </c>
      <c r="D37" s="19">
        <v>19.12</v>
      </c>
      <c r="E37" s="19">
        <v>0.25</v>
      </c>
      <c r="F37" s="19">
        <v>0.35</v>
      </c>
      <c r="G37" s="19">
        <v>0.4</v>
      </c>
      <c r="H37" s="19">
        <f t="shared" ref="H37:H43" si="13">SUM(E37:G37)</f>
        <v>1</v>
      </c>
      <c r="I37" s="31">
        <v>294</v>
      </c>
      <c r="J37" s="31">
        <v>0</v>
      </c>
      <c r="K37" s="31">
        <v>6</v>
      </c>
      <c r="L37" s="31">
        <v>0</v>
      </c>
      <c r="M37" s="31">
        <f t="shared" ref="M37:M75" si="14">SUM(I37:L37)</f>
        <v>300</v>
      </c>
      <c r="N37" s="32">
        <f t="shared" ref="N37:N75" si="15">I37/M37*100</f>
        <v>98</v>
      </c>
      <c r="O37" s="32">
        <f t="shared" ref="O37:O75" si="16">J37/M37*100</f>
        <v>0</v>
      </c>
      <c r="P37" s="32">
        <f t="shared" ref="P37:P75" si="17">K37/M37*100</f>
        <v>2</v>
      </c>
      <c r="Q37" s="32">
        <f t="shared" ref="Q37:Q75" si="18">L37/M37*100</f>
        <v>0</v>
      </c>
      <c r="R37" s="18">
        <v>4104</v>
      </c>
      <c r="S37" s="18">
        <v>4085</v>
      </c>
      <c r="T37" s="18">
        <v>4148</v>
      </c>
      <c r="U37" s="16">
        <f t="shared" si="6"/>
        <v>4112.333333333333</v>
      </c>
      <c r="V37" s="34">
        <f t="shared" ref="V37:V75" si="19">$T37*42.8/10000</f>
        <v>17.753439999999998</v>
      </c>
      <c r="W37" s="3">
        <f t="shared" ref="W37:W100" si="20">N37*V37/100</f>
        <v>17.398371199999996</v>
      </c>
      <c r="X37" s="3">
        <f t="shared" si="9"/>
        <v>0</v>
      </c>
      <c r="Y37" s="3">
        <f t="shared" si="10"/>
        <v>0.35506879999999996</v>
      </c>
      <c r="Z37" s="3">
        <f t="shared" si="11"/>
        <v>0</v>
      </c>
      <c r="AB37" s="67">
        <v>2.4394800000000001</v>
      </c>
      <c r="AC37" s="67">
        <v>35.254109999999997</v>
      </c>
      <c r="AD37" s="67">
        <v>33.343649999999997</v>
      </c>
      <c r="AE37" s="67">
        <v>2.51227</v>
      </c>
      <c r="AF37" s="67">
        <v>92.315929999999994</v>
      </c>
      <c r="AH37" s="152">
        <v>1.6</v>
      </c>
      <c r="AI37" s="152">
        <v>0.72441551500092805</v>
      </c>
      <c r="AJ37" s="152">
        <v>1.6</v>
      </c>
      <c r="AK37" s="67">
        <v>2.5994083052096002</v>
      </c>
    </row>
    <row r="38" spans="1:37" x14ac:dyDescent="0.3">
      <c r="A38" s="12">
        <v>35</v>
      </c>
      <c r="B38" s="12" t="s">
        <v>20</v>
      </c>
      <c r="C38" s="13">
        <v>44936</v>
      </c>
      <c r="D38" s="19">
        <v>18.71</v>
      </c>
      <c r="E38" s="21">
        <v>0.2</v>
      </c>
      <c r="F38" s="21">
        <v>0.4</v>
      </c>
      <c r="G38" s="21">
        <v>0.45</v>
      </c>
      <c r="H38" s="19">
        <f t="shared" si="13"/>
        <v>1.05</v>
      </c>
      <c r="I38" s="31">
        <v>299</v>
      </c>
      <c r="J38" s="31">
        <v>0</v>
      </c>
      <c r="K38" s="31">
        <v>1</v>
      </c>
      <c r="L38" s="31">
        <v>0</v>
      </c>
      <c r="M38" s="31">
        <f t="shared" si="14"/>
        <v>300</v>
      </c>
      <c r="N38" s="32">
        <f t="shared" si="15"/>
        <v>99.666666666666671</v>
      </c>
      <c r="O38" s="32">
        <f t="shared" si="16"/>
        <v>0</v>
      </c>
      <c r="P38" s="32">
        <f t="shared" si="17"/>
        <v>0.33333333333333337</v>
      </c>
      <c r="Q38" s="32">
        <f t="shared" si="18"/>
        <v>0</v>
      </c>
      <c r="R38" s="18">
        <v>3191</v>
      </c>
      <c r="S38" s="18">
        <v>3109</v>
      </c>
      <c r="T38" s="18">
        <v>3039</v>
      </c>
      <c r="U38" s="16">
        <f t="shared" si="6"/>
        <v>3113</v>
      </c>
      <c r="V38" s="34">
        <f t="shared" si="19"/>
        <v>13.006919999999999</v>
      </c>
      <c r="W38" s="3">
        <f t="shared" si="20"/>
        <v>12.963563600000001</v>
      </c>
      <c r="X38" s="3">
        <f t="shared" si="9"/>
        <v>0</v>
      </c>
      <c r="Y38" s="3">
        <f t="shared" si="10"/>
        <v>4.3356400000000003E-2</v>
      </c>
      <c r="Z38" s="3">
        <f t="shared" si="11"/>
        <v>0</v>
      </c>
      <c r="AB38" s="67">
        <v>2.5943900000000002</v>
      </c>
      <c r="AC38" s="67">
        <v>23.977440000000001</v>
      </c>
      <c r="AD38" s="67">
        <v>32.084429999999998</v>
      </c>
      <c r="AE38" s="67">
        <v>1.1881200000000001</v>
      </c>
      <c r="AF38" s="67">
        <v>88.759770000000003</v>
      </c>
      <c r="AH38" s="152">
        <v>1.6</v>
      </c>
      <c r="AI38" s="152">
        <v>0.57943803338732303</v>
      </c>
      <c r="AJ38" s="152">
        <v>1.6</v>
      </c>
      <c r="AK38" s="67">
        <v>2.21171184476359</v>
      </c>
    </row>
    <row r="39" spans="1:37" x14ac:dyDescent="0.3">
      <c r="A39" s="12">
        <v>36</v>
      </c>
      <c r="B39" s="12" t="s">
        <v>20</v>
      </c>
      <c r="C39" s="13">
        <v>44936</v>
      </c>
      <c r="D39" s="19">
        <v>17.25</v>
      </c>
      <c r="E39" s="21">
        <v>0.3</v>
      </c>
      <c r="F39" s="21">
        <v>0.4</v>
      </c>
      <c r="G39" s="21">
        <v>0.4</v>
      </c>
      <c r="H39" s="19">
        <f t="shared" si="13"/>
        <v>1.1000000000000001</v>
      </c>
      <c r="I39" s="31">
        <v>292</v>
      </c>
      <c r="J39" s="31">
        <v>0</v>
      </c>
      <c r="K39" s="31">
        <v>8</v>
      </c>
      <c r="L39" s="31">
        <v>0</v>
      </c>
      <c r="M39" s="31">
        <f t="shared" si="14"/>
        <v>300</v>
      </c>
      <c r="N39" s="32">
        <f t="shared" si="15"/>
        <v>97.333333333333343</v>
      </c>
      <c r="O39" s="32">
        <f t="shared" si="16"/>
        <v>0</v>
      </c>
      <c r="P39" s="32">
        <f t="shared" si="17"/>
        <v>2.666666666666667</v>
      </c>
      <c r="Q39" s="32">
        <f t="shared" si="18"/>
        <v>0</v>
      </c>
      <c r="R39" s="18">
        <v>3083</v>
      </c>
      <c r="S39" s="18">
        <v>3130</v>
      </c>
      <c r="T39" s="18">
        <v>3120</v>
      </c>
      <c r="U39" s="16">
        <f t="shared" si="6"/>
        <v>3111</v>
      </c>
      <c r="V39" s="34">
        <f t="shared" si="19"/>
        <v>13.3536</v>
      </c>
      <c r="W39" s="3">
        <f t="shared" si="20"/>
        <v>12.997504000000001</v>
      </c>
      <c r="X39" s="3">
        <f t="shared" si="9"/>
        <v>0</v>
      </c>
      <c r="Y39" s="3">
        <f t="shared" si="10"/>
        <v>0.35609600000000008</v>
      </c>
      <c r="Z39" s="3">
        <f t="shared" si="11"/>
        <v>0</v>
      </c>
      <c r="AB39" s="67">
        <v>3.3030599999999999</v>
      </c>
      <c r="AC39" s="67">
        <v>22.3733</v>
      </c>
      <c r="AD39" s="67">
        <v>24.925999999999998</v>
      </c>
      <c r="AE39" s="67">
        <v>3.1129199999999999</v>
      </c>
      <c r="AF39" s="67">
        <v>78.671400000000006</v>
      </c>
      <c r="AH39" s="152">
        <v>1.6</v>
      </c>
      <c r="AI39" s="152">
        <v>0.17954753567908299</v>
      </c>
      <c r="AJ39" s="152">
        <v>12.0845810087852</v>
      </c>
      <c r="AK39" s="67">
        <v>1.93970831651023</v>
      </c>
    </row>
    <row r="40" spans="1:37" x14ac:dyDescent="0.3">
      <c r="A40" s="12">
        <v>37</v>
      </c>
      <c r="B40" s="12" t="s">
        <v>20</v>
      </c>
      <c r="C40" s="13">
        <v>44937</v>
      </c>
      <c r="D40" s="19">
        <v>21.8</v>
      </c>
      <c r="E40" s="21">
        <v>0.2</v>
      </c>
      <c r="F40" s="21">
        <v>0.3</v>
      </c>
      <c r="G40" s="21">
        <v>0.5</v>
      </c>
      <c r="H40" s="21">
        <f t="shared" si="13"/>
        <v>1</v>
      </c>
      <c r="I40" s="31">
        <v>296</v>
      </c>
      <c r="J40" s="31">
        <v>0</v>
      </c>
      <c r="K40" s="31">
        <v>4</v>
      </c>
      <c r="L40" s="31">
        <v>0</v>
      </c>
      <c r="M40" s="31">
        <f t="shared" ref="M40" si="21">SUM(I40:L40)</f>
        <v>300</v>
      </c>
      <c r="N40" s="32">
        <f t="shared" si="15"/>
        <v>98.666666666666671</v>
      </c>
      <c r="O40" s="32">
        <f t="shared" si="16"/>
        <v>0</v>
      </c>
      <c r="P40" s="32">
        <f t="shared" si="17"/>
        <v>1.3333333333333335</v>
      </c>
      <c r="Q40" s="32">
        <f t="shared" si="18"/>
        <v>0</v>
      </c>
      <c r="R40" s="18">
        <v>3456</v>
      </c>
      <c r="S40" s="18">
        <v>3434</v>
      </c>
      <c r="T40" s="18">
        <v>3371</v>
      </c>
      <c r="U40" s="16">
        <f t="shared" si="6"/>
        <v>3420.3333333333335</v>
      </c>
      <c r="V40" s="34">
        <f t="shared" si="19"/>
        <v>14.427879999999998</v>
      </c>
      <c r="W40" s="3">
        <f t="shared" si="20"/>
        <v>14.235508266666665</v>
      </c>
      <c r="X40" s="3">
        <f t="shared" si="9"/>
        <v>0</v>
      </c>
      <c r="Y40" s="3">
        <f t="shared" si="10"/>
        <v>0.19237173333333335</v>
      </c>
      <c r="Z40" s="3">
        <f t="shared" si="11"/>
        <v>0</v>
      </c>
      <c r="AB40" s="67">
        <v>3.1154299999999999</v>
      </c>
      <c r="AC40" s="67">
        <v>19.171060000000001</v>
      </c>
      <c r="AD40" s="67">
        <v>20.211359999999999</v>
      </c>
      <c r="AE40" s="67">
        <v>3.90313</v>
      </c>
      <c r="AF40" s="67">
        <v>69.517259999999993</v>
      </c>
      <c r="AH40" s="152">
        <v>1.2850680959178599E-2</v>
      </c>
      <c r="AI40" s="152">
        <v>0.49129069815721899</v>
      </c>
      <c r="AJ40" s="152">
        <v>30.069994832193899</v>
      </c>
      <c r="AK40" s="67">
        <v>2.4878660221977702</v>
      </c>
    </row>
    <row r="41" spans="1:37" x14ac:dyDescent="0.3">
      <c r="A41" s="12">
        <v>38</v>
      </c>
      <c r="B41" s="12" t="s">
        <v>20</v>
      </c>
      <c r="C41" s="13">
        <v>44937</v>
      </c>
      <c r="D41" s="19">
        <v>20.58</v>
      </c>
      <c r="E41" s="21">
        <v>0.35</v>
      </c>
      <c r="F41" s="21">
        <v>0.5</v>
      </c>
      <c r="G41" s="21">
        <v>0.55000000000000004</v>
      </c>
      <c r="H41" s="21">
        <f t="shared" si="13"/>
        <v>1.4</v>
      </c>
      <c r="I41" s="31">
        <v>76</v>
      </c>
      <c r="J41" s="31">
        <v>0</v>
      </c>
      <c r="K41" s="31">
        <v>2</v>
      </c>
      <c r="L41" s="31">
        <v>0</v>
      </c>
      <c r="M41" s="31">
        <f t="shared" si="14"/>
        <v>78</v>
      </c>
      <c r="N41" s="32">
        <f t="shared" si="15"/>
        <v>97.435897435897431</v>
      </c>
      <c r="O41" s="32">
        <f t="shared" si="16"/>
        <v>0</v>
      </c>
      <c r="P41" s="32">
        <f t="shared" si="17"/>
        <v>2.5641025641025639</v>
      </c>
      <c r="Q41" s="32">
        <f t="shared" si="18"/>
        <v>0</v>
      </c>
      <c r="R41" s="18">
        <v>2631</v>
      </c>
      <c r="S41" s="18">
        <v>2683</v>
      </c>
      <c r="T41" s="18">
        <v>2499</v>
      </c>
      <c r="U41" s="16">
        <f t="shared" si="6"/>
        <v>2604.3333333333335</v>
      </c>
      <c r="V41" s="34">
        <f>$T41*42.8/10000</f>
        <v>10.69572</v>
      </c>
      <c r="W41" s="3">
        <f>N41*V41/100</f>
        <v>10.421470769230769</v>
      </c>
      <c r="X41" s="3">
        <f t="shared" si="9"/>
        <v>0</v>
      </c>
      <c r="Y41" s="3">
        <f t="shared" si="10"/>
        <v>0.27424923076923075</v>
      </c>
      <c r="Z41" s="3">
        <f t="shared" si="11"/>
        <v>0</v>
      </c>
      <c r="AB41" s="67">
        <v>2.6086299999999998</v>
      </c>
      <c r="AC41" s="67">
        <v>20.664680000000001</v>
      </c>
      <c r="AD41" s="67">
        <v>21.955110000000001</v>
      </c>
      <c r="AE41" s="67">
        <v>4.1227600000000004</v>
      </c>
      <c r="AF41" s="67">
        <v>66.785849999999996</v>
      </c>
      <c r="AH41" s="152">
        <v>1.6</v>
      </c>
      <c r="AI41" s="152">
        <v>0.43942975128800998</v>
      </c>
      <c r="AJ41" s="152">
        <v>39.539621311319003</v>
      </c>
      <c r="AK41" s="67">
        <v>2.2299972871548701</v>
      </c>
    </row>
    <row r="42" spans="1:37" x14ac:dyDescent="0.3">
      <c r="A42" s="12">
        <v>39</v>
      </c>
      <c r="B42" s="12" t="s">
        <v>20</v>
      </c>
      <c r="C42" s="13">
        <v>44938</v>
      </c>
      <c r="D42" s="19">
        <v>20.95</v>
      </c>
      <c r="E42" s="21">
        <v>0.25</v>
      </c>
      <c r="F42" s="21">
        <v>0.35</v>
      </c>
      <c r="G42" s="21">
        <v>0.55000000000000004</v>
      </c>
      <c r="H42" s="21">
        <f t="shared" si="13"/>
        <v>1.1499999999999999</v>
      </c>
      <c r="I42" s="31">
        <v>298</v>
      </c>
      <c r="J42" s="31">
        <v>0</v>
      </c>
      <c r="K42" s="31">
        <v>1</v>
      </c>
      <c r="L42" s="31">
        <v>1</v>
      </c>
      <c r="M42" s="31">
        <f t="shared" si="14"/>
        <v>300</v>
      </c>
      <c r="N42" s="32">
        <f t="shared" si="15"/>
        <v>99.333333333333329</v>
      </c>
      <c r="O42" s="32">
        <f t="shared" si="16"/>
        <v>0</v>
      </c>
      <c r="P42" s="32">
        <f t="shared" si="17"/>
        <v>0.33333333333333337</v>
      </c>
      <c r="Q42" s="32">
        <f t="shared" si="18"/>
        <v>0.33333333333333337</v>
      </c>
      <c r="R42" s="18">
        <v>2868</v>
      </c>
      <c r="S42" s="18">
        <v>2785</v>
      </c>
      <c r="T42" s="18">
        <v>2702</v>
      </c>
      <c r="U42" s="16">
        <f t="shared" si="6"/>
        <v>2785</v>
      </c>
      <c r="V42" s="34">
        <f t="shared" si="19"/>
        <v>11.564559999999998</v>
      </c>
      <c r="W42" s="3">
        <f t="shared" si="20"/>
        <v>11.487462933333331</v>
      </c>
      <c r="X42" s="3">
        <f t="shared" si="9"/>
        <v>0</v>
      </c>
      <c r="Y42" s="3">
        <f t="shared" si="10"/>
        <v>3.8548533333333329E-2</v>
      </c>
      <c r="Z42" s="3">
        <f t="shared" si="11"/>
        <v>3.8548533333333329E-2</v>
      </c>
      <c r="AB42" s="67">
        <v>2.5043099999999998</v>
      </c>
      <c r="AC42" s="67">
        <v>22.84488</v>
      </c>
      <c r="AD42" s="67">
        <v>25.235969999999998</v>
      </c>
      <c r="AE42" s="67">
        <v>3.0012400000000001</v>
      </c>
      <c r="AF42" s="67">
        <v>72.208190000000002</v>
      </c>
      <c r="AH42" s="152">
        <v>0.64131800365592095</v>
      </c>
      <c r="AI42" s="152">
        <v>1.1237546688661699</v>
      </c>
      <c r="AJ42" s="152">
        <v>31.554683260478601</v>
      </c>
      <c r="AK42" s="67">
        <v>2.3953767156012198</v>
      </c>
    </row>
    <row r="43" spans="1:37" x14ac:dyDescent="0.3">
      <c r="A43" s="12">
        <v>40</v>
      </c>
      <c r="B43" s="12" t="s">
        <v>20</v>
      </c>
      <c r="C43" s="13">
        <v>44938</v>
      </c>
      <c r="D43" s="19">
        <v>21.09</v>
      </c>
      <c r="E43" s="21">
        <v>0.35</v>
      </c>
      <c r="F43" s="21">
        <v>0.4</v>
      </c>
      <c r="G43" s="21">
        <v>0.45</v>
      </c>
      <c r="H43" s="21">
        <f t="shared" si="13"/>
        <v>1.2</v>
      </c>
      <c r="I43" s="31">
        <v>294</v>
      </c>
      <c r="J43" s="31">
        <v>2</v>
      </c>
      <c r="K43" s="31">
        <v>4</v>
      </c>
      <c r="L43" s="31">
        <v>0</v>
      </c>
      <c r="M43" s="31">
        <f t="shared" si="14"/>
        <v>300</v>
      </c>
      <c r="N43" s="32">
        <f t="shared" si="15"/>
        <v>98</v>
      </c>
      <c r="O43" s="32">
        <f t="shared" si="16"/>
        <v>0.66666666666666674</v>
      </c>
      <c r="P43" s="32">
        <f t="shared" si="17"/>
        <v>1.3333333333333335</v>
      </c>
      <c r="Q43" s="32">
        <f t="shared" si="18"/>
        <v>0</v>
      </c>
      <c r="R43" s="18">
        <v>2733</v>
      </c>
      <c r="S43" s="18">
        <v>2758</v>
      </c>
      <c r="T43" s="18">
        <v>2593</v>
      </c>
      <c r="U43" s="16">
        <f t="shared" si="6"/>
        <v>2694.6666666666665</v>
      </c>
      <c r="V43" s="34">
        <f t="shared" si="19"/>
        <v>11.098039999999999</v>
      </c>
      <c r="W43" s="3">
        <f t="shared" si="20"/>
        <v>10.8760792</v>
      </c>
      <c r="X43" s="3">
        <f t="shared" si="9"/>
        <v>7.3986933333333338E-2</v>
      </c>
      <c r="Y43" s="3">
        <f t="shared" si="10"/>
        <v>0.14797386666666668</v>
      </c>
      <c r="Z43" s="3">
        <f t="shared" si="11"/>
        <v>0</v>
      </c>
      <c r="AB43" s="67">
        <v>2.1708400000000001</v>
      </c>
      <c r="AC43" s="67">
        <v>25.84815</v>
      </c>
      <c r="AD43" s="67">
        <v>28.397359999999999</v>
      </c>
      <c r="AE43" s="67">
        <v>4.2970800000000002</v>
      </c>
      <c r="AF43" s="67">
        <v>92.736440000000002</v>
      </c>
      <c r="AH43" s="152">
        <v>8.3985556801609698E-2</v>
      </c>
      <c r="AI43" s="152">
        <v>0.35491890987257702</v>
      </c>
      <c r="AJ43" s="152">
        <v>28.526734622769201</v>
      </c>
      <c r="AK43" s="67">
        <v>2.0479859270300702</v>
      </c>
    </row>
    <row r="44" spans="1:37" x14ac:dyDescent="0.3">
      <c r="A44" s="35">
        <v>41</v>
      </c>
      <c r="B44" s="35" t="s">
        <v>25</v>
      </c>
      <c r="C44" s="36">
        <v>44935</v>
      </c>
      <c r="D44" s="24">
        <v>17.72</v>
      </c>
      <c r="E44" s="19">
        <v>0.35</v>
      </c>
      <c r="F44" s="19">
        <v>0.5</v>
      </c>
      <c r="G44" s="19">
        <v>0.4</v>
      </c>
      <c r="H44" s="19">
        <f>SUM(E44:G44)</f>
        <v>1.25</v>
      </c>
      <c r="I44" s="31">
        <v>299</v>
      </c>
      <c r="J44" s="31">
        <v>0</v>
      </c>
      <c r="K44" s="31">
        <v>0</v>
      </c>
      <c r="L44" s="31">
        <v>1</v>
      </c>
      <c r="M44" s="31">
        <f t="shared" si="14"/>
        <v>300</v>
      </c>
      <c r="N44" s="32">
        <f t="shared" si="15"/>
        <v>99.666666666666671</v>
      </c>
      <c r="O44" s="32">
        <f t="shared" si="16"/>
        <v>0</v>
      </c>
      <c r="P44" s="32">
        <f t="shared" si="17"/>
        <v>0</v>
      </c>
      <c r="Q44" s="32">
        <f t="shared" si="18"/>
        <v>0.33333333333333337</v>
      </c>
      <c r="R44" s="18">
        <v>5895</v>
      </c>
      <c r="S44" s="18">
        <v>5647</v>
      </c>
      <c r="T44" s="18">
        <v>5579</v>
      </c>
      <c r="U44" s="16">
        <f t="shared" si="6"/>
        <v>5707</v>
      </c>
      <c r="V44" s="34">
        <f t="shared" si="19"/>
        <v>23.878119999999999</v>
      </c>
      <c r="W44" s="3">
        <f t="shared" si="20"/>
        <v>23.798526266666666</v>
      </c>
      <c r="X44" s="3">
        <f t="shared" si="9"/>
        <v>0</v>
      </c>
      <c r="Y44" s="3">
        <f t="shared" si="10"/>
        <v>0</v>
      </c>
      <c r="Z44" s="3">
        <f t="shared" si="11"/>
        <v>7.9593733333333333E-2</v>
      </c>
      <c r="AB44" s="67">
        <v>2.7395399999999999</v>
      </c>
      <c r="AC44" s="67">
        <v>26.447150000000001</v>
      </c>
      <c r="AD44" s="67">
        <v>29.170159999999999</v>
      </c>
      <c r="AE44" s="67">
        <v>0.14729</v>
      </c>
      <c r="AF44" s="67">
        <v>85.040959999999998</v>
      </c>
      <c r="AH44" s="152">
        <v>1.6</v>
      </c>
      <c r="AI44" s="152">
        <v>0.12063312518592501</v>
      </c>
      <c r="AJ44" s="152">
        <v>17.329248509503302</v>
      </c>
      <c r="AK44" s="67">
        <v>2.1569664917863198</v>
      </c>
    </row>
    <row r="45" spans="1:37" x14ac:dyDescent="0.3">
      <c r="A45" s="35">
        <v>42</v>
      </c>
      <c r="B45" s="35" t="s">
        <v>25</v>
      </c>
      <c r="C45" s="36">
        <v>44935</v>
      </c>
      <c r="D45" s="24">
        <v>18.72</v>
      </c>
      <c r="E45" s="19">
        <v>0.25</v>
      </c>
      <c r="F45" s="19">
        <v>0.25</v>
      </c>
      <c r="G45" s="19">
        <v>0.4</v>
      </c>
      <c r="H45" s="19">
        <f t="shared" ref="H45:H75" si="22">SUM(E45:G45)</f>
        <v>0.9</v>
      </c>
      <c r="I45" s="31">
        <v>295</v>
      </c>
      <c r="J45" s="31">
        <v>0</v>
      </c>
      <c r="K45" s="31">
        <v>5</v>
      </c>
      <c r="L45" s="31">
        <v>0</v>
      </c>
      <c r="M45" s="31">
        <f t="shared" si="14"/>
        <v>300</v>
      </c>
      <c r="N45" s="32">
        <f t="shared" si="15"/>
        <v>98.333333333333329</v>
      </c>
      <c r="O45" s="32">
        <f t="shared" si="16"/>
        <v>0</v>
      </c>
      <c r="P45" s="32">
        <f t="shared" si="17"/>
        <v>1.6666666666666667</v>
      </c>
      <c r="Q45" s="32">
        <f t="shared" si="18"/>
        <v>0</v>
      </c>
      <c r="R45" s="18">
        <v>2622</v>
      </c>
      <c r="S45" s="18">
        <v>2657</v>
      </c>
      <c r="T45" s="18">
        <v>2536</v>
      </c>
      <c r="U45" s="16">
        <f t="shared" si="6"/>
        <v>2605</v>
      </c>
      <c r="V45" s="34">
        <f t="shared" si="19"/>
        <v>10.854079999999998</v>
      </c>
      <c r="W45" s="3">
        <f t="shared" si="20"/>
        <v>10.673178666666663</v>
      </c>
      <c r="X45" s="3">
        <f t="shared" si="9"/>
        <v>0</v>
      </c>
      <c r="Y45" s="3">
        <f t="shared" si="10"/>
        <v>0.1809013333333333</v>
      </c>
      <c r="Z45" s="3">
        <f t="shared" si="11"/>
        <v>0</v>
      </c>
      <c r="AB45" s="67">
        <v>2.4946899999999999</v>
      </c>
      <c r="AC45" s="67">
        <v>34.159950000000002</v>
      </c>
      <c r="AD45" s="67">
        <v>29.65926</v>
      </c>
      <c r="AE45" s="67">
        <v>0.55993000000000004</v>
      </c>
      <c r="AF45" s="67">
        <v>86.978160000000003</v>
      </c>
      <c r="AH45" s="152">
        <v>1.6</v>
      </c>
      <c r="AI45" s="152">
        <v>0.43942975128800998</v>
      </c>
      <c r="AJ45" s="152">
        <v>1.6</v>
      </c>
      <c r="AK45" s="67">
        <v>2.1205632469253599</v>
      </c>
    </row>
    <row r="46" spans="1:37" x14ac:dyDescent="0.3">
      <c r="A46" s="35">
        <v>43</v>
      </c>
      <c r="B46" s="35" t="s">
        <v>25</v>
      </c>
      <c r="C46" s="36">
        <v>44935</v>
      </c>
      <c r="D46" s="24">
        <v>19.63</v>
      </c>
      <c r="E46" s="19">
        <v>0.3</v>
      </c>
      <c r="F46" s="19">
        <v>0.35</v>
      </c>
      <c r="G46" s="19">
        <v>0.45</v>
      </c>
      <c r="H46" s="19">
        <f t="shared" si="22"/>
        <v>1.0999999999999999</v>
      </c>
      <c r="I46" s="31">
        <v>297</v>
      </c>
      <c r="J46" s="31">
        <v>0</v>
      </c>
      <c r="K46" s="31">
        <v>3</v>
      </c>
      <c r="L46" s="31">
        <v>0</v>
      </c>
      <c r="M46" s="31">
        <f t="shared" si="14"/>
        <v>300</v>
      </c>
      <c r="N46" s="32">
        <f t="shared" si="15"/>
        <v>99</v>
      </c>
      <c r="O46" s="32">
        <f t="shared" si="16"/>
        <v>0</v>
      </c>
      <c r="P46" s="32">
        <f t="shared" si="17"/>
        <v>1</v>
      </c>
      <c r="Q46" s="32">
        <f t="shared" si="18"/>
        <v>0</v>
      </c>
      <c r="R46" s="18">
        <v>3122</v>
      </c>
      <c r="S46" s="18">
        <v>3045</v>
      </c>
      <c r="T46" s="18">
        <v>3060</v>
      </c>
      <c r="U46" s="16">
        <f t="shared" si="6"/>
        <v>3075.6666666666665</v>
      </c>
      <c r="V46" s="34">
        <f t="shared" si="19"/>
        <v>13.096799999999998</v>
      </c>
      <c r="W46" s="3">
        <f t="shared" si="20"/>
        <v>12.965831999999999</v>
      </c>
      <c r="X46" s="3">
        <f t="shared" si="9"/>
        <v>0</v>
      </c>
      <c r="Y46" s="3">
        <f t="shared" si="10"/>
        <v>0.13096799999999997</v>
      </c>
      <c r="Z46" s="3">
        <f t="shared" si="11"/>
        <v>0</v>
      </c>
      <c r="AB46" s="67">
        <v>2.5784199999999999</v>
      </c>
      <c r="AC46" s="67">
        <v>34.866439999999997</v>
      </c>
      <c r="AD46" s="67">
        <v>39.156689999999998</v>
      </c>
      <c r="AE46" s="67">
        <v>0.75870000000000004</v>
      </c>
      <c r="AF46" s="67">
        <v>109.3886</v>
      </c>
      <c r="AH46" s="152">
        <v>1.6</v>
      </c>
      <c r="AI46" s="152">
        <v>0.305505072613108</v>
      </c>
      <c r="AJ46" s="152">
        <v>1.6</v>
      </c>
      <c r="AK46" s="67">
        <v>1.93970831651023</v>
      </c>
    </row>
    <row r="47" spans="1:37" x14ac:dyDescent="0.3">
      <c r="A47" s="35">
        <v>44</v>
      </c>
      <c r="B47" s="35" t="s">
        <v>25</v>
      </c>
      <c r="C47" s="36">
        <v>44935</v>
      </c>
      <c r="D47" s="24">
        <v>18.7</v>
      </c>
      <c r="E47" s="19">
        <v>0.3</v>
      </c>
      <c r="F47" s="19">
        <v>0.4</v>
      </c>
      <c r="G47" s="19">
        <v>0.5</v>
      </c>
      <c r="H47" s="19">
        <f t="shared" si="22"/>
        <v>1.2</v>
      </c>
      <c r="I47" s="31">
        <v>299</v>
      </c>
      <c r="J47" s="31">
        <v>0</v>
      </c>
      <c r="K47" s="31">
        <v>1</v>
      </c>
      <c r="L47" s="31">
        <v>0</v>
      </c>
      <c r="M47" s="31">
        <f t="shared" si="14"/>
        <v>300</v>
      </c>
      <c r="N47" s="32">
        <f t="shared" si="15"/>
        <v>99.666666666666671</v>
      </c>
      <c r="O47" s="32">
        <f t="shared" si="16"/>
        <v>0</v>
      </c>
      <c r="P47" s="32">
        <f t="shared" si="17"/>
        <v>0.33333333333333337</v>
      </c>
      <c r="Q47" s="32">
        <f t="shared" si="18"/>
        <v>0</v>
      </c>
      <c r="R47" s="18">
        <v>4022</v>
      </c>
      <c r="S47" s="18">
        <v>4088</v>
      </c>
      <c r="T47" s="18">
        <v>4027</v>
      </c>
      <c r="U47" s="16">
        <f t="shared" si="6"/>
        <v>4045.6666666666665</v>
      </c>
      <c r="V47" s="34">
        <f t="shared" si="19"/>
        <v>17.235559999999996</v>
      </c>
      <c r="W47" s="3">
        <f t="shared" si="20"/>
        <v>17.178108133333332</v>
      </c>
      <c r="X47" s="3">
        <f t="shared" si="9"/>
        <v>0</v>
      </c>
      <c r="Y47" s="3">
        <f t="shared" si="10"/>
        <v>5.7451866666666664E-2</v>
      </c>
      <c r="Z47" s="3">
        <f t="shared" si="11"/>
        <v>0</v>
      </c>
      <c r="AB47" s="67">
        <v>2.04603</v>
      </c>
      <c r="AC47" s="67">
        <v>33.758940000000003</v>
      </c>
      <c r="AD47" s="67">
        <v>28.082149999999999</v>
      </c>
      <c r="AE47" s="67">
        <v>3.1012</v>
      </c>
      <c r="AF47" s="67">
        <v>81.710229999999996</v>
      </c>
      <c r="AH47" s="152">
        <v>1.6</v>
      </c>
      <c r="AI47" s="152">
        <v>0.27316717006473401</v>
      </c>
      <c r="AJ47" s="152">
        <v>12.0845810087852</v>
      </c>
      <c r="AK47" s="67">
        <v>2.1387554237120399</v>
      </c>
    </row>
    <row r="48" spans="1:37" x14ac:dyDescent="0.3">
      <c r="A48" s="35">
        <v>45</v>
      </c>
      <c r="B48" s="35" t="s">
        <v>25</v>
      </c>
      <c r="C48" s="36">
        <v>44935</v>
      </c>
      <c r="D48" s="24">
        <v>19.899999999999999</v>
      </c>
      <c r="E48" s="19">
        <v>0.3</v>
      </c>
      <c r="F48" s="19">
        <v>0.4</v>
      </c>
      <c r="G48" s="19">
        <v>0.5</v>
      </c>
      <c r="H48" s="19">
        <f t="shared" si="22"/>
        <v>1.2</v>
      </c>
      <c r="I48" s="31">
        <v>279</v>
      </c>
      <c r="J48" s="31">
        <v>0</v>
      </c>
      <c r="K48" s="31">
        <v>6</v>
      </c>
      <c r="L48" s="31">
        <v>0</v>
      </c>
      <c r="M48" s="31">
        <f t="shared" si="14"/>
        <v>285</v>
      </c>
      <c r="N48" s="32">
        <f t="shared" si="15"/>
        <v>97.894736842105274</v>
      </c>
      <c r="O48" s="32">
        <f t="shared" si="16"/>
        <v>0</v>
      </c>
      <c r="P48" s="32">
        <f t="shared" si="17"/>
        <v>2.1052631578947367</v>
      </c>
      <c r="Q48" s="32">
        <f t="shared" si="18"/>
        <v>0</v>
      </c>
      <c r="R48" s="18">
        <v>2403</v>
      </c>
      <c r="S48" s="18">
        <v>2424</v>
      </c>
      <c r="T48" s="18">
        <v>2399</v>
      </c>
      <c r="U48" s="16">
        <f t="shared" si="6"/>
        <v>2408.6666666666665</v>
      </c>
      <c r="V48" s="34">
        <f t="shared" si="19"/>
        <v>10.267719999999999</v>
      </c>
      <c r="W48" s="3">
        <f t="shared" si="20"/>
        <v>10.051557473684211</v>
      </c>
      <c r="X48" s="3">
        <f t="shared" si="9"/>
        <v>0</v>
      </c>
      <c r="Y48" s="3">
        <f t="shared" si="10"/>
        <v>0.21616252631578944</v>
      </c>
      <c r="Z48" s="3">
        <f t="shared" si="11"/>
        <v>0</v>
      </c>
      <c r="AB48" s="67">
        <v>2.8357299999999999</v>
      </c>
      <c r="AC48" s="67">
        <v>26.91536</v>
      </c>
      <c r="AD48" s="67">
        <v>29.654</v>
      </c>
      <c r="AE48" s="67">
        <v>2.9271099999999999</v>
      </c>
      <c r="AF48" s="67">
        <v>91.848280000000003</v>
      </c>
      <c r="AH48" s="152">
        <v>1.6</v>
      </c>
      <c r="AI48" s="152">
        <v>0.42232775924632698</v>
      </c>
      <c r="AJ48" s="152">
        <v>1.6</v>
      </c>
      <c r="AK48" s="67">
        <v>2.1569664917863198</v>
      </c>
    </row>
    <row r="49" spans="1:37" x14ac:dyDescent="0.3">
      <c r="A49" s="35">
        <v>46</v>
      </c>
      <c r="B49" s="35" t="s">
        <v>25</v>
      </c>
      <c r="C49" s="36">
        <v>44935</v>
      </c>
      <c r="D49" s="24">
        <v>22.16</v>
      </c>
      <c r="E49" s="19">
        <v>0.25</v>
      </c>
      <c r="F49" s="19">
        <v>0.4</v>
      </c>
      <c r="G49" s="19">
        <v>0.4</v>
      </c>
      <c r="H49" s="19">
        <f t="shared" si="22"/>
        <v>1.05</v>
      </c>
      <c r="I49" s="31">
        <v>296</v>
      </c>
      <c r="J49" s="31">
        <v>2</v>
      </c>
      <c r="K49" s="31">
        <v>2</v>
      </c>
      <c r="L49" s="31">
        <v>0</v>
      </c>
      <c r="M49" s="31">
        <f t="shared" si="14"/>
        <v>300</v>
      </c>
      <c r="N49" s="32">
        <f t="shared" si="15"/>
        <v>98.666666666666671</v>
      </c>
      <c r="O49" s="32">
        <f t="shared" si="16"/>
        <v>0.66666666666666674</v>
      </c>
      <c r="P49" s="32">
        <f t="shared" si="17"/>
        <v>0.66666666666666674</v>
      </c>
      <c r="Q49" s="32">
        <f t="shared" si="18"/>
        <v>0</v>
      </c>
      <c r="R49" s="18">
        <v>2601</v>
      </c>
      <c r="S49" s="18">
        <v>2611</v>
      </c>
      <c r="T49" s="18">
        <v>2583</v>
      </c>
      <c r="U49" s="16">
        <f t="shared" si="6"/>
        <v>2598.3333333333335</v>
      </c>
      <c r="V49" s="34">
        <f t="shared" si="19"/>
        <v>11.05524</v>
      </c>
      <c r="W49" s="3">
        <f t="shared" si="20"/>
        <v>10.9078368</v>
      </c>
      <c r="X49" s="3">
        <f t="shared" si="9"/>
        <v>7.3701600000000006E-2</v>
      </c>
      <c r="Y49" s="3">
        <f t="shared" si="10"/>
        <v>7.3701600000000006E-2</v>
      </c>
      <c r="Z49" s="3">
        <f t="shared" si="11"/>
        <v>0</v>
      </c>
      <c r="AB49" s="67">
        <v>2.1959</v>
      </c>
      <c r="AC49" s="67">
        <v>31.45918</v>
      </c>
      <c r="AD49" s="67">
        <v>21.610710000000001</v>
      </c>
      <c r="AE49" s="67">
        <v>4.2022000000000004</v>
      </c>
      <c r="AF49" s="67">
        <v>86.445970000000003</v>
      </c>
      <c r="AH49" s="152">
        <v>1.6</v>
      </c>
      <c r="AI49" s="152">
        <v>6.5619583194206604E-2</v>
      </c>
      <c r="AJ49" s="152">
        <v>1.6</v>
      </c>
      <c r="AK49" s="67">
        <v>1.9577045497535299</v>
      </c>
    </row>
    <row r="50" spans="1:37" x14ac:dyDescent="0.3">
      <c r="A50" s="35">
        <v>47</v>
      </c>
      <c r="B50" s="35" t="s">
        <v>25</v>
      </c>
      <c r="C50" s="36">
        <v>44935</v>
      </c>
      <c r="D50" s="24">
        <v>19.8</v>
      </c>
      <c r="E50" s="24">
        <v>0.3</v>
      </c>
      <c r="F50" s="24">
        <v>0.45</v>
      </c>
      <c r="G50" s="24">
        <v>0.4</v>
      </c>
      <c r="H50" s="19">
        <f t="shared" si="22"/>
        <v>1.1499999999999999</v>
      </c>
      <c r="I50" s="31">
        <v>296</v>
      </c>
      <c r="J50" s="31">
        <v>2</v>
      </c>
      <c r="K50" s="31">
        <v>2</v>
      </c>
      <c r="L50" s="31">
        <v>0</v>
      </c>
      <c r="M50" s="31">
        <f t="shared" si="14"/>
        <v>300</v>
      </c>
      <c r="N50" s="32">
        <f t="shared" si="15"/>
        <v>98.666666666666671</v>
      </c>
      <c r="O50" s="32">
        <f t="shared" si="16"/>
        <v>0.66666666666666674</v>
      </c>
      <c r="P50" s="32">
        <f t="shared" si="17"/>
        <v>0.66666666666666674</v>
      </c>
      <c r="Q50" s="32">
        <f t="shared" si="18"/>
        <v>0</v>
      </c>
      <c r="R50" s="18">
        <v>1605</v>
      </c>
      <c r="S50" s="18">
        <v>1632</v>
      </c>
      <c r="T50" s="18">
        <v>1739</v>
      </c>
      <c r="U50" s="16">
        <f t="shared" si="6"/>
        <v>1658.6666666666667</v>
      </c>
      <c r="V50" s="34">
        <f t="shared" si="19"/>
        <v>7.44292</v>
      </c>
      <c r="W50" s="3">
        <f t="shared" si="20"/>
        <v>7.343681066666667</v>
      </c>
      <c r="X50" s="3">
        <f t="shared" si="9"/>
        <v>4.9619466666666667E-2</v>
      </c>
      <c r="Y50" s="3">
        <f t="shared" si="10"/>
        <v>4.9619466666666667E-2</v>
      </c>
      <c r="Z50" s="3">
        <f t="shared" si="11"/>
        <v>0</v>
      </c>
      <c r="AB50" s="67">
        <v>2.40368</v>
      </c>
      <c r="AC50" s="67">
        <v>30.853490000000001</v>
      </c>
      <c r="AD50" s="67">
        <v>41.010460000000002</v>
      </c>
      <c r="AE50" s="67">
        <v>3.9529999999999998</v>
      </c>
      <c r="AF50" s="67">
        <v>109.5347</v>
      </c>
      <c r="AH50" s="152">
        <v>1.6</v>
      </c>
      <c r="AI50" s="152">
        <v>0.21013311022794501</v>
      </c>
      <c r="AJ50" s="152">
        <v>17.329248509503302</v>
      </c>
      <c r="AK50" s="67">
        <v>2.1205632469253599</v>
      </c>
    </row>
    <row r="51" spans="1:37" x14ac:dyDescent="0.3">
      <c r="A51" s="35">
        <v>48</v>
      </c>
      <c r="B51" s="35" t="s">
        <v>25</v>
      </c>
      <c r="C51" s="36">
        <v>44935</v>
      </c>
      <c r="D51" s="24">
        <v>20.399999999999999</v>
      </c>
      <c r="E51" s="24">
        <v>0.3</v>
      </c>
      <c r="F51" s="24">
        <v>0.4</v>
      </c>
      <c r="G51" s="24">
        <v>0.4</v>
      </c>
      <c r="H51" s="19">
        <f t="shared" si="22"/>
        <v>1.1000000000000001</v>
      </c>
      <c r="I51" s="31">
        <v>296</v>
      </c>
      <c r="J51" s="31">
        <v>0</v>
      </c>
      <c r="K51" s="31">
        <v>4</v>
      </c>
      <c r="L51" s="31">
        <v>0</v>
      </c>
      <c r="M51" s="31">
        <f t="shared" si="14"/>
        <v>300</v>
      </c>
      <c r="N51" s="32">
        <f t="shared" si="15"/>
        <v>98.666666666666671</v>
      </c>
      <c r="O51" s="32">
        <f t="shared" si="16"/>
        <v>0</v>
      </c>
      <c r="P51" s="32">
        <f t="shared" si="17"/>
        <v>1.3333333333333335</v>
      </c>
      <c r="Q51" s="32">
        <f t="shared" si="18"/>
        <v>0</v>
      </c>
      <c r="R51" s="18">
        <v>2967</v>
      </c>
      <c r="S51" s="18">
        <v>2735</v>
      </c>
      <c r="T51" s="18">
        <v>2815</v>
      </c>
      <c r="U51" s="16">
        <f t="shared" si="6"/>
        <v>2839</v>
      </c>
      <c r="V51" s="34">
        <f t="shared" si="19"/>
        <v>12.048199999999998</v>
      </c>
      <c r="W51" s="3">
        <f t="shared" si="20"/>
        <v>11.887557333333332</v>
      </c>
      <c r="X51" s="3">
        <f t="shared" si="9"/>
        <v>0</v>
      </c>
      <c r="Y51" s="3">
        <f t="shared" si="10"/>
        <v>0.16064266666666666</v>
      </c>
      <c r="Z51" s="3">
        <f t="shared" si="11"/>
        <v>0</v>
      </c>
      <c r="AB51" s="67">
        <v>2.28138</v>
      </c>
      <c r="AC51" s="67">
        <v>29.594919999999998</v>
      </c>
      <c r="AD51" s="67">
        <v>25.218540000000001</v>
      </c>
      <c r="AE51" s="67">
        <v>2.8874200000000001</v>
      </c>
      <c r="AF51" s="67">
        <v>78.981989999999996</v>
      </c>
      <c r="AH51" s="152">
        <v>1.6</v>
      </c>
      <c r="AI51" s="152">
        <v>0.50875460913703896</v>
      </c>
      <c r="AJ51" s="152">
        <v>38.298719527274102</v>
      </c>
      <c r="AK51" s="67">
        <v>2.3953767156012198</v>
      </c>
    </row>
    <row r="52" spans="1:37" x14ac:dyDescent="0.3">
      <c r="A52" s="37">
        <v>49</v>
      </c>
      <c r="B52" s="37" t="s">
        <v>26</v>
      </c>
      <c r="C52" s="38">
        <v>44936</v>
      </c>
      <c r="D52" s="27">
        <v>19.88</v>
      </c>
      <c r="E52" s="27">
        <v>0.25</v>
      </c>
      <c r="F52" s="27">
        <v>0.45</v>
      </c>
      <c r="G52" s="27">
        <v>0.5</v>
      </c>
      <c r="H52" s="27">
        <f t="shared" si="22"/>
        <v>1.2</v>
      </c>
      <c r="I52" s="31">
        <v>297</v>
      </c>
      <c r="J52" s="31">
        <v>2</v>
      </c>
      <c r="K52" s="31">
        <v>1</v>
      </c>
      <c r="L52" s="31">
        <v>0</v>
      </c>
      <c r="M52" s="31">
        <f t="shared" si="14"/>
        <v>300</v>
      </c>
      <c r="N52" s="32">
        <f t="shared" si="15"/>
        <v>99</v>
      </c>
      <c r="O52" s="32">
        <f t="shared" si="16"/>
        <v>0.66666666666666674</v>
      </c>
      <c r="P52" s="32">
        <f t="shared" si="17"/>
        <v>0.33333333333333337</v>
      </c>
      <c r="Q52" s="32">
        <f t="shared" si="18"/>
        <v>0</v>
      </c>
      <c r="R52" s="18">
        <v>3048</v>
      </c>
      <c r="S52" s="18">
        <v>3065</v>
      </c>
      <c r="T52" s="18">
        <v>2978</v>
      </c>
      <c r="U52" s="16">
        <f t="shared" si="6"/>
        <v>3030.3333333333335</v>
      </c>
      <c r="V52" s="34">
        <f t="shared" si="19"/>
        <v>12.745839999999999</v>
      </c>
      <c r="W52" s="3">
        <f t="shared" si="20"/>
        <v>12.618381599999999</v>
      </c>
      <c r="X52" s="3">
        <f t="shared" si="9"/>
        <v>8.4972266666666685E-2</v>
      </c>
      <c r="Y52" s="3">
        <f t="shared" si="10"/>
        <v>4.2486133333333342E-2</v>
      </c>
      <c r="Z52" s="3">
        <f t="shared" si="11"/>
        <v>0</v>
      </c>
      <c r="AB52" s="67">
        <v>2.6531699999999998</v>
      </c>
      <c r="AC52" s="67">
        <v>24.017859999999999</v>
      </c>
      <c r="AD52" s="67">
        <v>23.697430000000001</v>
      </c>
      <c r="AE52" s="67">
        <v>3.17685</v>
      </c>
      <c r="AF52" s="67">
        <v>69.750979999999998</v>
      </c>
      <c r="AH52" s="152">
        <v>1.6</v>
      </c>
      <c r="AI52" s="152">
        <v>0.615250262773548</v>
      </c>
      <c r="AJ52" s="152">
        <v>1.6</v>
      </c>
      <c r="AK52" s="67">
        <v>2.3033209752282402</v>
      </c>
    </row>
    <row r="53" spans="1:37" x14ac:dyDescent="0.3">
      <c r="A53" s="37">
        <v>50</v>
      </c>
      <c r="B53" s="37" t="s">
        <v>26</v>
      </c>
      <c r="C53" s="38">
        <v>44936</v>
      </c>
      <c r="D53" s="27">
        <v>19.71</v>
      </c>
      <c r="E53" s="27">
        <v>0.2</v>
      </c>
      <c r="F53" s="27">
        <v>0.35</v>
      </c>
      <c r="G53" s="27">
        <v>0.4</v>
      </c>
      <c r="H53" s="27">
        <f t="shared" si="22"/>
        <v>0.95000000000000007</v>
      </c>
      <c r="I53" s="31">
        <v>296</v>
      </c>
      <c r="J53" s="31">
        <v>1</v>
      </c>
      <c r="K53" s="31">
        <v>3</v>
      </c>
      <c r="L53" s="31">
        <v>0</v>
      </c>
      <c r="M53" s="31">
        <f t="shared" si="14"/>
        <v>300</v>
      </c>
      <c r="N53" s="32">
        <f t="shared" si="15"/>
        <v>98.666666666666671</v>
      </c>
      <c r="O53" s="32">
        <f t="shared" si="16"/>
        <v>0.33333333333333337</v>
      </c>
      <c r="P53" s="32">
        <f t="shared" si="17"/>
        <v>1</v>
      </c>
      <c r="Q53" s="32">
        <f t="shared" si="18"/>
        <v>0</v>
      </c>
      <c r="R53" s="18">
        <v>2528</v>
      </c>
      <c r="S53" s="18">
        <v>2649</v>
      </c>
      <c r="T53" s="18">
        <v>2707</v>
      </c>
      <c r="U53" s="16">
        <f t="shared" si="6"/>
        <v>2628</v>
      </c>
      <c r="V53" s="34">
        <f t="shared" si="19"/>
        <v>11.585959999999998</v>
      </c>
      <c r="W53" s="3">
        <f t="shared" si="20"/>
        <v>11.431480533333332</v>
      </c>
      <c r="X53" s="3">
        <f t="shared" si="9"/>
        <v>3.8619866666666669E-2</v>
      </c>
      <c r="Y53" s="3">
        <f t="shared" si="10"/>
        <v>0.11585959999999998</v>
      </c>
      <c r="Z53" s="3">
        <f t="shared" si="11"/>
        <v>0</v>
      </c>
      <c r="AB53" s="67">
        <v>2.5581399999999999</v>
      </c>
      <c r="AC53" s="67">
        <v>45.859839999999998</v>
      </c>
      <c r="AD53" s="67">
        <v>37.709739999999996</v>
      </c>
      <c r="AE53" s="67">
        <v>1.88818</v>
      </c>
      <c r="AF53" s="67">
        <v>116.4233</v>
      </c>
      <c r="AH53" s="152">
        <v>1.6</v>
      </c>
      <c r="AI53" s="152">
        <v>0.85475619724007401</v>
      </c>
      <c r="AJ53" s="152">
        <v>35.719050652512699</v>
      </c>
      <c r="AK53" s="67">
        <v>2.7490411392142899</v>
      </c>
    </row>
    <row r="54" spans="1:37" x14ac:dyDescent="0.3">
      <c r="A54" s="37">
        <v>51</v>
      </c>
      <c r="B54" s="37" t="s">
        <v>26</v>
      </c>
      <c r="C54" s="38">
        <v>44936</v>
      </c>
      <c r="D54" s="27">
        <v>19.12</v>
      </c>
      <c r="E54" s="27">
        <v>0.35</v>
      </c>
      <c r="F54" s="27">
        <v>0.45</v>
      </c>
      <c r="G54" s="27">
        <v>0.5</v>
      </c>
      <c r="H54" s="27">
        <f t="shared" si="22"/>
        <v>1.3</v>
      </c>
      <c r="I54" s="31">
        <v>298</v>
      </c>
      <c r="J54" s="31">
        <v>2</v>
      </c>
      <c r="K54" s="31">
        <v>0</v>
      </c>
      <c r="L54" s="31">
        <v>0</v>
      </c>
      <c r="M54" s="31">
        <f t="shared" si="14"/>
        <v>300</v>
      </c>
      <c r="N54" s="32">
        <f t="shared" si="15"/>
        <v>99.333333333333329</v>
      </c>
      <c r="O54" s="32">
        <f t="shared" si="16"/>
        <v>0.66666666666666674</v>
      </c>
      <c r="P54" s="32">
        <f t="shared" si="17"/>
        <v>0</v>
      </c>
      <c r="Q54" s="32">
        <f t="shared" si="18"/>
        <v>0</v>
      </c>
      <c r="R54" s="18">
        <v>3470</v>
      </c>
      <c r="S54" s="18">
        <v>3413</v>
      </c>
      <c r="T54" s="18">
        <v>3425</v>
      </c>
      <c r="U54" s="16">
        <f t="shared" si="6"/>
        <v>3436</v>
      </c>
      <c r="V54" s="34">
        <f t="shared" si="19"/>
        <v>14.659000000000001</v>
      </c>
      <c r="W54" s="3">
        <f t="shared" si="20"/>
        <v>14.561273333333334</v>
      </c>
      <c r="X54" s="3">
        <f t="shared" si="9"/>
        <v>9.7726666666666684E-2</v>
      </c>
      <c r="Y54" s="3">
        <f t="shared" si="10"/>
        <v>0</v>
      </c>
      <c r="Z54" s="3">
        <f t="shared" si="11"/>
        <v>0</v>
      </c>
      <c r="AB54" s="67">
        <v>2.65726</v>
      </c>
      <c r="AC54" s="67">
        <v>29.454840000000001</v>
      </c>
      <c r="AD54" s="67">
        <v>33.13691</v>
      </c>
      <c r="AE54" s="67">
        <v>1.32236</v>
      </c>
      <c r="AF54" s="67">
        <v>99.717160000000007</v>
      </c>
      <c r="AH54" s="152">
        <v>1.6</v>
      </c>
      <c r="AI54" s="152">
        <v>0.371615033442107</v>
      </c>
      <c r="AJ54" s="152">
        <v>31.554683260478601</v>
      </c>
      <c r="AK54" s="67">
        <v>2.1934448205680002</v>
      </c>
    </row>
    <row r="55" spans="1:37" x14ac:dyDescent="0.3">
      <c r="A55" s="37">
        <v>52</v>
      </c>
      <c r="B55" s="37" t="s">
        <v>26</v>
      </c>
      <c r="C55" s="38">
        <v>44936</v>
      </c>
      <c r="D55" s="27">
        <v>18.32</v>
      </c>
      <c r="E55" s="27">
        <v>0.3</v>
      </c>
      <c r="F55" s="27">
        <v>0.45</v>
      </c>
      <c r="G55" s="27">
        <v>0.4</v>
      </c>
      <c r="H55" s="27">
        <f t="shared" si="22"/>
        <v>1.1499999999999999</v>
      </c>
      <c r="I55" s="31">
        <v>299</v>
      </c>
      <c r="J55" s="31">
        <v>1</v>
      </c>
      <c r="K55" s="31">
        <v>0</v>
      </c>
      <c r="L55" s="31">
        <v>0</v>
      </c>
      <c r="M55" s="31">
        <f t="shared" si="14"/>
        <v>300</v>
      </c>
      <c r="N55" s="32">
        <f t="shared" si="15"/>
        <v>99.666666666666671</v>
      </c>
      <c r="O55" s="32">
        <f t="shared" si="16"/>
        <v>0.33333333333333337</v>
      </c>
      <c r="P55" s="32">
        <f t="shared" si="17"/>
        <v>0</v>
      </c>
      <c r="Q55" s="32">
        <f t="shared" si="18"/>
        <v>0</v>
      </c>
      <c r="R55" s="18">
        <v>3819</v>
      </c>
      <c r="S55" s="18">
        <v>3823</v>
      </c>
      <c r="T55" s="18">
        <v>3779</v>
      </c>
      <c r="U55" s="16">
        <f t="shared" si="6"/>
        <v>3807</v>
      </c>
      <c r="V55" s="34">
        <f t="shared" si="19"/>
        <v>16.174119999999998</v>
      </c>
      <c r="W55" s="3">
        <f t="shared" si="20"/>
        <v>16.120206266666667</v>
      </c>
      <c r="X55" s="3">
        <f t="shared" si="9"/>
        <v>5.3913733333333332E-2</v>
      </c>
      <c r="Y55" s="3">
        <f t="shared" si="10"/>
        <v>0</v>
      </c>
      <c r="Z55" s="3">
        <f t="shared" si="11"/>
        <v>0</v>
      </c>
      <c r="AB55" s="67">
        <v>2.6512699999999998</v>
      </c>
      <c r="AC55" s="67">
        <v>26.25442</v>
      </c>
      <c r="AD55" s="67">
        <v>27.89969</v>
      </c>
      <c r="AE55" s="67">
        <v>3.2316799999999999</v>
      </c>
      <c r="AF55" s="67">
        <v>89.827200000000005</v>
      </c>
      <c r="AH55" s="152">
        <v>1.6</v>
      </c>
      <c r="AI55" s="152">
        <v>0.72441551500092805</v>
      </c>
      <c r="AJ55" s="152">
        <v>25.228606323224199</v>
      </c>
      <c r="AK55" s="67">
        <v>2.3033209752282402</v>
      </c>
    </row>
    <row r="56" spans="1:37" x14ac:dyDescent="0.3">
      <c r="A56" s="37">
        <v>53</v>
      </c>
      <c r="B56" s="37" t="s">
        <v>26</v>
      </c>
      <c r="C56" s="38">
        <v>44936</v>
      </c>
      <c r="D56" s="27">
        <v>20.46</v>
      </c>
      <c r="E56" s="27">
        <v>0.25</v>
      </c>
      <c r="F56" s="27">
        <v>0.35</v>
      </c>
      <c r="G56" s="27">
        <v>0.5</v>
      </c>
      <c r="H56" s="27">
        <f t="shared" si="22"/>
        <v>1.1000000000000001</v>
      </c>
      <c r="I56" s="31">
        <v>167</v>
      </c>
      <c r="J56" s="31">
        <v>0</v>
      </c>
      <c r="K56" s="31">
        <v>2</v>
      </c>
      <c r="L56" s="31">
        <v>0</v>
      </c>
      <c r="M56" s="31">
        <f t="shared" si="14"/>
        <v>169</v>
      </c>
      <c r="N56" s="32">
        <f t="shared" si="15"/>
        <v>98.816568047337284</v>
      </c>
      <c r="O56" s="32">
        <f t="shared" si="16"/>
        <v>0</v>
      </c>
      <c r="P56" s="32">
        <f t="shared" si="17"/>
        <v>1.1834319526627219</v>
      </c>
      <c r="Q56" s="32">
        <f t="shared" si="18"/>
        <v>0</v>
      </c>
      <c r="R56" s="18">
        <v>728</v>
      </c>
      <c r="S56" s="18">
        <v>731</v>
      </c>
      <c r="T56" s="18">
        <v>726</v>
      </c>
      <c r="U56" s="16">
        <f t="shared" si="6"/>
        <v>728.33333333333337</v>
      </c>
      <c r="V56" s="34">
        <f t="shared" si="19"/>
        <v>3.1072799999999998</v>
      </c>
      <c r="W56" s="3">
        <f t="shared" si="20"/>
        <v>3.0705074556213021</v>
      </c>
      <c r="X56" s="3">
        <f t="shared" si="9"/>
        <v>0</v>
      </c>
      <c r="Y56" s="3">
        <f t="shared" si="10"/>
        <v>3.677254437869823E-2</v>
      </c>
      <c r="Z56" s="3">
        <f t="shared" si="11"/>
        <v>0</v>
      </c>
      <c r="AB56" s="67">
        <v>2.9331200000000002</v>
      </c>
      <c r="AC56" s="67">
        <v>25.783149999999999</v>
      </c>
      <c r="AD56" s="67">
        <v>37.020249999999997</v>
      </c>
      <c r="AE56" s="67">
        <v>3.18248</v>
      </c>
      <c r="AF56" s="67">
        <v>101.2944</v>
      </c>
      <c r="AH56" s="152">
        <v>1.6</v>
      </c>
      <c r="AI56" s="152">
        <v>4.0208416249372902</v>
      </c>
      <c r="AJ56" s="152">
        <v>26.916498872044301</v>
      </c>
      <c r="AK56" s="67">
        <v>2.78660725418505</v>
      </c>
    </row>
    <row r="57" spans="1:37" x14ac:dyDescent="0.3">
      <c r="A57" s="37">
        <v>54</v>
      </c>
      <c r="B57" s="37" t="s">
        <v>26</v>
      </c>
      <c r="C57" s="38">
        <v>44936</v>
      </c>
      <c r="D57" s="27">
        <v>21.43</v>
      </c>
      <c r="E57" s="27">
        <v>0.2</v>
      </c>
      <c r="F57" s="27">
        <v>0.4</v>
      </c>
      <c r="G57" s="27">
        <v>0.4</v>
      </c>
      <c r="H57" s="27">
        <f t="shared" si="22"/>
        <v>1</v>
      </c>
      <c r="I57" s="31">
        <v>295</v>
      </c>
      <c r="J57" s="31">
        <v>0</v>
      </c>
      <c r="K57" s="31">
        <v>4</v>
      </c>
      <c r="L57" s="31">
        <v>0</v>
      </c>
      <c r="M57" s="31">
        <f t="shared" si="14"/>
        <v>299</v>
      </c>
      <c r="N57" s="32">
        <f t="shared" si="15"/>
        <v>98.662207357859529</v>
      </c>
      <c r="O57" s="32">
        <f t="shared" si="16"/>
        <v>0</v>
      </c>
      <c r="P57" s="32">
        <f t="shared" si="17"/>
        <v>1.3377926421404682</v>
      </c>
      <c r="Q57" s="32">
        <f t="shared" si="18"/>
        <v>0</v>
      </c>
      <c r="R57" s="18">
        <v>3145</v>
      </c>
      <c r="S57" s="18">
        <v>3025</v>
      </c>
      <c r="T57" s="18">
        <v>3029</v>
      </c>
      <c r="U57" s="16">
        <f t="shared" si="6"/>
        <v>3066.3333333333335</v>
      </c>
      <c r="V57" s="34">
        <f t="shared" si="19"/>
        <v>12.964119999999999</v>
      </c>
      <c r="W57" s="3">
        <f t="shared" si="20"/>
        <v>12.790686956521737</v>
      </c>
      <c r="X57" s="3">
        <f t="shared" si="9"/>
        <v>0</v>
      </c>
      <c r="Y57" s="3">
        <f t="shared" si="10"/>
        <v>0.17343304347826088</v>
      </c>
      <c r="Z57" s="3">
        <f t="shared" si="11"/>
        <v>0</v>
      </c>
      <c r="AB57" s="67">
        <v>2.6300400000000002</v>
      </c>
      <c r="AC57" s="67">
        <v>34.592550000000003</v>
      </c>
      <c r="AD57" s="67">
        <v>29.49935</v>
      </c>
      <c r="AE57" s="67">
        <v>1.8758600000000001</v>
      </c>
      <c r="AF57" s="67">
        <v>88.521870000000007</v>
      </c>
      <c r="AH57" s="152">
        <v>1.6</v>
      </c>
      <c r="AI57" s="152">
        <v>0.371615033442107</v>
      </c>
      <c r="AJ57" s="152">
        <v>46.438822969394501</v>
      </c>
      <c r="AK57" s="67">
        <v>2.28496298803441</v>
      </c>
    </row>
    <row r="58" spans="1:37" x14ac:dyDescent="0.3">
      <c r="A58" s="37">
        <v>55</v>
      </c>
      <c r="B58" s="37" t="s">
        <v>26</v>
      </c>
      <c r="C58" s="38">
        <v>44936</v>
      </c>
      <c r="D58" s="27">
        <v>20.97</v>
      </c>
      <c r="E58" s="27">
        <v>0.25</v>
      </c>
      <c r="F58" s="27">
        <v>0.4</v>
      </c>
      <c r="G58" s="27">
        <v>0.4</v>
      </c>
      <c r="H58" s="27">
        <f t="shared" si="22"/>
        <v>1.05</v>
      </c>
      <c r="I58" s="31">
        <v>298</v>
      </c>
      <c r="J58" s="31">
        <v>1</v>
      </c>
      <c r="K58" s="31">
        <v>1</v>
      </c>
      <c r="L58" s="31">
        <v>0</v>
      </c>
      <c r="M58" s="31">
        <f t="shared" si="14"/>
        <v>300</v>
      </c>
      <c r="N58" s="32">
        <f t="shared" si="15"/>
        <v>99.333333333333329</v>
      </c>
      <c r="O58" s="32">
        <f t="shared" si="16"/>
        <v>0.33333333333333337</v>
      </c>
      <c r="P58" s="32">
        <f t="shared" si="17"/>
        <v>0.33333333333333337</v>
      </c>
      <c r="Q58" s="32">
        <f t="shared" si="18"/>
        <v>0</v>
      </c>
      <c r="R58" s="18">
        <v>3770</v>
      </c>
      <c r="S58" s="18">
        <v>3678</v>
      </c>
      <c r="T58" s="18">
        <v>3764</v>
      </c>
      <c r="U58" s="16">
        <f t="shared" si="6"/>
        <v>3737.3333333333335</v>
      </c>
      <c r="V58" s="34">
        <f t="shared" si="19"/>
        <v>16.109919999999999</v>
      </c>
      <c r="W58" s="3">
        <f t="shared" si="20"/>
        <v>16.002520533333332</v>
      </c>
      <c r="X58" s="3">
        <f t="shared" si="9"/>
        <v>5.3699733333333333E-2</v>
      </c>
      <c r="Y58" s="3">
        <f t="shared" si="10"/>
        <v>5.3699733333333333E-2</v>
      </c>
      <c r="Z58" s="3">
        <f t="shared" si="11"/>
        <v>0</v>
      </c>
      <c r="AB58" s="67">
        <v>2.4899100000000001</v>
      </c>
      <c r="AC58" s="67">
        <v>36.583100000000002</v>
      </c>
      <c r="AD58" s="67">
        <v>27.0749</v>
      </c>
      <c r="AE58" s="67">
        <v>3.9535499999999999</v>
      </c>
      <c r="AF58" s="67">
        <v>95.735150000000004</v>
      </c>
      <c r="AH58" s="152">
        <v>1.6</v>
      </c>
      <c r="AI58" s="152">
        <v>0.47391370954118001</v>
      </c>
      <c r="AJ58" s="152">
        <v>34.374146390769802</v>
      </c>
      <c r="AK58" s="67">
        <v>2.1205632469253599</v>
      </c>
    </row>
    <row r="59" spans="1:37" x14ac:dyDescent="0.3">
      <c r="A59" s="37">
        <v>56</v>
      </c>
      <c r="B59" s="37" t="s">
        <v>26</v>
      </c>
      <c r="C59" s="38">
        <v>44936</v>
      </c>
      <c r="D59" s="27">
        <v>21.17</v>
      </c>
      <c r="E59" s="27">
        <v>0.35</v>
      </c>
      <c r="F59" s="27">
        <v>0.55000000000000004</v>
      </c>
      <c r="G59" s="27">
        <v>0.55000000000000004</v>
      </c>
      <c r="H59" s="27">
        <f t="shared" si="22"/>
        <v>1.4500000000000002</v>
      </c>
      <c r="I59" s="31">
        <v>290</v>
      </c>
      <c r="J59" s="31">
        <v>0</v>
      </c>
      <c r="K59" s="31">
        <v>10</v>
      </c>
      <c r="L59" s="31">
        <v>0</v>
      </c>
      <c r="M59" s="31">
        <f t="shared" si="14"/>
        <v>300</v>
      </c>
      <c r="N59" s="32">
        <f t="shared" si="15"/>
        <v>96.666666666666671</v>
      </c>
      <c r="O59" s="32">
        <f t="shared" si="16"/>
        <v>0</v>
      </c>
      <c r="P59" s="32">
        <f t="shared" si="17"/>
        <v>3.3333333333333335</v>
      </c>
      <c r="Q59" s="32">
        <f t="shared" si="18"/>
        <v>0</v>
      </c>
      <c r="R59" s="18">
        <v>2498</v>
      </c>
      <c r="S59" s="18">
        <v>2434</v>
      </c>
      <c r="T59" s="18">
        <v>2451</v>
      </c>
      <c r="U59" s="16">
        <f t="shared" si="6"/>
        <v>2461</v>
      </c>
      <c r="V59" s="34">
        <f t="shared" si="19"/>
        <v>10.490279999999998</v>
      </c>
      <c r="W59" s="3">
        <f t="shared" si="20"/>
        <v>10.140604</v>
      </c>
      <c r="X59" s="3">
        <f t="shared" si="9"/>
        <v>0</v>
      </c>
      <c r="Y59" s="3">
        <f t="shared" si="10"/>
        <v>0.34967599999999999</v>
      </c>
      <c r="Z59" s="3">
        <f t="shared" si="11"/>
        <v>0</v>
      </c>
      <c r="AB59" s="67">
        <v>2.41256</v>
      </c>
      <c r="AC59" s="67">
        <v>25.978159999999999</v>
      </c>
      <c r="AD59" s="67">
        <v>30.10464</v>
      </c>
      <c r="AE59" s="67">
        <v>4.0849299999999999</v>
      </c>
      <c r="AF59" s="67">
        <v>92.65352</v>
      </c>
      <c r="AH59" s="152">
        <v>1.6</v>
      </c>
      <c r="AI59" s="152">
        <v>0.98796411859164301</v>
      </c>
      <c r="AJ59" s="152">
        <v>45.345434035062702</v>
      </c>
      <c r="AK59" s="67">
        <v>2.4138402945157198</v>
      </c>
    </row>
    <row r="60" spans="1:37" x14ac:dyDescent="0.3">
      <c r="A60" s="39">
        <v>57</v>
      </c>
      <c r="B60" s="39" t="s">
        <v>27</v>
      </c>
      <c r="C60" s="40">
        <v>44937</v>
      </c>
      <c r="D60" s="30">
        <v>19.36</v>
      </c>
      <c r="E60" s="30">
        <v>0.3</v>
      </c>
      <c r="F60" s="30">
        <v>0.4</v>
      </c>
      <c r="G60" s="30">
        <v>0.4</v>
      </c>
      <c r="H60" s="30">
        <f t="shared" si="22"/>
        <v>1.1000000000000001</v>
      </c>
      <c r="I60" s="31">
        <v>296</v>
      </c>
      <c r="J60" s="31">
        <v>1</v>
      </c>
      <c r="K60" s="31">
        <v>3</v>
      </c>
      <c r="L60" s="31">
        <v>0</v>
      </c>
      <c r="M60" s="31">
        <f t="shared" si="14"/>
        <v>300</v>
      </c>
      <c r="N60" s="32">
        <f t="shared" si="15"/>
        <v>98.666666666666671</v>
      </c>
      <c r="O60" s="32">
        <f t="shared" si="16"/>
        <v>0.33333333333333337</v>
      </c>
      <c r="P60" s="32">
        <f t="shared" si="17"/>
        <v>1</v>
      </c>
      <c r="Q60" s="32">
        <f t="shared" si="18"/>
        <v>0</v>
      </c>
      <c r="R60" s="18">
        <v>2939</v>
      </c>
      <c r="S60" s="18">
        <v>2980</v>
      </c>
      <c r="T60" s="18">
        <v>2835</v>
      </c>
      <c r="U60" s="16">
        <f t="shared" si="6"/>
        <v>2918</v>
      </c>
      <c r="V60" s="34">
        <f t="shared" si="19"/>
        <v>12.133799999999999</v>
      </c>
      <c r="W60" s="3">
        <f t="shared" si="20"/>
        <v>11.972015999999998</v>
      </c>
      <c r="X60" s="3">
        <f t="shared" si="9"/>
        <v>4.0446000000000003E-2</v>
      </c>
      <c r="Y60" s="3">
        <f t="shared" si="10"/>
        <v>0.12133799999999999</v>
      </c>
      <c r="Z60" s="3">
        <f t="shared" si="11"/>
        <v>0</v>
      </c>
      <c r="AB60" s="67">
        <v>2.6322899999999998</v>
      </c>
      <c r="AC60" s="67">
        <v>26.186</v>
      </c>
      <c r="AD60" s="67">
        <v>24.64545</v>
      </c>
      <c r="AE60" s="67">
        <v>3.4792299999999998</v>
      </c>
      <c r="AF60" s="67">
        <v>75.278369999999995</v>
      </c>
      <c r="AH60" s="152">
        <v>1.6</v>
      </c>
      <c r="AI60" s="152">
        <v>1.7094556516739301</v>
      </c>
      <c r="AJ60" s="152">
        <v>31.554683260478601</v>
      </c>
      <c r="AK60" s="67">
        <v>2.34009042738646</v>
      </c>
    </row>
    <row r="61" spans="1:37" x14ac:dyDescent="0.3">
      <c r="A61" s="39">
        <v>58</v>
      </c>
      <c r="B61" s="39" t="s">
        <v>27</v>
      </c>
      <c r="C61" s="40">
        <v>44937</v>
      </c>
      <c r="D61" s="30">
        <v>19.190000000000001</v>
      </c>
      <c r="E61" s="30">
        <v>0.2</v>
      </c>
      <c r="F61" s="30">
        <v>0.3</v>
      </c>
      <c r="G61" s="30">
        <v>0.4</v>
      </c>
      <c r="H61" s="30">
        <f t="shared" si="22"/>
        <v>0.9</v>
      </c>
      <c r="I61" s="31">
        <v>300</v>
      </c>
      <c r="J61" s="31">
        <v>0</v>
      </c>
      <c r="K61" s="31">
        <v>0</v>
      </c>
      <c r="L61" s="31">
        <v>0</v>
      </c>
      <c r="M61" s="31">
        <f t="shared" si="14"/>
        <v>300</v>
      </c>
      <c r="N61" s="32">
        <f t="shared" si="15"/>
        <v>100</v>
      </c>
      <c r="O61" s="32">
        <f t="shared" si="16"/>
        <v>0</v>
      </c>
      <c r="P61" s="32">
        <f t="shared" si="17"/>
        <v>0</v>
      </c>
      <c r="Q61" s="32">
        <f t="shared" si="18"/>
        <v>0</v>
      </c>
      <c r="R61" s="18">
        <v>2878</v>
      </c>
      <c r="S61" s="18">
        <v>2874</v>
      </c>
      <c r="T61" s="18">
        <v>3025</v>
      </c>
      <c r="U61" s="16">
        <f t="shared" si="6"/>
        <v>2925.6666666666665</v>
      </c>
      <c r="V61" s="34">
        <f t="shared" si="19"/>
        <v>12.946999999999999</v>
      </c>
      <c r="W61" s="3">
        <f t="shared" si="20"/>
        <v>12.946999999999997</v>
      </c>
      <c r="X61" s="3">
        <f t="shared" si="9"/>
        <v>0</v>
      </c>
      <c r="Y61" s="3">
        <f t="shared" si="10"/>
        <v>0</v>
      </c>
      <c r="Z61" s="3">
        <f t="shared" si="11"/>
        <v>0</v>
      </c>
      <c r="AB61" s="67">
        <v>2.3872800000000001</v>
      </c>
      <c r="AC61" s="67">
        <v>28.081659999999999</v>
      </c>
      <c r="AD61" s="67">
        <v>24.363769999999999</v>
      </c>
      <c r="AE61" s="67">
        <v>2.4623200000000001</v>
      </c>
      <c r="AF61" s="67">
        <v>75.662580000000005</v>
      </c>
      <c r="AH61" s="152">
        <v>0.15438532661844301</v>
      </c>
      <c r="AI61" s="152">
        <v>8.1279587808806006</v>
      </c>
      <c r="AJ61" s="152">
        <v>62.720308850071099</v>
      </c>
      <c r="AK61" s="67">
        <v>2.7115375267664699</v>
      </c>
    </row>
    <row r="62" spans="1:37" x14ac:dyDescent="0.3">
      <c r="A62" s="39">
        <v>59</v>
      </c>
      <c r="B62" s="39" t="s">
        <v>27</v>
      </c>
      <c r="C62" s="40">
        <v>44937</v>
      </c>
      <c r="D62" s="30">
        <v>20.5</v>
      </c>
      <c r="E62" s="30">
        <v>0.35</v>
      </c>
      <c r="F62" s="30">
        <v>0.45</v>
      </c>
      <c r="G62" s="30">
        <v>0.5</v>
      </c>
      <c r="H62" s="30">
        <f t="shared" si="22"/>
        <v>1.3</v>
      </c>
      <c r="I62" s="31">
        <v>296</v>
      </c>
      <c r="J62" s="31">
        <v>0</v>
      </c>
      <c r="K62" s="31">
        <v>4</v>
      </c>
      <c r="L62" s="31">
        <v>0</v>
      </c>
      <c r="M62" s="31">
        <f t="shared" si="14"/>
        <v>300</v>
      </c>
      <c r="N62" s="32">
        <f t="shared" si="15"/>
        <v>98.666666666666671</v>
      </c>
      <c r="O62" s="32">
        <f t="shared" si="16"/>
        <v>0</v>
      </c>
      <c r="P62" s="32">
        <f t="shared" si="17"/>
        <v>1.3333333333333335</v>
      </c>
      <c r="Q62" s="32">
        <f t="shared" si="18"/>
        <v>0</v>
      </c>
      <c r="R62" s="18">
        <v>4372</v>
      </c>
      <c r="S62" s="18">
        <v>4407</v>
      </c>
      <c r="T62" s="18">
        <v>4479</v>
      </c>
      <c r="U62" s="16">
        <f t="shared" si="6"/>
        <v>4419.333333333333</v>
      </c>
      <c r="V62" s="34">
        <f t="shared" si="19"/>
        <v>19.170119999999997</v>
      </c>
      <c r="W62" s="3">
        <f t="shared" si="20"/>
        <v>18.914518399999999</v>
      </c>
      <c r="X62" s="3">
        <f t="shared" si="9"/>
        <v>0</v>
      </c>
      <c r="Y62" s="3">
        <f t="shared" si="10"/>
        <v>0.25560159999999998</v>
      </c>
      <c r="Z62" s="3">
        <f t="shared" si="11"/>
        <v>0</v>
      </c>
      <c r="AB62" s="67">
        <v>2.3606199999999999</v>
      </c>
      <c r="AC62" s="67">
        <v>45.464019999999998</v>
      </c>
      <c r="AD62" s="67">
        <v>35.338340000000002</v>
      </c>
      <c r="AE62" s="67">
        <v>7.7756299999999996</v>
      </c>
      <c r="AF62" s="67">
        <v>122.53270000000001</v>
      </c>
      <c r="AH62" s="152">
        <v>0.50281557959418</v>
      </c>
      <c r="AI62" s="152">
        <v>8.0246079367351495</v>
      </c>
      <c r="AJ62" s="152">
        <v>97.669932151866703</v>
      </c>
      <c r="AK62" s="67">
        <v>2.52498037495661</v>
      </c>
    </row>
    <row r="63" spans="1:37" x14ac:dyDescent="0.3">
      <c r="A63" s="39">
        <v>60</v>
      </c>
      <c r="B63" s="39" t="s">
        <v>27</v>
      </c>
      <c r="C63" s="40">
        <v>44937</v>
      </c>
      <c r="D63" s="30">
        <v>18.05</v>
      </c>
      <c r="E63" s="30">
        <v>0.3</v>
      </c>
      <c r="F63" s="30">
        <v>0.45</v>
      </c>
      <c r="G63" s="30">
        <v>0.5</v>
      </c>
      <c r="H63" s="30">
        <f t="shared" si="22"/>
        <v>1.25</v>
      </c>
      <c r="I63" s="31"/>
      <c r="J63" s="31"/>
      <c r="K63" s="31"/>
      <c r="L63" s="31"/>
      <c r="M63" s="31">
        <f t="shared" si="14"/>
        <v>0</v>
      </c>
      <c r="N63" s="32"/>
      <c r="O63" s="32"/>
      <c r="P63" s="32"/>
      <c r="Q63" s="32"/>
      <c r="R63" s="18">
        <v>2586</v>
      </c>
      <c r="S63" s="18">
        <v>2429</v>
      </c>
      <c r="T63" s="18">
        <v>2364</v>
      </c>
      <c r="U63" s="16">
        <f t="shared" si="6"/>
        <v>2459.6666666666665</v>
      </c>
      <c r="V63" s="34">
        <f t="shared" si="19"/>
        <v>10.11792</v>
      </c>
      <c r="AB63" s="67">
        <v>3.4726900000000001</v>
      </c>
      <c r="AC63" s="67">
        <v>27.064859999999999</v>
      </c>
      <c r="AD63" s="67">
        <v>23.6312</v>
      </c>
      <c r="AE63" s="67">
        <v>2.9591400000000001</v>
      </c>
      <c r="AF63" s="67">
        <v>74.058589999999995</v>
      </c>
      <c r="AH63" s="152">
        <v>1.6</v>
      </c>
      <c r="AI63" s="152">
        <v>7.35747659475728</v>
      </c>
      <c r="AJ63" s="152">
        <v>70.128968040730499</v>
      </c>
      <c r="AK63" s="67">
        <v>2.1934448205680002</v>
      </c>
    </row>
    <row r="64" spans="1:37" x14ac:dyDescent="0.3">
      <c r="A64" s="39">
        <v>61</v>
      </c>
      <c r="B64" s="39" t="s">
        <v>27</v>
      </c>
      <c r="C64" s="40">
        <v>44937</v>
      </c>
      <c r="D64" s="30">
        <v>20.420000000000002</v>
      </c>
      <c r="E64" s="30">
        <v>0.25</v>
      </c>
      <c r="F64" s="30">
        <v>0.45</v>
      </c>
      <c r="G64" s="30">
        <v>0.5</v>
      </c>
      <c r="H64" s="30">
        <f t="shared" si="22"/>
        <v>1.2</v>
      </c>
      <c r="I64" s="31">
        <v>294</v>
      </c>
      <c r="J64" s="31">
        <v>2</v>
      </c>
      <c r="K64" s="31">
        <v>4</v>
      </c>
      <c r="L64" s="31">
        <v>0</v>
      </c>
      <c r="M64" s="31">
        <f t="shared" si="14"/>
        <v>300</v>
      </c>
      <c r="N64" s="32">
        <f t="shared" si="15"/>
        <v>98</v>
      </c>
      <c r="O64" s="32">
        <f t="shared" si="16"/>
        <v>0.66666666666666674</v>
      </c>
      <c r="P64" s="32">
        <f t="shared" si="17"/>
        <v>1.3333333333333335</v>
      </c>
      <c r="Q64" s="32">
        <f t="shared" si="18"/>
        <v>0</v>
      </c>
      <c r="R64" s="18">
        <v>3204</v>
      </c>
      <c r="S64" s="18">
        <v>3234</v>
      </c>
      <c r="T64" s="18">
        <v>3206</v>
      </c>
      <c r="U64" s="16">
        <f t="shared" si="6"/>
        <v>3214.6666666666665</v>
      </c>
      <c r="V64" s="34">
        <f t="shared" si="19"/>
        <v>13.721679999999999</v>
      </c>
      <c r="W64" s="3">
        <f t="shared" si="20"/>
        <v>13.447246399999999</v>
      </c>
      <c r="X64" s="3">
        <f t="shared" si="9"/>
        <v>9.1477866666666671E-2</v>
      </c>
      <c r="Y64" s="3">
        <f t="shared" si="10"/>
        <v>0.18295573333333334</v>
      </c>
      <c r="Z64" s="3">
        <f t="shared" si="11"/>
        <v>0</v>
      </c>
      <c r="AB64" s="67">
        <v>2.6761900000000001</v>
      </c>
      <c r="AC64" s="67">
        <v>39.760039999999996</v>
      </c>
      <c r="AD64" s="67">
        <v>41.355139999999999</v>
      </c>
      <c r="AE64" s="67">
        <v>2.8847100000000001</v>
      </c>
      <c r="AF64" s="67">
        <v>124.2139</v>
      </c>
      <c r="AH64" s="152">
        <v>0.50281557959418</v>
      </c>
      <c r="AI64" s="152">
        <v>30.618609494785002</v>
      </c>
      <c r="AJ64" s="152">
        <v>103.651848810245</v>
      </c>
      <c r="AK64" s="67">
        <v>2.2299972871548701</v>
      </c>
    </row>
    <row r="65" spans="1:37" x14ac:dyDescent="0.3">
      <c r="A65" s="39">
        <v>62</v>
      </c>
      <c r="B65" s="39" t="s">
        <v>27</v>
      </c>
      <c r="C65" s="40">
        <v>44937</v>
      </c>
      <c r="D65" s="30">
        <v>20.72</v>
      </c>
      <c r="E65" s="30">
        <v>0.3</v>
      </c>
      <c r="F65" s="30">
        <v>0.4</v>
      </c>
      <c r="G65" s="30">
        <v>0.5</v>
      </c>
      <c r="H65" s="30">
        <f t="shared" si="22"/>
        <v>1.2</v>
      </c>
      <c r="I65" s="31">
        <v>299</v>
      </c>
      <c r="J65" s="31">
        <v>0</v>
      </c>
      <c r="K65" s="31">
        <v>1</v>
      </c>
      <c r="L65" s="31">
        <v>0</v>
      </c>
      <c r="M65" s="31">
        <f t="shared" si="14"/>
        <v>300</v>
      </c>
      <c r="N65" s="32">
        <f t="shared" si="15"/>
        <v>99.666666666666671</v>
      </c>
      <c r="O65" s="32">
        <f t="shared" si="16"/>
        <v>0</v>
      </c>
      <c r="P65" s="32">
        <f t="shared" si="17"/>
        <v>0.33333333333333337</v>
      </c>
      <c r="Q65" s="32">
        <f t="shared" si="18"/>
        <v>0</v>
      </c>
      <c r="R65" s="18">
        <v>4305</v>
      </c>
      <c r="S65" s="18">
        <v>4496</v>
      </c>
      <c r="T65" s="18">
        <v>4343</v>
      </c>
      <c r="U65" s="16">
        <f t="shared" si="6"/>
        <v>4381.333333333333</v>
      </c>
      <c r="V65" s="34">
        <f t="shared" si="19"/>
        <v>18.588039999999999</v>
      </c>
      <c r="W65" s="3">
        <f t="shared" si="20"/>
        <v>18.526079866666667</v>
      </c>
      <c r="X65" s="3">
        <f t="shared" si="9"/>
        <v>0</v>
      </c>
      <c r="Y65" s="3">
        <f t="shared" si="10"/>
        <v>6.1960133333333341E-2</v>
      </c>
      <c r="Z65" s="3">
        <f t="shared" si="11"/>
        <v>0</v>
      </c>
      <c r="AB65" s="67">
        <v>2.6616</v>
      </c>
      <c r="AC65" s="67">
        <v>32.334679999999999</v>
      </c>
      <c r="AD65" s="67">
        <v>24.938210000000002</v>
      </c>
      <c r="AE65" s="67">
        <v>3.0904199999999999</v>
      </c>
      <c r="AF65" s="67">
        <v>79.098299999999995</v>
      </c>
      <c r="AH65" s="152">
        <v>1.6</v>
      </c>
      <c r="AI65" s="152">
        <v>110.499795852367</v>
      </c>
      <c r="AJ65" s="152">
        <v>247.27341961608201</v>
      </c>
      <c r="AK65" s="67">
        <v>2.2299972871548701</v>
      </c>
    </row>
    <row r="66" spans="1:37" x14ac:dyDescent="0.3">
      <c r="A66" s="39">
        <v>63</v>
      </c>
      <c r="B66" s="39" t="s">
        <v>27</v>
      </c>
      <c r="C66" s="40">
        <v>44937</v>
      </c>
      <c r="D66" s="30">
        <v>22.04</v>
      </c>
      <c r="E66" s="30">
        <v>0.35</v>
      </c>
      <c r="F66" s="30">
        <v>0.5</v>
      </c>
      <c r="G66" s="30">
        <v>0.6</v>
      </c>
      <c r="H66" s="30">
        <f t="shared" si="22"/>
        <v>1.45</v>
      </c>
      <c r="I66" s="31">
        <v>298</v>
      </c>
      <c r="J66" s="31">
        <v>0</v>
      </c>
      <c r="K66" s="31">
        <v>2</v>
      </c>
      <c r="L66" s="31">
        <v>0</v>
      </c>
      <c r="M66" s="31">
        <f t="shared" si="14"/>
        <v>300</v>
      </c>
      <c r="N66" s="32">
        <f t="shared" si="15"/>
        <v>99.333333333333329</v>
      </c>
      <c r="O66" s="32">
        <f t="shared" si="16"/>
        <v>0</v>
      </c>
      <c r="P66" s="32">
        <f t="shared" si="17"/>
        <v>0.66666666666666674</v>
      </c>
      <c r="Q66" s="32">
        <f t="shared" si="18"/>
        <v>0</v>
      </c>
      <c r="R66" s="18">
        <v>2114</v>
      </c>
      <c r="S66" s="18">
        <v>2017</v>
      </c>
      <c r="T66" s="18">
        <v>2083</v>
      </c>
      <c r="U66" s="16">
        <f t="shared" si="6"/>
        <v>2071.3333333333335</v>
      </c>
      <c r="V66" s="34">
        <f t="shared" si="19"/>
        <v>8.9152399999999989</v>
      </c>
      <c r="W66" s="3">
        <f t="shared" si="20"/>
        <v>8.8558050666666652</v>
      </c>
      <c r="X66" s="3">
        <f t="shared" si="9"/>
        <v>0</v>
      </c>
      <c r="Y66" s="3">
        <f t="shared" si="10"/>
        <v>5.9434933333333335E-2</v>
      </c>
      <c r="Z66" s="3">
        <f t="shared" si="11"/>
        <v>0</v>
      </c>
      <c r="AB66" s="67">
        <v>2.53139</v>
      </c>
      <c r="AC66" s="67">
        <v>25.334299999999999</v>
      </c>
      <c r="AD66" s="67">
        <v>32.425750000000001</v>
      </c>
      <c r="AE66" s="67">
        <v>1.6652199999999999</v>
      </c>
      <c r="AF66" s="67">
        <v>94.958950000000002</v>
      </c>
      <c r="AH66" s="152">
        <v>1.6</v>
      </c>
      <c r="AI66" s="152">
        <v>88.141381343693496</v>
      </c>
      <c r="AJ66" s="152">
        <v>183.528482134375</v>
      </c>
      <c r="AK66" s="67">
        <v>2.24830103343698</v>
      </c>
    </row>
    <row r="67" spans="1:37" x14ac:dyDescent="0.3">
      <c r="A67" s="39">
        <v>64</v>
      </c>
      <c r="B67" s="39" t="s">
        <v>27</v>
      </c>
      <c r="C67" s="40">
        <v>44937</v>
      </c>
      <c r="D67" s="30">
        <v>20.9</v>
      </c>
      <c r="E67" s="30">
        <v>0.2</v>
      </c>
      <c r="F67" s="30">
        <v>0.3</v>
      </c>
      <c r="G67" s="30">
        <v>0.5</v>
      </c>
      <c r="H67" s="30">
        <f t="shared" si="22"/>
        <v>1</v>
      </c>
      <c r="I67" s="31">
        <v>298</v>
      </c>
      <c r="J67" s="31">
        <v>0</v>
      </c>
      <c r="K67" s="31">
        <v>2</v>
      </c>
      <c r="L67" s="31">
        <v>0</v>
      </c>
      <c r="M67" s="31">
        <f t="shared" si="14"/>
        <v>300</v>
      </c>
      <c r="N67" s="32">
        <f t="shared" si="15"/>
        <v>99.333333333333329</v>
      </c>
      <c r="O67" s="32">
        <f t="shared" si="16"/>
        <v>0</v>
      </c>
      <c r="P67" s="32">
        <f t="shared" si="17"/>
        <v>0.66666666666666674</v>
      </c>
      <c r="Q67" s="32">
        <f t="shared" si="18"/>
        <v>0</v>
      </c>
      <c r="R67" s="18">
        <v>3248</v>
      </c>
      <c r="S67" s="18">
        <v>3149</v>
      </c>
      <c r="T67" s="18">
        <v>3302</v>
      </c>
      <c r="U67" s="16">
        <f t="shared" si="6"/>
        <v>3233</v>
      </c>
      <c r="V67" s="34">
        <f t="shared" si="19"/>
        <v>14.132559999999998</v>
      </c>
      <c r="W67" s="3">
        <f t="shared" si="20"/>
        <v>14.038342933333331</v>
      </c>
      <c r="X67" s="3">
        <f t="shared" si="9"/>
        <v>0</v>
      </c>
      <c r="Y67" s="3">
        <f t="shared" si="10"/>
        <v>9.4217066666666668E-2</v>
      </c>
      <c r="Z67" s="3">
        <f t="shared" si="11"/>
        <v>0</v>
      </c>
      <c r="AB67" s="67">
        <v>3.17184</v>
      </c>
      <c r="AC67" s="67">
        <v>34.961930000000002</v>
      </c>
      <c r="AD67" s="67">
        <v>25.848839999999999</v>
      </c>
      <c r="AE67" s="67">
        <v>3.7442000000000002</v>
      </c>
      <c r="AF67" s="67">
        <v>86.552310000000006</v>
      </c>
      <c r="AH67" s="152">
        <v>1.6</v>
      </c>
      <c r="AI67" s="152">
        <v>15.6948774065031</v>
      </c>
      <c r="AJ67" s="152">
        <v>132.74719662358601</v>
      </c>
      <c r="AK67" s="67">
        <v>1.88584223041806</v>
      </c>
    </row>
    <row r="68" spans="1:37" x14ac:dyDescent="0.3">
      <c r="A68" s="41">
        <v>65</v>
      </c>
      <c r="B68" s="41" t="s">
        <v>28</v>
      </c>
      <c r="C68" s="42">
        <v>44938</v>
      </c>
      <c r="D68" s="21">
        <v>19.420000000000002</v>
      </c>
      <c r="E68" s="21">
        <v>0.3</v>
      </c>
      <c r="F68" s="21">
        <v>0.35</v>
      </c>
      <c r="G68" s="21">
        <v>0.45</v>
      </c>
      <c r="H68" s="21">
        <f t="shared" si="22"/>
        <v>1.0999999999999999</v>
      </c>
      <c r="I68" s="31">
        <v>292</v>
      </c>
      <c r="J68" s="31">
        <v>0</v>
      </c>
      <c r="K68" s="31">
        <v>8</v>
      </c>
      <c r="L68" s="31">
        <v>0</v>
      </c>
      <c r="M68" s="31">
        <f t="shared" si="14"/>
        <v>300</v>
      </c>
      <c r="N68" s="32">
        <f t="shared" si="15"/>
        <v>97.333333333333343</v>
      </c>
      <c r="O68" s="32">
        <f t="shared" si="16"/>
        <v>0</v>
      </c>
      <c r="P68" s="32">
        <f t="shared" si="17"/>
        <v>2.666666666666667</v>
      </c>
      <c r="Q68" s="32">
        <f t="shared" si="18"/>
        <v>0</v>
      </c>
      <c r="R68" s="18">
        <v>2128</v>
      </c>
      <c r="S68" s="18">
        <v>2027</v>
      </c>
      <c r="T68" s="18">
        <v>2172</v>
      </c>
      <c r="U68" s="16">
        <f t="shared" si="6"/>
        <v>2109</v>
      </c>
      <c r="V68" s="34">
        <f t="shared" si="19"/>
        <v>9.2961599999999986</v>
      </c>
      <c r="W68" s="3">
        <f t="shared" si="20"/>
        <v>9.0482624000000005</v>
      </c>
      <c r="X68" s="3">
        <f t="shared" si="9"/>
        <v>0</v>
      </c>
      <c r="Y68" s="3">
        <f t="shared" si="10"/>
        <v>0.24789759999999997</v>
      </c>
      <c r="Z68" s="3">
        <f t="shared" si="11"/>
        <v>0</v>
      </c>
      <c r="AB68" s="67">
        <v>2.62582</v>
      </c>
      <c r="AC68" s="67">
        <v>34.853940000000001</v>
      </c>
      <c r="AD68" s="67">
        <v>27.997620000000001</v>
      </c>
      <c r="AE68" s="67">
        <v>2.0047100000000002</v>
      </c>
      <c r="AF68" s="67">
        <v>83.677350000000004</v>
      </c>
      <c r="AH68" s="152">
        <v>1.2850680959178599E-2</v>
      </c>
      <c r="AI68" s="152">
        <v>35.509490009077503</v>
      </c>
      <c r="AJ68" s="152">
        <v>133.230199732985</v>
      </c>
      <c r="AK68" s="67">
        <v>2.4138402945157198</v>
      </c>
    </row>
    <row r="69" spans="1:37" x14ac:dyDescent="0.3">
      <c r="A69" s="41">
        <v>66</v>
      </c>
      <c r="B69" s="41" t="s">
        <v>28</v>
      </c>
      <c r="C69" s="42">
        <v>44938</v>
      </c>
      <c r="D69" s="21">
        <v>19</v>
      </c>
      <c r="E69" s="21">
        <v>0.25</v>
      </c>
      <c r="F69" s="21">
        <v>0.4</v>
      </c>
      <c r="G69" s="21">
        <v>0.45</v>
      </c>
      <c r="H69" s="21">
        <f t="shared" si="22"/>
        <v>1.1000000000000001</v>
      </c>
      <c r="I69" s="31">
        <v>296</v>
      </c>
      <c r="J69" s="31">
        <v>1</v>
      </c>
      <c r="K69" s="31">
        <v>3</v>
      </c>
      <c r="L69" s="31">
        <v>0</v>
      </c>
      <c r="M69" s="31">
        <f t="shared" si="14"/>
        <v>300</v>
      </c>
      <c r="N69" s="32">
        <f t="shared" si="15"/>
        <v>98.666666666666671</v>
      </c>
      <c r="O69" s="32">
        <f t="shared" si="16"/>
        <v>0.33333333333333337</v>
      </c>
      <c r="P69" s="32">
        <f t="shared" si="17"/>
        <v>1</v>
      </c>
      <c r="Q69" s="32">
        <f t="shared" si="18"/>
        <v>0</v>
      </c>
      <c r="R69" s="18">
        <v>1935</v>
      </c>
      <c r="S69" s="18">
        <v>1982</v>
      </c>
      <c r="T69" s="18">
        <v>1921</v>
      </c>
      <c r="U69" s="16">
        <f t="shared" ref="U69:U132" si="23">AVERAGE(R69:T69)</f>
        <v>1946</v>
      </c>
      <c r="V69" s="34">
        <f t="shared" si="19"/>
        <v>8.2218799999999987</v>
      </c>
      <c r="W69" s="3">
        <f t="shared" si="20"/>
        <v>8.1122549333333325</v>
      </c>
      <c r="X69" s="3">
        <f t="shared" ref="X69:X132" si="24">O69*V69/100</f>
        <v>2.7406266666666665E-2</v>
      </c>
      <c r="Y69" s="3">
        <f t="shared" ref="Y69:Y132" si="25">P69*V69/100</f>
        <v>8.2218799999999981E-2</v>
      </c>
      <c r="Z69" s="3">
        <f t="shared" ref="Z69:Z132" si="26">Q69*V69/100</f>
        <v>0</v>
      </c>
      <c r="AB69" s="67">
        <v>2.8416800000000002</v>
      </c>
      <c r="AC69" s="67">
        <v>35.696649999999998</v>
      </c>
      <c r="AD69" s="67">
        <v>27.066849999999999</v>
      </c>
      <c r="AE69" s="67">
        <v>3.9931999999999999</v>
      </c>
      <c r="AF69" s="67">
        <v>80.275869999999998</v>
      </c>
      <c r="AH69" s="152">
        <v>0.71044847156936397</v>
      </c>
      <c r="AI69" s="152">
        <v>78.784914519022493</v>
      </c>
      <c r="AJ69" s="152">
        <v>305.412518404465</v>
      </c>
      <c r="AK69" s="67">
        <v>2.52498037495661</v>
      </c>
    </row>
    <row r="70" spans="1:37" x14ac:dyDescent="0.3">
      <c r="A70" s="41">
        <v>67</v>
      </c>
      <c r="B70" s="41" t="s">
        <v>28</v>
      </c>
      <c r="C70" s="42">
        <v>44938</v>
      </c>
      <c r="D70" s="21">
        <v>18.79</v>
      </c>
      <c r="E70" s="21">
        <v>0.3</v>
      </c>
      <c r="F70" s="21">
        <v>0.35</v>
      </c>
      <c r="G70" s="21">
        <v>0.45</v>
      </c>
      <c r="H70" s="21">
        <f t="shared" si="22"/>
        <v>1.0999999999999999</v>
      </c>
      <c r="I70" s="31">
        <v>293</v>
      </c>
      <c r="J70" s="31">
        <v>1</v>
      </c>
      <c r="K70" s="31">
        <v>6</v>
      </c>
      <c r="L70" s="31">
        <v>0</v>
      </c>
      <c r="M70" s="31">
        <f t="shared" si="14"/>
        <v>300</v>
      </c>
      <c r="N70" s="32">
        <f t="shared" si="15"/>
        <v>97.666666666666671</v>
      </c>
      <c r="O70" s="32">
        <f t="shared" si="16"/>
        <v>0.33333333333333337</v>
      </c>
      <c r="P70" s="32">
        <f t="shared" si="17"/>
        <v>2</v>
      </c>
      <c r="Q70" s="32">
        <f t="shared" si="18"/>
        <v>0</v>
      </c>
      <c r="R70" s="18">
        <v>2159</v>
      </c>
      <c r="S70" s="18">
        <v>2210</v>
      </c>
      <c r="T70" s="18">
        <v>2162</v>
      </c>
      <c r="U70" s="16">
        <f t="shared" si="23"/>
        <v>2177</v>
      </c>
      <c r="V70" s="34">
        <f t="shared" si="19"/>
        <v>9.2533599999999989</v>
      </c>
      <c r="W70" s="3">
        <f t="shared" si="20"/>
        <v>9.0374482666666669</v>
      </c>
      <c r="X70" s="3">
        <f t="shared" si="24"/>
        <v>3.0844533333333334E-2</v>
      </c>
      <c r="Y70" s="3">
        <f t="shared" si="25"/>
        <v>0.18506719999999999</v>
      </c>
      <c r="Z70" s="3">
        <f t="shared" si="26"/>
        <v>0</v>
      </c>
      <c r="AB70" s="67">
        <v>2.34639</v>
      </c>
      <c r="AC70" s="67">
        <v>33.609819999999999</v>
      </c>
      <c r="AD70" s="67">
        <v>27.775739999999999</v>
      </c>
      <c r="AE70" s="67">
        <v>4.3596700000000004</v>
      </c>
      <c r="AF70" s="67">
        <v>96.338350000000005</v>
      </c>
      <c r="AH70" s="152">
        <v>1.6</v>
      </c>
      <c r="AI70" s="152">
        <v>77.782971924872996</v>
      </c>
      <c r="AJ70" s="152">
        <v>214.040831579539</v>
      </c>
      <c r="AK70" s="67">
        <v>2.1387554237120399</v>
      </c>
    </row>
    <row r="71" spans="1:37" x14ac:dyDescent="0.3">
      <c r="A71" s="41">
        <v>68</v>
      </c>
      <c r="B71" s="41" t="s">
        <v>28</v>
      </c>
      <c r="C71" s="42">
        <v>44938</v>
      </c>
      <c r="D71" s="21">
        <v>20</v>
      </c>
      <c r="E71" s="21">
        <v>0.25</v>
      </c>
      <c r="F71" s="21">
        <v>0.25</v>
      </c>
      <c r="G71" s="21">
        <v>0.3</v>
      </c>
      <c r="H71" s="21">
        <f t="shared" si="22"/>
        <v>0.8</v>
      </c>
      <c r="I71" s="31">
        <v>297</v>
      </c>
      <c r="J71" s="31">
        <v>2</v>
      </c>
      <c r="K71" s="31">
        <v>1</v>
      </c>
      <c r="L71" s="31">
        <v>0</v>
      </c>
      <c r="M71" s="31">
        <f t="shared" si="14"/>
        <v>300</v>
      </c>
      <c r="N71" s="32">
        <f t="shared" si="15"/>
        <v>99</v>
      </c>
      <c r="O71" s="32">
        <f t="shared" si="16"/>
        <v>0.66666666666666674</v>
      </c>
      <c r="P71" s="32">
        <f t="shared" si="17"/>
        <v>0.33333333333333337</v>
      </c>
      <c r="Q71" s="32">
        <f t="shared" si="18"/>
        <v>0</v>
      </c>
      <c r="R71" s="18">
        <v>1217</v>
      </c>
      <c r="S71" s="18">
        <v>1194</v>
      </c>
      <c r="T71" s="18">
        <v>1178</v>
      </c>
      <c r="U71" s="16">
        <f t="shared" si="23"/>
        <v>1196.3333333333333</v>
      </c>
      <c r="V71" s="34">
        <f t="shared" si="19"/>
        <v>5.0418399999999997</v>
      </c>
      <c r="W71" s="3">
        <f t="shared" si="20"/>
        <v>4.9914215999999998</v>
      </c>
      <c r="X71" s="3">
        <f t="shared" si="24"/>
        <v>3.3612266666666668E-2</v>
      </c>
      <c r="Y71" s="3">
        <f t="shared" si="25"/>
        <v>1.6806133333333334E-2</v>
      </c>
      <c r="Z71" s="3">
        <f t="shared" si="26"/>
        <v>0</v>
      </c>
      <c r="AB71" s="67">
        <v>2.6288</v>
      </c>
      <c r="AC71" s="67">
        <v>39.508200000000002</v>
      </c>
      <c r="AD71" s="67">
        <v>22.04016</v>
      </c>
      <c r="AE71" s="67">
        <v>1.49139</v>
      </c>
      <c r="AF71" s="67">
        <v>80.154430000000005</v>
      </c>
      <c r="AH71" s="152">
        <v>1.6</v>
      </c>
      <c r="AI71" s="152">
        <v>97.058555615722696</v>
      </c>
      <c r="AJ71" s="152">
        <v>365.034144547366</v>
      </c>
      <c r="AK71" s="67">
        <v>2.3585016797368201</v>
      </c>
    </row>
    <row r="72" spans="1:37" x14ac:dyDescent="0.3">
      <c r="A72" s="41">
        <v>69</v>
      </c>
      <c r="B72" s="41" t="s">
        <v>28</v>
      </c>
      <c r="C72" s="42">
        <v>44938</v>
      </c>
      <c r="D72" s="21">
        <v>22.72</v>
      </c>
      <c r="E72" s="21">
        <v>0.3</v>
      </c>
      <c r="F72" s="21">
        <v>0.5</v>
      </c>
      <c r="G72" s="21">
        <v>0.55000000000000004</v>
      </c>
      <c r="H72" s="21">
        <f t="shared" si="22"/>
        <v>1.35</v>
      </c>
      <c r="I72" s="31">
        <v>295</v>
      </c>
      <c r="J72" s="31">
        <v>0</v>
      </c>
      <c r="K72" s="31">
        <v>5</v>
      </c>
      <c r="L72" s="31">
        <v>0</v>
      </c>
      <c r="M72" s="31">
        <f t="shared" si="14"/>
        <v>300</v>
      </c>
      <c r="N72" s="32">
        <f t="shared" si="15"/>
        <v>98.333333333333329</v>
      </c>
      <c r="O72" s="32">
        <f t="shared" si="16"/>
        <v>0</v>
      </c>
      <c r="P72" s="32">
        <f t="shared" si="17"/>
        <v>1.6666666666666667</v>
      </c>
      <c r="Q72" s="32">
        <f t="shared" si="18"/>
        <v>0</v>
      </c>
      <c r="R72" s="18">
        <v>3030</v>
      </c>
      <c r="S72" s="18">
        <v>3060</v>
      </c>
      <c r="T72" s="18">
        <v>3025</v>
      </c>
      <c r="U72" s="16">
        <f t="shared" si="23"/>
        <v>3038.3333333333335</v>
      </c>
      <c r="V72" s="34">
        <f t="shared" si="19"/>
        <v>12.946999999999999</v>
      </c>
      <c r="W72" s="3">
        <f t="shared" si="20"/>
        <v>12.731216666666665</v>
      </c>
      <c r="X72" s="3">
        <f t="shared" si="24"/>
        <v>0</v>
      </c>
      <c r="Y72" s="3">
        <f t="shared" si="25"/>
        <v>0.21578333333333333</v>
      </c>
      <c r="Z72" s="3">
        <f t="shared" si="26"/>
        <v>0</v>
      </c>
      <c r="AB72" s="67">
        <v>2.75407</v>
      </c>
      <c r="AC72" s="67">
        <v>27.301380000000002</v>
      </c>
      <c r="AD72" s="67">
        <v>23.32986</v>
      </c>
      <c r="AE72" s="67">
        <v>0.55566000000000004</v>
      </c>
      <c r="AF72" s="67">
        <v>77.213369999999998</v>
      </c>
      <c r="AH72" s="152">
        <v>1.6</v>
      </c>
      <c r="AI72" s="152">
        <v>81.3700567632564</v>
      </c>
      <c r="AJ72" s="152">
        <v>314.74155558690899</v>
      </c>
      <c r="AK72" s="67">
        <v>2.3769304767911299</v>
      </c>
    </row>
    <row r="73" spans="1:37" x14ac:dyDescent="0.3">
      <c r="A73" s="41">
        <v>70</v>
      </c>
      <c r="B73" s="41" t="s">
        <v>28</v>
      </c>
      <c r="C73" s="42">
        <v>44938</v>
      </c>
      <c r="D73" s="21">
        <v>20.81</v>
      </c>
      <c r="E73" s="21">
        <v>0.4</v>
      </c>
      <c r="F73" s="21">
        <v>0.5</v>
      </c>
      <c r="G73" s="21">
        <v>0.55000000000000004</v>
      </c>
      <c r="H73" s="21">
        <f t="shared" si="22"/>
        <v>1.4500000000000002</v>
      </c>
      <c r="I73" s="31">
        <v>297</v>
      </c>
      <c r="J73" s="31">
        <v>2</v>
      </c>
      <c r="K73" s="31">
        <v>1</v>
      </c>
      <c r="L73" s="31">
        <v>0</v>
      </c>
      <c r="M73" s="31">
        <f t="shared" si="14"/>
        <v>300</v>
      </c>
      <c r="N73" s="32">
        <f t="shared" si="15"/>
        <v>99</v>
      </c>
      <c r="O73" s="32">
        <f t="shared" si="16"/>
        <v>0.66666666666666674</v>
      </c>
      <c r="P73" s="32">
        <f t="shared" si="17"/>
        <v>0.33333333333333337</v>
      </c>
      <c r="Q73" s="32">
        <f t="shared" si="18"/>
        <v>0</v>
      </c>
      <c r="R73" s="18">
        <v>2828</v>
      </c>
      <c r="S73" s="18">
        <v>2734</v>
      </c>
      <c r="T73" s="18">
        <v>2725</v>
      </c>
      <c r="U73" s="16">
        <f t="shared" si="23"/>
        <v>2762.3333333333335</v>
      </c>
      <c r="V73" s="34">
        <f t="shared" si="19"/>
        <v>11.662999999999998</v>
      </c>
      <c r="W73" s="3">
        <f t="shared" si="20"/>
        <v>11.54637</v>
      </c>
      <c r="X73" s="3">
        <f t="shared" si="24"/>
        <v>7.7753333333333327E-2</v>
      </c>
      <c r="Y73" s="3">
        <f t="shared" si="25"/>
        <v>3.8876666666666664E-2</v>
      </c>
      <c r="Z73" s="3">
        <f t="shared" si="26"/>
        <v>0</v>
      </c>
      <c r="AB73" s="67">
        <v>2.8322799999999999</v>
      </c>
      <c r="AC73" s="67">
        <v>25.87688</v>
      </c>
      <c r="AD73" s="67">
        <v>28.584160000000001</v>
      </c>
      <c r="AE73" s="67">
        <v>1.3002899999999999</v>
      </c>
      <c r="AF73" s="67">
        <v>78.388660000000002</v>
      </c>
      <c r="AH73" s="152">
        <v>1.6</v>
      </c>
      <c r="AI73" s="152">
        <v>201.166713551149</v>
      </c>
      <c r="AJ73" s="152">
        <v>681.40439572048899</v>
      </c>
      <c r="AK73" s="67">
        <v>2.52498037495661</v>
      </c>
    </row>
    <row r="74" spans="1:37" x14ac:dyDescent="0.3">
      <c r="A74" s="41">
        <v>71</v>
      </c>
      <c r="B74" s="41" t="s">
        <v>28</v>
      </c>
      <c r="C74" s="42">
        <v>44938</v>
      </c>
      <c r="D74" s="21">
        <v>21.31</v>
      </c>
      <c r="E74" s="21">
        <v>0.2</v>
      </c>
      <c r="F74" s="21">
        <v>0.4</v>
      </c>
      <c r="G74" s="21">
        <v>0.4</v>
      </c>
      <c r="H74" s="21">
        <f t="shared" si="22"/>
        <v>1</v>
      </c>
      <c r="I74" s="31">
        <v>293</v>
      </c>
      <c r="J74" s="31">
        <v>2</v>
      </c>
      <c r="K74" s="31">
        <v>5</v>
      </c>
      <c r="L74" s="31">
        <v>0</v>
      </c>
      <c r="M74" s="31">
        <f t="shared" si="14"/>
        <v>300</v>
      </c>
      <c r="N74" s="32">
        <f t="shared" si="15"/>
        <v>97.666666666666671</v>
      </c>
      <c r="O74" s="32">
        <f t="shared" si="16"/>
        <v>0.66666666666666674</v>
      </c>
      <c r="P74" s="32">
        <f t="shared" si="17"/>
        <v>1.6666666666666667</v>
      </c>
      <c r="Q74" s="32">
        <f t="shared" si="18"/>
        <v>0</v>
      </c>
      <c r="R74" s="18">
        <v>2609</v>
      </c>
      <c r="S74" s="18">
        <v>2501</v>
      </c>
      <c r="T74" s="18">
        <v>2518</v>
      </c>
      <c r="U74" s="16">
        <f t="shared" si="23"/>
        <v>2542.6666666666665</v>
      </c>
      <c r="V74" s="34">
        <f t="shared" si="19"/>
        <v>10.77704</v>
      </c>
      <c r="W74" s="3">
        <f t="shared" si="20"/>
        <v>10.525575733333334</v>
      </c>
      <c r="X74" s="3">
        <f t="shared" si="24"/>
        <v>7.1846933333333335E-2</v>
      </c>
      <c r="Y74" s="3">
        <f t="shared" si="25"/>
        <v>0.17961733333333335</v>
      </c>
      <c r="Z74" s="3">
        <f t="shared" si="26"/>
        <v>0</v>
      </c>
      <c r="AB74" s="67">
        <v>2.6279599999999999</v>
      </c>
      <c r="AC74" s="67">
        <v>50.270940000000003</v>
      </c>
      <c r="AD74" s="67">
        <v>29.455259999999999</v>
      </c>
      <c r="AE74" s="67">
        <v>4.0378400000000001</v>
      </c>
      <c r="AF74" s="67">
        <v>98.890029999999996</v>
      </c>
      <c r="AH74" s="152">
        <v>1.6</v>
      </c>
      <c r="AI74" s="152">
        <v>208.833319158786</v>
      </c>
      <c r="AJ74" s="152">
        <v>625.94052939798303</v>
      </c>
      <c r="AK74" s="67">
        <v>2.3769304767911299</v>
      </c>
    </row>
    <row r="75" spans="1:37" x14ac:dyDescent="0.3">
      <c r="A75" s="41">
        <v>72</v>
      </c>
      <c r="B75" s="41" t="s">
        <v>28</v>
      </c>
      <c r="C75" s="42">
        <v>44938</v>
      </c>
      <c r="D75" s="21">
        <v>20.81</v>
      </c>
      <c r="E75" s="21">
        <v>0.3</v>
      </c>
      <c r="F75" s="21">
        <v>0.45</v>
      </c>
      <c r="G75" s="21">
        <v>0.5</v>
      </c>
      <c r="H75" s="21">
        <f t="shared" si="22"/>
        <v>1.25</v>
      </c>
      <c r="I75" s="31">
        <v>297</v>
      </c>
      <c r="J75" s="31">
        <v>3</v>
      </c>
      <c r="K75" s="31">
        <v>0</v>
      </c>
      <c r="L75" s="31">
        <v>0</v>
      </c>
      <c r="M75" s="31">
        <f t="shared" si="14"/>
        <v>300</v>
      </c>
      <c r="N75" s="32">
        <f t="shared" si="15"/>
        <v>99</v>
      </c>
      <c r="O75" s="32">
        <f t="shared" si="16"/>
        <v>1</v>
      </c>
      <c r="P75" s="32">
        <f t="shared" si="17"/>
        <v>0</v>
      </c>
      <c r="Q75" s="32">
        <f t="shared" si="18"/>
        <v>0</v>
      </c>
      <c r="R75" s="18">
        <v>3511</v>
      </c>
      <c r="S75" s="18">
        <v>3421</v>
      </c>
      <c r="T75" s="18">
        <v>3452</v>
      </c>
      <c r="U75" s="16">
        <f t="shared" si="23"/>
        <v>3461.3333333333335</v>
      </c>
      <c r="V75" s="34">
        <f t="shared" si="19"/>
        <v>14.774559999999997</v>
      </c>
      <c r="W75" s="3">
        <f t="shared" si="20"/>
        <v>14.626814399999999</v>
      </c>
      <c r="X75" s="3">
        <f t="shared" si="24"/>
        <v>0.14774559999999998</v>
      </c>
      <c r="Y75" s="3">
        <f t="shared" si="25"/>
        <v>0</v>
      </c>
      <c r="Z75" s="3">
        <f t="shared" si="26"/>
        <v>0</v>
      </c>
      <c r="AB75" s="67">
        <v>2.44157</v>
      </c>
      <c r="AC75" s="67">
        <v>43.208759999999998</v>
      </c>
      <c r="AD75" s="67">
        <v>25.446349999999999</v>
      </c>
      <c r="AE75" s="67">
        <v>3.0176599999999998</v>
      </c>
      <c r="AF75" s="67">
        <v>82.99897</v>
      </c>
      <c r="AH75" s="152">
        <v>1.6044266087555099</v>
      </c>
      <c r="AI75" s="152">
        <v>209.795092593898</v>
      </c>
      <c r="AJ75" s="152">
        <v>808.99794564289095</v>
      </c>
      <c r="AK75" s="67">
        <v>2.7490411392142899</v>
      </c>
    </row>
    <row r="76" spans="1:37" x14ac:dyDescent="0.3">
      <c r="A76" s="12">
        <v>73</v>
      </c>
      <c r="B76" s="12" t="s">
        <v>20</v>
      </c>
      <c r="C76" s="13">
        <v>45040</v>
      </c>
      <c r="D76" s="14">
        <v>20.2</v>
      </c>
      <c r="E76" s="14">
        <v>0.2</v>
      </c>
      <c r="F76" s="14">
        <v>0.45</v>
      </c>
      <c r="G76" s="14">
        <v>0.45</v>
      </c>
      <c r="H76" s="14">
        <f>SUM(E76:G76)</f>
        <v>1.1000000000000001</v>
      </c>
      <c r="I76" s="31">
        <v>299</v>
      </c>
      <c r="J76" s="31">
        <v>0</v>
      </c>
      <c r="K76" s="31">
        <v>1</v>
      </c>
      <c r="L76" s="31">
        <v>0</v>
      </c>
      <c r="M76" s="31">
        <f>SUM(I76:L76)</f>
        <v>300</v>
      </c>
      <c r="N76" s="32">
        <f>I76/M76*100</f>
        <v>99.666666666666671</v>
      </c>
      <c r="O76" s="32">
        <f>J76/M76*100</f>
        <v>0</v>
      </c>
      <c r="P76" s="32">
        <f>K76/M76*100</f>
        <v>0.33333333333333337</v>
      </c>
      <c r="Q76" s="32">
        <f>L76/M76*100</f>
        <v>0</v>
      </c>
      <c r="R76" s="31">
        <v>3180</v>
      </c>
      <c r="S76" s="31">
        <v>3197</v>
      </c>
      <c r="T76" s="31">
        <v>3168</v>
      </c>
      <c r="U76" s="33">
        <f t="shared" si="23"/>
        <v>3181.6666666666665</v>
      </c>
      <c r="V76" s="34">
        <f>$T76*42.8/10000</f>
        <v>13.55904</v>
      </c>
      <c r="W76" s="3">
        <f t="shared" si="20"/>
        <v>13.513843200000002</v>
      </c>
      <c r="X76" s="3">
        <f t="shared" si="24"/>
        <v>0</v>
      </c>
      <c r="Y76" s="3">
        <f t="shared" si="25"/>
        <v>4.5196800000000002E-2</v>
      </c>
      <c r="Z76" s="3">
        <f t="shared" si="26"/>
        <v>0</v>
      </c>
      <c r="AB76" s="141">
        <v>2.9268399999999999</v>
      </c>
      <c r="AC76" s="141">
        <v>23.524830000000001</v>
      </c>
      <c r="AD76" s="141">
        <v>27.54786</v>
      </c>
      <c r="AE76" s="141">
        <v>2.7873199999999998</v>
      </c>
      <c r="AF76" s="141">
        <v>69.815569999999994</v>
      </c>
      <c r="AH76" s="152">
        <v>1.6</v>
      </c>
      <c r="AI76" s="152">
        <v>0.50875460913703896</v>
      </c>
      <c r="AJ76" s="152">
        <v>1.6</v>
      </c>
      <c r="AK76" s="67">
        <v>1.9757209809124701</v>
      </c>
    </row>
    <row r="77" spans="1:37" x14ac:dyDescent="0.3">
      <c r="A77" s="12">
        <v>74</v>
      </c>
      <c r="B77" s="12" t="s">
        <v>20</v>
      </c>
      <c r="C77" s="13">
        <v>45040</v>
      </c>
      <c r="D77" s="19">
        <v>19.12</v>
      </c>
      <c r="E77" s="19">
        <v>0.4</v>
      </c>
      <c r="F77" s="19">
        <v>0.5</v>
      </c>
      <c r="G77" s="19">
        <v>0.5</v>
      </c>
      <c r="H77" s="19">
        <f t="shared" ref="H77:H83" si="27">SUM(E77:G77)</f>
        <v>1.4</v>
      </c>
      <c r="I77" s="31">
        <v>298</v>
      </c>
      <c r="J77" s="31">
        <v>1</v>
      </c>
      <c r="K77" s="31">
        <v>0</v>
      </c>
      <c r="L77" s="31">
        <v>1</v>
      </c>
      <c r="M77" s="31">
        <f t="shared" ref="M77:M107" si="28">SUM(I77:L77)</f>
        <v>300</v>
      </c>
      <c r="N77" s="32">
        <f t="shared" ref="N77:N115" si="29">I77/M77*100</f>
        <v>99.333333333333329</v>
      </c>
      <c r="O77" s="32">
        <f t="shared" ref="O77:O115" si="30">J77/M77*100</f>
        <v>0.33333333333333337</v>
      </c>
      <c r="P77" s="32">
        <f t="shared" ref="P77:P115" si="31">K77/M77*100</f>
        <v>0</v>
      </c>
      <c r="Q77" s="32">
        <f t="shared" ref="Q77:Q115" si="32">L77/M77*100</f>
        <v>0.33333333333333337</v>
      </c>
      <c r="R77" s="18">
        <v>3100</v>
      </c>
      <c r="S77" s="18">
        <v>3029</v>
      </c>
      <c r="T77" s="18">
        <v>3055</v>
      </c>
      <c r="U77" s="16">
        <f t="shared" si="23"/>
        <v>3061.3333333333335</v>
      </c>
      <c r="V77" s="34">
        <f t="shared" ref="V77:V115" si="33">$T77*42.8/10000</f>
        <v>13.075399999999998</v>
      </c>
      <c r="W77" s="3">
        <f t="shared" si="20"/>
        <v>12.988230666666663</v>
      </c>
      <c r="X77" s="3">
        <f t="shared" si="24"/>
        <v>4.3584666666666667E-2</v>
      </c>
      <c r="Y77" s="3">
        <f t="shared" si="25"/>
        <v>0</v>
      </c>
      <c r="Z77" s="3">
        <f t="shared" si="26"/>
        <v>4.3584666666666667E-2</v>
      </c>
      <c r="AB77" s="141">
        <v>2.68086</v>
      </c>
      <c r="AC77" s="141">
        <v>23.026399999999999</v>
      </c>
      <c r="AD77" s="141">
        <v>28.23556</v>
      </c>
      <c r="AE77" s="141">
        <v>4.0655099999999997</v>
      </c>
      <c r="AF77" s="141">
        <v>78.428150000000002</v>
      </c>
      <c r="AH77" s="152">
        <v>1.6</v>
      </c>
      <c r="AI77" s="152">
        <v>0.65135834337561205</v>
      </c>
      <c r="AJ77" s="152">
        <v>25.228606323224199</v>
      </c>
      <c r="AK77" s="67">
        <v>2.0661012970841299</v>
      </c>
    </row>
    <row r="78" spans="1:37" x14ac:dyDescent="0.3">
      <c r="A78" s="12">
        <v>75</v>
      </c>
      <c r="B78" s="12" t="s">
        <v>20</v>
      </c>
      <c r="C78" s="13">
        <v>45041</v>
      </c>
      <c r="D78" s="19">
        <v>18.71</v>
      </c>
      <c r="E78" s="21">
        <v>0.25</v>
      </c>
      <c r="F78" s="21">
        <v>0.4</v>
      </c>
      <c r="G78" s="21">
        <v>0.45</v>
      </c>
      <c r="H78" s="19">
        <f t="shared" si="27"/>
        <v>1.1000000000000001</v>
      </c>
      <c r="I78" s="31">
        <v>300</v>
      </c>
      <c r="J78" s="31">
        <v>0</v>
      </c>
      <c r="K78" s="31">
        <v>0</v>
      </c>
      <c r="L78" s="31">
        <v>0</v>
      </c>
      <c r="M78" s="31">
        <f t="shared" si="28"/>
        <v>300</v>
      </c>
      <c r="N78" s="32">
        <f t="shared" si="29"/>
        <v>100</v>
      </c>
      <c r="O78" s="32">
        <f t="shared" si="30"/>
        <v>0</v>
      </c>
      <c r="P78" s="32">
        <f t="shared" si="31"/>
        <v>0</v>
      </c>
      <c r="Q78" s="32">
        <f t="shared" si="32"/>
        <v>0</v>
      </c>
      <c r="R78" s="18">
        <v>3749</v>
      </c>
      <c r="S78" s="18">
        <v>3710</v>
      </c>
      <c r="T78" s="18">
        <v>3532</v>
      </c>
      <c r="U78" s="16">
        <f t="shared" si="23"/>
        <v>3663.6666666666665</v>
      </c>
      <c r="V78" s="34">
        <f t="shared" si="33"/>
        <v>15.116959999999997</v>
      </c>
      <c r="W78" s="3">
        <f t="shared" si="20"/>
        <v>15.116959999999997</v>
      </c>
      <c r="X78" s="3">
        <f t="shared" si="24"/>
        <v>0</v>
      </c>
      <c r="Y78" s="3">
        <f t="shared" si="25"/>
        <v>0</v>
      </c>
      <c r="Z78" s="3">
        <f t="shared" si="26"/>
        <v>0</v>
      </c>
      <c r="AB78" s="141">
        <v>2.4903599999999999</v>
      </c>
      <c r="AC78" s="141">
        <v>26.203279999999999</v>
      </c>
      <c r="AD78" s="141">
        <v>27.528449999999999</v>
      </c>
      <c r="AE78" s="141">
        <v>3.0384699999999998</v>
      </c>
      <c r="AF78" s="141">
        <v>69.299260000000004</v>
      </c>
      <c r="AH78" s="152">
        <v>1.6</v>
      </c>
      <c r="AI78" s="152">
        <v>0.633268089635598</v>
      </c>
      <c r="AJ78" s="152">
        <v>12.0845810087852</v>
      </c>
      <c r="AK78" s="67">
        <v>2.0479859270300702</v>
      </c>
    </row>
    <row r="79" spans="1:37" x14ac:dyDescent="0.3">
      <c r="A79" s="12">
        <v>76</v>
      </c>
      <c r="B79" s="12" t="s">
        <v>20</v>
      </c>
      <c r="C79" s="13">
        <v>45041</v>
      </c>
      <c r="D79" s="19">
        <v>17.25</v>
      </c>
      <c r="E79" s="21">
        <v>0.25</v>
      </c>
      <c r="F79" s="21">
        <v>0.35</v>
      </c>
      <c r="G79" s="21">
        <v>0.45</v>
      </c>
      <c r="H79" s="19">
        <f t="shared" si="27"/>
        <v>1.05</v>
      </c>
      <c r="I79" s="31">
        <v>300</v>
      </c>
      <c r="J79" s="31">
        <v>0</v>
      </c>
      <c r="K79" s="31">
        <v>0</v>
      </c>
      <c r="L79" s="31">
        <v>0</v>
      </c>
      <c r="M79" s="31">
        <f t="shared" si="28"/>
        <v>300</v>
      </c>
      <c r="N79" s="32">
        <f t="shared" si="29"/>
        <v>100</v>
      </c>
      <c r="O79" s="32">
        <f t="shared" si="30"/>
        <v>0</v>
      </c>
      <c r="P79" s="32">
        <f t="shared" si="31"/>
        <v>0</v>
      </c>
      <c r="Q79" s="32">
        <f t="shared" si="32"/>
        <v>0</v>
      </c>
      <c r="R79" s="18">
        <v>2485</v>
      </c>
      <c r="S79" s="18">
        <v>2564</v>
      </c>
      <c r="T79" s="18">
        <v>2496</v>
      </c>
      <c r="U79" s="16">
        <f t="shared" si="23"/>
        <v>2515</v>
      </c>
      <c r="V79" s="34">
        <f t="shared" si="33"/>
        <v>10.682879999999999</v>
      </c>
      <c r="W79" s="3">
        <f t="shared" si="20"/>
        <v>10.682880000000001</v>
      </c>
      <c r="X79" s="3">
        <f t="shared" si="24"/>
        <v>0</v>
      </c>
      <c r="Y79" s="3">
        <f t="shared" si="25"/>
        <v>0</v>
      </c>
      <c r="Z79" s="3">
        <f t="shared" si="26"/>
        <v>0</v>
      </c>
      <c r="AB79" s="141">
        <v>2.7319499999999999</v>
      </c>
      <c r="AC79" s="141">
        <v>22.591999999999999</v>
      </c>
      <c r="AD79" s="141">
        <v>30.054780000000001</v>
      </c>
      <c r="AE79" s="141">
        <v>5.46333</v>
      </c>
      <c r="AF79" s="141">
        <v>81.531750000000002</v>
      </c>
      <c r="AH79" s="152">
        <v>1.6</v>
      </c>
      <c r="AI79" s="152">
        <v>0.21013311022794501</v>
      </c>
      <c r="AJ79" s="152">
        <v>1.6</v>
      </c>
      <c r="AK79" s="67">
        <v>2.1934448205680002</v>
      </c>
    </row>
    <row r="80" spans="1:37" x14ac:dyDescent="0.3">
      <c r="A80" s="12">
        <v>77</v>
      </c>
      <c r="B80" s="12" t="s">
        <v>20</v>
      </c>
      <c r="C80" s="13">
        <v>45042</v>
      </c>
      <c r="D80" s="19">
        <v>21.8</v>
      </c>
      <c r="E80" s="21">
        <v>0.3</v>
      </c>
      <c r="F80" s="21">
        <v>0.4</v>
      </c>
      <c r="G80" s="21">
        <v>0.45</v>
      </c>
      <c r="H80" s="21">
        <f t="shared" si="27"/>
        <v>1.1499999999999999</v>
      </c>
      <c r="I80" s="31">
        <v>294</v>
      </c>
      <c r="J80" s="31">
        <v>1</v>
      </c>
      <c r="K80" s="31">
        <v>5</v>
      </c>
      <c r="L80" s="31">
        <v>0</v>
      </c>
      <c r="M80" s="31">
        <f t="shared" si="28"/>
        <v>300</v>
      </c>
      <c r="N80" s="32">
        <f t="shared" si="29"/>
        <v>98</v>
      </c>
      <c r="O80" s="32">
        <f t="shared" si="30"/>
        <v>0.33333333333333337</v>
      </c>
      <c r="P80" s="32">
        <f t="shared" si="31"/>
        <v>1.6666666666666667</v>
      </c>
      <c r="Q80" s="32">
        <f t="shared" si="32"/>
        <v>0</v>
      </c>
      <c r="R80" s="18">
        <v>2460</v>
      </c>
      <c r="S80" s="18">
        <v>2230</v>
      </c>
      <c r="T80" s="18">
        <v>2157</v>
      </c>
      <c r="U80" s="16">
        <f t="shared" si="23"/>
        <v>2282.3333333333335</v>
      </c>
      <c r="V80" s="34">
        <f t="shared" si="33"/>
        <v>9.2319599999999991</v>
      </c>
      <c r="W80" s="3">
        <f t="shared" si="20"/>
        <v>9.0473207999999996</v>
      </c>
      <c r="X80" s="3">
        <f t="shared" si="24"/>
        <v>3.0773199999999997E-2</v>
      </c>
      <c r="Y80" s="3">
        <f t="shared" si="25"/>
        <v>0.153866</v>
      </c>
      <c r="Z80" s="3">
        <f t="shared" si="26"/>
        <v>0</v>
      </c>
      <c r="AB80" s="141">
        <v>2.9570099999999999</v>
      </c>
      <c r="AC80" s="141">
        <v>24.328890000000001</v>
      </c>
      <c r="AD80" s="141">
        <v>24.184180000000001</v>
      </c>
      <c r="AE80" s="141">
        <v>2.8235299999999999</v>
      </c>
      <c r="AF80" s="141">
        <v>78.23563</v>
      </c>
      <c r="AH80" s="152">
        <v>1.6</v>
      </c>
      <c r="AI80" s="152">
        <v>0.45662592238206501</v>
      </c>
      <c r="AJ80" s="152">
        <v>17.329248509503302</v>
      </c>
      <c r="AK80" s="67">
        <v>2.52498037495661</v>
      </c>
    </row>
    <row r="81" spans="1:37" x14ac:dyDescent="0.3">
      <c r="A81" s="12">
        <v>78</v>
      </c>
      <c r="B81" s="12" t="s">
        <v>20</v>
      </c>
      <c r="C81" s="13">
        <v>45042</v>
      </c>
      <c r="D81" s="19">
        <v>20.58</v>
      </c>
      <c r="E81" s="21">
        <v>0.3</v>
      </c>
      <c r="F81" s="21">
        <v>0.35</v>
      </c>
      <c r="G81" s="21">
        <v>0.35</v>
      </c>
      <c r="H81" s="21">
        <f t="shared" si="27"/>
        <v>0.99999999999999989</v>
      </c>
      <c r="I81" s="31">
        <v>297</v>
      </c>
      <c r="J81" s="31">
        <v>1</v>
      </c>
      <c r="K81" s="31">
        <v>2</v>
      </c>
      <c r="L81" s="31">
        <v>0</v>
      </c>
      <c r="M81" s="31">
        <f t="shared" si="28"/>
        <v>300</v>
      </c>
      <c r="N81" s="32">
        <f t="shared" si="29"/>
        <v>99</v>
      </c>
      <c r="O81" s="32">
        <f t="shared" si="30"/>
        <v>0.33333333333333337</v>
      </c>
      <c r="P81" s="32">
        <f t="shared" si="31"/>
        <v>0.66666666666666674</v>
      </c>
      <c r="Q81" s="32">
        <f t="shared" si="32"/>
        <v>0</v>
      </c>
      <c r="R81" s="18">
        <v>3052</v>
      </c>
      <c r="S81" s="18">
        <v>3115</v>
      </c>
      <c r="T81" s="18">
        <v>3035</v>
      </c>
      <c r="U81" s="16">
        <f t="shared" si="23"/>
        <v>3067.3333333333335</v>
      </c>
      <c r="V81" s="34">
        <f t="shared" si="33"/>
        <v>12.989799999999999</v>
      </c>
      <c r="W81" s="3">
        <f t="shared" si="20"/>
        <v>12.859902</v>
      </c>
      <c r="X81" s="3">
        <f t="shared" si="24"/>
        <v>4.3299333333333336E-2</v>
      </c>
      <c r="Y81" s="3">
        <f t="shared" si="25"/>
        <v>8.6598666666666671E-2</v>
      </c>
      <c r="Z81" s="3">
        <f t="shared" si="26"/>
        <v>0</v>
      </c>
      <c r="AB81" s="141">
        <v>2.8850500000000001</v>
      </c>
      <c r="AC81" s="141">
        <v>30.700790000000001</v>
      </c>
      <c r="AD81" s="141">
        <v>26.16019</v>
      </c>
      <c r="AE81" s="141">
        <v>6.3825900000000004</v>
      </c>
      <c r="AF81" s="141">
        <v>86.560389999999998</v>
      </c>
      <c r="AH81" s="152">
        <v>1.6</v>
      </c>
      <c r="AI81" s="152">
        <v>0.305505072613108</v>
      </c>
      <c r="AJ81" s="152">
        <v>34.374146390769802</v>
      </c>
      <c r="AK81" s="67">
        <v>2.0842360585896</v>
      </c>
    </row>
    <row r="82" spans="1:37" x14ac:dyDescent="0.3">
      <c r="A82" s="12">
        <v>79</v>
      </c>
      <c r="B82" s="12" t="s">
        <v>20</v>
      </c>
      <c r="C82" s="13">
        <v>45043</v>
      </c>
      <c r="D82" s="19">
        <v>20.95</v>
      </c>
      <c r="E82" s="21">
        <v>0.35</v>
      </c>
      <c r="F82" s="21">
        <v>0.45</v>
      </c>
      <c r="G82" s="21">
        <v>0.45</v>
      </c>
      <c r="H82" s="21">
        <f t="shared" si="27"/>
        <v>1.25</v>
      </c>
      <c r="I82" s="31">
        <v>295</v>
      </c>
      <c r="J82" s="31">
        <v>1</v>
      </c>
      <c r="K82" s="31">
        <v>4</v>
      </c>
      <c r="L82" s="31">
        <v>0</v>
      </c>
      <c r="M82" s="31">
        <f t="shared" si="28"/>
        <v>300</v>
      </c>
      <c r="N82" s="32">
        <f t="shared" si="29"/>
        <v>98.333333333333329</v>
      </c>
      <c r="O82" s="32">
        <f t="shared" si="30"/>
        <v>0.33333333333333337</v>
      </c>
      <c r="P82" s="32">
        <f t="shared" si="31"/>
        <v>1.3333333333333335</v>
      </c>
      <c r="Q82" s="32">
        <f t="shared" si="32"/>
        <v>0</v>
      </c>
      <c r="R82" s="18">
        <v>3035</v>
      </c>
      <c r="S82" s="18">
        <v>2815</v>
      </c>
      <c r="T82" s="18">
        <v>2654</v>
      </c>
      <c r="U82" s="16">
        <f t="shared" si="23"/>
        <v>2834.6666666666665</v>
      </c>
      <c r="V82" s="34">
        <f t="shared" si="33"/>
        <v>11.359119999999999</v>
      </c>
      <c r="W82" s="3">
        <f t="shared" si="20"/>
        <v>11.169801333333332</v>
      </c>
      <c r="X82" s="3">
        <f t="shared" si="24"/>
        <v>3.7863733333333337E-2</v>
      </c>
      <c r="Y82" s="3">
        <f t="shared" si="25"/>
        <v>0.15145493333333335</v>
      </c>
      <c r="Z82" s="3">
        <f t="shared" si="26"/>
        <v>0</v>
      </c>
      <c r="AB82" s="141">
        <v>2.8349799999999998</v>
      </c>
      <c r="AC82" s="141">
        <v>32.200139999999998</v>
      </c>
      <c r="AD82" s="141">
        <v>27.401869999999999</v>
      </c>
      <c r="AE82" s="141">
        <v>5.7598900000000004</v>
      </c>
      <c r="AF82" s="141">
        <v>89.06953</v>
      </c>
      <c r="AH82" s="152">
        <v>0.31683379348992302</v>
      </c>
      <c r="AI82" s="152">
        <v>1.00318858366088</v>
      </c>
      <c r="AJ82" s="152">
        <v>15.158338147557201</v>
      </c>
      <c r="AK82" s="67">
        <v>1.6419630901825</v>
      </c>
    </row>
    <row r="83" spans="1:37" x14ac:dyDescent="0.3">
      <c r="A83" s="12">
        <v>80</v>
      </c>
      <c r="B83" s="12" t="s">
        <v>20</v>
      </c>
      <c r="C83" s="13">
        <v>45043</v>
      </c>
      <c r="D83" s="19">
        <v>21.09</v>
      </c>
      <c r="E83" s="21">
        <v>0.3</v>
      </c>
      <c r="F83" s="21">
        <v>0.45</v>
      </c>
      <c r="G83" s="21">
        <v>0.45</v>
      </c>
      <c r="H83" s="21">
        <f t="shared" si="27"/>
        <v>1.2</v>
      </c>
      <c r="I83" s="31">
        <v>298</v>
      </c>
      <c r="J83" s="31">
        <v>0</v>
      </c>
      <c r="K83" s="31">
        <v>2</v>
      </c>
      <c r="L83" s="31">
        <v>0</v>
      </c>
      <c r="M83" s="31">
        <f t="shared" si="28"/>
        <v>300</v>
      </c>
      <c r="N83" s="32">
        <f t="shared" si="29"/>
        <v>99.333333333333329</v>
      </c>
      <c r="O83" s="32">
        <f t="shared" si="30"/>
        <v>0</v>
      </c>
      <c r="P83" s="32">
        <f t="shared" si="31"/>
        <v>0.66666666666666674</v>
      </c>
      <c r="Q83" s="32">
        <f t="shared" si="32"/>
        <v>0</v>
      </c>
      <c r="R83" s="18">
        <v>1553</v>
      </c>
      <c r="S83" s="18">
        <v>1512</v>
      </c>
      <c r="T83" s="18">
        <v>1571</v>
      </c>
      <c r="U83" s="16">
        <f t="shared" si="23"/>
        <v>1545.3333333333333</v>
      </c>
      <c r="V83" s="34">
        <f t="shared" si="33"/>
        <v>6.7238799999999985</v>
      </c>
      <c r="W83" s="3">
        <f t="shared" si="20"/>
        <v>6.6790541333333318</v>
      </c>
      <c r="X83" s="3">
        <f t="shared" si="24"/>
        <v>0</v>
      </c>
      <c r="Y83" s="3">
        <f t="shared" si="25"/>
        <v>4.4825866666666665E-2</v>
      </c>
      <c r="Z83" s="3">
        <f t="shared" si="26"/>
        <v>0</v>
      </c>
      <c r="AB83" s="141">
        <v>2.7319499999999999</v>
      </c>
      <c r="AC83" s="141">
        <v>21.350100000000001</v>
      </c>
      <c r="AD83" s="141">
        <v>23.460920000000002</v>
      </c>
      <c r="AE83" s="141">
        <v>1.97916</v>
      </c>
      <c r="AF83" s="141">
        <v>74.78989</v>
      </c>
      <c r="AH83" s="152">
        <v>0.12639632214945101</v>
      </c>
      <c r="AI83" s="152">
        <v>0.603414240459902</v>
      </c>
      <c r="AJ83" s="152">
        <v>1.6</v>
      </c>
      <c r="AK83" s="67">
        <v>1.78096632143448</v>
      </c>
    </row>
    <row r="84" spans="1:37" x14ac:dyDescent="0.3">
      <c r="A84" s="43">
        <v>81</v>
      </c>
      <c r="B84" s="43" t="s">
        <v>29</v>
      </c>
      <c r="C84" s="44">
        <v>45040</v>
      </c>
      <c r="D84" s="24">
        <v>17.72</v>
      </c>
      <c r="E84" s="19">
        <v>0.35</v>
      </c>
      <c r="F84" s="19">
        <v>0.5</v>
      </c>
      <c r="G84" s="19">
        <v>0.5</v>
      </c>
      <c r="H84" s="19">
        <f>SUM(E84:G84)</f>
        <v>1.35</v>
      </c>
      <c r="I84" s="31">
        <v>292</v>
      </c>
      <c r="J84" s="31">
        <v>1</v>
      </c>
      <c r="K84" s="31">
        <v>7</v>
      </c>
      <c r="L84" s="31">
        <v>0</v>
      </c>
      <c r="M84" s="31">
        <f t="shared" si="28"/>
        <v>300</v>
      </c>
      <c r="N84" s="32">
        <f t="shared" si="29"/>
        <v>97.333333333333343</v>
      </c>
      <c r="O84" s="32">
        <f t="shared" si="30"/>
        <v>0.33333333333333337</v>
      </c>
      <c r="P84" s="32">
        <f t="shared" si="31"/>
        <v>2.3333333333333335</v>
      </c>
      <c r="Q84" s="32">
        <f t="shared" si="32"/>
        <v>0</v>
      </c>
      <c r="R84" s="31">
        <v>3041</v>
      </c>
      <c r="S84" s="31">
        <v>2860</v>
      </c>
      <c r="T84" s="31">
        <v>2973</v>
      </c>
      <c r="U84" s="16">
        <f t="shared" si="23"/>
        <v>2958</v>
      </c>
      <c r="V84" s="34">
        <f t="shared" si="33"/>
        <v>12.72444</v>
      </c>
      <c r="W84" s="3">
        <f t="shared" si="20"/>
        <v>12.3851216</v>
      </c>
      <c r="X84" s="3">
        <f t="shared" si="24"/>
        <v>4.2414800000000003E-2</v>
      </c>
      <c r="Y84" s="3">
        <f t="shared" si="25"/>
        <v>0.29690360000000005</v>
      </c>
      <c r="Z84" s="3">
        <f t="shared" si="26"/>
        <v>0</v>
      </c>
      <c r="AB84" s="141">
        <v>2.7941500000000001</v>
      </c>
      <c r="AC84" s="141">
        <v>29.932279999999999</v>
      </c>
      <c r="AD84" s="141">
        <v>40.195979999999999</v>
      </c>
      <c r="AE84" s="141">
        <v>4.8665000000000003</v>
      </c>
      <c r="AF84" s="141">
        <v>109.2713</v>
      </c>
      <c r="AH84" s="152">
        <v>1.6</v>
      </c>
      <c r="AI84" s="152">
        <v>1.0451311239038501</v>
      </c>
      <c r="AJ84" s="152">
        <v>1.6</v>
      </c>
      <c r="AK84" s="67">
        <v>1.42538388054705</v>
      </c>
    </row>
    <row r="85" spans="1:37" x14ac:dyDescent="0.3">
      <c r="A85" s="43">
        <v>82</v>
      </c>
      <c r="B85" s="43" t="s">
        <v>29</v>
      </c>
      <c r="C85" s="44">
        <v>45040</v>
      </c>
      <c r="D85" s="24">
        <v>18.72</v>
      </c>
      <c r="E85" s="19">
        <v>0.35</v>
      </c>
      <c r="F85" s="19">
        <v>0.5</v>
      </c>
      <c r="G85" s="19">
        <v>0.55000000000000004</v>
      </c>
      <c r="H85" s="19">
        <f t="shared" ref="H85:H115" si="34">SUM(E85:G85)</f>
        <v>1.4</v>
      </c>
      <c r="I85" s="31">
        <v>295</v>
      </c>
      <c r="J85" s="31">
        <v>0</v>
      </c>
      <c r="K85" s="31">
        <v>5</v>
      </c>
      <c r="L85" s="31">
        <v>0</v>
      </c>
      <c r="M85" s="31">
        <f t="shared" si="28"/>
        <v>300</v>
      </c>
      <c r="N85" s="32">
        <f t="shared" si="29"/>
        <v>98.333333333333329</v>
      </c>
      <c r="O85" s="32">
        <f t="shared" si="30"/>
        <v>0</v>
      </c>
      <c r="P85" s="32">
        <f t="shared" si="31"/>
        <v>1.6666666666666667</v>
      </c>
      <c r="Q85" s="32">
        <f t="shared" si="32"/>
        <v>0</v>
      </c>
      <c r="R85" s="31">
        <v>4434</v>
      </c>
      <c r="S85" s="31">
        <v>4390</v>
      </c>
      <c r="T85" s="31">
        <v>4304</v>
      </c>
      <c r="U85" s="16">
        <f t="shared" si="23"/>
        <v>4376</v>
      </c>
      <c r="V85" s="34">
        <f t="shared" si="33"/>
        <v>18.421119999999998</v>
      </c>
      <c r="W85" s="3">
        <f t="shared" si="20"/>
        <v>18.114101333333331</v>
      </c>
      <c r="X85" s="3">
        <f t="shared" si="24"/>
        <v>0</v>
      </c>
      <c r="Y85" s="3">
        <f t="shared" si="25"/>
        <v>0.30701866666666666</v>
      </c>
      <c r="Z85" s="3">
        <f t="shared" si="26"/>
        <v>0</v>
      </c>
      <c r="AB85" s="141">
        <v>2.70933</v>
      </c>
      <c r="AC85" s="141">
        <v>23.47729</v>
      </c>
      <c r="AD85" s="141">
        <v>31.452200000000001</v>
      </c>
      <c r="AE85" s="141">
        <v>6.0154800000000002</v>
      </c>
      <c r="AF85" s="141">
        <v>89.668440000000004</v>
      </c>
      <c r="AH85" s="152">
        <v>1.6</v>
      </c>
      <c r="AI85" s="152">
        <v>0.93248631728549403</v>
      </c>
      <c r="AJ85" s="152">
        <v>29.1717571001533</v>
      </c>
      <c r="AK85" s="67">
        <v>1.8507881015211101</v>
      </c>
    </row>
    <row r="86" spans="1:37" x14ac:dyDescent="0.3">
      <c r="A86" s="43">
        <v>83</v>
      </c>
      <c r="B86" s="43" t="s">
        <v>29</v>
      </c>
      <c r="C86" s="44">
        <v>45040</v>
      </c>
      <c r="D86" s="24">
        <v>19.63</v>
      </c>
      <c r="E86" s="19">
        <v>0.3</v>
      </c>
      <c r="F86" s="19">
        <v>0.3</v>
      </c>
      <c r="G86" s="19">
        <v>0.35</v>
      </c>
      <c r="H86" s="19">
        <f t="shared" si="34"/>
        <v>0.95</v>
      </c>
      <c r="I86" s="31">
        <v>296</v>
      </c>
      <c r="J86" s="31">
        <v>0</v>
      </c>
      <c r="K86" s="31">
        <v>3</v>
      </c>
      <c r="L86" s="31">
        <v>1</v>
      </c>
      <c r="M86" s="31">
        <f t="shared" si="28"/>
        <v>300</v>
      </c>
      <c r="N86" s="32">
        <f t="shared" si="29"/>
        <v>98.666666666666671</v>
      </c>
      <c r="O86" s="32">
        <f t="shared" si="30"/>
        <v>0</v>
      </c>
      <c r="P86" s="32">
        <f t="shared" si="31"/>
        <v>1</v>
      </c>
      <c r="Q86" s="32">
        <f t="shared" si="32"/>
        <v>0.33333333333333337</v>
      </c>
      <c r="R86" s="31">
        <v>2310</v>
      </c>
      <c r="S86" s="31">
        <v>2186</v>
      </c>
      <c r="T86" s="31">
        <v>2054</v>
      </c>
      <c r="U86" s="16">
        <f t="shared" si="23"/>
        <v>2183.3333333333335</v>
      </c>
      <c r="V86" s="34">
        <f t="shared" si="33"/>
        <v>8.7911199999999994</v>
      </c>
      <c r="W86" s="3">
        <f t="shared" si="20"/>
        <v>8.6739050666666664</v>
      </c>
      <c r="X86" s="3">
        <f t="shared" si="24"/>
        <v>0</v>
      </c>
      <c r="Y86" s="3">
        <f t="shared" si="25"/>
        <v>8.7911199999999995E-2</v>
      </c>
      <c r="Z86" s="3">
        <f t="shared" si="26"/>
        <v>2.9303733333333332E-2</v>
      </c>
      <c r="AB86" s="141">
        <v>2.7304900000000001</v>
      </c>
      <c r="AC86" s="141">
        <v>33.191940000000002</v>
      </c>
      <c r="AD86" s="141">
        <v>28.841000000000001</v>
      </c>
      <c r="AE86" s="141">
        <v>5.7424799999999996</v>
      </c>
      <c r="AF86" s="141">
        <v>83.479290000000006</v>
      </c>
      <c r="AH86" s="152">
        <v>0.74700752701525697</v>
      </c>
      <c r="AI86" s="152">
        <v>0.75727854735623601</v>
      </c>
      <c r="AJ86" s="152">
        <v>16.155862504615001</v>
      </c>
      <c r="AK86" s="67">
        <v>1.4940368565680699</v>
      </c>
    </row>
    <row r="87" spans="1:37" x14ac:dyDescent="0.3">
      <c r="A87" s="43">
        <v>84</v>
      </c>
      <c r="B87" s="43" t="s">
        <v>29</v>
      </c>
      <c r="C87" s="44">
        <v>45040</v>
      </c>
      <c r="D87" s="24">
        <v>18.7</v>
      </c>
      <c r="E87" s="19">
        <v>0.4</v>
      </c>
      <c r="F87" s="19">
        <v>0.55000000000000004</v>
      </c>
      <c r="G87" s="19">
        <v>0.55000000000000004</v>
      </c>
      <c r="H87" s="19">
        <f t="shared" si="34"/>
        <v>1.5</v>
      </c>
      <c r="I87" s="31">
        <v>297</v>
      </c>
      <c r="J87" s="31">
        <v>2</v>
      </c>
      <c r="K87" s="31">
        <v>1</v>
      </c>
      <c r="L87" s="31">
        <v>0</v>
      </c>
      <c r="M87" s="31">
        <f t="shared" si="28"/>
        <v>300</v>
      </c>
      <c r="N87" s="32">
        <f t="shared" si="29"/>
        <v>99</v>
      </c>
      <c r="O87" s="32">
        <f t="shared" si="30"/>
        <v>0.66666666666666674</v>
      </c>
      <c r="P87" s="32">
        <f t="shared" si="31"/>
        <v>0.33333333333333337</v>
      </c>
      <c r="Q87" s="32">
        <f t="shared" si="32"/>
        <v>0</v>
      </c>
      <c r="R87" s="31">
        <v>3726</v>
      </c>
      <c r="S87" s="31">
        <v>3775</v>
      </c>
      <c r="T87" s="31">
        <v>3768</v>
      </c>
      <c r="U87" s="16">
        <f t="shared" si="23"/>
        <v>3756.3333333333335</v>
      </c>
      <c r="V87" s="34">
        <f t="shared" si="33"/>
        <v>16.127040000000001</v>
      </c>
      <c r="W87" s="3">
        <f t="shared" si="20"/>
        <v>15.965769600000002</v>
      </c>
      <c r="X87" s="3">
        <f t="shared" si="24"/>
        <v>0.10751360000000001</v>
      </c>
      <c r="Y87" s="3">
        <f t="shared" si="25"/>
        <v>5.3756800000000007E-2</v>
      </c>
      <c r="Z87" s="3">
        <f t="shared" si="26"/>
        <v>0</v>
      </c>
      <c r="AB87" s="141">
        <v>2.9689899999999998</v>
      </c>
      <c r="AC87" s="141">
        <v>19.28191</v>
      </c>
      <c r="AD87" s="141">
        <v>33.163559999999997</v>
      </c>
      <c r="AE87" s="141">
        <v>4.4889400000000004</v>
      </c>
      <c r="AF87" s="141">
        <v>86.143450000000001</v>
      </c>
      <c r="AH87" s="152">
        <v>0.63712733702148705</v>
      </c>
      <c r="AI87" s="152">
        <v>0.72928642499669805</v>
      </c>
      <c r="AJ87" s="152">
        <v>1.6</v>
      </c>
      <c r="AK87" s="67">
        <v>1.62217783023392</v>
      </c>
    </row>
    <row r="88" spans="1:37" x14ac:dyDescent="0.3">
      <c r="A88" s="43">
        <v>85</v>
      </c>
      <c r="B88" s="43" t="s">
        <v>29</v>
      </c>
      <c r="C88" s="44">
        <v>45040</v>
      </c>
      <c r="D88" s="24">
        <v>19.899999999999999</v>
      </c>
      <c r="E88" s="19">
        <v>0.35</v>
      </c>
      <c r="F88" s="19">
        <v>0.4</v>
      </c>
      <c r="G88" s="19">
        <v>0.5</v>
      </c>
      <c r="H88" s="19">
        <f t="shared" si="34"/>
        <v>1.25</v>
      </c>
      <c r="I88" s="31">
        <v>292</v>
      </c>
      <c r="J88" s="31">
        <v>2</v>
      </c>
      <c r="K88" s="31">
        <v>6</v>
      </c>
      <c r="L88" s="31">
        <v>0</v>
      </c>
      <c r="M88" s="31">
        <f t="shared" si="28"/>
        <v>300</v>
      </c>
      <c r="N88" s="32">
        <f t="shared" si="29"/>
        <v>97.333333333333343</v>
      </c>
      <c r="O88" s="32">
        <f t="shared" si="30"/>
        <v>0.66666666666666674</v>
      </c>
      <c r="P88" s="32">
        <f t="shared" si="31"/>
        <v>2</v>
      </c>
      <c r="Q88" s="32">
        <f t="shared" si="32"/>
        <v>0</v>
      </c>
      <c r="R88" s="31">
        <v>2831</v>
      </c>
      <c r="S88" s="31">
        <v>2907</v>
      </c>
      <c r="T88" s="31">
        <v>2847</v>
      </c>
      <c r="U88" s="16">
        <f t="shared" si="23"/>
        <v>2861.6666666666665</v>
      </c>
      <c r="V88" s="34">
        <f t="shared" si="33"/>
        <v>12.18516</v>
      </c>
      <c r="W88" s="3">
        <f t="shared" si="20"/>
        <v>11.8602224</v>
      </c>
      <c r="X88" s="3">
        <f t="shared" si="24"/>
        <v>8.1234399999999998E-2</v>
      </c>
      <c r="Y88" s="3">
        <f t="shared" si="25"/>
        <v>0.24370320000000001</v>
      </c>
      <c r="Z88" s="3">
        <f t="shared" si="26"/>
        <v>0</v>
      </c>
      <c r="AB88" s="141">
        <v>2.63774</v>
      </c>
      <c r="AC88" s="141">
        <v>18.789660000000001</v>
      </c>
      <c r="AD88" s="141">
        <v>35.453099999999999</v>
      </c>
      <c r="AE88" s="141">
        <v>3.3410700000000002</v>
      </c>
      <c r="AF88" s="141">
        <v>90.930499999999995</v>
      </c>
      <c r="AH88" s="152">
        <v>0.236942848207432</v>
      </c>
      <c r="AI88" s="152">
        <v>0.42929379038944898</v>
      </c>
      <c r="AJ88" s="152">
        <v>1.6</v>
      </c>
      <c r="AK88" s="67">
        <v>1.35698567303343</v>
      </c>
    </row>
    <row r="89" spans="1:37" x14ac:dyDescent="0.3">
      <c r="A89" s="43">
        <v>86</v>
      </c>
      <c r="B89" s="43" t="s">
        <v>29</v>
      </c>
      <c r="C89" s="44">
        <v>45040</v>
      </c>
      <c r="D89" s="24">
        <v>22.16</v>
      </c>
      <c r="E89" s="19">
        <v>0.3</v>
      </c>
      <c r="F89" s="19">
        <v>0.35</v>
      </c>
      <c r="G89" s="19">
        <v>0.4</v>
      </c>
      <c r="H89" s="19">
        <f t="shared" si="34"/>
        <v>1.0499999999999998</v>
      </c>
      <c r="I89" s="31">
        <v>299</v>
      </c>
      <c r="J89" s="31">
        <v>0</v>
      </c>
      <c r="K89" s="31">
        <v>1</v>
      </c>
      <c r="L89" s="31">
        <v>0</v>
      </c>
      <c r="M89" s="31">
        <f t="shared" si="28"/>
        <v>300</v>
      </c>
      <c r="N89" s="32">
        <f t="shared" si="29"/>
        <v>99.666666666666671</v>
      </c>
      <c r="O89" s="32">
        <f t="shared" si="30"/>
        <v>0</v>
      </c>
      <c r="P89" s="32">
        <f t="shared" si="31"/>
        <v>0.33333333333333337</v>
      </c>
      <c r="Q89" s="32">
        <f t="shared" si="32"/>
        <v>0</v>
      </c>
      <c r="R89" s="31">
        <v>1304</v>
      </c>
      <c r="S89" s="31">
        <v>1282</v>
      </c>
      <c r="T89" s="31">
        <v>1269</v>
      </c>
      <c r="U89" s="16">
        <f t="shared" si="23"/>
        <v>1285</v>
      </c>
      <c r="V89" s="34">
        <f t="shared" si="33"/>
        <v>5.4313199999999995</v>
      </c>
      <c r="W89" s="3">
        <f t="shared" si="20"/>
        <v>5.4132156</v>
      </c>
      <c r="X89" s="3">
        <f t="shared" si="24"/>
        <v>0</v>
      </c>
      <c r="Y89" s="3">
        <f t="shared" si="25"/>
        <v>1.81044E-2</v>
      </c>
      <c r="Z89" s="3">
        <f t="shared" si="26"/>
        <v>0</v>
      </c>
      <c r="AB89" s="141">
        <v>2.8696299999999999</v>
      </c>
      <c r="AC89" s="141">
        <v>35.182090000000002</v>
      </c>
      <c r="AD89" s="141">
        <v>29.13796</v>
      </c>
      <c r="AE89" s="141">
        <v>2.83101</v>
      </c>
      <c r="AF89" s="141">
        <v>79.841660000000005</v>
      </c>
      <c r="AH89" s="152">
        <v>0.87050134219685105</v>
      </c>
      <c r="AI89" s="152">
        <v>0.48134460965771902</v>
      </c>
      <c r="AJ89" s="152">
        <v>31.0373979296748</v>
      </c>
      <c r="AK89" s="67">
        <v>1.87077498619833</v>
      </c>
    </row>
    <row r="90" spans="1:37" x14ac:dyDescent="0.3">
      <c r="A90" s="43">
        <v>87</v>
      </c>
      <c r="B90" s="43" t="s">
        <v>29</v>
      </c>
      <c r="C90" s="44">
        <v>45040</v>
      </c>
      <c r="D90" s="24">
        <v>19.8</v>
      </c>
      <c r="E90" s="24">
        <v>0.2</v>
      </c>
      <c r="F90" s="24">
        <v>0.3</v>
      </c>
      <c r="G90" s="24">
        <v>0.3</v>
      </c>
      <c r="H90" s="19">
        <f t="shared" si="34"/>
        <v>0.8</v>
      </c>
      <c r="I90" s="31">
        <v>300</v>
      </c>
      <c r="J90" s="31">
        <v>0</v>
      </c>
      <c r="K90" s="31">
        <v>0</v>
      </c>
      <c r="L90" s="31">
        <v>0</v>
      </c>
      <c r="M90" s="31">
        <f t="shared" si="28"/>
        <v>300</v>
      </c>
      <c r="N90" s="32">
        <f t="shared" si="29"/>
        <v>100</v>
      </c>
      <c r="O90" s="32">
        <f t="shared" si="30"/>
        <v>0</v>
      </c>
      <c r="P90" s="32">
        <f t="shared" si="31"/>
        <v>0</v>
      </c>
      <c r="Q90" s="32">
        <f t="shared" si="32"/>
        <v>0</v>
      </c>
      <c r="R90" s="31">
        <v>1318</v>
      </c>
      <c r="S90" s="31">
        <v>1344</v>
      </c>
      <c r="T90" s="31">
        <v>1324</v>
      </c>
      <c r="U90" s="16">
        <f t="shared" si="23"/>
        <v>1328.6666666666667</v>
      </c>
      <c r="V90" s="34">
        <f t="shared" si="33"/>
        <v>5.6667199999999998</v>
      </c>
      <c r="W90" s="3">
        <f t="shared" si="20"/>
        <v>5.6667200000000006</v>
      </c>
      <c r="X90" s="3">
        <f t="shared" si="24"/>
        <v>0</v>
      </c>
      <c r="Y90" s="3">
        <f t="shared" si="25"/>
        <v>0</v>
      </c>
      <c r="Z90" s="3">
        <f t="shared" si="26"/>
        <v>0</v>
      </c>
      <c r="AB90" s="141">
        <v>2.8015300000000001</v>
      </c>
      <c r="AC90" s="141">
        <v>30.914090000000002</v>
      </c>
      <c r="AD90" s="141">
        <v>23.285139999999998</v>
      </c>
      <c r="AE90" s="141">
        <v>2.37365</v>
      </c>
      <c r="AF90" s="141">
        <v>67.806700000000006</v>
      </c>
      <c r="AH90" s="152">
        <v>0.214451255019764</v>
      </c>
      <c r="AI90" s="152">
        <v>0.32804091888396097</v>
      </c>
      <c r="AJ90" s="152">
        <v>1.6</v>
      </c>
      <c r="AK90" s="67">
        <v>1.7361918846556299</v>
      </c>
    </row>
    <row r="91" spans="1:37" x14ac:dyDescent="0.3">
      <c r="A91" s="43">
        <v>88</v>
      </c>
      <c r="B91" s="43" t="s">
        <v>29</v>
      </c>
      <c r="C91" s="44">
        <v>45040</v>
      </c>
      <c r="D91" s="24">
        <v>20.399999999999999</v>
      </c>
      <c r="E91" s="24">
        <v>0.3</v>
      </c>
      <c r="F91" s="24">
        <v>0.4</v>
      </c>
      <c r="G91" s="24">
        <v>0.45</v>
      </c>
      <c r="H91" s="19">
        <f t="shared" si="34"/>
        <v>1.1499999999999999</v>
      </c>
      <c r="I91" s="31">
        <v>297</v>
      </c>
      <c r="J91" s="31">
        <v>0</v>
      </c>
      <c r="K91" s="31">
        <v>3</v>
      </c>
      <c r="L91" s="31">
        <v>0</v>
      </c>
      <c r="M91" s="31">
        <f t="shared" si="28"/>
        <v>300</v>
      </c>
      <c r="N91" s="32">
        <f t="shared" si="29"/>
        <v>99</v>
      </c>
      <c r="O91" s="32">
        <f t="shared" si="30"/>
        <v>0</v>
      </c>
      <c r="P91" s="32">
        <f t="shared" si="31"/>
        <v>1</v>
      </c>
      <c r="Q91" s="32">
        <f t="shared" si="32"/>
        <v>0</v>
      </c>
      <c r="R91" s="31">
        <v>1713</v>
      </c>
      <c r="S91" s="31">
        <v>1717</v>
      </c>
      <c r="T91" s="31">
        <v>1730</v>
      </c>
      <c r="U91" s="16">
        <f t="shared" si="23"/>
        <v>1720</v>
      </c>
      <c r="V91" s="34">
        <f t="shared" si="33"/>
        <v>7.4043999999999999</v>
      </c>
      <c r="W91" s="3">
        <f t="shared" si="20"/>
        <v>7.3303559999999992</v>
      </c>
      <c r="X91" s="3">
        <f t="shared" si="24"/>
        <v>0</v>
      </c>
      <c r="Y91" s="3">
        <f t="shared" si="25"/>
        <v>7.4043999999999999E-2</v>
      </c>
      <c r="Z91" s="3">
        <f t="shared" si="26"/>
        <v>0</v>
      </c>
      <c r="AB91" s="141">
        <v>2.60731</v>
      </c>
      <c r="AC91" s="141">
        <v>27.984960000000001</v>
      </c>
      <c r="AD91" s="141">
        <v>37.973880000000001</v>
      </c>
      <c r="AE91" s="141">
        <v>2.29189</v>
      </c>
      <c r="AF91" s="141">
        <v>96.307119999999998</v>
      </c>
      <c r="AH91" s="152">
        <v>1.6</v>
      </c>
      <c r="AI91" s="152">
        <v>0.42193132084435903</v>
      </c>
      <c r="AJ91" s="152">
        <v>1.6</v>
      </c>
      <c r="AK91" s="67">
        <v>1.40581508309173</v>
      </c>
    </row>
    <row r="92" spans="1:37" x14ac:dyDescent="0.3">
      <c r="A92" s="45">
        <v>89</v>
      </c>
      <c r="B92" s="45" t="s">
        <v>30</v>
      </c>
      <c r="C92" s="46">
        <v>45041</v>
      </c>
      <c r="D92" s="27">
        <v>19.88</v>
      </c>
      <c r="E92" s="27">
        <v>0.35</v>
      </c>
      <c r="F92" s="27">
        <v>0.4</v>
      </c>
      <c r="G92" s="27">
        <v>0.4</v>
      </c>
      <c r="H92" s="27">
        <f t="shared" si="34"/>
        <v>1.1499999999999999</v>
      </c>
      <c r="I92" s="31">
        <v>298</v>
      </c>
      <c r="J92" s="31">
        <v>0</v>
      </c>
      <c r="K92" s="31">
        <v>2</v>
      </c>
      <c r="L92" s="31">
        <v>0</v>
      </c>
      <c r="M92" s="31">
        <f t="shared" si="28"/>
        <v>300</v>
      </c>
      <c r="N92" s="32">
        <f t="shared" si="29"/>
        <v>99.333333333333329</v>
      </c>
      <c r="O92" s="32">
        <f t="shared" si="30"/>
        <v>0</v>
      </c>
      <c r="P92" s="32">
        <f t="shared" si="31"/>
        <v>0.66666666666666674</v>
      </c>
      <c r="Q92" s="32">
        <f t="shared" si="32"/>
        <v>0</v>
      </c>
      <c r="R92" s="31">
        <v>2376</v>
      </c>
      <c r="S92" s="31">
        <v>2175</v>
      </c>
      <c r="T92" s="31">
        <v>2270</v>
      </c>
      <c r="U92" s="16">
        <f t="shared" si="23"/>
        <v>2273.6666666666665</v>
      </c>
      <c r="V92" s="34">
        <f t="shared" si="33"/>
        <v>9.7156000000000002</v>
      </c>
      <c r="W92" s="3">
        <f t="shared" si="20"/>
        <v>9.6508293333333341</v>
      </c>
      <c r="X92" s="3">
        <f t="shared" si="24"/>
        <v>0</v>
      </c>
      <c r="Y92" s="3">
        <f t="shared" si="25"/>
        <v>6.4770666666666671E-2</v>
      </c>
      <c r="Z92" s="3">
        <f t="shared" si="26"/>
        <v>0</v>
      </c>
      <c r="AB92" s="141">
        <v>2.6975899999999999</v>
      </c>
      <c r="AC92" s="141">
        <v>32.192219999999999</v>
      </c>
      <c r="AD92" s="141">
        <v>27.33276</v>
      </c>
      <c r="AE92" s="141">
        <v>5.8761000000000001</v>
      </c>
      <c r="AF92" s="141">
        <v>74.570030000000003</v>
      </c>
      <c r="AH92" s="152">
        <v>1.6</v>
      </c>
      <c r="AI92" s="152">
        <v>0.285959215103681</v>
      </c>
      <c r="AJ92" s="152">
        <v>1.6</v>
      </c>
      <c r="AK92" s="67">
        <v>1.0383254114232401</v>
      </c>
    </row>
    <row r="93" spans="1:37" x14ac:dyDescent="0.3">
      <c r="A93" s="45">
        <v>90</v>
      </c>
      <c r="B93" s="45" t="s">
        <v>30</v>
      </c>
      <c r="C93" s="46">
        <v>45041</v>
      </c>
      <c r="D93" s="27">
        <v>19.71</v>
      </c>
      <c r="E93" s="27">
        <v>0.35</v>
      </c>
      <c r="F93" s="27">
        <v>0.4</v>
      </c>
      <c r="G93" s="27">
        <v>0.4</v>
      </c>
      <c r="H93" s="27">
        <f t="shared" si="34"/>
        <v>1.1499999999999999</v>
      </c>
      <c r="I93" s="31">
        <v>297</v>
      </c>
      <c r="J93" s="31">
        <v>2</v>
      </c>
      <c r="K93" s="31">
        <v>1</v>
      </c>
      <c r="L93" s="31">
        <v>0</v>
      </c>
      <c r="M93" s="31">
        <f t="shared" si="28"/>
        <v>300</v>
      </c>
      <c r="N93" s="32">
        <f t="shared" si="29"/>
        <v>99</v>
      </c>
      <c r="O93" s="32">
        <f t="shared" si="30"/>
        <v>0.66666666666666674</v>
      </c>
      <c r="P93" s="32">
        <f t="shared" si="31"/>
        <v>0.33333333333333337</v>
      </c>
      <c r="Q93" s="32">
        <f t="shared" si="32"/>
        <v>0</v>
      </c>
      <c r="R93" s="31">
        <v>3426</v>
      </c>
      <c r="S93" s="31">
        <v>3532</v>
      </c>
      <c r="T93" s="31">
        <v>3580</v>
      </c>
      <c r="U93" s="16">
        <f t="shared" si="23"/>
        <v>3512.6666666666665</v>
      </c>
      <c r="V93" s="34">
        <f t="shared" si="33"/>
        <v>15.3224</v>
      </c>
      <c r="W93" s="3">
        <f t="shared" si="20"/>
        <v>15.169176</v>
      </c>
      <c r="X93" s="3">
        <f t="shared" si="24"/>
        <v>0.10214933333333334</v>
      </c>
      <c r="Y93" s="3">
        <f t="shared" si="25"/>
        <v>5.1074666666666671E-2</v>
      </c>
      <c r="Z93" s="3">
        <f t="shared" si="26"/>
        <v>0</v>
      </c>
      <c r="AB93" s="141">
        <v>2.3780899999999998</v>
      </c>
      <c r="AC93" s="141">
        <v>28.650189999999998</v>
      </c>
      <c r="AD93" s="141">
        <v>32.643590000000003</v>
      </c>
      <c r="AE93" s="141">
        <v>2.3891300000000002</v>
      </c>
      <c r="AF93" s="141">
        <v>93.249340000000004</v>
      </c>
      <c r="AH93" s="152">
        <v>0.29383751734607499</v>
      </c>
      <c r="AI93" s="152">
        <v>0.35297052331628997</v>
      </c>
      <c r="AJ93" s="152">
        <v>1.6</v>
      </c>
      <c r="AK93" s="67">
        <v>1.4596791629633401</v>
      </c>
    </row>
    <row r="94" spans="1:37" x14ac:dyDescent="0.3">
      <c r="A94" s="45">
        <v>91</v>
      </c>
      <c r="B94" s="45" t="s">
        <v>30</v>
      </c>
      <c r="C94" s="46">
        <v>45041</v>
      </c>
      <c r="D94" s="27">
        <v>19.12</v>
      </c>
      <c r="E94" s="27">
        <v>0.35</v>
      </c>
      <c r="F94" s="27">
        <v>0.5</v>
      </c>
      <c r="G94" s="27">
        <v>0.5</v>
      </c>
      <c r="H94" s="27">
        <f t="shared" si="34"/>
        <v>1.35</v>
      </c>
      <c r="I94" s="31">
        <v>296</v>
      </c>
      <c r="J94" s="31">
        <v>0</v>
      </c>
      <c r="K94" s="31">
        <v>4</v>
      </c>
      <c r="L94" s="31">
        <v>0</v>
      </c>
      <c r="M94" s="31">
        <f t="shared" si="28"/>
        <v>300</v>
      </c>
      <c r="N94" s="32">
        <f t="shared" si="29"/>
        <v>98.666666666666671</v>
      </c>
      <c r="O94" s="32">
        <f t="shared" si="30"/>
        <v>0</v>
      </c>
      <c r="P94" s="32">
        <f t="shared" si="31"/>
        <v>1.3333333333333335</v>
      </c>
      <c r="Q94" s="32">
        <f t="shared" si="32"/>
        <v>0</v>
      </c>
      <c r="R94" s="31">
        <v>2293</v>
      </c>
      <c r="S94" s="31">
        <v>2138</v>
      </c>
      <c r="T94" s="31">
        <v>1957</v>
      </c>
      <c r="U94" s="16">
        <f t="shared" si="23"/>
        <v>2129.3333333333335</v>
      </c>
      <c r="V94" s="34">
        <f t="shared" si="33"/>
        <v>8.3759599999999992</v>
      </c>
      <c r="W94" s="3">
        <f t="shared" si="20"/>
        <v>8.2642805333333325</v>
      </c>
      <c r="X94" s="3">
        <f t="shared" si="24"/>
        <v>0</v>
      </c>
      <c r="Y94" s="3">
        <f t="shared" si="25"/>
        <v>0.11167946666666667</v>
      </c>
      <c r="Z94" s="3">
        <f t="shared" si="26"/>
        <v>0</v>
      </c>
      <c r="AB94" s="141">
        <v>2.5668099999999998</v>
      </c>
      <c r="AC94" s="141">
        <v>24.994789999999998</v>
      </c>
      <c r="AD94" s="141">
        <v>35.310650000000003</v>
      </c>
      <c r="AE94" s="141">
        <v>5.9253099999999996</v>
      </c>
      <c r="AF94" s="141">
        <v>93.178280000000001</v>
      </c>
      <c r="AH94" s="152">
        <v>1.6</v>
      </c>
      <c r="AI94" s="152">
        <v>6.5932073149261999E-2</v>
      </c>
      <c r="AJ94" s="152">
        <v>1.6</v>
      </c>
      <c r="AK94" s="67">
        <v>0.96212549960080396</v>
      </c>
    </row>
    <row r="95" spans="1:37" x14ac:dyDescent="0.3">
      <c r="A95" s="45">
        <v>92</v>
      </c>
      <c r="B95" s="45" t="s">
        <v>30</v>
      </c>
      <c r="C95" s="46">
        <v>45041</v>
      </c>
      <c r="D95" s="27">
        <v>18.32</v>
      </c>
      <c r="E95" s="27">
        <v>0.3</v>
      </c>
      <c r="F95" s="27">
        <v>0.4</v>
      </c>
      <c r="G95" s="27">
        <v>0.4</v>
      </c>
      <c r="H95" s="27">
        <f t="shared" si="34"/>
        <v>1.1000000000000001</v>
      </c>
      <c r="I95" s="31">
        <v>296</v>
      </c>
      <c r="J95" s="31">
        <v>1</v>
      </c>
      <c r="K95" s="31">
        <v>3</v>
      </c>
      <c r="L95" s="31">
        <v>0</v>
      </c>
      <c r="M95" s="31">
        <f t="shared" si="28"/>
        <v>300</v>
      </c>
      <c r="N95" s="32">
        <f t="shared" si="29"/>
        <v>98.666666666666671</v>
      </c>
      <c r="O95" s="32">
        <f t="shared" si="30"/>
        <v>0.33333333333333337</v>
      </c>
      <c r="P95" s="32">
        <f t="shared" si="31"/>
        <v>1</v>
      </c>
      <c r="Q95" s="32">
        <f t="shared" si="32"/>
        <v>0</v>
      </c>
      <c r="R95" s="31">
        <v>2159</v>
      </c>
      <c r="S95" s="31">
        <v>2400</v>
      </c>
      <c r="T95" s="31">
        <v>2197</v>
      </c>
      <c r="U95" s="16">
        <f t="shared" si="23"/>
        <v>2252</v>
      </c>
      <c r="V95" s="34">
        <f t="shared" si="33"/>
        <v>9.4031599999999997</v>
      </c>
      <c r="W95" s="3">
        <f t="shared" si="20"/>
        <v>9.2777845333333335</v>
      </c>
      <c r="X95" s="3">
        <f t="shared" si="24"/>
        <v>3.1343866666666671E-2</v>
      </c>
      <c r="Y95" s="3">
        <f t="shared" si="25"/>
        <v>9.4031599999999993E-2</v>
      </c>
      <c r="Z95" s="3">
        <f t="shared" si="26"/>
        <v>0</v>
      </c>
      <c r="AB95" s="141">
        <v>2.6381199999999998</v>
      </c>
      <c r="AC95" s="141">
        <v>20.8916</v>
      </c>
      <c r="AD95" s="141">
        <v>31.212900000000001</v>
      </c>
      <c r="AE95" s="141">
        <v>4.6333599999999997</v>
      </c>
      <c r="AF95" s="141">
        <v>85.192229999999995</v>
      </c>
      <c r="AH95" s="152">
        <v>0.49280489405588401</v>
      </c>
      <c r="AI95" s="152">
        <v>0.27212732865105699</v>
      </c>
      <c r="AJ95" s="152">
        <v>1.6</v>
      </c>
      <c r="AK95" s="67">
        <v>1.6320681423400401</v>
      </c>
    </row>
    <row r="96" spans="1:37" x14ac:dyDescent="0.3">
      <c r="A96" s="45">
        <v>93</v>
      </c>
      <c r="B96" s="45" t="s">
        <v>30</v>
      </c>
      <c r="C96" s="46">
        <v>45041</v>
      </c>
      <c r="D96" s="27">
        <v>20.46</v>
      </c>
      <c r="E96" s="27">
        <v>0.4</v>
      </c>
      <c r="F96" s="27">
        <v>0.5</v>
      </c>
      <c r="G96" s="27">
        <v>0.55000000000000004</v>
      </c>
      <c r="H96" s="27">
        <f t="shared" si="34"/>
        <v>1.4500000000000002</v>
      </c>
      <c r="I96" s="31">
        <v>299</v>
      </c>
      <c r="J96" s="31">
        <v>1</v>
      </c>
      <c r="K96" s="31">
        <v>0</v>
      </c>
      <c r="L96" s="31">
        <v>0</v>
      </c>
      <c r="M96" s="31">
        <f t="shared" si="28"/>
        <v>300</v>
      </c>
      <c r="N96" s="32">
        <f t="shared" si="29"/>
        <v>99.666666666666671</v>
      </c>
      <c r="O96" s="32">
        <f t="shared" si="30"/>
        <v>0.33333333333333337</v>
      </c>
      <c r="P96" s="32">
        <f t="shared" si="31"/>
        <v>0</v>
      </c>
      <c r="Q96" s="32">
        <f t="shared" si="32"/>
        <v>0</v>
      </c>
      <c r="R96" s="31">
        <v>2403</v>
      </c>
      <c r="S96" s="31">
        <v>2228</v>
      </c>
      <c r="T96" s="31">
        <v>2164</v>
      </c>
      <c r="U96" s="16">
        <f t="shared" si="23"/>
        <v>2265</v>
      </c>
      <c r="V96" s="34">
        <f t="shared" si="33"/>
        <v>9.2619199999999999</v>
      </c>
      <c r="W96" s="3">
        <f t="shared" si="20"/>
        <v>9.2310469333333334</v>
      </c>
      <c r="X96" s="3">
        <f t="shared" si="24"/>
        <v>3.0873066666666671E-2</v>
      </c>
      <c r="Y96" s="3">
        <f t="shared" si="25"/>
        <v>0</v>
      </c>
      <c r="Z96" s="3">
        <f t="shared" si="26"/>
        <v>0</v>
      </c>
      <c r="AB96" s="141">
        <v>2.4892500000000002</v>
      </c>
      <c r="AC96" s="141">
        <v>22.074780000000001</v>
      </c>
      <c r="AD96" s="141">
        <v>27.31532</v>
      </c>
      <c r="AE96" s="141">
        <v>4.4371799999999997</v>
      </c>
      <c r="AF96" s="141">
        <v>81.23921</v>
      </c>
      <c r="AH96" s="152">
        <v>0.35155698530995</v>
      </c>
      <c r="AI96" s="152">
        <v>0.658046649963827</v>
      </c>
      <c r="AJ96" s="152">
        <v>1.6</v>
      </c>
      <c r="AK96" s="67">
        <v>1.5925349484247999</v>
      </c>
    </row>
    <row r="97" spans="1:37" x14ac:dyDescent="0.3">
      <c r="A97" s="45">
        <v>94</v>
      </c>
      <c r="B97" s="45" t="s">
        <v>30</v>
      </c>
      <c r="C97" s="46">
        <v>45041</v>
      </c>
      <c r="D97" s="27">
        <v>21.43</v>
      </c>
      <c r="E97" s="27">
        <v>0.3</v>
      </c>
      <c r="F97" s="27">
        <v>0.35</v>
      </c>
      <c r="G97" s="27">
        <v>0.45</v>
      </c>
      <c r="H97" s="27">
        <f t="shared" si="34"/>
        <v>1.0999999999999999</v>
      </c>
      <c r="I97" s="31">
        <v>296</v>
      </c>
      <c r="J97" s="31">
        <v>0</v>
      </c>
      <c r="K97" s="31">
        <v>4</v>
      </c>
      <c r="L97" s="31">
        <v>0</v>
      </c>
      <c r="M97" s="31">
        <f t="shared" si="28"/>
        <v>300</v>
      </c>
      <c r="N97" s="32">
        <f t="shared" si="29"/>
        <v>98.666666666666671</v>
      </c>
      <c r="O97" s="32">
        <f t="shared" si="30"/>
        <v>0</v>
      </c>
      <c r="P97" s="32">
        <f t="shared" si="31"/>
        <v>1.3333333333333335</v>
      </c>
      <c r="Q97" s="32">
        <f t="shared" si="32"/>
        <v>0</v>
      </c>
      <c r="R97" s="31">
        <v>2962</v>
      </c>
      <c r="S97" s="31">
        <v>3014</v>
      </c>
      <c r="T97" s="31">
        <v>3120</v>
      </c>
      <c r="U97" s="16">
        <f t="shared" si="23"/>
        <v>3032</v>
      </c>
      <c r="V97" s="34">
        <f t="shared" si="33"/>
        <v>13.3536</v>
      </c>
      <c r="W97" s="3">
        <f t="shared" si="20"/>
        <v>13.175552</v>
      </c>
      <c r="X97" s="3">
        <f t="shared" si="24"/>
        <v>0</v>
      </c>
      <c r="Y97" s="3">
        <f t="shared" si="25"/>
        <v>0.17804800000000004</v>
      </c>
      <c r="Z97" s="3">
        <f t="shared" si="26"/>
        <v>0</v>
      </c>
      <c r="AB97" s="141">
        <v>2.4796800000000001</v>
      </c>
      <c r="AC97" s="141">
        <v>33.333370000000002</v>
      </c>
      <c r="AD97" s="141">
        <v>36.892519999999998</v>
      </c>
      <c r="AE97" s="141">
        <v>3.2814199999999998</v>
      </c>
      <c r="AF97" s="141">
        <v>93.233599999999996</v>
      </c>
      <c r="AH97" s="152">
        <v>1.40803003543721E-2</v>
      </c>
      <c r="AI97" s="152">
        <v>0.91596372368673296</v>
      </c>
      <c r="AJ97" s="152">
        <v>1.6</v>
      </c>
      <c r="AK97" s="67">
        <v>1.5333776569248101</v>
      </c>
    </row>
    <row r="98" spans="1:37" x14ac:dyDescent="0.3">
      <c r="A98" s="45">
        <v>95</v>
      </c>
      <c r="B98" s="45" t="s">
        <v>30</v>
      </c>
      <c r="C98" s="46">
        <v>45041</v>
      </c>
      <c r="D98" s="27">
        <v>20.97</v>
      </c>
      <c r="E98" s="27">
        <v>0.2</v>
      </c>
      <c r="F98" s="27">
        <v>0.4</v>
      </c>
      <c r="G98" s="27">
        <v>0.45</v>
      </c>
      <c r="H98" s="27">
        <f t="shared" si="34"/>
        <v>1.05</v>
      </c>
      <c r="I98" s="31">
        <v>294</v>
      </c>
      <c r="J98" s="31">
        <v>0</v>
      </c>
      <c r="K98" s="31">
        <v>6</v>
      </c>
      <c r="L98" s="31">
        <v>0</v>
      </c>
      <c r="M98" s="31">
        <f t="shared" si="28"/>
        <v>300</v>
      </c>
      <c r="N98" s="32">
        <f t="shared" si="29"/>
        <v>98</v>
      </c>
      <c r="O98" s="32">
        <f t="shared" si="30"/>
        <v>0</v>
      </c>
      <c r="P98" s="32">
        <f t="shared" si="31"/>
        <v>2</v>
      </c>
      <c r="Q98" s="32">
        <f t="shared" si="32"/>
        <v>0</v>
      </c>
      <c r="R98" s="31">
        <v>1786</v>
      </c>
      <c r="S98" s="31">
        <v>1787</v>
      </c>
      <c r="T98" s="31">
        <v>1856</v>
      </c>
      <c r="U98" s="16">
        <f t="shared" si="23"/>
        <v>1809.6666666666667</v>
      </c>
      <c r="V98" s="34">
        <f t="shared" si="33"/>
        <v>7.9436799999999987</v>
      </c>
      <c r="W98" s="3">
        <f t="shared" si="20"/>
        <v>7.784806399999999</v>
      </c>
      <c r="X98" s="3">
        <f t="shared" si="24"/>
        <v>0</v>
      </c>
      <c r="Y98" s="3">
        <f t="shared" si="25"/>
        <v>0.15887359999999998</v>
      </c>
      <c r="Z98" s="3">
        <f t="shared" si="26"/>
        <v>0</v>
      </c>
      <c r="AB98" s="141">
        <v>2.70566</v>
      </c>
      <c r="AC98" s="141">
        <v>29.98002</v>
      </c>
      <c r="AD98" s="141">
        <v>36.755420000000001</v>
      </c>
      <c r="AE98" s="141">
        <v>2.4869400000000002</v>
      </c>
      <c r="AF98" s="141">
        <v>99.461010000000002</v>
      </c>
      <c r="AH98" s="152">
        <v>1.6</v>
      </c>
      <c r="AI98" s="152">
        <v>0.41825719658010002</v>
      </c>
      <c r="AJ98" s="152">
        <v>1.6</v>
      </c>
      <c r="AK98" s="67">
        <v>1.1341841424811001</v>
      </c>
    </row>
    <row r="99" spans="1:37" x14ac:dyDescent="0.3">
      <c r="A99" s="45">
        <v>96</v>
      </c>
      <c r="B99" s="45" t="s">
        <v>30</v>
      </c>
      <c r="C99" s="46">
        <v>45041</v>
      </c>
      <c r="D99" s="27">
        <v>21.17</v>
      </c>
      <c r="E99" s="27">
        <v>0.3</v>
      </c>
      <c r="F99" s="27">
        <v>0.45</v>
      </c>
      <c r="G99" s="27">
        <v>0.45</v>
      </c>
      <c r="H99" s="27">
        <f t="shared" si="34"/>
        <v>1.2</v>
      </c>
      <c r="I99" s="31">
        <v>298</v>
      </c>
      <c r="J99" s="31">
        <v>0</v>
      </c>
      <c r="K99" s="31">
        <v>2</v>
      </c>
      <c r="L99" s="31">
        <v>0</v>
      </c>
      <c r="M99" s="31">
        <f t="shared" si="28"/>
        <v>300</v>
      </c>
      <c r="N99" s="32">
        <f t="shared" si="29"/>
        <v>99.333333333333329</v>
      </c>
      <c r="O99" s="32">
        <f t="shared" si="30"/>
        <v>0</v>
      </c>
      <c r="P99" s="32">
        <f t="shared" si="31"/>
        <v>0.66666666666666674</v>
      </c>
      <c r="Q99" s="32">
        <f t="shared" si="32"/>
        <v>0</v>
      </c>
      <c r="R99" s="31">
        <v>3218</v>
      </c>
      <c r="S99" s="31">
        <v>3117</v>
      </c>
      <c r="T99" s="31">
        <v>3200</v>
      </c>
      <c r="U99" s="16">
        <f t="shared" si="23"/>
        <v>3178.3333333333335</v>
      </c>
      <c r="V99" s="34">
        <f t="shared" si="33"/>
        <v>13.696</v>
      </c>
      <c r="W99" s="3">
        <f t="shared" si="20"/>
        <v>13.604693333333332</v>
      </c>
      <c r="X99" s="3">
        <f t="shared" si="24"/>
        <v>0</v>
      </c>
      <c r="Y99" s="3">
        <f t="shared" si="25"/>
        <v>9.1306666666666689E-2</v>
      </c>
      <c r="Z99" s="3">
        <f t="shared" si="26"/>
        <v>0</v>
      </c>
      <c r="AB99" s="141">
        <v>2.9007299999999998</v>
      </c>
      <c r="AC99" s="141">
        <v>26.15044</v>
      </c>
      <c r="AD99" s="141">
        <v>30.947489999999998</v>
      </c>
      <c r="AE99" s="141">
        <v>6.5101000000000004</v>
      </c>
      <c r="AF99" s="141">
        <v>86.499409999999997</v>
      </c>
      <c r="AH99" s="152">
        <v>1.6</v>
      </c>
      <c r="AI99" s="152">
        <v>0.32804091888396097</v>
      </c>
      <c r="AJ99" s="152">
        <v>1.6</v>
      </c>
      <c r="AK99" s="67">
        <v>1.4351760912907801</v>
      </c>
    </row>
    <row r="100" spans="1:37" x14ac:dyDescent="0.3">
      <c r="A100" s="47">
        <v>97</v>
      </c>
      <c r="B100" s="47" t="s">
        <v>31</v>
      </c>
      <c r="C100" s="48">
        <v>45042</v>
      </c>
      <c r="D100" s="30">
        <v>19.36</v>
      </c>
      <c r="E100" s="30">
        <v>0.32</v>
      </c>
      <c r="F100" s="30">
        <v>0.44</v>
      </c>
      <c r="G100" s="30">
        <v>0.44</v>
      </c>
      <c r="H100" s="30">
        <f t="shared" si="34"/>
        <v>1.2</v>
      </c>
      <c r="I100" s="31">
        <v>297</v>
      </c>
      <c r="J100" s="31">
        <v>1</v>
      </c>
      <c r="K100" s="31">
        <v>2</v>
      </c>
      <c r="L100" s="31">
        <v>0</v>
      </c>
      <c r="M100" s="31">
        <f t="shared" si="28"/>
        <v>300</v>
      </c>
      <c r="N100" s="32">
        <f t="shared" si="29"/>
        <v>99</v>
      </c>
      <c r="O100" s="32">
        <f t="shared" si="30"/>
        <v>0.33333333333333337</v>
      </c>
      <c r="P100" s="32">
        <f t="shared" si="31"/>
        <v>0.66666666666666674</v>
      </c>
      <c r="Q100" s="32">
        <f t="shared" si="32"/>
        <v>0</v>
      </c>
      <c r="R100" s="31">
        <v>2862</v>
      </c>
      <c r="S100" s="31">
        <v>2889</v>
      </c>
      <c r="T100" s="31">
        <v>2825</v>
      </c>
      <c r="U100" s="16">
        <f t="shared" si="23"/>
        <v>2858.6666666666665</v>
      </c>
      <c r="V100" s="34">
        <f t="shared" si="33"/>
        <v>12.090999999999999</v>
      </c>
      <c r="W100" s="3">
        <f t="shared" si="20"/>
        <v>11.970090000000001</v>
      </c>
      <c r="X100" s="3">
        <f t="shared" si="24"/>
        <v>4.0303333333333337E-2</v>
      </c>
      <c r="Y100" s="3">
        <f t="shared" si="25"/>
        <v>8.0606666666666674E-2</v>
      </c>
      <c r="Z100" s="3">
        <f t="shared" si="26"/>
        <v>0</v>
      </c>
      <c r="AB100" s="141">
        <v>2.78342</v>
      </c>
      <c r="AC100" s="141">
        <v>21.522600000000001</v>
      </c>
      <c r="AD100" s="141">
        <v>24.642430000000001</v>
      </c>
      <c r="AE100" s="141">
        <v>2.5884499999999999</v>
      </c>
      <c r="AF100" s="141">
        <v>81.856089999999995</v>
      </c>
      <c r="AH100" s="152">
        <v>0.18104162910619301</v>
      </c>
      <c r="AI100" s="152">
        <v>0.265249910591078</v>
      </c>
      <c r="AJ100" s="152">
        <v>1.6</v>
      </c>
      <c r="AK100" s="67">
        <v>1.4743963186314699</v>
      </c>
    </row>
    <row r="101" spans="1:37" x14ac:dyDescent="0.3">
      <c r="A101" s="47">
        <v>98</v>
      </c>
      <c r="B101" s="47" t="s">
        <v>31</v>
      </c>
      <c r="C101" s="48">
        <v>45042</v>
      </c>
      <c r="D101" s="30">
        <v>19.190000000000001</v>
      </c>
      <c r="E101" s="30">
        <v>0.4</v>
      </c>
      <c r="F101" s="30">
        <v>0.5</v>
      </c>
      <c r="G101" s="30">
        <v>0.5</v>
      </c>
      <c r="H101" s="30">
        <f t="shared" si="34"/>
        <v>1.4</v>
      </c>
      <c r="I101" s="31">
        <v>298</v>
      </c>
      <c r="J101" s="31">
        <v>1</v>
      </c>
      <c r="K101" s="31">
        <v>1</v>
      </c>
      <c r="L101" s="31">
        <v>0</v>
      </c>
      <c r="M101" s="31">
        <f t="shared" si="28"/>
        <v>300</v>
      </c>
      <c r="N101" s="32">
        <f t="shared" si="29"/>
        <v>99.333333333333329</v>
      </c>
      <c r="O101" s="32">
        <f t="shared" si="30"/>
        <v>0.33333333333333337</v>
      </c>
      <c r="P101" s="32">
        <f t="shared" si="31"/>
        <v>0.33333333333333337</v>
      </c>
      <c r="Q101" s="32">
        <f t="shared" si="32"/>
        <v>0</v>
      </c>
      <c r="R101" s="31">
        <v>3764</v>
      </c>
      <c r="S101" s="31">
        <v>3775</v>
      </c>
      <c r="T101" s="31">
        <v>3781</v>
      </c>
      <c r="U101" s="16">
        <f t="shared" si="23"/>
        <v>3773.3333333333335</v>
      </c>
      <c r="V101" s="34">
        <f t="shared" si="33"/>
        <v>16.182679999999998</v>
      </c>
      <c r="W101" s="3">
        <f t="shared" ref="W101:W155" si="35">N101*V101/100</f>
        <v>16.074795466666664</v>
      </c>
      <c r="X101" s="3">
        <f t="shared" si="24"/>
        <v>5.3942266666666662E-2</v>
      </c>
      <c r="Y101" s="3">
        <f t="shared" si="25"/>
        <v>5.3942266666666662E-2</v>
      </c>
      <c r="Z101" s="3">
        <f t="shared" si="26"/>
        <v>0</v>
      </c>
      <c r="AB101" s="141">
        <v>2.7324099999999998</v>
      </c>
      <c r="AC101" s="141">
        <v>21.66797</v>
      </c>
      <c r="AD101" s="141">
        <v>24.452089999999998</v>
      </c>
      <c r="AE101" s="141">
        <v>2.9433199999999999</v>
      </c>
      <c r="AF101" s="141">
        <v>83.950620000000001</v>
      </c>
      <c r="AH101" s="152">
        <v>0.236942848207432</v>
      </c>
      <c r="AI101" s="152">
        <v>0.85032156511034196</v>
      </c>
      <c r="AJ101" s="152">
        <v>14.1109039586861</v>
      </c>
      <c r="AK101" s="67">
        <v>2.03125278679906</v>
      </c>
    </row>
    <row r="102" spans="1:37" x14ac:dyDescent="0.3">
      <c r="A102" s="47">
        <v>99</v>
      </c>
      <c r="B102" s="47" t="s">
        <v>31</v>
      </c>
      <c r="C102" s="48">
        <v>45042</v>
      </c>
      <c r="D102" s="30">
        <v>20.5</v>
      </c>
      <c r="E102" s="30">
        <v>0.35</v>
      </c>
      <c r="F102" s="30">
        <v>0.45</v>
      </c>
      <c r="G102" s="30">
        <v>0.45</v>
      </c>
      <c r="H102" s="30">
        <f t="shared" si="34"/>
        <v>1.25</v>
      </c>
      <c r="I102" s="31">
        <v>298</v>
      </c>
      <c r="J102" s="31">
        <v>1</v>
      </c>
      <c r="K102" s="31">
        <v>1</v>
      </c>
      <c r="L102" s="31">
        <v>0</v>
      </c>
      <c r="M102" s="31">
        <f t="shared" si="28"/>
        <v>300</v>
      </c>
      <c r="N102" s="32">
        <f t="shared" si="29"/>
        <v>99.333333333333329</v>
      </c>
      <c r="O102" s="32">
        <f t="shared" si="30"/>
        <v>0.33333333333333337</v>
      </c>
      <c r="P102" s="32">
        <f t="shared" si="31"/>
        <v>0.33333333333333337</v>
      </c>
      <c r="Q102" s="32">
        <f t="shared" si="32"/>
        <v>0</v>
      </c>
      <c r="R102" s="31">
        <v>3384</v>
      </c>
      <c r="S102" s="31">
        <v>3543</v>
      </c>
      <c r="T102" s="31">
        <v>3832</v>
      </c>
      <c r="U102" s="16">
        <f t="shared" si="23"/>
        <v>3586.3333333333335</v>
      </c>
      <c r="V102" s="34">
        <f t="shared" si="33"/>
        <v>16.400959999999998</v>
      </c>
      <c r="W102" s="3">
        <f t="shared" si="35"/>
        <v>16.291620266666666</v>
      </c>
      <c r="X102" s="3">
        <f t="shared" si="24"/>
        <v>5.4669866666666664E-2</v>
      </c>
      <c r="Y102" s="3">
        <f t="shared" si="25"/>
        <v>5.4669866666666664E-2</v>
      </c>
      <c r="Z102" s="3">
        <f t="shared" si="26"/>
        <v>0</v>
      </c>
      <c r="AB102" s="141">
        <v>2.6901199999999998</v>
      </c>
      <c r="AC102" s="141">
        <v>32.92069</v>
      </c>
      <c r="AD102" s="141">
        <v>37.289749999999998</v>
      </c>
      <c r="AE102" s="141">
        <v>4.0535199999999998</v>
      </c>
      <c r="AF102" s="141">
        <v>116.15770000000001</v>
      </c>
      <c r="AH102" s="152">
        <v>0.225676483275075</v>
      </c>
      <c r="AI102" s="152">
        <v>0.65019927603118799</v>
      </c>
      <c r="AJ102" s="152">
        <v>5.7391362949882296</v>
      </c>
      <c r="AK102" s="67">
        <v>1.69150654725801</v>
      </c>
    </row>
    <row r="103" spans="1:37" x14ac:dyDescent="0.3">
      <c r="A103" s="47">
        <v>100</v>
      </c>
      <c r="B103" s="47" t="s">
        <v>31</v>
      </c>
      <c r="C103" s="48">
        <v>45042</v>
      </c>
      <c r="D103" s="30">
        <v>18.05</v>
      </c>
      <c r="E103" s="30">
        <v>0.4</v>
      </c>
      <c r="F103" s="30">
        <v>0.5</v>
      </c>
      <c r="G103" s="30">
        <v>0.5</v>
      </c>
      <c r="H103" s="30">
        <f t="shared" si="34"/>
        <v>1.4</v>
      </c>
      <c r="I103" s="31">
        <v>300</v>
      </c>
      <c r="J103" s="31">
        <v>0</v>
      </c>
      <c r="K103" s="31">
        <v>0</v>
      </c>
      <c r="L103" s="31">
        <v>0</v>
      </c>
      <c r="M103" s="31">
        <f t="shared" si="28"/>
        <v>300</v>
      </c>
      <c r="N103" s="32">
        <f t="shared" si="29"/>
        <v>100</v>
      </c>
      <c r="O103" s="32">
        <f t="shared" si="30"/>
        <v>0</v>
      </c>
      <c r="P103" s="32">
        <f t="shared" si="31"/>
        <v>0</v>
      </c>
      <c r="Q103" s="32">
        <f t="shared" si="32"/>
        <v>0</v>
      </c>
      <c r="R103" s="31">
        <v>3384</v>
      </c>
      <c r="S103" s="31">
        <v>3543</v>
      </c>
      <c r="T103" s="31">
        <v>3832</v>
      </c>
      <c r="U103" s="16">
        <f t="shared" si="23"/>
        <v>3586.3333333333335</v>
      </c>
      <c r="V103" s="34">
        <f t="shared" si="33"/>
        <v>16.400959999999998</v>
      </c>
      <c r="W103" s="3">
        <f t="shared" si="35"/>
        <v>16.400959999999998</v>
      </c>
      <c r="X103" s="3">
        <f t="shared" si="24"/>
        <v>0</v>
      </c>
      <c r="Y103" s="3">
        <f t="shared" si="25"/>
        <v>0</v>
      </c>
      <c r="Z103" s="3">
        <f t="shared" si="26"/>
        <v>0</v>
      </c>
      <c r="AB103" s="141">
        <v>2.76884</v>
      </c>
      <c r="AC103" s="141">
        <v>24.7699</v>
      </c>
      <c r="AD103" s="141">
        <v>27.035920000000001</v>
      </c>
      <c r="AE103" s="141">
        <v>2.2814999999999999</v>
      </c>
      <c r="AF103" s="141">
        <v>94.700209999999998</v>
      </c>
      <c r="AH103" s="152">
        <v>0.56462692070420295</v>
      </c>
      <c r="AI103" s="152">
        <v>0.77334376776255098</v>
      </c>
      <c r="AJ103" s="152">
        <v>1.6</v>
      </c>
      <c r="AK103" s="67">
        <v>1.7113555722826099</v>
      </c>
    </row>
    <row r="104" spans="1:37" x14ac:dyDescent="0.3">
      <c r="A104" s="47">
        <v>101</v>
      </c>
      <c r="B104" s="47" t="s">
        <v>31</v>
      </c>
      <c r="C104" s="48">
        <v>45042</v>
      </c>
      <c r="D104" s="30">
        <v>20.420000000000002</v>
      </c>
      <c r="E104" s="30">
        <v>0.35</v>
      </c>
      <c r="F104" s="30">
        <v>0.45</v>
      </c>
      <c r="G104" s="30">
        <v>0.5</v>
      </c>
      <c r="H104" s="30">
        <f t="shared" si="34"/>
        <v>1.3</v>
      </c>
      <c r="I104" s="31">
        <v>297</v>
      </c>
      <c r="J104" s="31">
        <v>1</v>
      </c>
      <c r="K104" s="31">
        <v>2</v>
      </c>
      <c r="L104" s="31">
        <v>0</v>
      </c>
      <c r="M104" s="31">
        <f t="shared" si="28"/>
        <v>300</v>
      </c>
      <c r="N104" s="32">
        <f t="shared" si="29"/>
        <v>99</v>
      </c>
      <c r="O104" s="32">
        <f t="shared" si="30"/>
        <v>0.33333333333333337</v>
      </c>
      <c r="P104" s="32">
        <f t="shared" si="31"/>
        <v>0.66666666666666674</v>
      </c>
      <c r="Q104" s="32">
        <f t="shared" si="32"/>
        <v>0</v>
      </c>
      <c r="R104" s="31">
        <v>3177</v>
      </c>
      <c r="S104" s="31">
        <v>3146</v>
      </c>
      <c r="T104" s="31">
        <v>2991</v>
      </c>
      <c r="U104" s="16">
        <f t="shared" si="23"/>
        <v>3104.6666666666665</v>
      </c>
      <c r="V104" s="34">
        <f t="shared" si="33"/>
        <v>12.801479999999998</v>
      </c>
      <c r="W104" s="3">
        <f t="shared" si="35"/>
        <v>12.673465199999999</v>
      </c>
      <c r="X104" s="3">
        <f t="shared" si="24"/>
        <v>4.2671599999999997E-2</v>
      </c>
      <c r="Y104" s="3">
        <f t="shared" si="25"/>
        <v>8.5343199999999994E-2</v>
      </c>
      <c r="Z104" s="3">
        <f t="shared" si="26"/>
        <v>0</v>
      </c>
      <c r="AB104" s="141">
        <v>2.9037099999999998</v>
      </c>
      <c r="AC104" s="141">
        <v>26.743950000000002</v>
      </c>
      <c r="AD104" s="141">
        <v>28.648689999999998</v>
      </c>
      <c r="AE104" s="141">
        <v>5.2992499999999998</v>
      </c>
      <c r="AF104" s="141">
        <v>90.660769999999999</v>
      </c>
      <c r="AH104" s="152">
        <v>0.83330899333489095</v>
      </c>
      <c r="AI104" s="152">
        <v>0.52284109624103203</v>
      </c>
      <c r="AJ104" s="152">
        <v>10.5522911849914</v>
      </c>
      <c r="AK104" s="67">
        <v>1.7312224116628101</v>
      </c>
    </row>
    <row r="105" spans="1:37" x14ac:dyDescent="0.3">
      <c r="A105" s="47">
        <v>102</v>
      </c>
      <c r="B105" s="47" t="s">
        <v>31</v>
      </c>
      <c r="C105" s="48">
        <v>45042</v>
      </c>
      <c r="D105" s="30">
        <v>20.72</v>
      </c>
      <c r="E105" s="30">
        <v>0.3</v>
      </c>
      <c r="F105" s="30">
        <v>0.45</v>
      </c>
      <c r="G105" s="30">
        <v>0.5</v>
      </c>
      <c r="H105" s="30">
        <f t="shared" si="34"/>
        <v>1.25</v>
      </c>
      <c r="I105" s="31">
        <v>296</v>
      </c>
      <c r="J105" s="31">
        <v>0</v>
      </c>
      <c r="K105" s="31">
        <v>4</v>
      </c>
      <c r="L105" s="31">
        <v>0</v>
      </c>
      <c r="M105" s="31">
        <f t="shared" si="28"/>
        <v>300</v>
      </c>
      <c r="N105" s="32">
        <f t="shared" si="29"/>
        <v>98.666666666666671</v>
      </c>
      <c r="O105" s="32">
        <f t="shared" si="30"/>
        <v>0</v>
      </c>
      <c r="P105" s="32">
        <f t="shared" si="31"/>
        <v>1.3333333333333335</v>
      </c>
      <c r="Q105" s="32">
        <f t="shared" si="32"/>
        <v>0</v>
      </c>
      <c r="R105" s="31">
        <v>2278</v>
      </c>
      <c r="S105" s="31">
        <v>2324</v>
      </c>
      <c r="T105" s="31">
        <v>2298</v>
      </c>
      <c r="U105" s="16">
        <f t="shared" si="23"/>
        <v>2300</v>
      </c>
      <c r="V105" s="34">
        <f t="shared" si="33"/>
        <v>9.8354400000000002</v>
      </c>
      <c r="W105" s="3">
        <f t="shared" si="35"/>
        <v>9.7043008000000004</v>
      </c>
      <c r="X105" s="3">
        <f t="shared" si="24"/>
        <v>0</v>
      </c>
      <c r="Y105" s="3">
        <f t="shared" si="25"/>
        <v>0.13113920000000001</v>
      </c>
      <c r="Z105" s="3">
        <f t="shared" si="26"/>
        <v>0</v>
      </c>
      <c r="AB105" s="141">
        <v>2.9239999999999999</v>
      </c>
      <c r="AC105" s="141">
        <v>25.436109999999999</v>
      </c>
      <c r="AD105" s="141">
        <v>29.427</v>
      </c>
      <c r="AE105" s="141">
        <v>3.87887</v>
      </c>
      <c r="AF105" s="141">
        <v>88.166740000000004</v>
      </c>
      <c r="AH105" s="152">
        <v>0.85809067945560802</v>
      </c>
      <c r="AI105" s="152">
        <v>0.97398284789744405</v>
      </c>
      <c r="AJ105" s="152">
        <v>24.436364400486401</v>
      </c>
      <c r="AK105" s="67">
        <v>2.14720967669769</v>
      </c>
    </row>
    <row r="106" spans="1:37" x14ac:dyDescent="0.3">
      <c r="A106" s="47">
        <v>103</v>
      </c>
      <c r="B106" s="47" t="s">
        <v>31</v>
      </c>
      <c r="C106" s="48">
        <v>45042</v>
      </c>
      <c r="D106" s="30">
        <v>22.04</v>
      </c>
      <c r="E106" s="30">
        <v>0.4</v>
      </c>
      <c r="F106" s="30">
        <v>0.6</v>
      </c>
      <c r="G106" s="30">
        <v>0.52</v>
      </c>
      <c r="H106" s="30">
        <f t="shared" si="34"/>
        <v>1.52</v>
      </c>
      <c r="I106" s="31">
        <v>297</v>
      </c>
      <c r="J106" s="31">
        <v>0</v>
      </c>
      <c r="K106" s="31">
        <v>3</v>
      </c>
      <c r="L106" s="31">
        <v>0</v>
      </c>
      <c r="M106" s="31">
        <f t="shared" si="28"/>
        <v>300</v>
      </c>
      <c r="N106" s="32">
        <f t="shared" si="29"/>
        <v>99</v>
      </c>
      <c r="O106" s="32">
        <f t="shared" si="30"/>
        <v>0</v>
      </c>
      <c r="P106" s="32">
        <f t="shared" si="31"/>
        <v>1</v>
      </c>
      <c r="Q106" s="32">
        <f t="shared" si="32"/>
        <v>0</v>
      </c>
      <c r="R106" s="31">
        <v>3456</v>
      </c>
      <c r="S106" s="31">
        <v>3221</v>
      </c>
      <c r="T106" s="31">
        <v>3426</v>
      </c>
      <c r="U106" s="16">
        <f t="shared" si="23"/>
        <v>3367.6666666666665</v>
      </c>
      <c r="V106" s="34">
        <f t="shared" si="33"/>
        <v>14.663279999999999</v>
      </c>
      <c r="W106" s="3">
        <f t="shared" si="35"/>
        <v>14.516647199999998</v>
      </c>
      <c r="X106" s="3">
        <f t="shared" si="24"/>
        <v>0</v>
      </c>
      <c r="Y106" s="3">
        <f t="shared" si="25"/>
        <v>0.14663279999999998</v>
      </c>
      <c r="Z106" s="3">
        <f t="shared" si="26"/>
        <v>0</v>
      </c>
      <c r="AB106" s="141">
        <v>2.8612600000000001</v>
      </c>
      <c r="AC106" s="141">
        <v>20.66797</v>
      </c>
      <c r="AD106" s="141">
        <v>33.752879999999998</v>
      </c>
      <c r="AE106" s="141">
        <v>2.3475299999999999</v>
      </c>
      <c r="AF106" s="141">
        <v>97.740830000000003</v>
      </c>
      <c r="AH106" s="152">
        <v>0.214451255019764</v>
      </c>
      <c r="AI106" s="152">
        <v>0.50769272197844695</v>
      </c>
      <c r="AJ106" s="152">
        <v>1.6</v>
      </c>
      <c r="AK106" s="67">
        <v>1.7759870437743499</v>
      </c>
    </row>
    <row r="107" spans="1:37" x14ac:dyDescent="0.3">
      <c r="A107" s="47">
        <v>104</v>
      </c>
      <c r="B107" s="47" t="s">
        <v>31</v>
      </c>
      <c r="C107" s="48">
        <v>45042</v>
      </c>
      <c r="D107" s="30">
        <v>20.9</v>
      </c>
      <c r="E107" s="30">
        <v>0.3</v>
      </c>
      <c r="F107" s="30">
        <v>0.45</v>
      </c>
      <c r="G107" s="30">
        <v>0.5</v>
      </c>
      <c r="H107" s="30">
        <f t="shared" si="34"/>
        <v>1.25</v>
      </c>
      <c r="I107" s="31">
        <v>298</v>
      </c>
      <c r="J107" s="31">
        <v>2</v>
      </c>
      <c r="K107" s="31">
        <v>1</v>
      </c>
      <c r="L107" s="31">
        <v>0</v>
      </c>
      <c r="M107" s="31">
        <f t="shared" si="28"/>
        <v>301</v>
      </c>
      <c r="N107" s="32">
        <f t="shared" si="29"/>
        <v>99.003322259136212</v>
      </c>
      <c r="O107" s="32">
        <f t="shared" si="30"/>
        <v>0.66445182724252494</v>
      </c>
      <c r="P107" s="32">
        <f t="shared" si="31"/>
        <v>0.33222591362126247</v>
      </c>
      <c r="Q107" s="32">
        <f t="shared" si="32"/>
        <v>0</v>
      </c>
      <c r="R107" s="31">
        <v>2185</v>
      </c>
      <c r="S107" s="31">
        <v>2068</v>
      </c>
      <c r="T107" s="31">
        <v>1964</v>
      </c>
      <c r="U107" s="16">
        <f t="shared" si="23"/>
        <v>2072.3333333333335</v>
      </c>
      <c r="V107" s="34">
        <f t="shared" si="33"/>
        <v>8.4059200000000001</v>
      </c>
      <c r="W107" s="3">
        <f t="shared" si="35"/>
        <v>8.3221400664451828</v>
      </c>
      <c r="X107" s="3">
        <f t="shared" si="24"/>
        <v>5.5853289036544851E-2</v>
      </c>
      <c r="Y107" s="3">
        <f t="shared" si="25"/>
        <v>2.7926644518272425E-2</v>
      </c>
      <c r="Z107" s="3">
        <f t="shared" si="26"/>
        <v>0</v>
      </c>
      <c r="AB107" s="141">
        <v>2.5944699999999998</v>
      </c>
      <c r="AC107" s="141">
        <v>29.206309999999998</v>
      </c>
      <c r="AD107" s="141">
        <v>35.002079999999999</v>
      </c>
      <c r="AE107" s="141">
        <v>4.0159099999999999</v>
      </c>
      <c r="AF107" s="141">
        <v>114.78749999999999</v>
      </c>
      <c r="AH107" s="152">
        <v>1.6</v>
      </c>
      <c r="AI107" s="152">
        <v>0.26868536163956802</v>
      </c>
      <c r="AJ107" s="152">
        <v>1.6</v>
      </c>
      <c r="AK107" s="67">
        <v>1.4743963186314699</v>
      </c>
    </row>
    <row r="108" spans="1:37" x14ac:dyDescent="0.3">
      <c r="A108" s="49">
        <v>105</v>
      </c>
      <c r="B108" s="49" t="s">
        <v>32</v>
      </c>
      <c r="C108" s="50">
        <v>45043</v>
      </c>
      <c r="D108" s="21">
        <v>19.420000000000002</v>
      </c>
      <c r="E108" s="21">
        <v>0.35</v>
      </c>
      <c r="F108" s="21">
        <v>0.45</v>
      </c>
      <c r="G108" s="21">
        <v>0.45</v>
      </c>
      <c r="H108" s="21">
        <f t="shared" si="34"/>
        <v>1.25</v>
      </c>
      <c r="I108" s="31">
        <v>295</v>
      </c>
      <c r="J108" s="31">
        <v>1</v>
      </c>
      <c r="K108" s="31">
        <v>4</v>
      </c>
      <c r="L108" s="31">
        <v>0</v>
      </c>
      <c r="M108" s="31">
        <f t="shared" ref="M108:M115" si="36">SUM(I108:L108)</f>
        <v>300</v>
      </c>
      <c r="N108" s="32">
        <f t="shared" si="29"/>
        <v>98.333333333333329</v>
      </c>
      <c r="O108" s="32">
        <f t="shared" si="30"/>
        <v>0.33333333333333337</v>
      </c>
      <c r="P108" s="32">
        <f t="shared" si="31"/>
        <v>1.3333333333333335</v>
      </c>
      <c r="Q108" s="32">
        <f t="shared" si="32"/>
        <v>0</v>
      </c>
      <c r="R108" s="31">
        <v>2458</v>
      </c>
      <c r="S108" s="31">
        <v>2398</v>
      </c>
      <c r="T108" s="31">
        <v>2376</v>
      </c>
      <c r="U108" s="16">
        <f t="shared" si="23"/>
        <v>2410.6666666666665</v>
      </c>
      <c r="V108" s="34">
        <f t="shared" si="33"/>
        <v>10.169279999999999</v>
      </c>
      <c r="W108" s="3">
        <f t="shared" si="35"/>
        <v>9.9997919999999993</v>
      </c>
      <c r="X108" s="3">
        <f t="shared" si="24"/>
        <v>3.38976E-2</v>
      </c>
      <c r="Y108" s="3">
        <f t="shared" si="25"/>
        <v>0.1355904</v>
      </c>
      <c r="Z108" s="3">
        <f t="shared" si="26"/>
        <v>0</v>
      </c>
      <c r="AB108" s="141">
        <v>2.5807799999999999</v>
      </c>
      <c r="AC108" s="141">
        <v>24.86486</v>
      </c>
      <c r="AD108" s="141">
        <v>22.252199999999998</v>
      </c>
      <c r="AE108" s="141">
        <v>6.0370200000000001</v>
      </c>
      <c r="AF108" s="141">
        <v>78.010040000000004</v>
      </c>
      <c r="AH108" s="152">
        <v>1.6</v>
      </c>
      <c r="AI108" s="152">
        <v>0.64628084866201796</v>
      </c>
      <c r="AJ108" s="152">
        <v>1.6</v>
      </c>
      <c r="AK108" s="67">
        <v>1.2403560127577999</v>
      </c>
    </row>
    <row r="109" spans="1:37" x14ac:dyDescent="0.3">
      <c r="A109" s="49">
        <v>106</v>
      </c>
      <c r="B109" s="49" t="s">
        <v>32</v>
      </c>
      <c r="C109" s="50">
        <v>45043</v>
      </c>
      <c r="D109" s="21">
        <v>19</v>
      </c>
      <c r="E109" s="21">
        <v>0.35</v>
      </c>
      <c r="F109" s="21">
        <v>0.45</v>
      </c>
      <c r="G109" s="21">
        <v>0.45</v>
      </c>
      <c r="H109" s="21">
        <f t="shared" si="34"/>
        <v>1.25</v>
      </c>
      <c r="I109" s="31">
        <v>295</v>
      </c>
      <c r="J109" s="31">
        <v>1</v>
      </c>
      <c r="K109" s="31">
        <v>4</v>
      </c>
      <c r="L109" s="31">
        <v>0</v>
      </c>
      <c r="M109" s="31">
        <f t="shared" si="36"/>
        <v>300</v>
      </c>
      <c r="N109" s="32">
        <f t="shared" si="29"/>
        <v>98.333333333333329</v>
      </c>
      <c r="O109" s="32">
        <f t="shared" si="30"/>
        <v>0.33333333333333337</v>
      </c>
      <c r="P109" s="32">
        <f t="shared" si="31"/>
        <v>1.3333333333333335</v>
      </c>
      <c r="Q109" s="32">
        <f t="shared" si="32"/>
        <v>0</v>
      </c>
      <c r="R109" s="31">
        <v>2603</v>
      </c>
      <c r="S109" s="31">
        <v>2442</v>
      </c>
      <c r="T109" s="31">
        <v>2606</v>
      </c>
      <c r="U109" s="16">
        <f t="shared" si="23"/>
        <v>2550.3333333333335</v>
      </c>
      <c r="V109" s="34">
        <f t="shared" si="33"/>
        <v>11.15368</v>
      </c>
      <c r="W109" s="3">
        <f t="shared" si="35"/>
        <v>10.967785333333332</v>
      </c>
      <c r="X109" s="3">
        <f t="shared" si="24"/>
        <v>3.7178933333333337E-2</v>
      </c>
      <c r="Y109" s="3">
        <f t="shared" si="25"/>
        <v>0.14871573333333335</v>
      </c>
      <c r="Z109" s="3">
        <f t="shared" si="26"/>
        <v>0</v>
      </c>
      <c r="AB109" s="141">
        <v>2.68371</v>
      </c>
      <c r="AC109" s="141">
        <v>25.24175</v>
      </c>
      <c r="AD109" s="141">
        <v>27.11326</v>
      </c>
      <c r="AE109" s="141">
        <v>5.2658800000000001</v>
      </c>
      <c r="AF109" s="141">
        <v>88.383160000000004</v>
      </c>
      <c r="AH109" s="152">
        <v>1.6</v>
      </c>
      <c r="AI109" s="152">
        <v>0.61895143786254903</v>
      </c>
      <c r="AJ109" s="152">
        <v>1.6</v>
      </c>
      <c r="AK109" s="67">
        <v>1.6271224053335001</v>
      </c>
    </row>
    <row r="110" spans="1:37" x14ac:dyDescent="0.3">
      <c r="A110" s="49">
        <v>107</v>
      </c>
      <c r="B110" s="49" t="s">
        <v>32</v>
      </c>
      <c r="C110" s="50">
        <v>45043</v>
      </c>
      <c r="D110" s="21">
        <v>18.79</v>
      </c>
      <c r="E110" s="21">
        <v>0.35</v>
      </c>
      <c r="F110" s="21">
        <v>0.4</v>
      </c>
      <c r="G110" s="21">
        <v>0.45</v>
      </c>
      <c r="H110" s="21">
        <f t="shared" si="34"/>
        <v>1.2</v>
      </c>
      <c r="I110" s="31">
        <v>295</v>
      </c>
      <c r="J110" s="31">
        <v>1</v>
      </c>
      <c r="K110" s="31">
        <v>4</v>
      </c>
      <c r="L110" s="31">
        <v>0</v>
      </c>
      <c r="M110" s="31">
        <f t="shared" si="36"/>
        <v>300</v>
      </c>
      <c r="N110" s="32">
        <f t="shared" si="29"/>
        <v>98.333333333333329</v>
      </c>
      <c r="O110" s="32">
        <f t="shared" si="30"/>
        <v>0.33333333333333337</v>
      </c>
      <c r="P110" s="32">
        <f t="shared" si="31"/>
        <v>1.3333333333333335</v>
      </c>
      <c r="Q110" s="32">
        <f t="shared" si="32"/>
        <v>0</v>
      </c>
      <c r="R110" s="31">
        <v>3258</v>
      </c>
      <c r="S110" s="31">
        <v>3104</v>
      </c>
      <c r="T110" s="31">
        <v>2998</v>
      </c>
      <c r="U110" s="16">
        <f t="shared" si="23"/>
        <v>3120</v>
      </c>
      <c r="V110" s="34">
        <f t="shared" si="33"/>
        <v>12.831439999999999</v>
      </c>
      <c r="W110" s="3">
        <f t="shared" si="35"/>
        <v>12.617582666666666</v>
      </c>
      <c r="X110" s="3">
        <f t="shared" si="24"/>
        <v>4.2771466666666667E-2</v>
      </c>
      <c r="Y110" s="3">
        <f t="shared" si="25"/>
        <v>0.17108586666666667</v>
      </c>
      <c r="Z110" s="3">
        <f t="shared" si="26"/>
        <v>0</v>
      </c>
      <c r="AB110" s="141">
        <v>2.39656</v>
      </c>
      <c r="AC110" s="141">
        <v>22.192170000000001</v>
      </c>
      <c r="AD110" s="141">
        <v>22.548249999999999</v>
      </c>
      <c r="AE110" s="141">
        <v>3.2908300000000001</v>
      </c>
      <c r="AF110" s="141">
        <v>76.286659999999998</v>
      </c>
      <c r="AH110" s="152">
        <v>1.6</v>
      </c>
      <c r="AI110" s="152">
        <v>0.37093966535238398</v>
      </c>
      <c r="AJ110" s="152">
        <v>1.6</v>
      </c>
      <c r="AK110" s="67">
        <v>1.48421407600444</v>
      </c>
    </row>
    <row r="111" spans="1:37" x14ac:dyDescent="0.3">
      <c r="A111" s="49">
        <v>108</v>
      </c>
      <c r="B111" s="49" t="s">
        <v>32</v>
      </c>
      <c r="C111" s="50">
        <v>45043</v>
      </c>
      <c r="D111" s="21">
        <v>20</v>
      </c>
      <c r="E111" s="21">
        <v>0.25</v>
      </c>
      <c r="F111" s="21">
        <v>0.4</v>
      </c>
      <c r="G111" s="21">
        <v>0.45</v>
      </c>
      <c r="H111" s="21">
        <f t="shared" si="34"/>
        <v>1.1000000000000001</v>
      </c>
      <c r="I111" s="31">
        <v>292</v>
      </c>
      <c r="J111" s="31">
        <v>2</v>
      </c>
      <c r="K111" s="31">
        <v>6</v>
      </c>
      <c r="L111" s="31">
        <v>0</v>
      </c>
      <c r="M111" s="31">
        <f t="shared" si="36"/>
        <v>300</v>
      </c>
      <c r="N111" s="32">
        <f t="shared" si="29"/>
        <v>97.333333333333343</v>
      </c>
      <c r="O111" s="32">
        <f t="shared" si="30"/>
        <v>0.66666666666666674</v>
      </c>
      <c r="P111" s="32">
        <f t="shared" si="31"/>
        <v>2</v>
      </c>
      <c r="Q111" s="32">
        <f t="shared" si="32"/>
        <v>0</v>
      </c>
      <c r="R111" s="31">
        <v>918</v>
      </c>
      <c r="S111" s="31">
        <v>842</v>
      </c>
      <c r="T111" s="31">
        <v>846</v>
      </c>
      <c r="U111" s="16">
        <f t="shared" si="23"/>
        <v>868.66666666666663</v>
      </c>
      <c r="V111" s="34">
        <f t="shared" si="33"/>
        <v>3.6208799999999997</v>
      </c>
      <c r="W111" s="3">
        <f t="shared" si="35"/>
        <v>3.5243232</v>
      </c>
      <c r="X111" s="3">
        <f t="shared" si="24"/>
        <v>2.41392E-2</v>
      </c>
      <c r="Y111" s="3">
        <f t="shared" si="25"/>
        <v>7.2417599999999999E-2</v>
      </c>
      <c r="Z111" s="3">
        <f t="shared" si="26"/>
        <v>0</v>
      </c>
      <c r="AB111" s="141">
        <v>2.5470899999999999</v>
      </c>
      <c r="AC111" s="141">
        <v>25.588509999999999</v>
      </c>
      <c r="AD111" s="141">
        <v>26.54542</v>
      </c>
      <c r="AE111" s="141">
        <v>5.5433399999999997</v>
      </c>
      <c r="AF111" s="141">
        <v>85.267300000000006</v>
      </c>
      <c r="AH111" s="152">
        <v>1.6</v>
      </c>
      <c r="AI111" s="152">
        <v>1.6561720860647999</v>
      </c>
      <c r="AJ111" s="152">
        <v>13.003943382888201</v>
      </c>
      <c r="AK111" s="67">
        <v>2.0463492122805498</v>
      </c>
    </row>
    <row r="112" spans="1:37" x14ac:dyDescent="0.3">
      <c r="A112" s="49">
        <v>109</v>
      </c>
      <c r="B112" s="49" t="s">
        <v>32</v>
      </c>
      <c r="C112" s="50">
        <v>45043</v>
      </c>
      <c r="D112" s="21">
        <v>22.72</v>
      </c>
      <c r="E112" s="21">
        <v>0.2</v>
      </c>
      <c r="F112" s="21">
        <v>0.4</v>
      </c>
      <c r="G112" s="21">
        <v>0.25</v>
      </c>
      <c r="H112" s="21">
        <f t="shared" si="34"/>
        <v>0.85000000000000009</v>
      </c>
      <c r="I112" s="31">
        <v>293</v>
      </c>
      <c r="J112" s="31">
        <v>2</v>
      </c>
      <c r="K112" s="31">
        <v>5</v>
      </c>
      <c r="L112" s="31">
        <v>0</v>
      </c>
      <c r="M112" s="31">
        <f t="shared" si="36"/>
        <v>300</v>
      </c>
      <c r="N112" s="32">
        <f t="shared" si="29"/>
        <v>97.666666666666671</v>
      </c>
      <c r="O112" s="32">
        <f t="shared" si="30"/>
        <v>0.66666666666666674</v>
      </c>
      <c r="P112" s="32">
        <f t="shared" si="31"/>
        <v>1.6666666666666667</v>
      </c>
      <c r="Q112" s="32">
        <f t="shared" si="32"/>
        <v>0</v>
      </c>
      <c r="R112" s="31">
        <v>1879</v>
      </c>
      <c r="S112" s="31">
        <v>1806</v>
      </c>
      <c r="T112" s="31">
        <v>1890</v>
      </c>
      <c r="U112" s="16">
        <f t="shared" si="23"/>
        <v>1858.3333333333333</v>
      </c>
      <c r="V112" s="34">
        <f t="shared" si="33"/>
        <v>8.0891999999999999</v>
      </c>
      <c r="W112" s="3">
        <f t="shared" si="35"/>
        <v>7.9004520000000005</v>
      </c>
      <c r="X112" s="3">
        <f t="shared" si="24"/>
        <v>5.3928000000000004E-2</v>
      </c>
      <c r="Y112" s="3">
        <f t="shared" si="25"/>
        <v>0.13482000000000002</v>
      </c>
      <c r="Z112" s="3">
        <f t="shared" si="26"/>
        <v>0</v>
      </c>
      <c r="AB112" s="141">
        <v>2.4312299999999998</v>
      </c>
      <c r="AC112" s="141">
        <v>32.185020000000002</v>
      </c>
      <c r="AD112" s="141">
        <v>22.85744</v>
      </c>
      <c r="AE112" s="141">
        <v>2.8738600000000001</v>
      </c>
      <c r="AF112" s="141">
        <v>82.664410000000004</v>
      </c>
      <c r="AH112" s="152">
        <v>0.94523294343519104</v>
      </c>
      <c r="AI112" s="152">
        <v>0.68167188388939404</v>
      </c>
      <c r="AJ112" s="152">
        <v>1.6</v>
      </c>
      <c r="AK112" s="67">
        <v>1.7212867760706401</v>
      </c>
    </row>
    <row r="113" spans="1:37" x14ac:dyDescent="0.3">
      <c r="A113" s="49">
        <v>110</v>
      </c>
      <c r="B113" s="49" t="s">
        <v>32</v>
      </c>
      <c r="C113" s="50">
        <v>45043</v>
      </c>
      <c r="D113" s="21">
        <v>20.81</v>
      </c>
      <c r="E113" s="21">
        <v>0.2</v>
      </c>
      <c r="F113" s="21">
        <v>0.2</v>
      </c>
      <c r="G113" s="21">
        <v>0.4</v>
      </c>
      <c r="H113" s="21">
        <f t="shared" si="34"/>
        <v>0.8</v>
      </c>
      <c r="I113" s="31">
        <v>298</v>
      </c>
      <c r="J113" s="31">
        <v>0</v>
      </c>
      <c r="K113" s="31">
        <v>2</v>
      </c>
      <c r="L113" s="31">
        <v>0</v>
      </c>
      <c r="M113" s="31">
        <f t="shared" si="36"/>
        <v>300</v>
      </c>
      <c r="N113" s="32">
        <f t="shared" si="29"/>
        <v>99.333333333333329</v>
      </c>
      <c r="O113" s="32">
        <f t="shared" si="30"/>
        <v>0</v>
      </c>
      <c r="P113" s="32">
        <f t="shared" si="31"/>
        <v>0.66666666666666674</v>
      </c>
      <c r="Q113" s="32">
        <f t="shared" si="32"/>
        <v>0</v>
      </c>
      <c r="R113" s="31">
        <v>1556</v>
      </c>
      <c r="S113" s="31">
        <v>1514</v>
      </c>
      <c r="T113" s="31">
        <v>1530</v>
      </c>
      <c r="U113" s="16">
        <f t="shared" si="23"/>
        <v>1533.3333333333333</v>
      </c>
      <c r="V113" s="34">
        <f t="shared" si="33"/>
        <v>6.5483999999999991</v>
      </c>
      <c r="W113" s="3">
        <f t="shared" si="35"/>
        <v>6.5047439999999987</v>
      </c>
      <c r="X113" s="3">
        <f t="shared" si="24"/>
        <v>0</v>
      </c>
      <c r="Y113" s="3">
        <f t="shared" si="25"/>
        <v>4.3656E-2</v>
      </c>
      <c r="Z113" s="3">
        <f t="shared" si="26"/>
        <v>0</v>
      </c>
      <c r="AB113" s="141">
        <v>2.8783500000000002</v>
      </c>
      <c r="AC113" s="141">
        <v>35.223660000000002</v>
      </c>
      <c r="AD113" s="141">
        <v>30.031130000000001</v>
      </c>
      <c r="AE113" s="141">
        <v>4.0159799999999999</v>
      </c>
      <c r="AF113" s="141">
        <v>95.816760000000002</v>
      </c>
      <c r="AH113" s="152">
        <v>0.64927180975106902</v>
      </c>
      <c r="AI113" s="152">
        <v>0.61506164715357103</v>
      </c>
      <c r="AJ113" s="152">
        <v>1.6</v>
      </c>
      <c r="AK113" s="67">
        <v>1.3960385574759999</v>
      </c>
    </row>
    <row r="114" spans="1:37" x14ac:dyDescent="0.3">
      <c r="A114" s="49">
        <v>111</v>
      </c>
      <c r="B114" s="49" t="s">
        <v>32</v>
      </c>
      <c r="C114" s="50">
        <v>45043</v>
      </c>
      <c r="D114" s="21">
        <v>21.31</v>
      </c>
      <c r="E114" s="21">
        <v>0.35</v>
      </c>
      <c r="F114" s="21">
        <v>0.4</v>
      </c>
      <c r="G114" s="21">
        <v>0.45</v>
      </c>
      <c r="H114" s="21">
        <f t="shared" si="34"/>
        <v>1.2</v>
      </c>
      <c r="I114" s="31">
        <v>297</v>
      </c>
      <c r="J114" s="31">
        <v>2</v>
      </c>
      <c r="K114" s="31">
        <v>1</v>
      </c>
      <c r="L114" s="31">
        <v>0</v>
      </c>
      <c r="M114" s="31">
        <f t="shared" si="36"/>
        <v>300</v>
      </c>
      <c r="N114" s="32">
        <f t="shared" si="29"/>
        <v>99</v>
      </c>
      <c r="O114" s="32">
        <f t="shared" si="30"/>
        <v>0.66666666666666674</v>
      </c>
      <c r="P114" s="32">
        <f t="shared" si="31"/>
        <v>0.33333333333333337</v>
      </c>
      <c r="Q114" s="32">
        <f t="shared" si="32"/>
        <v>0</v>
      </c>
      <c r="R114" s="31">
        <v>2679</v>
      </c>
      <c r="S114" s="31">
        <v>2765</v>
      </c>
      <c r="T114" s="31">
        <v>2620</v>
      </c>
      <c r="U114" s="16">
        <f t="shared" si="23"/>
        <v>2688</v>
      </c>
      <c r="V114" s="34">
        <f t="shared" si="33"/>
        <v>11.213599999999998</v>
      </c>
      <c r="W114" s="3">
        <f t="shared" si="35"/>
        <v>11.101463999999998</v>
      </c>
      <c r="X114" s="3">
        <f t="shared" si="24"/>
        <v>7.4757333333333328E-2</v>
      </c>
      <c r="Y114" s="3">
        <f t="shared" si="25"/>
        <v>3.7378666666666664E-2</v>
      </c>
      <c r="Z114" s="3">
        <f t="shared" si="26"/>
        <v>0</v>
      </c>
      <c r="AB114" s="141">
        <v>2.5606200000000001</v>
      </c>
      <c r="AC114" s="141">
        <v>32.215380000000003</v>
      </c>
      <c r="AD114" s="141">
        <v>26.792010000000001</v>
      </c>
      <c r="AE114" s="141">
        <v>6.1921999999999997</v>
      </c>
      <c r="AF114" s="141">
        <v>85.602469999999997</v>
      </c>
      <c r="AH114" s="152">
        <v>0.56462692070420295</v>
      </c>
      <c r="AI114" s="152">
        <v>1.0577634175363699</v>
      </c>
      <c r="AJ114" s="152">
        <v>38.856929923178498</v>
      </c>
      <c r="AK114" s="67">
        <v>1.6865470951028201</v>
      </c>
    </row>
    <row r="115" spans="1:37" x14ac:dyDescent="0.3">
      <c r="A115" s="49">
        <v>112</v>
      </c>
      <c r="B115" s="49" t="s">
        <v>32</v>
      </c>
      <c r="C115" s="50">
        <v>45043</v>
      </c>
      <c r="D115" s="21">
        <v>20.81</v>
      </c>
      <c r="E115" s="21">
        <v>0.25</v>
      </c>
      <c r="F115" s="21">
        <v>0.35</v>
      </c>
      <c r="G115" s="21">
        <v>0.4</v>
      </c>
      <c r="H115" s="21">
        <f t="shared" si="34"/>
        <v>1</v>
      </c>
      <c r="I115" s="31">
        <v>297</v>
      </c>
      <c r="J115" s="31">
        <v>1</v>
      </c>
      <c r="K115" s="31">
        <v>2</v>
      </c>
      <c r="L115" s="31">
        <v>0</v>
      </c>
      <c r="M115" s="31">
        <f t="shared" si="36"/>
        <v>300</v>
      </c>
      <c r="N115" s="32">
        <f t="shared" si="29"/>
        <v>99</v>
      </c>
      <c r="O115" s="32">
        <f t="shared" si="30"/>
        <v>0.33333333333333337</v>
      </c>
      <c r="P115" s="32">
        <f t="shared" si="31"/>
        <v>0.66666666666666674</v>
      </c>
      <c r="Q115" s="32">
        <f t="shared" si="32"/>
        <v>0</v>
      </c>
      <c r="R115" s="31">
        <v>2056</v>
      </c>
      <c r="S115" s="31">
        <v>2089</v>
      </c>
      <c r="T115" s="31">
        <v>2135</v>
      </c>
      <c r="U115" s="16">
        <f t="shared" si="23"/>
        <v>2093.3333333333335</v>
      </c>
      <c r="V115" s="34">
        <f t="shared" si="33"/>
        <v>9.1378000000000004</v>
      </c>
      <c r="W115" s="3">
        <f t="shared" si="35"/>
        <v>9.0464219999999997</v>
      </c>
      <c r="X115" s="3">
        <f t="shared" si="24"/>
        <v>3.0459333333333335E-2</v>
      </c>
      <c r="Y115" s="3">
        <f t="shared" si="25"/>
        <v>6.091866666666667E-2</v>
      </c>
      <c r="Z115" s="3">
        <f t="shared" si="26"/>
        <v>0</v>
      </c>
      <c r="AB115" s="141">
        <v>2.50854</v>
      </c>
      <c r="AC115" s="141">
        <v>47.008800000000001</v>
      </c>
      <c r="AD115" s="141">
        <v>33.936770000000003</v>
      </c>
      <c r="AE115" s="141">
        <v>2.4670899999999998</v>
      </c>
      <c r="AF115" s="141">
        <v>139.86750000000001</v>
      </c>
      <c r="AH115" s="152">
        <v>1.7520802938023201</v>
      </c>
      <c r="AI115" s="152">
        <v>1.27148376826191</v>
      </c>
      <c r="AJ115" s="152">
        <v>36.746875410855701</v>
      </c>
      <c r="AK115" s="67">
        <v>1.81585126535289</v>
      </c>
    </row>
    <row r="116" spans="1:37" x14ac:dyDescent="0.3">
      <c r="A116" s="12">
        <v>113</v>
      </c>
      <c r="B116" s="12" t="s">
        <v>20</v>
      </c>
      <c r="C116" s="13">
        <v>45061</v>
      </c>
      <c r="D116" s="14">
        <v>20.2</v>
      </c>
      <c r="E116" s="14">
        <v>0.3</v>
      </c>
      <c r="F116" s="14">
        <v>0.35</v>
      </c>
      <c r="G116" s="14">
        <v>0.4</v>
      </c>
      <c r="H116" s="14">
        <f>SUM(E116:G116)</f>
        <v>1.0499999999999998</v>
      </c>
      <c r="I116" s="31">
        <v>294</v>
      </c>
      <c r="J116" s="31">
        <v>1</v>
      </c>
      <c r="K116" s="31">
        <v>5</v>
      </c>
      <c r="L116" s="31">
        <v>0</v>
      </c>
      <c r="M116" s="31">
        <f>SUM(I116:L116)</f>
        <v>300</v>
      </c>
      <c r="N116" s="32">
        <f>I116/M116*100</f>
        <v>98</v>
      </c>
      <c r="O116" s="32">
        <f>J116/M116*100</f>
        <v>0.33333333333333337</v>
      </c>
      <c r="P116" s="32">
        <f>K116/M116*100</f>
        <v>1.6666666666666667</v>
      </c>
      <c r="Q116" s="32">
        <f>L116/M116*100</f>
        <v>0</v>
      </c>
      <c r="R116" s="31">
        <v>3723</v>
      </c>
      <c r="S116" s="31">
        <v>3571</v>
      </c>
      <c r="T116" s="31">
        <v>3435</v>
      </c>
      <c r="U116" s="33">
        <f t="shared" si="23"/>
        <v>3576.3333333333335</v>
      </c>
      <c r="V116" s="34">
        <f>$T116*42.8/10000</f>
        <v>14.7018</v>
      </c>
      <c r="W116" s="3">
        <f t="shared" si="35"/>
        <v>14.407764</v>
      </c>
      <c r="X116" s="3">
        <f t="shared" si="24"/>
        <v>4.9006000000000008E-2</v>
      </c>
      <c r="Y116" s="3">
        <f t="shared" si="25"/>
        <v>0.24503</v>
      </c>
      <c r="Z116" s="3">
        <f t="shared" si="26"/>
        <v>0</v>
      </c>
      <c r="AB116" s="141">
        <v>2.7296299999999998</v>
      </c>
      <c r="AC116" s="141">
        <v>25.971679999999999</v>
      </c>
      <c r="AD116" s="141">
        <v>44.02731</v>
      </c>
      <c r="AE116" s="141">
        <v>4.5238100000000001</v>
      </c>
      <c r="AF116" s="141">
        <v>95.622510000000005</v>
      </c>
      <c r="AH116" s="152">
        <v>1.6</v>
      </c>
      <c r="AI116" s="152">
        <v>1.44646473353621</v>
      </c>
      <c r="AJ116" s="152">
        <v>1.6</v>
      </c>
      <c r="AK116" s="67">
        <v>1.4743963186314699</v>
      </c>
    </row>
    <row r="117" spans="1:37" x14ac:dyDescent="0.3">
      <c r="A117" s="12">
        <v>114</v>
      </c>
      <c r="B117" s="12" t="s">
        <v>20</v>
      </c>
      <c r="C117" s="13">
        <v>45061</v>
      </c>
      <c r="D117" s="19">
        <v>19.12</v>
      </c>
      <c r="E117" s="14">
        <v>0.2</v>
      </c>
      <c r="F117" s="14">
        <v>0.4</v>
      </c>
      <c r="G117" s="14">
        <v>0.45</v>
      </c>
      <c r="H117" s="14">
        <f t="shared" ref="H117:H123" si="37">SUM(E117:G117)</f>
        <v>1.05</v>
      </c>
      <c r="I117" s="31">
        <v>298</v>
      </c>
      <c r="J117" s="31">
        <v>0</v>
      </c>
      <c r="K117" s="31">
        <v>2</v>
      </c>
      <c r="L117" s="31">
        <v>0</v>
      </c>
      <c r="M117" s="31">
        <f t="shared" ref="M117:M155" si="38">SUM(I117:L117)</f>
        <v>300</v>
      </c>
      <c r="N117" s="32">
        <f t="shared" ref="N117:N155" si="39">I117/M117*100</f>
        <v>99.333333333333329</v>
      </c>
      <c r="O117" s="32">
        <f t="shared" ref="O117:O155" si="40">J117/M117*100</f>
        <v>0</v>
      </c>
      <c r="P117" s="32">
        <f t="shared" ref="P117:P155" si="41">K117/M117*100</f>
        <v>0.66666666666666674</v>
      </c>
      <c r="Q117" s="32">
        <f t="shared" ref="Q117:Q155" si="42">L117/M117*100</f>
        <v>0</v>
      </c>
      <c r="R117" s="18">
        <v>2464</v>
      </c>
      <c r="S117" s="18">
        <v>2435</v>
      </c>
      <c r="T117" s="18">
        <v>2475</v>
      </c>
      <c r="U117" s="16">
        <f t="shared" si="23"/>
        <v>2458</v>
      </c>
      <c r="V117" s="34">
        <f t="shared" ref="V117:V155" si="43">$T117*42.8/10000</f>
        <v>10.593</v>
      </c>
      <c r="W117" s="3">
        <f t="shared" si="35"/>
        <v>10.52238</v>
      </c>
      <c r="X117" s="3">
        <f t="shared" si="24"/>
        <v>0</v>
      </c>
      <c r="Y117" s="3">
        <f t="shared" si="25"/>
        <v>7.0620000000000016E-2</v>
      </c>
      <c r="Z117" s="3">
        <f t="shared" si="26"/>
        <v>0</v>
      </c>
      <c r="AB117" s="141">
        <v>3.8338399999999999</v>
      </c>
      <c r="AC117" s="141">
        <v>26.567810000000001</v>
      </c>
      <c r="AD117" s="141">
        <v>33.48019</v>
      </c>
      <c r="AE117" s="141">
        <v>3.7728600000000001</v>
      </c>
      <c r="AF117" s="141">
        <v>83.105800000000002</v>
      </c>
      <c r="AH117" s="152">
        <v>1.6</v>
      </c>
      <c r="AI117" s="152">
        <v>0.65019927603118799</v>
      </c>
      <c r="AJ117" s="152">
        <v>1.6</v>
      </c>
      <c r="AK117" s="67">
        <v>1.50386463239164</v>
      </c>
    </row>
    <row r="118" spans="1:37" x14ac:dyDescent="0.3">
      <c r="A118" s="12">
        <v>115</v>
      </c>
      <c r="B118" s="12" t="s">
        <v>20</v>
      </c>
      <c r="C118" s="13">
        <v>45062</v>
      </c>
      <c r="D118" s="19">
        <v>18.71</v>
      </c>
      <c r="E118" s="51">
        <v>0.35</v>
      </c>
      <c r="F118" s="51">
        <v>0.45</v>
      </c>
      <c r="G118" s="51">
        <v>0.5</v>
      </c>
      <c r="H118" s="14">
        <f t="shared" si="37"/>
        <v>1.3</v>
      </c>
      <c r="I118" s="31">
        <v>297</v>
      </c>
      <c r="J118" s="31">
        <v>0</v>
      </c>
      <c r="K118" s="31">
        <v>3</v>
      </c>
      <c r="L118" s="31">
        <v>0</v>
      </c>
      <c r="M118" s="31">
        <f t="shared" si="38"/>
        <v>300</v>
      </c>
      <c r="N118" s="32">
        <f t="shared" si="39"/>
        <v>99</v>
      </c>
      <c r="O118" s="32">
        <f t="shared" si="40"/>
        <v>0</v>
      </c>
      <c r="P118" s="32">
        <f t="shared" si="41"/>
        <v>1</v>
      </c>
      <c r="Q118" s="32">
        <f t="shared" si="42"/>
        <v>0</v>
      </c>
      <c r="R118" s="31">
        <v>2677</v>
      </c>
      <c r="S118" s="31">
        <v>2630</v>
      </c>
      <c r="T118" s="31">
        <v>2730</v>
      </c>
      <c r="U118" s="16">
        <f t="shared" si="23"/>
        <v>2679</v>
      </c>
      <c r="V118" s="34">
        <f t="shared" si="43"/>
        <v>11.684399999999998</v>
      </c>
      <c r="W118" s="3">
        <f t="shared" si="35"/>
        <v>11.567555999999998</v>
      </c>
      <c r="X118" s="3">
        <f t="shared" si="24"/>
        <v>0</v>
      </c>
      <c r="Y118" s="3">
        <f t="shared" si="25"/>
        <v>0.11684399999999999</v>
      </c>
      <c r="Z118" s="3">
        <f t="shared" si="26"/>
        <v>0</v>
      </c>
      <c r="AB118" s="141">
        <v>3.5006599999999999</v>
      </c>
      <c r="AC118" s="141">
        <v>24.351739999999999</v>
      </c>
      <c r="AD118" s="141">
        <v>37.701459999999997</v>
      </c>
      <c r="AE118" s="141">
        <v>3.7732199999999998</v>
      </c>
      <c r="AF118" s="141">
        <v>88.774770000000004</v>
      </c>
      <c r="AH118" s="152">
        <v>0.69801405015686002</v>
      </c>
      <c r="AI118" s="152">
        <v>0.63845458731332105</v>
      </c>
      <c r="AJ118" s="152">
        <v>19.769884482268701</v>
      </c>
      <c r="AK118" s="67">
        <v>1.55307748512523</v>
      </c>
    </row>
    <row r="119" spans="1:37" x14ac:dyDescent="0.3">
      <c r="A119" s="12">
        <v>116</v>
      </c>
      <c r="B119" s="12" t="s">
        <v>20</v>
      </c>
      <c r="C119" s="13">
        <v>45062</v>
      </c>
      <c r="D119" s="19">
        <v>17.25</v>
      </c>
      <c r="E119" s="51">
        <v>0.3</v>
      </c>
      <c r="F119" s="51">
        <v>0.4</v>
      </c>
      <c r="G119" s="51">
        <v>0.4</v>
      </c>
      <c r="H119" s="14">
        <f t="shared" si="37"/>
        <v>1.1000000000000001</v>
      </c>
      <c r="I119" s="31">
        <v>293</v>
      </c>
      <c r="J119" s="31">
        <v>2</v>
      </c>
      <c r="K119" s="31">
        <v>5</v>
      </c>
      <c r="L119" s="31">
        <v>0</v>
      </c>
      <c r="M119" s="31">
        <f t="shared" si="38"/>
        <v>300</v>
      </c>
      <c r="N119" s="32">
        <f t="shared" si="39"/>
        <v>97.666666666666671</v>
      </c>
      <c r="O119" s="32">
        <f t="shared" si="40"/>
        <v>0.66666666666666674</v>
      </c>
      <c r="P119" s="32">
        <f t="shared" si="41"/>
        <v>1.6666666666666667</v>
      </c>
      <c r="Q119" s="32">
        <f t="shared" si="42"/>
        <v>0</v>
      </c>
      <c r="R119" s="31">
        <v>1893</v>
      </c>
      <c r="S119" s="31">
        <v>1961</v>
      </c>
      <c r="T119" s="31">
        <v>1985</v>
      </c>
      <c r="U119" s="16">
        <f t="shared" si="23"/>
        <v>1946.3333333333333</v>
      </c>
      <c r="V119" s="34">
        <f t="shared" si="43"/>
        <v>8.4957999999999991</v>
      </c>
      <c r="W119" s="3">
        <f t="shared" si="35"/>
        <v>8.2975646666666663</v>
      </c>
      <c r="X119" s="3">
        <f t="shared" si="24"/>
        <v>5.6638666666666664E-2</v>
      </c>
      <c r="Y119" s="3">
        <f t="shared" si="25"/>
        <v>0.14159666666666668</v>
      </c>
      <c r="Z119" s="3">
        <f t="shared" si="26"/>
        <v>0</v>
      </c>
      <c r="AB119" s="141">
        <v>2.53138</v>
      </c>
      <c r="AC119" s="141">
        <v>34.697560000000003</v>
      </c>
      <c r="AD119" s="141">
        <v>44.234569999999998</v>
      </c>
      <c r="AE119" s="141">
        <v>7.2274399999999996</v>
      </c>
      <c r="AF119" s="141">
        <v>107.8138</v>
      </c>
      <c r="AH119" s="152">
        <v>1.7128990155572501</v>
      </c>
      <c r="AI119" s="152">
        <v>1.55301945001621</v>
      </c>
      <c r="AJ119" s="152">
        <v>19.3452095694139</v>
      </c>
      <c r="AK119" s="67">
        <v>1.6419630901825</v>
      </c>
    </row>
    <row r="120" spans="1:37" x14ac:dyDescent="0.3">
      <c r="A120" s="12">
        <v>117</v>
      </c>
      <c r="B120" s="12" t="s">
        <v>20</v>
      </c>
      <c r="C120" s="13">
        <v>45063</v>
      </c>
      <c r="D120" s="19">
        <v>21.8</v>
      </c>
      <c r="E120" s="51">
        <v>0.35</v>
      </c>
      <c r="F120" s="51">
        <v>0.45</v>
      </c>
      <c r="G120" s="51">
        <v>0.55000000000000004</v>
      </c>
      <c r="H120" s="51">
        <f t="shared" si="37"/>
        <v>1.35</v>
      </c>
      <c r="I120" s="31">
        <v>300</v>
      </c>
      <c r="J120" s="31">
        <v>0</v>
      </c>
      <c r="K120" s="31">
        <v>0</v>
      </c>
      <c r="L120" s="31">
        <v>0</v>
      </c>
      <c r="M120" s="31">
        <f t="shared" si="38"/>
        <v>300</v>
      </c>
      <c r="N120" s="32">
        <f t="shared" si="39"/>
        <v>100</v>
      </c>
      <c r="O120" s="32">
        <f t="shared" si="40"/>
        <v>0</v>
      </c>
      <c r="P120" s="32">
        <f t="shared" si="41"/>
        <v>0</v>
      </c>
      <c r="Q120" s="32">
        <f t="shared" si="42"/>
        <v>0</v>
      </c>
      <c r="R120" s="31">
        <v>2301</v>
      </c>
      <c r="S120" s="31">
        <v>2324</v>
      </c>
      <c r="T120" s="31">
        <v>2370</v>
      </c>
      <c r="U120" s="16">
        <f t="shared" si="23"/>
        <v>2331.6666666666665</v>
      </c>
      <c r="V120" s="34">
        <f t="shared" si="43"/>
        <v>10.143599999999999</v>
      </c>
      <c r="W120" s="3">
        <f t="shared" si="35"/>
        <v>10.143599999999999</v>
      </c>
      <c r="X120" s="3">
        <f t="shared" si="24"/>
        <v>0</v>
      </c>
      <c r="Y120" s="3">
        <f t="shared" si="25"/>
        <v>0</v>
      </c>
      <c r="Z120" s="3">
        <f t="shared" si="26"/>
        <v>0</v>
      </c>
      <c r="AB120" s="141">
        <v>3.6284299999999998</v>
      </c>
      <c r="AC120" s="141">
        <v>23.22606</v>
      </c>
      <c r="AD120" s="141">
        <v>39.905419999999999</v>
      </c>
      <c r="AE120" s="141">
        <v>4.5531300000000003</v>
      </c>
      <c r="AF120" s="141">
        <v>87.528260000000003</v>
      </c>
      <c r="AH120" s="152">
        <v>0.63712733702148705</v>
      </c>
      <c r="AI120" s="152">
        <v>1.05355014135569</v>
      </c>
      <c r="AJ120" s="152">
        <v>1.6</v>
      </c>
      <c r="AK120" s="67">
        <v>1.5333776569248101</v>
      </c>
    </row>
    <row r="121" spans="1:37" x14ac:dyDescent="0.3">
      <c r="A121" s="12">
        <v>118</v>
      </c>
      <c r="B121" s="12" t="s">
        <v>20</v>
      </c>
      <c r="C121" s="13">
        <v>45063</v>
      </c>
      <c r="D121" s="19">
        <v>20.58</v>
      </c>
      <c r="E121" s="51">
        <v>0.3</v>
      </c>
      <c r="F121" s="51">
        <v>0.45</v>
      </c>
      <c r="G121" s="51">
        <v>0.55000000000000004</v>
      </c>
      <c r="H121" s="51">
        <f t="shared" si="37"/>
        <v>1.3</v>
      </c>
      <c r="I121" s="31">
        <v>301</v>
      </c>
      <c r="J121" s="31">
        <v>2</v>
      </c>
      <c r="K121" s="31">
        <v>0</v>
      </c>
      <c r="L121" s="31">
        <v>0</v>
      </c>
      <c r="M121" s="31">
        <f t="shared" si="38"/>
        <v>303</v>
      </c>
      <c r="N121" s="32">
        <f t="shared" si="39"/>
        <v>99.339933993399342</v>
      </c>
      <c r="O121" s="32">
        <f t="shared" si="40"/>
        <v>0.66006600660066006</v>
      </c>
      <c r="P121" s="32">
        <f t="shared" si="41"/>
        <v>0</v>
      </c>
      <c r="Q121" s="32">
        <f t="shared" si="42"/>
        <v>0</v>
      </c>
      <c r="R121" s="31">
        <v>2214</v>
      </c>
      <c r="S121" s="31">
        <v>2123</v>
      </c>
      <c r="T121" s="31">
        <v>2143</v>
      </c>
      <c r="U121" s="16">
        <f t="shared" si="23"/>
        <v>2160</v>
      </c>
      <c r="V121" s="34">
        <f t="shared" si="43"/>
        <v>9.1720399999999991</v>
      </c>
      <c r="W121" s="3">
        <f t="shared" si="35"/>
        <v>9.1114984818481837</v>
      </c>
      <c r="X121" s="3">
        <f t="shared" si="24"/>
        <v>6.0541518151815181E-2</v>
      </c>
      <c r="Y121" s="3">
        <f t="shared" si="25"/>
        <v>0</v>
      </c>
      <c r="Z121" s="3">
        <f t="shared" si="26"/>
        <v>0</v>
      </c>
      <c r="AB121" s="141">
        <v>2.6707999999999998</v>
      </c>
      <c r="AC121" s="141">
        <v>22.679369999999999</v>
      </c>
      <c r="AD121" s="141">
        <v>36.29562</v>
      </c>
      <c r="AE121" s="141">
        <v>7.7509100000000002</v>
      </c>
      <c r="AF121" s="141">
        <v>87.424700000000001</v>
      </c>
      <c r="AH121" s="152">
        <v>1.6</v>
      </c>
      <c r="AI121" s="152">
        <v>9.7866417810975204</v>
      </c>
      <c r="AJ121" s="152">
        <v>1.6</v>
      </c>
      <c r="AK121" s="67">
        <v>1.4743963186314699</v>
      </c>
    </row>
    <row r="122" spans="1:37" x14ac:dyDescent="0.3">
      <c r="A122" s="12">
        <v>119</v>
      </c>
      <c r="B122" s="12" t="s">
        <v>20</v>
      </c>
      <c r="C122" s="13">
        <v>45064</v>
      </c>
      <c r="D122" s="19">
        <v>20.95</v>
      </c>
      <c r="E122" s="51">
        <v>0.3</v>
      </c>
      <c r="F122" s="51">
        <v>0.3</v>
      </c>
      <c r="G122" s="51">
        <v>0.4</v>
      </c>
      <c r="H122" s="51">
        <f t="shared" si="37"/>
        <v>1</v>
      </c>
      <c r="I122" s="31">
        <v>297</v>
      </c>
      <c r="J122" s="31">
        <v>0</v>
      </c>
      <c r="K122" s="31">
        <v>3</v>
      </c>
      <c r="L122" s="31">
        <v>0</v>
      </c>
      <c r="M122" s="31">
        <f t="shared" si="38"/>
        <v>300</v>
      </c>
      <c r="N122" s="32">
        <f t="shared" si="39"/>
        <v>99</v>
      </c>
      <c r="O122" s="32">
        <f t="shared" si="40"/>
        <v>0</v>
      </c>
      <c r="P122" s="32">
        <f t="shared" si="41"/>
        <v>1</v>
      </c>
      <c r="Q122" s="32">
        <f t="shared" si="42"/>
        <v>0</v>
      </c>
      <c r="R122" s="31">
        <v>1693</v>
      </c>
      <c r="S122" s="31">
        <v>1847</v>
      </c>
      <c r="T122" s="31">
        <v>1813</v>
      </c>
      <c r="U122" s="16">
        <f t="shared" si="23"/>
        <v>1784.3333333333333</v>
      </c>
      <c r="V122" s="34">
        <f t="shared" si="43"/>
        <v>7.7596399999999992</v>
      </c>
      <c r="W122" s="3">
        <f t="shared" si="35"/>
        <v>7.6820435999999992</v>
      </c>
      <c r="X122" s="3">
        <f t="shared" si="24"/>
        <v>0</v>
      </c>
      <c r="Y122" s="3">
        <f t="shared" si="25"/>
        <v>7.7596399999999996E-2</v>
      </c>
      <c r="Z122" s="3">
        <f t="shared" si="26"/>
        <v>0</v>
      </c>
      <c r="AB122" s="141">
        <v>2.8362799999999999</v>
      </c>
      <c r="AC122" s="141">
        <v>28.392769999999999</v>
      </c>
      <c r="AD122" s="141">
        <v>33.630980000000001</v>
      </c>
      <c r="AE122" s="141">
        <v>6.6819699999999997</v>
      </c>
      <c r="AF122" s="141">
        <v>77.760210000000001</v>
      </c>
      <c r="AH122" s="152">
        <v>5.2997855852757902E-2</v>
      </c>
      <c r="AI122" s="152">
        <v>0.51904781739277295</v>
      </c>
      <c r="AJ122" s="152">
        <v>1.6</v>
      </c>
      <c r="AK122" s="67">
        <v>1.4155968676936199</v>
      </c>
    </row>
    <row r="123" spans="1:37" x14ac:dyDescent="0.3">
      <c r="A123" s="12">
        <v>120</v>
      </c>
      <c r="B123" s="12" t="s">
        <v>20</v>
      </c>
      <c r="C123" s="13">
        <v>45064</v>
      </c>
      <c r="D123" s="19">
        <v>21.09</v>
      </c>
      <c r="E123" s="51">
        <v>0.35</v>
      </c>
      <c r="F123" s="51">
        <v>0.45</v>
      </c>
      <c r="G123" s="51">
        <v>0.55000000000000004</v>
      </c>
      <c r="H123" s="51">
        <f t="shared" si="37"/>
        <v>1.35</v>
      </c>
      <c r="I123" s="31">
        <v>292</v>
      </c>
      <c r="J123" s="31">
        <v>0</v>
      </c>
      <c r="K123" s="31">
        <v>8</v>
      </c>
      <c r="L123" s="31">
        <v>0</v>
      </c>
      <c r="M123" s="31">
        <f t="shared" si="38"/>
        <v>300</v>
      </c>
      <c r="N123" s="32">
        <f t="shared" si="39"/>
        <v>97.333333333333343</v>
      </c>
      <c r="O123" s="32">
        <f t="shared" si="40"/>
        <v>0</v>
      </c>
      <c r="P123" s="32">
        <f t="shared" si="41"/>
        <v>2.666666666666667</v>
      </c>
      <c r="Q123" s="32">
        <f t="shared" si="42"/>
        <v>0</v>
      </c>
      <c r="R123" s="31">
        <v>2156</v>
      </c>
      <c r="S123" s="31">
        <v>2138</v>
      </c>
      <c r="T123" s="31">
        <v>2091</v>
      </c>
      <c r="U123" s="16">
        <f t="shared" si="23"/>
        <v>2128.3333333333335</v>
      </c>
      <c r="V123" s="34">
        <f t="shared" si="43"/>
        <v>8.9494799999999994</v>
      </c>
      <c r="W123" s="3">
        <f t="shared" si="35"/>
        <v>8.7108272000000007</v>
      </c>
      <c r="X123" s="3">
        <f t="shared" si="24"/>
        <v>0</v>
      </c>
      <c r="Y123" s="3">
        <f t="shared" si="25"/>
        <v>0.23865280000000003</v>
      </c>
      <c r="Z123" s="3">
        <f t="shared" si="26"/>
        <v>0</v>
      </c>
      <c r="AB123" s="141">
        <v>2.5506199999999999</v>
      </c>
      <c r="AC123" s="141">
        <v>20.994689999999999</v>
      </c>
      <c r="AD123" s="141">
        <v>34.942309999999999</v>
      </c>
      <c r="AE123" s="141">
        <v>8.8182399999999994</v>
      </c>
      <c r="AF123" s="141">
        <v>80.510379999999998</v>
      </c>
      <c r="AH123" s="152">
        <v>1.6</v>
      </c>
      <c r="AI123" s="152">
        <v>0.29291280087685501</v>
      </c>
      <c r="AJ123" s="152">
        <v>1.6</v>
      </c>
      <c r="AK123" s="67">
        <v>1.2500438805226</v>
      </c>
    </row>
    <row r="124" spans="1:37" x14ac:dyDescent="0.3">
      <c r="A124" s="52">
        <v>121</v>
      </c>
      <c r="B124" s="52" t="s">
        <v>33</v>
      </c>
      <c r="C124" s="53">
        <v>45061</v>
      </c>
      <c r="D124" s="24">
        <v>17.72</v>
      </c>
      <c r="E124" s="14">
        <v>0.4</v>
      </c>
      <c r="F124" s="14">
        <v>0.4</v>
      </c>
      <c r="G124" s="14">
        <v>0.45</v>
      </c>
      <c r="H124" s="14">
        <f>SUM(E124:G124)</f>
        <v>1.25</v>
      </c>
      <c r="I124" s="31">
        <v>296</v>
      </c>
      <c r="J124" s="31">
        <v>1</v>
      </c>
      <c r="K124" s="31">
        <v>3</v>
      </c>
      <c r="L124" s="31">
        <v>0</v>
      </c>
      <c r="M124" s="31">
        <f t="shared" si="38"/>
        <v>300</v>
      </c>
      <c r="N124" s="32">
        <f t="shared" si="39"/>
        <v>98.666666666666671</v>
      </c>
      <c r="O124" s="32">
        <f t="shared" si="40"/>
        <v>0.33333333333333337</v>
      </c>
      <c r="P124" s="32">
        <f t="shared" si="41"/>
        <v>1</v>
      </c>
      <c r="Q124" s="32">
        <f t="shared" si="42"/>
        <v>0</v>
      </c>
      <c r="R124" s="18">
        <v>2613</v>
      </c>
      <c r="S124" s="18">
        <v>2674</v>
      </c>
      <c r="T124" s="18">
        <v>2624</v>
      </c>
      <c r="U124" s="16">
        <f t="shared" si="23"/>
        <v>2637</v>
      </c>
      <c r="V124" s="34">
        <f t="shared" si="43"/>
        <v>11.23072</v>
      </c>
      <c r="W124" s="3">
        <f t="shared" si="35"/>
        <v>11.080977066666668</v>
      </c>
      <c r="X124" s="3">
        <f t="shared" si="24"/>
        <v>3.7435733333333339E-2</v>
      </c>
      <c r="Y124" s="3">
        <f t="shared" si="25"/>
        <v>0.1123072</v>
      </c>
      <c r="Z124" s="3">
        <f t="shared" si="26"/>
        <v>0</v>
      </c>
      <c r="AB124" s="141">
        <v>3.6220300000000001</v>
      </c>
      <c r="AC124" s="141">
        <v>21.746919999999999</v>
      </c>
      <c r="AD124" s="141">
        <v>35.273949999999999</v>
      </c>
      <c r="AE124" s="141">
        <v>3.5263499999999999</v>
      </c>
      <c r="AF124" s="141">
        <v>83.937849999999997</v>
      </c>
      <c r="AH124" s="152">
        <v>1.6</v>
      </c>
      <c r="AI124" s="152">
        <v>0.62284486263699801</v>
      </c>
      <c r="AJ124" s="152">
        <v>1.6</v>
      </c>
      <c r="AK124" s="67">
        <v>1.2306739911725</v>
      </c>
    </row>
    <row r="125" spans="1:37" x14ac:dyDescent="0.3">
      <c r="A125" s="52">
        <v>122</v>
      </c>
      <c r="B125" s="52" t="s">
        <v>33</v>
      </c>
      <c r="C125" s="53">
        <v>45061</v>
      </c>
      <c r="D125" s="24">
        <v>18.72</v>
      </c>
      <c r="E125" s="14">
        <v>0.25</v>
      </c>
      <c r="F125" s="14">
        <v>0.45</v>
      </c>
      <c r="G125" s="14">
        <v>0.4</v>
      </c>
      <c r="H125" s="14">
        <f t="shared" ref="H125:H155" si="44">SUM(E125:G125)</f>
        <v>1.1000000000000001</v>
      </c>
      <c r="I125" s="31">
        <v>300</v>
      </c>
      <c r="J125" s="31">
        <v>0</v>
      </c>
      <c r="K125" s="31">
        <v>0</v>
      </c>
      <c r="L125" s="31">
        <v>0</v>
      </c>
      <c r="M125" s="31">
        <f t="shared" si="38"/>
        <v>300</v>
      </c>
      <c r="N125" s="32">
        <f t="shared" si="39"/>
        <v>100</v>
      </c>
      <c r="O125" s="32">
        <f t="shared" si="40"/>
        <v>0</v>
      </c>
      <c r="P125" s="32">
        <f t="shared" si="41"/>
        <v>0</v>
      </c>
      <c r="Q125" s="32">
        <f t="shared" si="42"/>
        <v>0</v>
      </c>
      <c r="R125" s="18">
        <v>3763</v>
      </c>
      <c r="S125" s="18">
        <v>3891</v>
      </c>
      <c r="T125" s="18">
        <v>3906</v>
      </c>
      <c r="U125" s="16">
        <f t="shared" si="23"/>
        <v>3853.3333333333335</v>
      </c>
      <c r="V125" s="34">
        <f t="shared" si="43"/>
        <v>16.717679999999998</v>
      </c>
      <c r="W125" s="3">
        <f t="shared" si="35"/>
        <v>16.717679999999998</v>
      </c>
      <c r="X125" s="3">
        <f t="shared" si="24"/>
        <v>0</v>
      </c>
      <c r="Y125" s="3">
        <f t="shared" si="25"/>
        <v>0</v>
      </c>
      <c r="Z125" s="3">
        <f t="shared" si="26"/>
        <v>0</v>
      </c>
      <c r="AB125" s="141">
        <v>2.5436000000000001</v>
      </c>
      <c r="AC125" s="141">
        <v>31.378399999999999</v>
      </c>
      <c r="AD125" s="141">
        <v>40.132739999999998</v>
      </c>
      <c r="AE125" s="141">
        <v>4.11334</v>
      </c>
      <c r="AF125" s="141">
        <v>96.464519999999993</v>
      </c>
      <c r="AH125" s="152">
        <v>0.35155698530995</v>
      </c>
      <c r="AI125" s="152">
        <v>0.63064255106227796</v>
      </c>
      <c r="AJ125" s="152">
        <v>1.6</v>
      </c>
      <c r="AK125" s="67">
        <v>1.3862673219614501</v>
      </c>
    </row>
    <row r="126" spans="1:37" x14ac:dyDescent="0.3">
      <c r="A126" s="52">
        <v>123</v>
      </c>
      <c r="B126" s="52" t="s">
        <v>33</v>
      </c>
      <c r="C126" s="53">
        <v>45061</v>
      </c>
      <c r="D126" s="24">
        <v>19.63</v>
      </c>
      <c r="E126" s="14">
        <v>0.2</v>
      </c>
      <c r="F126" s="14">
        <v>0.45</v>
      </c>
      <c r="G126" s="14">
        <v>0.45</v>
      </c>
      <c r="H126" s="14">
        <f t="shared" si="44"/>
        <v>1.1000000000000001</v>
      </c>
      <c r="I126" s="31">
        <v>295</v>
      </c>
      <c r="J126" s="31">
        <v>1</v>
      </c>
      <c r="K126" s="31">
        <v>4</v>
      </c>
      <c r="L126" s="31">
        <v>0</v>
      </c>
      <c r="M126" s="31">
        <f t="shared" si="38"/>
        <v>300</v>
      </c>
      <c r="N126" s="32">
        <f t="shared" si="39"/>
        <v>98.333333333333329</v>
      </c>
      <c r="O126" s="32">
        <f t="shared" si="40"/>
        <v>0.33333333333333337</v>
      </c>
      <c r="P126" s="32">
        <f t="shared" si="41"/>
        <v>1.3333333333333335</v>
      </c>
      <c r="Q126" s="32">
        <f t="shared" si="42"/>
        <v>0</v>
      </c>
      <c r="R126" s="18">
        <v>1859</v>
      </c>
      <c r="S126" s="18">
        <v>1827</v>
      </c>
      <c r="T126" s="18">
        <v>1868</v>
      </c>
      <c r="U126" s="16">
        <f t="shared" si="23"/>
        <v>1851.3333333333333</v>
      </c>
      <c r="V126" s="34">
        <f t="shared" si="43"/>
        <v>7.9950399999999995</v>
      </c>
      <c r="W126" s="3">
        <f t="shared" si="35"/>
        <v>7.8617893333333324</v>
      </c>
      <c r="X126" s="3">
        <f t="shared" si="24"/>
        <v>2.6650133333333336E-2</v>
      </c>
      <c r="Y126" s="3">
        <f t="shared" si="25"/>
        <v>0.10660053333333334</v>
      </c>
      <c r="Z126" s="3">
        <f t="shared" si="26"/>
        <v>0</v>
      </c>
      <c r="AB126" s="141">
        <v>2.7422200000000001</v>
      </c>
      <c r="AC126" s="141">
        <v>31.87284</v>
      </c>
      <c r="AD126" s="141">
        <v>42.375709999999998</v>
      </c>
      <c r="AE126" s="141">
        <v>6.4157799999999998</v>
      </c>
      <c r="AF126" s="141">
        <v>91.933300000000003</v>
      </c>
      <c r="AH126" s="152">
        <v>0.51666543514079399</v>
      </c>
      <c r="AI126" s="152">
        <v>0.49261112769144899</v>
      </c>
      <c r="AJ126" s="152">
        <v>1.6</v>
      </c>
      <c r="AK126" s="67">
        <v>1.51369737586734</v>
      </c>
    </row>
    <row r="127" spans="1:37" x14ac:dyDescent="0.3">
      <c r="A127" s="52">
        <v>124</v>
      </c>
      <c r="B127" s="52" t="s">
        <v>33</v>
      </c>
      <c r="C127" s="53">
        <v>45061</v>
      </c>
      <c r="D127" s="24">
        <v>18.7</v>
      </c>
      <c r="E127" s="14">
        <v>0.25</v>
      </c>
      <c r="F127" s="14">
        <v>0.4</v>
      </c>
      <c r="G127" s="14">
        <v>0.4</v>
      </c>
      <c r="H127" s="14">
        <f t="shared" si="44"/>
        <v>1.05</v>
      </c>
      <c r="I127" s="31">
        <v>285</v>
      </c>
      <c r="J127" s="31">
        <v>1</v>
      </c>
      <c r="K127" s="31">
        <v>14</v>
      </c>
      <c r="L127" s="31">
        <v>0</v>
      </c>
      <c r="M127" s="31">
        <f t="shared" si="38"/>
        <v>300</v>
      </c>
      <c r="N127" s="32">
        <f t="shared" si="39"/>
        <v>95</v>
      </c>
      <c r="O127" s="32">
        <f t="shared" si="40"/>
        <v>0.33333333333333337</v>
      </c>
      <c r="P127" s="32">
        <f t="shared" si="41"/>
        <v>4.666666666666667</v>
      </c>
      <c r="Q127" s="32">
        <f t="shared" si="42"/>
        <v>0</v>
      </c>
      <c r="R127" s="31">
        <v>2814</v>
      </c>
      <c r="S127" s="31">
        <v>2631</v>
      </c>
      <c r="T127" s="31">
        <v>2600</v>
      </c>
      <c r="U127" s="16">
        <f t="shared" si="23"/>
        <v>2681.6666666666665</v>
      </c>
      <c r="V127" s="34">
        <f t="shared" si="43"/>
        <v>11.127999999999998</v>
      </c>
      <c r="W127" s="3">
        <f t="shared" si="35"/>
        <v>10.571599999999998</v>
      </c>
      <c r="X127" s="3">
        <f t="shared" si="24"/>
        <v>3.7093333333333332E-2</v>
      </c>
      <c r="Y127" s="3">
        <f t="shared" si="25"/>
        <v>0.51930666666666658</v>
      </c>
      <c r="Z127" s="3">
        <f t="shared" si="26"/>
        <v>0</v>
      </c>
      <c r="AB127" s="141">
        <v>2.7285900000000001</v>
      </c>
      <c r="AC127" s="141">
        <v>29.539259999999999</v>
      </c>
      <c r="AD127" s="141">
        <v>37.017049999999998</v>
      </c>
      <c r="AE127" s="141">
        <v>5.3520899999999996</v>
      </c>
      <c r="AF127" s="141">
        <v>96.720079999999996</v>
      </c>
      <c r="AH127" s="152">
        <v>1.3633920974715801</v>
      </c>
      <c r="AI127" s="152">
        <v>0.51525864796295995</v>
      </c>
      <c r="AJ127" s="152">
        <v>1.6</v>
      </c>
      <c r="AK127" s="67">
        <v>1.32775279322469</v>
      </c>
    </row>
    <row r="128" spans="1:37" x14ac:dyDescent="0.3">
      <c r="A128" s="52">
        <v>125</v>
      </c>
      <c r="B128" s="52" t="s">
        <v>33</v>
      </c>
      <c r="C128" s="53">
        <v>45061</v>
      </c>
      <c r="D128" s="24">
        <v>19.899999999999999</v>
      </c>
      <c r="E128" s="14">
        <v>0.35</v>
      </c>
      <c r="F128" s="14">
        <v>0.4</v>
      </c>
      <c r="G128" s="14">
        <v>0.45</v>
      </c>
      <c r="H128" s="14">
        <f t="shared" si="44"/>
        <v>1.2</v>
      </c>
      <c r="I128" s="31">
        <v>296</v>
      </c>
      <c r="J128" s="31">
        <v>1</v>
      </c>
      <c r="K128" s="31">
        <v>3</v>
      </c>
      <c r="L128" s="31">
        <v>0</v>
      </c>
      <c r="M128" s="31">
        <f t="shared" si="38"/>
        <v>300</v>
      </c>
      <c r="N128" s="32">
        <f t="shared" si="39"/>
        <v>98.666666666666671</v>
      </c>
      <c r="O128" s="32">
        <f t="shared" si="40"/>
        <v>0.33333333333333337</v>
      </c>
      <c r="P128" s="32">
        <f t="shared" si="41"/>
        <v>1</v>
      </c>
      <c r="Q128" s="32">
        <f t="shared" si="42"/>
        <v>0</v>
      </c>
      <c r="R128" s="31">
        <v>1369</v>
      </c>
      <c r="S128" s="31">
        <v>1294</v>
      </c>
      <c r="T128" s="31">
        <v>1282</v>
      </c>
      <c r="U128" s="16">
        <f t="shared" si="23"/>
        <v>1315</v>
      </c>
      <c r="V128" s="34">
        <f t="shared" si="43"/>
        <v>5.4869599999999998</v>
      </c>
      <c r="W128" s="3">
        <f t="shared" si="35"/>
        <v>5.4138005333333332</v>
      </c>
      <c r="X128" s="3">
        <f t="shared" si="24"/>
        <v>1.8289866666666668E-2</v>
      </c>
      <c r="Y128" s="3">
        <f t="shared" si="25"/>
        <v>5.4869599999999998E-2</v>
      </c>
      <c r="Z128" s="3">
        <f t="shared" si="26"/>
        <v>0</v>
      </c>
      <c r="AB128" s="141">
        <v>2.8093699999999999</v>
      </c>
      <c r="AC128" s="141">
        <v>37.089860000000002</v>
      </c>
      <c r="AD128" s="141">
        <v>36.347349999999999</v>
      </c>
      <c r="AE128" s="141">
        <v>6.2606999999999999</v>
      </c>
      <c r="AF128" s="141">
        <v>90.982640000000004</v>
      </c>
      <c r="AH128" s="152">
        <v>0.88292500302682797</v>
      </c>
      <c r="AI128" s="152">
        <v>0.80967145750345104</v>
      </c>
      <c r="AJ128" s="152">
        <v>1.6</v>
      </c>
      <c r="AK128" s="67">
        <v>1.8308178899793</v>
      </c>
    </row>
    <row r="129" spans="1:37" x14ac:dyDescent="0.3">
      <c r="A129" s="52">
        <v>126</v>
      </c>
      <c r="B129" s="52" t="s">
        <v>33</v>
      </c>
      <c r="C129" s="53">
        <v>45061</v>
      </c>
      <c r="D129" s="24">
        <v>22.16</v>
      </c>
      <c r="E129" s="14">
        <v>0.3</v>
      </c>
      <c r="F129" s="14">
        <v>0.45</v>
      </c>
      <c r="G129" s="14">
        <v>0.5</v>
      </c>
      <c r="H129" s="14">
        <f t="shared" si="44"/>
        <v>1.25</v>
      </c>
      <c r="I129" s="31">
        <v>299</v>
      </c>
      <c r="J129" s="31">
        <v>0</v>
      </c>
      <c r="K129" s="31">
        <v>1</v>
      </c>
      <c r="L129" s="31">
        <v>0</v>
      </c>
      <c r="M129" s="31">
        <f t="shared" si="38"/>
        <v>300</v>
      </c>
      <c r="N129" s="32">
        <f t="shared" si="39"/>
        <v>99.666666666666671</v>
      </c>
      <c r="O129" s="32">
        <f t="shared" si="40"/>
        <v>0</v>
      </c>
      <c r="P129" s="32">
        <f t="shared" si="41"/>
        <v>0.33333333333333337</v>
      </c>
      <c r="Q129" s="32">
        <f t="shared" si="42"/>
        <v>0</v>
      </c>
      <c r="R129" s="31">
        <v>2664</v>
      </c>
      <c r="S129" s="31">
        <v>2600</v>
      </c>
      <c r="T129" s="31">
        <v>2604</v>
      </c>
      <c r="U129" s="16">
        <f t="shared" si="23"/>
        <v>2622.6666666666665</v>
      </c>
      <c r="V129" s="34">
        <f t="shared" si="43"/>
        <v>11.14512</v>
      </c>
      <c r="W129" s="3">
        <f t="shared" si="35"/>
        <v>11.107969600000001</v>
      </c>
      <c r="X129" s="3">
        <f t="shared" si="24"/>
        <v>0</v>
      </c>
      <c r="Y129" s="3">
        <f t="shared" si="25"/>
        <v>3.7150400000000007E-2</v>
      </c>
      <c r="Z129" s="3">
        <f t="shared" si="26"/>
        <v>0</v>
      </c>
      <c r="AB129" s="141">
        <v>2.3692299999999999</v>
      </c>
      <c r="AC129" s="141">
        <v>27.96144</v>
      </c>
      <c r="AD129" s="141">
        <v>36.508020000000002</v>
      </c>
      <c r="AE129" s="141">
        <v>2.6800099999999998</v>
      </c>
      <c r="AF129" s="141">
        <v>86.768060000000006</v>
      </c>
      <c r="AH129" s="152">
        <v>1.35056371933641</v>
      </c>
      <c r="AI129" s="152">
        <v>0.70541943783014704</v>
      </c>
      <c r="AJ129" s="152">
        <v>1.6</v>
      </c>
      <c r="AK129" s="67">
        <v>1.7610556952655501</v>
      </c>
    </row>
    <row r="130" spans="1:37" x14ac:dyDescent="0.3">
      <c r="A130" s="52">
        <v>127</v>
      </c>
      <c r="B130" s="52" t="s">
        <v>33</v>
      </c>
      <c r="C130" s="53">
        <v>45061</v>
      </c>
      <c r="D130" s="24">
        <v>19.8</v>
      </c>
      <c r="E130" s="54">
        <v>0.2</v>
      </c>
      <c r="F130" s="54">
        <v>0.45</v>
      </c>
      <c r="G130" s="54">
        <v>0.4</v>
      </c>
      <c r="H130" s="14">
        <f t="shared" si="44"/>
        <v>1.05</v>
      </c>
      <c r="I130" s="31">
        <v>297</v>
      </c>
      <c r="J130" s="31">
        <v>0</v>
      </c>
      <c r="K130" s="31">
        <v>3</v>
      </c>
      <c r="L130" s="31">
        <v>0</v>
      </c>
      <c r="M130" s="31">
        <f t="shared" si="38"/>
        <v>300</v>
      </c>
      <c r="N130" s="32">
        <f t="shared" si="39"/>
        <v>99</v>
      </c>
      <c r="O130" s="32">
        <f t="shared" si="40"/>
        <v>0</v>
      </c>
      <c r="P130" s="32">
        <f t="shared" si="41"/>
        <v>1</v>
      </c>
      <c r="Q130" s="32">
        <f t="shared" si="42"/>
        <v>0</v>
      </c>
      <c r="R130" s="31">
        <v>2675</v>
      </c>
      <c r="S130" s="31">
        <v>2759</v>
      </c>
      <c r="T130" s="31">
        <v>2855</v>
      </c>
      <c r="U130" s="16">
        <f t="shared" si="23"/>
        <v>2763</v>
      </c>
      <c r="V130" s="34">
        <f t="shared" si="43"/>
        <v>12.219399999999998</v>
      </c>
      <c r="W130" s="3">
        <f t="shared" si="35"/>
        <v>12.097205999999998</v>
      </c>
      <c r="X130" s="3">
        <f t="shared" si="24"/>
        <v>0</v>
      </c>
      <c r="Y130" s="3">
        <f t="shared" si="25"/>
        <v>0.12219399999999998</v>
      </c>
      <c r="Z130" s="3">
        <f t="shared" si="26"/>
        <v>0</v>
      </c>
      <c r="AB130" s="141">
        <v>2.5270800000000002</v>
      </c>
      <c r="AC130" s="141">
        <v>26.831530000000001</v>
      </c>
      <c r="AD130" s="141">
        <v>37.715870000000002</v>
      </c>
      <c r="AE130" s="141">
        <v>3.9689999999999999</v>
      </c>
      <c r="AF130" s="141">
        <v>107.8472</v>
      </c>
      <c r="AH130" s="152">
        <v>1.0455492222956899</v>
      </c>
      <c r="AI130" s="152">
        <v>0.320968539351139</v>
      </c>
      <c r="AJ130" s="152">
        <v>1.6</v>
      </c>
      <c r="AK130" s="67">
        <v>1.30829174670274</v>
      </c>
    </row>
    <row r="131" spans="1:37" x14ac:dyDescent="0.3">
      <c r="A131" s="52">
        <v>128</v>
      </c>
      <c r="B131" s="52" t="s">
        <v>33</v>
      </c>
      <c r="C131" s="53">
        <v>45061</v>
      </c>
      <c r="D131" s="24">
        <v>20.399999999999999</v>
      </c>
      <c r="E131" s="54">
        <v>0.25</v>
      </c>
      <c r="F131" s="54">
        <v>0.4</v>
      </c>
      <c r="G131" s="54">
        <v>0.4</v>
      </c>
      <c r="H131" s="14">
        <f t="shared" si="44"/>
        <v>1.05</v>
      </c>
      <c r="I131" s="31">
        <v>293</v>
      </c>
      <c r="J131" s="31">
        <v>0</v>
      </c>
      <c r="K131" s="31">
        <v>7</v>
      </c>
      <c r="L131" s="31">
        <v>0</v>
      </c>
      <c r="M131" s="31">
        <f t="shared" si="38"/>
        <v>300</v>
      </c>
      <c r="N131" s="32">
        <f t="shared" si="39"/>
        <v>97.666666666666671</v>
      </c>
      <c r="O131" s="32">
        <f t="shared" si="40"/>
        <v>0</v>
      </c>
      <c r="P131" s="32">
        <f t="shared" si="41"/>
        <v>2.3333333333333335</v>
      </c>
      <c r="Q131" s="32">
        <f t="shared" si="42"/>
        <v>0</v>
      </c>
      <c r="R131" s="31">
        <v>1500</v>
      </c>
      <c r="S131" s="31">
        <v>1484</v>
      </c>
      <c r="T131" s="31">
        <v>1456</v>
      </c>
      <c r="U131" s="16">
        <f t="shared" si="23"/>
        <v>1480</v>
      </c>
      <c r="V131" s="34">
        <f t="shared" si="43"/>
        <v>6.2316799999999999</v>
      </c>
      <c r="W131" s="3">
        <f t="shared" si="35"/>
        <v>6.0862741333333341</v>
      </c>
      <c r="X131" s="3">
        <f t="shared" si="24"/>
        <v>0</v>
      </c>
      <c r="Y131" s="3">
        <f t="shared" si="25"/>
        <v>0.14540586666666669</v>
      </c>
      <c r="Z131" s="3">
        <f t="shared" si="26"/>
        <v>0</v>
      </c>
      <c r="AB131" s="141">
        <v>2.4753799999999999</v>
      </c>
      <c r="AC131" s="141">
        <v>35.362209999999997</v>
      </c>
      <c r="AD131" s="141">
        <v>47.773539999999997</v>
      </c>
      <c r="AE131" s="141">
        <v>6.0550800000000002</v>
      </c>
      <c r="AF131" s="141">
        <v>112.1003</v>
      </c>
      <c r="AH131" s="152">
        <v>0.66143297548769397</v>
      </c>
      <c r="AI131" s="152">
        <v>0.658046649963827</v>
      </c>
      <c r="AJ131" s="152">
        <v>1.6</v>
      </c>
      <c r="AK131" s="67">
        <v>1.4645836127085901</v>
      </c>
    </row>
    <row r="132" spans="1:37" x14ac:dyDescent="0.3">
      <c r="A132" s="55">
        <v>129</v>
      </c>
      <c r="B132" s="55" t="s">
        <v>34</v>
      </c>
      <c r="C132" s="56">
        <v>45062</v>
      </c>
      <c r="D132" s="27">
        <v>19.88</v>
      </c>
      <c r="E132" s="57">
        <v>0.3</v>
      </c>
      <c r="F132" s="57">
        <v>0.4</v>
      </c>
      <c r="G132" s="57">
        <v>0.45</v>
      </c>
      <c r="H132" s="57">
        <f t="shared" si="44"/>
        <v>1.1499999999999999</v>
      </c>
      <c r="I132" s="31">
        <v>293</v>
      </c>
      <c r="J132" s="31">
        <v>2</v>
      </c>
      <c r="K132" s="31">
        <v>5</v>
      </c>
      <c r="L132" s="31">
        <v>0</v>
      </c>
      <c r="M132" s="31">
        <f t="shared" si="38"/>
        <v>300</v>
      </c>
      <c r="N132" s="32">
        <f t="shared" si="39"/>
        <v>97.666666666666671</v>
      </c>
      <c r="O132" s="32">
        <f t="shared" si="40"/>
        <v>0.66666666666666674</v>
      </c>
      <c r="P132" s="32">
        <f t="shared" si="41"/>
        <v>1.6666666666666667</v>
      </c>
      <c r="Q132" s="32">
        <f t="shared" si="42"/>
        <v>0</v>
      </c>
      <c r="R132" s="31">
        <v>3034</v>
      </c>
      <c r="S132" s="31">
        <v>2944</v>
      </c>
      <c r="T132" s="31">
        <v>3007</v>
      </c>
      <c r="U132" s="16">
        <f t="shared" si="23"/>
        <v>2995</v>
      </c>
      <c r="V132" s="34">
        <f t="shared" si="43"/>
        <v>12.869959999999999</v>
      </c>
      <c r="W132" s="3">
        <f t="shared" si="35"/>
        <v>12.569660933333331</v>
      </c>
      <c r="X132" s="3">
        <f t="shared" si="24"/>
        <v>8.5799733333333336E-2</v>
      </c>
      <c r="Y132" s="3">
        <f t="shared" si="25"/>
        <v>0.21449933333333335</v>
      </c>
      <c r="Z132" s="3">
        <f t="shared" si="26"/>
        <v>0</v>
      </c>
      <c r="AB132" s="141">
        <v>2.5885899999999999</v>
      </c>
      <c r="AC132" s="141">
        <v>37.572719999999997</v>
      </c>
      <c r="AD132" s="141">
        <v>46.947229999999998</v>
      </c>
      <c r="AE132" s="141">
        <v>7.3575699999999999</v>
      </c>
      <c r="AF132" s="141">
        <v>99.055480000000003</v>
      </c>
      <c r="AH132" s="152">
        <v>1.6</v>
      </c>
      <c r="AI132" s="152">
        <v>0.34225332631852701</v>
      </c>
      <c r="AJ132" s="152">
        <v>1.6</v>
      </c>
      <c r="AK132" s="67">
        <v>1.3765014080506699</v>
      </c>
    </row>
    <row r="133" spans="1:37" x14ac:dyDescent="0.3">
      <c r="A133" s="55">
        <v>130</v>
      </c>
      <c r="B133" s="55" t="s">
        <v>34</v>
      </c>
      <c r="C133" s="56">
        <v>45062</v>
      </c>
      <c r="D133" s="27">
        <v>19.71</v>
      </c>
      <c r="E133" s="57">
        <v>0.1</v>
      </c>
      <c r="F133" s="57">
        <v>0.1</v>
      </c>
      <c r="G133" s="57">
        <v>0.1</v>
      </c>
      <c r="H133" s="57">
        <f t="shared" si="44"/>
        <v>0.30000000000000004</v>
      </c>
      <c r="I133" s="31">
        <v>75</v>
      </c>
      <c r="J133" s="31">
        <v>0</v>
      </c>
      <c r="K133" s="31">
        <v>0</v>
      </c>
      <c r="L133" s="31">
        <v>0</v>
      </c>
      <c r="M133" s="31">
        <f t="shared" si="38"/>
        <v>75</v>
      </c>
      <c r="N133" s="32">
        <f t="shared" si="39"/>
        <v>100</v>
      </c>
      <c r="O133" s="32">
        <f t="shared" si="40"/>
        <v>0</v>
      </c>
      <c r="P133" s="32">
        <f t="shared" si="41"/>
        <v>0</v>
      </c>
      <c r="Q133" s="32">
        <f t="shared" si="42"/>
        <v>0</v>
      </c>
      <c r="R133" s="31">
        <v>431</v>
      </c>
      <c r="S133" s="31">
        <v>396</v>
      </c>
      <c r="T133" s="31">
        <v>432</v>
      </c>
      <c r="U133" s="16">
        <f t="shared" ref="U133:U155" si="45">AVERAGE(R133:T133)</f>
        <v>419.66666666666669</v>
      </c>
      <c r="V133" s="34">
        <f t="shared" si="43"/>
        <v>1.8489599999999999</v>
      </c>
      <c r="W133" s="3">
        <f t="shared" si="35"/>
        <v>1.8489599999999999</v>
      </c>
      <c r="X133" s="3">
        <f t="shared" ref="X133:X155" si="46">O133*V133/100</f>
        <v>0</v>
      </c>
      <c r="Y133" s="3">
        <f t="shared" ref="Y133:Y155" si="47">P133*V133/100</f>
        <v>0</v>
      </c>
      <c r="Z133" s="3">
        <f t="shared" ref="Z133:Z155" si="48">Q133*V133/100</f>
        <v>0</v>
      </c>
      <c r="AB133" s="141">
        <v>2.9499399999999998</v>
      </c>
      <c r="AC133" s="141">
        <v>27.440829999999998</v>
      </c>
      <c r="AD133" s="141">
        <v>7.8780200000000002</v>
      </c>
      <c r="AE133" s="141">
        <v>6.6095899999999999</v>
      </c>
      <c r="AF133" s="141">
        <v>27.451280000000001</v>
      </c>
      <c r="AH133" s="152" t="s">
        <v>264</v>
      </c>
      <c r="AI133" s="152" t="s">
        <v>265</v>
      </c>
      <c r="AJ133" s="152" t="s">
        <v>264</v>
      </c>
      <c r="AK133" s="67" t="s">
        <v>266</v>
      </c>
    </row>
    <row r="134" spans="1:37" x14ac:dyDescent="0.3">
      <c r="A134" s="55">
        <v>131</v>
      </c>
      <c r="B134" s="55" t="s">
        <v>34</v>
      </c>
      <c r="C134" s="56">
        <v>45062</v>
      </c>
      <c r="D134" s="27">
        <v>19.12</v>
      </c>
      <c r="E134" s="57">
        <v>0.25</v>
      </c>
      <c r="F134" s="57">
        <v>0.4</v>
      </c>
      <c r="G134" s="57">
        <v>0.4</v>
      </c>
      <c r="H134" s="57">
        <f t="shared" si="44"/>
        <v>1.05</v>
      </c>
      <c r="I134" s="31">
        <v>245</v>
      </c>
      <c r="J134" s="31">
        <v>0</v>
      </c>
      <c r="K134" s="31">
        <v>1</v>
      </c>
      <c r="L134" s="31">
        <v>0</v>
      </c>
      <c r="M134" s="31">
        <f t="shared" si="38"/>
        <v>246</v>
      </c>
      <c r="N134" s="32">
        <f t="shared" si="39"/>
        <v>99.59349593495935</v>
      </c>
      <c r="O134" s="32">
        <f t="shared" si="40"/>
        <v>0</v>
      </c>
      <c r="P134" s="32">
        <f t="shared" si="41"/>
        <v>0.40650406504065045</v>
      </c>
      <c r="Q134" s="32">
        <f t="shared" si="42"/>
        <v>0</v>
      </c>
      <c r="R134" s="31">
        <v>2213</v>
      </c>
      <c r="S134" s="31">
        <v>2151</v>
      </c>
      <c r="T134" s="31">
        <v>2097</v>
      </c>
      <c r="U134" s="16">
        <f t="shared" si="45"/>
        <v>2153.6666666666665</v>
      </c>
      <c r="V134" s="34">
        <f t="shared" si="43"/>
        <v>8.9751599999999989</v>
      </c>
      <c r="W134" s="3">
        <f t="shared" si="35"/>
        <v>8.9386756097560962</v>
      </c>
      <c r="X134" s="3">
        <f t="shared" si="46"/>
        <v>0</v>
      </c>
      <c r="Y134" s="3">
        <f t="shared" si="47"/>
        <v>3.6484390243902438E-2</v>
      </c>
      <c r="Z134" s="3">
        <f t="shared" si="48"/>
        <v>0</v>
      </c>
      <c r="AB134" s="141">
        <v>3.5538599999999998</v>
      </c>
      <c r="AC134" s="141">
        <v>32.739139999999999</v>
      </c>
      <c r="AD134" s="141">
        <v>44.023899999999998</v>
      </c>
      <c r="AE134" s="141">
        <v>3.8556400000000002</v>
      </c>
      <c r="AF134" s="141">
        <v>99.598730000000003</v>
      </c>
      <c r="AH134" s="152">
        <v>1.05814003644301</v>
      </c>
      <c r="AI134" s="152">
        <v>0.72928642499669805</v>
      </c>
      <c r="AJ134" s="152">
        <v>24.436364400486401</v>
      </c>
      <c r="AK134" s="67">
        <v>1.5629346636589001</v>
      </c>
    </row>
    <row r="135" spans="1:37" x14ac:dyDescent="0.3">
      <c r="A135" s="55">
        <v>132</v>
      </c>
      <c r="B135" s="55" t="s">
        <v>34</v>
      </c>
      <c r="C135" s="56">
        <v>45062</v>
      </c>
      <c r="D135" s="27">
        <v>18.32</v>
      </c>
      <c r="E135" s="57">
        <v>0.35</v>
      </c>
      <c r="F135" s="57">
        <v>0.4</v>
      </c>
      <c r="G135" s="57">
        <v>0.5</v>
      </c>
      <c r="H135" s="57">
        <f t="shared" si="44"/>
        <v>1.25</v>
      </c>
      <c r="I135" s="31">
        <v>294</v>
      </c>
      <c r="J135" s="31">
        <v>3</v>
      </c>
      <c r="K135" s="31">
        <v>3</v>
      </c>
      <c r="L135" s="31">
        <v>0</v>
      </c>
      <c r="M135" s="31">
        <f t="shared" si="38"/>
        <v>300</v>
      </c>
      <c r="N135" s="32">
        <f t="shared" si="39"/>
        <v>98</v>
      </c>
      <c r="O135" s="32">
        <f t="shared" si="40"/>
        <v>1</v>
      </c>
      <c r="P135" s="32">
        <f t="shared" si="41"/>
        <v>1</v>
      </c>
      <c r="Q135" s="32">
        <f t="shared" si="42"/>
        <v>0</v>
      </c>
      <c r="R135" s="31">
        <v>2898</v>
      </c>
      <c r="S135" s="31">
        <v>2871</v>
      </c>
      <c r="T135" s="31">
        <v>2818</v>
      </c>
      <c r="U135" s="16">
        <f t="shared" si="45"/>
        <v>2862.3333333333335</v>
      </c>
      <c r="V135" s="34">
        <f t="shared" si="43"/>
        <v>12.06104</v>
      </c>
      <c r="W135" s="3">
        <f t="shared" si="35"/>
        <v>11.8198192</v>
      </c>
      <c r="X135" s="3">
        <f t="shared" si="46"/>
        <v>0.12061040000000001</v>
      </c>
      <c r="Y135" s="3">
        <f t="shared" si="47"/>
        <v>0.12061040000000001</v>
      </c>
      <c r="Z135" s="3">
        <f t="shared" si="48"/>
        <v>0</v>
      </c>
      <c r="AB135" s="141">
        <v>2.7086600000000001</v>
      </c>
      <c r="AC135" s="141">
        <v>30.08344</v>
      </c>
      <c r="AD135" s="141">
        <v>41.05968</v>
      </c>
      <c r="AE135" s="141">
        <v>6.61836</v>
      </c>
      <c r="AF135" s="141">
        <v>92.841480000000004</v>
      </c>
      <c r="AH135" s="152">
        <v>1.58277647461765</v>
      </c>
      <c r="AI135" s="152">
        <v>0.73726815067400298</v>
      </c>
      <c r="AJ135" s="152">
        <v>25.8529638537123</v>
      </c>
      <c r="AK135" s="67">
        <v>1.8757742948234599</v>
      </c>
    </row>
    <row r="136" spans="1:37" x14ac:dyDescent="0.3">
      <c r="A136" s="55">
        <v>133</v>
      </c>
      <c r="B136" s="55" t="s">
        <v>34</v>
      </c>
      <c r="C136" s="56">
        <v>45062</v>
      </c>
      <c r="D136" s="27">
        <v>20.46</v>
      </c>
      <c r="E136" s="57">
        <v>0.2</v>
      </c>
      <c r="F136" s="57">
        <v>0.5</v>
      </c>
      <c r="G136" s="57">
        <v>0.45</v>
      </c>
      <c r="H136" s="57">
        <f t="shared" si="44"/>
        <v>1.1499999999999999</v>
      </c>
      <c r="I136" s="31">
        <v>165</v>
      </c>
      <c r="J136" s="31">
        <v>0</v>
      </c>
      <c r="K136" s="31">
        <v>3</v>
      </c>
      <c r="L136" s="31">
        <v>0</v>
      </c>
      <c r="M136" s="31">
        <f t="shared" si="38"/>
        <v>168</v>
      </c>
      <c r="N136" s="32">
        <f t="shared" si="39"/>
        <v>98.214285714285708</v>
      </c>
      <c r="O136" s="32">
        <f t="shared" si="40"/>
        <v>0</v>
      </c>
      <c r="P136" s="32">
        <f t="shared" si="41"/>
        <v>1.7857142857142856</v>
      </c>
      <c r="Q136" s="32">
        <f t="shared" si="42"/>
        <v>0</v>
      </c>
      <c r="R136" s="31">
        <v>1797</v>
      </c>
      <c r="S136" s="31">
        <v>1814</v>
      </c>
      <c r="T136" s="31">
        <v>1741</v>
      </c>
      <c r="U136" s="16">
        <f t="shared" si="45"/>
        <v>1784</v>
      </c>
      <c r="V136" s="34">
        <f t="shared" si="43"/>
        <v>7.4514799999999992</v>
      </c>
      <c r="W136" s="3">
        <f t="shared" si="35"/>
        <v>7.3184178571428564</v>
      </c>
      <c r="X136" s="3">
        <f t="shared" si="46"/>
        <v>0</v>
      </c>
      <c r="Y136" s="3">
        <f t="shared" si="47"/>
        <v>0.13306214285714282</v>
      </c>
      <c r="Z136" s="3">
        <f t="shared" si="48"/>
        <v>0</v>
      </c>
      <c r="AB136" s="141">
        <v>2.7100399999999998</v>
      </c>
      <c r="AC136" s="141">
        <v>33.573529999999998</v>
      </c>
      <c r="AD136" s="141">
        <v>41.0931</v>
      </c>
      <c r="AE136" s="141">
        <v>3.6761200000000001</v>
      </c>
      <c r="AF136" s="141">
        <v>94.440510000000003</v>
      </c>
      <c r="AH136" s="152">
        <v>0.236942848207432</v>
      </c>
      <c r="AI136" s="152">
        <v>0.658046649963827</v>
      </c>
      <c r="AJ136" s="152">
        <v>18.9136863411481</v>
      </c>
      <c r="AK136" s="67">
        <v>2.1825984613145799</v>
      </c>
    </row>
    <row r="137" spans="1:37" x14ac:dyDescent="0.3">
      <c r="A137" s="55">
        <v>134</v>
      </c>
      <c r="B137" s="55" t="s">
        <v>34</v>
      </c>
      <c r="C137" s="56">
        <v>45062</v>
      </c>
      <c r="D137" s="27">
        <v>21.43</v>
      </c>
      <c r="E137" s="57">
        <v>0.3</v>
      </c>
      <c r="F137" s="57">
        <v>0.4</v>
      </c>
      <c r="G137" s="57">
        <v>0.4</v>
      </c>
      <c r="H137" s="57">
        <f t="shared" si="44"/>
        <v>1.1000000000000001</v>
      </c>
      <c r="I137" s="31">
        <v>300</v>
      </c>
      <c r="J137" s="31">
        <v>0</v>
      </c>
      <c r="K137" s="31">
        <v>0</v>
      </c>
      <c r="L137" s="31">
        <v>0</v>
      </c>
      <c r="M137" s="31">
        <f t="shared" si="38"/>
        <v>300</v>
      </c>
      <c r="N137" s="32">
        <f t="shared" si="39"/>
        <v>100</v>
      </c>
      <c r="O137" s="32">
        <f t="shared" si="40"/>
        <v>0</v>
      </c>
      <c r="P137" s="32">
        <f t="shared" si="41"/>
        <v>0</v>
      </c>
      <c r="Q137" s="32">
        <f t="shared" si="42"/>
        <v>0</v>
      </c>
      <c r="R137" s="31">
        <v>2505</v>
      </c>
      <c r="S137" s="31">
        <v>2430</v>
      </c>
      <c r="T137" s="31">
        <v>2402</v>
      </c>
      <c r="U137" s="16">
        <f t="shared" si="45"/>
        <v>2445.6666666666665</v>
      </c>
      <c r="V137" s="34">
        <f t="shared" si="43"/>
        <v>10.280559999999999</v>
      </c>
      <c r="W137" s="3">
        <f t="shared" si="35"/>
        <v>10.280560000000001</v>
      </c>
      <c r="X137" s="3">
        <f t="shared" si="46"/>
        <v>0</v>
      </c>
      <c r="Y137" s="3">
        <f t="shared" si="47"/>
        <v>0</v>
      </c>
      <c r="Z137" s="3">
        <f t="shared" si="48"/>
        <v>0</v>
      </c>
      <c r="AB137" s="141">
        <v>2.5516100000000002</v>
      </c>
      <c r="AC137" s="141">
        <v>29.364640000000001</v>
      </c>
      <c r="AD137" s="141">
        <v>38.999040000000001</v>
      </c>
      <c r="AE137" s="141">
        <v>7.8055000000000003</v>
      </c>
      <c r="AF137" s="141">
        <v>90.953230000000005</v>
      </c>
      <c r="AH137" s="152">
        <v>0.236942848207432</v>
      </c>
      <c r="AI137" s="152">
        <v>0.43298207852901399</v>
      </c>
      <c r="AJ137" s="152">
        <v>13.003943382888201</v>
      </c>
      <c r="AK137" s="67">
        <v>1.78096632143448</v>
      </c>
    </row>
    <row r="138" spans="1:37" x14ac:dyDescent="0.3">
      <c r="A138" s="55">
        <v>135</v>
      </c>
      <c r="B138" s="55" t="s">
        <v>34</v>
      </c>
      <c r="C138" s="56">
        <v>45062</v>
      </c>
      <c r="D138" s="27">
        <v>20.97</v>
      </c>
      <c r="E138" s="57">
        <v>0.25</v>
      </c>
      <c r="F138" s="57">
        <v>0.45</v>
      </c>
      <c r="G138" s="57">
        <v>0.5</v>
      </c>
      <c r="H138" s="57">
        <f t="shared" si="44"/>
        <v>1.2</v>
      </c>
      <c r="I138" s="31">
        <v>295</v>
      </c>
      <c r="J138" s="31">
        <v>1</v>
      </c>
      <c r="K138" s="31">
        <v>4</v>
      </c>
      <c r="L138" s="31">
        <v>0</v>
      </c>
      <c r="M138" s="31">
        <f t="shared" si="38"/>
        <v>300</v>
      </c>
      <c r="N138" s="32">
        <f t="shared" si="39"/>
        <v>98.333333333333329</v>
      </c>
      <c r="O138" s="32">
        <f t="shared" si="40"/>
        <v>0.33333333333333337</v>
      </c>
      <c r="P138" s="32">
        <f t="shared" si="41"/>
        <v>1.3333333333333335</v>
      </c>
      <c r="Q138" s="32">
        <f t="shared" si="42"/>
        <v>0</v>
      </c>
      <c r="R138" s="31">
        <v>2700</v>
      </c>
      <c r="S138" s="31">
        <v>2722</v>
      </c>
      <c r="T138" s="31">
        <v>2779</v>
      </c>
      <c r="U138" s="16">
        <f t="shared" si="45"/>
        <v>2733.6666666666665</v>
      </c>
      <c r="V138" s="34">
        <f t="shared" si="43"/>
        <v>11.894119999999999</v>
      </c>
      <c r="W138" s="3">
        <f t="shared" si="35"/>
        <v>11.695884666666666</v>
      </c>
      <c r="X138" s="3">
        <f t="shared" si="46"/>
        <v>3.9647066666666668E-2</v>
      </c>
      <c r="Y138" s="3">
        <f t="shared" si="47"/>
        <v>0.15858826666666667</v>
      </c>
      <c r="Z138" s="3">
        <f t="shared" si="48"/>
        <v>0</v>
      </c>
      <c r="AB138" s="141">
        <v>3.46895</v>
      </c>
      <c r="AC138" s="141">
        <v>25.40259</v>
      </c>
      <c r="AD138" s="141">
        <v>38.227559999999997</v>
      </c>
      <c r="AE138" s="141">
        <v>4.3850100000000003</v>
      </c>
      <c r="AF138" s="141">
        <v>86.15361</v>
      </c>
      <c r="AH138" s="152">
        <v>1.1339122136514901</v>
      </c>
      <c r="AI138" s="152">
        <v>0.43298207852901399</v>
      </c>
      <c r="AJ138" s="152">
        <v>1.6</v>
      </c>
      <c r="AK138" s="67">
        <v>1.5727966506720701</v>
      </c>
    </row>
    <row r="139" spans="1:37" x14ac:dyDescent="0.3">
      <c r="A139" s="55">
        <v>136</v>
      </c>
      <c r="B139" s="55" t="s">
        <v>34</v>
      </c>
      <c r="C139" s="56">
        <v>45062</v>
      </c>
      <c r="D139" s="27">
        <v>21.17</v>
      </c>
      <c r="E139" s="57">
        <v>0.25</v>
      </c>
      <c r="F139" s="57">
        <v>0.4</v>
      </c>
      <c r="G139" s="57">
        <v>0.4</v>
      </c>
      <c r="H139" s="57">
        <f t="shared" si="44"/>
        <v>1.05</v>
      </c>
      <c r="I139" s="31">
        <v>294</v>
      </c>
      <c r="J139" s="31">
        <v>0</v>
      </c>
      <c r="K139" s="31">
        <v>6</v>
      </c>
      <c r="L139" s="31">
        <v>0</v>
      </c>
      <c r="M139" s="31">
        <f t="shared" si="38"/>
        <v>300</v>
      </c>
      <c r="N139" s="32">
        <f t="shared" si="39"/>
        <v>98</v>
      </c>
      <c r="O139" s="32">
        <f t="shared" si="40"/>
        <v>0</v>
      </c>
      <c r="P139" s="32">
        <f t="shared" si="41"/>
        <v>2</v>
      </c>
      <c r="Q139" s="32">
        <f t="shared" si="42"/>
        <v>0</v>
      </c>
      <c r="R139" s="31">
        <v>1768</v>
      </c>
      <c r="S139" s="31">
        <v>1733</v>
      </c>
      <c r="T139" s="31">
        <v>1803</v>
      </c>
      <c r="U139" s="16">
        <f t="shared" si="45"/>
        <v>1768</v>
      </c>
      <c r="V139" s="34">
        <f t="shared" si="43"/>
        <v>7.7168399999999995</v>
      </c>
      <c r="W139" s="3">
        <f t="shared" si="35"/>
        <v>7.5625032000000001</v>
      </c>
      <c r="X139" s="3">
        <f t="shared" si="46"/>
        <v>0</v>
      </c>
      <c r="Y139" s="3">
        <f t="shared" si="47"/>
        <v>0.1543368</v>
      </c>
      <c r="Z139" s="3">
        <f t="shared" si="48"/>
        <v>0</v>
      </c>
      <c r="AB139" s="141">
        <v>2.5600200000000002</v>
      </c>
      <c r="AC139" s="141">
        <v>35.372120000000002</v>
      </c>
      <c r="AD139" s="141">
        <v>41.861150000000002</v>
      </c>
      <c r="AE139" s="141">
        <v>7.8165899999999997</v>
      </c>
      <c r="AF139" s="141">
        <v>97.341840000000005</v>
      </c>
      <c r="AH139" s="152">
        <v>1.6</v>
      </c>
      <c r="AI139" s="152">
        <v>0.48134460965771902</v>
      </c>
      <c r="AJ139" s="152">
        <v>1.6</v>
      </c>
      <c r="AK139" s="67">
        <v>1.37162045664906</v>
      </c>
    </row>
    <row r="140" spans="1:37" x14ac:dyDescent="0.3">
      <c r="A140" s="58">
        <v>137</v>
      </c>
      <c r="B140" s="58" t="s">
        <v>35</v>
      </c>
      <c r="C140" s="59">
        <v>45063</v>
      </c>
      <c r="D140" s="30">
        <v>19.36</v>
      </c>
      <c r="E140" s="60">
        <v>0.3</v>
      </c>
      <c r="F140" s="60">
        <v>0.4</v>
      </c>
      <c r="G140" s="60">
        <v>0.4</v>
      </c>
      <c r="H140" s="60">
        <f t="shared" si="44"/>
        <v>1.1000000000000001</v>
      </c>
      <c r="I140" s="31">
        <v>297</v>
      </c>
      <c r="J140" s="31">
        <v>0</v>
      </c>
      <c r="K140" s="31">
        <v>3</v>
      </c>
      <c r="L140" s="31">
        <v>0</v>
      </c>
      <c r="M140" s="31">
        <f t="shared" si="38"/>
        <v>300</v>
      </c>
      <c r="N140" s="32">
        <f t="shared" si="39"/>
        <v>99</v>
      </c>
      <c r="O140" s="32">
        <f t="shared" si="40"/>
        <v>0</v>
      </c>
      <c r="P140" s="32">
        <f t="shared" si="41"/>
        <v>1</v>
      </c>
      <c r="Q140" s="32">
        <f t="shared" si="42"/>
        <v>0</v>
      </c>
      <c r="R140" s="31">
        <v>2976</v>
      </c>
      <c r="S140" s="31">
        <v>3029</v>
      </c>
      <c r="T140" s="31">
        <v>2919</v>
      </c>
      <c r="U140" s="16">
        <f t="shared" si="45"/>
        <v>2974.6666666666665</v>
      </c>
      <c r="V140" s="34">
        <f t="shared" si="43"/>
        <v>12.493319999999999</v>
      </c>
      <c r="W140" s="3">
        <f t="shared" si="35"/>
        <v>12.368386799999998</v>
      </c>
      <c r="X140" s="3">
        <f t="shared" si="46"/>
        <v>0</v>
      </c>
      <c r="Y140" s="3">
        <f t="shared" si="47"/>
        <v>0.12493319999999999</v>
      </c>
      <c r="Z140" s="3">
        <f t="shared" si="48"/>
        <v>0</v>
      </c>
      <c r="AB140" s="141">
        <v>2.8240699999999999</v>
      </c>
      <c r="AC140" s="141">
        <v>33.317520000000002</v>
      </c>
      <c r="AD140" s="141">
        <v>38.298200000000001</v>
      </c>
      <c r="AE140" s="141">
        <v>3.3661599999999998</v>
      </c>
      <c r="AF140" s="141">
        <v>97.164649999999995</v>
      </c>
      <c r="AH140" s="152">
        <v>0.66143297548769397</v>
      </c>
      <c r="AI140" s="152">
        <v>0.285959215103681</v>
      </c>
      <c r="AJ140" s="152">
        <v>1.6</v>
      </c>
      <c r="AK140" s="67">
        <v>1.2113276425092001</v>
      </c>
    </row>
    <row r="141" spans="1:37" x14ac:dyDescent="0.3">
      <c r="A141" s="58">
        <v>138</v>
      </c>
      <c r="B141" s="58" t="s">
        <v>35</v>
      </c>
      <c r="C141" s="59">
        <v>45063</v>
      </c>
      <c r="D141" s="30">
        <v>19.190000000000001</v>
      </c>
      <c r="E141" s="60">
        <v>0.2</v>
      </c>
      <c r="F141" s="60">
        <v>0.35</v>
      </c>
      <c r="G141" s="60">
        <v>0.4</v>
      </c>
      <c r="H141" s="60">
        <f t="shared" si="44"/>
        <v>0.95000000000000007</v>
      </c>
      <c r="I141" s="31">
        <v>298</v>
      </c>
      <c r="J141" s="31">
        <v>1</v>
      </c>
      <c r="K141" s="31">
        <v>1</v>
      </c>
      <c r="L141" s="31">
        <v>0</v>
      </c>
      <c r="M141" s="31">
        <f t="shared" si="38"/>
        <v>300</v>
      </c>
      <c r="N141" s="32">
        <f t="shared" si="39"/>
        <v>99.333333333333329</v>
      </c>
      <c r="O141" s="32">
        <f t="shared" si="40"/>
        <v>0.33333333333333337</v>
      </c>
      <c r="P141" s="32">
        <f t="shared" si="41"/>
        <v>0.33333333333333337</v>
      </c>
      <c r="Q141" s="32">
        <f t="shared" si="42"/>
        <v>0</v>
      </c>
      <c r="R141" s="31">
        <v>2932</v>
      </c>
      <c r="S141" s="31">
        <v>2900</v>
      </c>
      <c r="T141" s="31">
        <v>2809</v>
      </c>
      <c r="U141" s="16">
        <f t="shared" si="45"/>
        <v>2880.3333333333335</v>
      </c>
      <c r="V141" s="34">
        <f t="shared" si="43"/>
        <v>12.02252</v>
      </c>
      <c r="W141" s="3">
        <f t="shared" si="35"/>
        <v>11.942369866666665</v>
      </c>
      <c r="X141" s="3">
        <f t="shared" si="46"/>
        <v>4.0075066666666673E-2</v>
      </c>
      <c r="Y141" s="3">
        <f t="shared" si="47"/>
        <v>4.0075066666666673E-2</v>
      </c>
      <c r="Z141" s="3">
        <f t="shared" si="48"/>
        <v>0</v>
      </c>
      <c r="AB141" s="141">
        <v>2.7851900000000001</v>
      </c>
      <c r="AC141" s="141">
        <v>43.55847</v>
      </c>
      <c r="AD141" s="141">
        <v>33.964120000000001</v>
      </c>
      <c r="AE141" s="141">
        <v>6.01023</v>
      </c>
      <c r="AF141" s="141">
        <v>87.341459999999998</v>
      </c>
      <c r="AH141" s="152">
        <v>1.6737834059397001</v>
      </c>
      <c r="AI141" s="152">
        <v>0.41458785139832099</v>
      </c>
      <c r="AJ141" s="152">
        <v>8.4004722074663007</v>
      </c>
      <c r="AK141" s="67">
        <v>1.45477598682985</v>
      </c>
    </row>
    <row r="142" spans="1:37" x14ac:dyDescent="0.3">
      <c r="A142" s="58">
        <v>139</v>
      </c>
      <c r="B142" s="58" t="s">
        <v>35</v>
      </c>
      <c r="C142" s="59">
        <v>45063</v>
      </c>
      <c r="D142" s="30">
        <v>20.5</v>
      </c>
      <c r="E142" s="60">
        <v>0.2</v>
      </c>
      <c r="F142" s="60">
        <v>0.3</v>
      </c>
      <c r="G142" s="60">
        <v>0.4</v>
      </c>
      <c r="H142" s="60">
        <f t="shared" si="44"/>
        <v>0.9</v>
      </c>
      <c r="I142" s="31">
        <v>297</v>
      </c>
      <c r="J142" s="31">
        <v>1</v>
      </c>
      <c r="K142" s="31">
        <v>2</v>
      </c>
      <c r="L142" s="31">
        <v>0</v>
      </c>
      <c r="M142" s="31">
        <f t="shared" si="38"/>
        <v>300</v>
      </c>
      <c r="N142" s="32">
        <f t="shared" si="39"/>
        <v>99</v>
      </c>
      <c r="O142" s="32">
        <f t="shared" si="40"/>
        <v>0.33333333333333337</v>
      </c>
      <c r="P142" s="32">
        <f t="shared" si="41"/>
        <v>0.66666666666666674</v>
      </c>
      <c r="Q142" s="32">
        <f t="shared" si="42"/>
        <v>0</v>
      </c>
      <c r="R142" s="31">
        <v>3360</v>
      </c>
      <c r="S142" s="31">
        <v>3441</v>
      </c>
      <c r="T142" s="31">
        <v>3407</v>
      </c>
      <c r="U142" s="16">
        <f t="shared" si="45"/>
        <v>3402.6666666666665</v>
      </c>
      <c r="V142" s="34">
        <f t="shared" si="43"/>
        <v>14.581959999999997</v>
      </c>
      <c r="W142" s="3">
        <f t="shared" si="35"/>
        <v>14.436140399999998</v>
      </c>
      <c r="X142" s="3">
        <f t="shared" si="46"/>
        <v>4.8606533333333327E-2</v>
      </c>
      <c r="Y142" s="3">
        <f t="shared" si="47"/>
        <v>9.7213066666666653E-2</v>
      </c>
      <c r="Z142" s="3">
        <f t="shared" si="48"/>
        <v>0</v>
      </c>
      <c r="AB142" s="141">
        <v>2.7626499999999998</v>
      </c>
      <c r="AC142" s="141">
        <v>35.783580000000001</v>
      </c>
      <c r="AD142" s="141">
        <v>44.055509999999998</v>
      </c>
      <c r="AE142" s="141">
        <v>3.8534099999999998</v>
      </c>
      <c r="AF142" s="141">
        <v>100.6456</v>
      </c>
      <c r="AH142" s="152">
        <v>1.6</v>
      </c>
      <c r="AI142" s="152">
        <v>1.36730722248946</v>
      </c>
      <c r="AJ142" s="152">
        <v>5.7391362949882296</v>
      </c>
      <c r="AK142" s="67">
        <v>1.44987408793568</v>
      </c>
    </row>
    <row r="143" spans="1:37" x14ac:dyDescent="0.3">
      <c r="A143" s="58">
        <v>140</v>
      </c>
      <c r="B143" s="58" t="s">
        <v>35</v>
      </c>
      <c r="C143" s="59">
        <v>45063</v>
      </c>
      <c r="D143" s="30">
        <v>18.05</v>
      </c>
      <c r="E143" s="60">
        <v>0.25</v>
      </c>
      <c r="F143" s="60">
        <v>0.45</v>
      </c>
      <c r="G143" s="60">
        <v>0.45</v>
      </c>
      <c r="H143" s="60">
        <f t="shared" si="44"/>
        <v>1.1499999999999999</v>
      </c>
      <c r="I143" s="31">
        <v>292</v>
      </c>
      <c r="J143" s="31">
        <v>0</v>
      </c>
      <c r="K143" s="31">
        <v>7</v>
      </c>
      <c r="L143" s="31">
        <v>1</v>
      </c>
      <c r="M143" s="31">
        <f t="shared" si="38"/>
        <v>300</v>
      </c>
      <c r="N143" s="32">
        <f t="shared" si="39"/>
        <v>97.333333333333343</v>
      </c>
      <c r="O143" s="32">
        <f t="shared" si="40"/>
        <v>0</v>
      </c>
      <c r="P143" s="32">
        <f t="shared" si="41"/>
        <v>2.3333333333333335</v>
      </c>
      <c r="Q143" s="32">
        <f t="shared" si="42"/>
        <v>0.33333333333333337</v>
      </c>
      <c r="R143" s="31">
        <v>3360</v>
      </c>
      <c r="S143" s="31">
        <v>3441</v>
      </c>
      <c r="T143" s="31">
        <v>3407</v>
      </c>
      <c r="U143" s="16">
        <f t="shared" si="45"/>
        <v>3402.6666666666665</v>
      </c>
      <c r="V143" s="34">
        <f t="shared" si="43"/>
        <v>14.581959999999997</v>
      </c>
      <c r="W143" s="3">
        <f t="shared" si="35"/>
        <v>14.193107733333331</v>
      </c>
      <c r="X143" s="3">
        <f t="shared" si="46"/>
        <v>0</v>
      </c>
      <c r="Y143" s="3">
        <f t="shared" si="47"/>
        <v>0.3402457333333333</v>
      </c>
      <c r="Z143" s="3">
        <f t="shared" si="48"/>
        <v>4.8606533333333327E-2</v>
      </c>
      <c r="AB143" s="141">
        <v>2.7252700000000001</v>
      </c>
      <c r="AC143" s="141">
        <v>32.823839999999997</v>
      </c>
      <c r="AD143" s="141">
        <v>36.31765</v>
      </c>
      <c r="AE143" s="141">
        <v>7.24376</v>
      </c>
      <c r="AF143" s="141">
        <v>86.424400000000006</v>
      </c>
      <c r="AH143" s="152">
        <v>0.43353130981982302</v>
      </c>
      <c r="AI143" s="152">
        <v>0.41092331485625699</v>
      </c>
      <c r="AJ143" s="152">
        <v>1.6</v>
      </c>
      <c r="AK143" s="67">
        <v>1.4645836127085901</v>
      </c>
    </row>
    <row r="144" spans="1:37" x14ac:dyDescent="0.3">
      <c r="A144" s="58">
        <v>141</v>
      </c>
      <c r="B144" s="58" t="s">
        <v>35</v>
      </c>
      <c r="C144" s="59">
        <v>45063</v>
      </c>
      <c r="D144" s="30">
        <v>20.420000000000002</v>
      </c>
      <c r="E144" s="60">
        <v>0.35</v>
      </c>
      <c r="F144" s="60">
        <v>0.55000000000000004</v>
      </c>
      <c r="G144" s="60">
        <v>0.5</v>
      </c>
      <c r="H144" s="60">
        <f t="shared" si="44"/>
        <v>1.4</v>
      </c>
      <c r="I144" s="31">
        <v>298</v>
      </c>
      <c r="J144" s="31">
        <v>0</v>
      </c>
      <c r="K144" s="31">
        <v>2</v>
      </c>
      <c r="L144" s="31">
        <v>0</v>
      </c>
      <c r="M144" s="31">
        <f t="shared" si="38"/>
        <v>300</v>
      </c>
      <c r="N144" s="32">
        <f t="shared" si="39"/>
        <v>99.333333333333329</v>
      </c>
      <c r="O144" s="32">
        <f t="shared" si="40"/>
        <v>0</v>
      </c>
      <c r="P144" s="32">
        <f t="shared" si="41"/>
        <v>0.66666666666666674</v>
      </c>
      <c r="Q144" s="32">
        <f t="shared" si="42"/>
        <v>0</v>
      </c>
      <c r="R144" s="31">
        <v>2265</v>
      </c>
      <c r="S144" s="31">
        <v>2246</v>
      </c>
      <c r="T144" s="31">
        <v>2258</v>
      </c>
      <c r="U144" s="16">
        <f t="shared" si="45"/>
        <v>2256.3333333333335</v>
      </c>
      <c r="V144" s="34">
        <f t="shared" si="43"/>
        <v>9.6642399999999995</v>
      </c>
      <c r="W144" s="3">
        <f t="shared" si="35"/>
        <v>9.5998117333333326</v>
      </c>
      <c r="X144" s="3">
        <f t="shared" si="46"/>
        <v>0</v>
      </c>
      <c r="Y144" s="3">
        <f t="shared" si="47"/>
        <v>6.4428266666666664E-2</v>
      </c>
      <c r="Z144" s="3">
        <f t="shared" si="48"/>
        <v>0</v>
      </c>
      <c r="AB144" s="141">
        <v>2.7193100000000001</v>
      </c>
      <c r="AC144" s="141">
        <v>20.128019999999999</v>
      </c>
      <c r="AD144" s="141">
        <v>32.267690000000002</v>
      </c>
      <c r="AE144" s="141">
        <v>2.4685800000000002</v>
      </c>
      <c r="AF144" s="141">
        <v>71.143510000000006</v>
      </c>
      <c r="AH144" s="152">
        <v>0.115653142554281</v>
      </c>
      <c r="AI144" s="152">
        <v>0.42193132084435903</v>
      </c>
      <c r="AJ144" s="152">
        <v>1.6</v>
      </c>
      <c r="AK144" s="67">
        <v>1.52845574581602</v>
      </c>
    </row>
    <row r="145" spans="1:37" x14ac:dyDescent="0.3">
      <c r="A145" s="58">
        <v>142</v>
      </c>
      <c r="B145" s="58" t="s">
        <v>35</v>
      </c>
      <c r="C145" s="59">
        <v>45063</v>
      </c>
      <c r="D145" s="30">
        <v>20.72</v>
      </c>
      <c r="E145" s="60">
        <v>0.25</v>
      </c>
      <c r="F145" s="60">
        <v>0.4</v>
      </c>
      <c r="G145" s="60">
        <v>0.5</v>
      </c>
      <c r="H145" s="60">
        <f t="shared" si="44"/>
        <v>1.1499999999999999</v>
      </c>
      <c r="I145" s="31">
        <v>298</v>
      </c>
      <c r="J145" s="31">
        <v>1</v>
      </c>
      <c r="K145" s="31">
        <v>1</v>
      </c>
      <c r="L145" s="31">
        <v>0</v>
      </c>
      <c r="M145" s="31">
        <f t="shared" si="38"/>
        <v>300</v>
      </c>
      <c r="N145" s="32">
        <f t="shared" si="39"/>
        <v>99.333333333333329</v>
      </c>
      <c r="O145" s="32">
        <f t="shared" si="40"/>
        <v>0.33333333333333337</v>
      </c>
      <c r="P145" s="32">
        <f t="shared" si="41"/>
        <v>0.33333333333333337</v>
      </c>
      <c r="Q145" s="32">
        <f t="shared" si="42"/>
        <v>0</v>
      </c>
      <c r="R145" s="31">
        <v>1977</v>
      </c>
      <c r="S145" s="31">
        <v>1930</v>
      </c>
      <c r="T145" s="31">
        <v>1928</v>
      </c>
      <c r="U145" s="16">
        <f t="shared" si="45"/>
        <v>1945</v>
      </c>
      <c r="V145" s="34">
        <f t="shared" si="43"/>
        <v>8.2518399999999996</v>
      </c>
      <c r="W145" s="3">
        <f t="shared" si="35"/>
        <v>8.1968277333333326</v>
      </c>
      <c r="X145" s="3">
        <f t="shared" si="46"/>
        <v>2.7506133333333335E-2</v>
      </c>
      <c r="Y145" s="3">
        <f t="shared" si="47"/>
        <v>2.7506133333333335E-2</v>
      </c>
      <c r="Z145" s="3">
        <f t="shared" si="48"/>
        <v>0</v>
      </c>
      <c r="AB145" s="141">
        <v>3.3326699999999998</v>
      </c>
      <c r="AC145" s="141">
        <v>26.366610000000001</v>
      </c>
      <c r="AD145" s="141">
        <v>37.101739999999999</v>
      </c>
      <c r="AE145" s="141">
        <v>8.9655500000000004</v>
      </c>
      <c r="AF145" s="141">
        <v>86.893619999999999</v>
      </c>
      <c r="AH145" s="152">
        <v>0.28238810790105401</v>
      </c>
      <c r="AI145" s="152">
        <v>1.01993485955462</v>
      </c>
      <c r="AJ145" s="152">
        <v>21.0062159328745</v>
      </c>
      <c r="AK145" s="67">
        <v>2.0413161105506998</v>
      </c>
    </row>
    <row r="146" spans="1:37" x14ac:dyDescent="0.3">
      <c r="A146" s="58">
        <v>143</v>
      </c>
      <c r="B146" s="58" t="s">
        <v>35</v>
      </c>
      <c r="C146" s="59">
        <v>45063</v>
      </c>
      <c r="D146" s="30">
        <v>22.04</v>
      </c>
      <c r="E146" s="60">
        <v>0.4</v>
      </c>
      <c r="F146" s="60">
        <v>0.45</v>
      </c>
      <c r="G146" s="60">
        <v>0.4</v>
      </c>
      <c r="H146" s="60">
        <f t="shared" si="44"/>
        <v>1.25</v>
      </c>
      <c r="I146" s="31">
        <v>295</v>
      </c>
      <c r="J146" s="31">
        <v>2</v>
      </c>
      <c r="K146" s="31">
        <v>3</v>
      </c>
      <c r="L146" s="31">
        <v>0</v>
      </c>
      <c r="M146" s="31">
        <f t="shared" si="38"/>
        <v>300</v>
      </c>
      <c r="N146" s="32">
        <f t="shared" si="39"/>
        <v>98.333333333333329</v>
      </c>
      <c r="O146" s="32">
        <f t="shared" si="40"/>
        <v>0.66666666666666674</v>
      </c>
      <c r="P146" s="32">
        <f t="shared" si="41"/>
        <v>1</v>
      </c>
      <c r="Q146" s="32">
        <f t="shared" si="42"/>
        <v>0</v>
      </c>
      <c r="R146" s="31">
        <v>2027</v>
      </c>
      <c r="S146" s="31">
        <v>2069</v>
      </c>
      <c r="T146" s="31">
        <v>2016</v>
      </c>
      <c r="U146" s="16">
        <f t="shared" si="45"/>
        <v>2037.3333333333333</v>
      </c>
      <c r="V146" s="34">
        <f t="shared" si="43"/>
        <v>8.6284799999999997</v>
      </c>
      <c r="W146" s="3">
        <f t="shared" si="35"/>
        <v>8.4846719999999998</v>
      </c>
      <c r="X146" s="3">
        <f t="shared" si="46"/>
        <v>5.7523200000000003E-2</v>
      </c>
      <c r="Y146" s="3">
        <f t="shared" si="47"/>
        <v>8.6284799999999995E-2</v>
      </c>
      <c r="Z146" s="3">
        <f t="shared" si="48"/>
        <v>0</v>
      </c>
      <c r="AB146" s="141">
        <v>2.5188600000000001</v>
      </c>
      <c r="AC146" s="141">
        <v>25.038399999999999</v>
      </c>
      <c r="AD146" s="141">
        <v>36.584739999999996</v>
      </c>
      <c r="AE146" s="141">
        <v>4.3639599999999996</v>
      </c>
      <c r="AF146" s="141">
        <v>93.228920000000002</v>
      </c>
      <c r="AH146" s="152">
        <v>1.6</v>
      </c>
      <c r="AI146" s="152">
        <v>1.26282459653497</v>
      </c>
      <c r="AJ146" s="152">
        <v>1.6</v>
      </c>
      <c r="AK146" s="67">
        <v>1.5875985913903099</v>
      </c>
    </row>
    <row r="147" spans="1:37" x14ac:dyDescent="0.3">
      <c r="A147" s="58">
        <v>144</v>
      </c>
      <c r="B147" s="58" t="s">
        <v>35</v>
      </c>
      <c r="C147" s="59">
        <v>45063</v>
      </c>
      <c r="D147" s="30">
        <v>20.9</v>
      </c>
      <c r="E147" s="60">
        <v>0.2</v>
      </c>
      <c r="F147" s="60">
        <v>0.35</v>
      </c>
      <c r="G147" s="60">
        <v>0.35</v>
      </c>
      <c r="H147" s="60">
        <f t="shared" si="44"/>
        <v>0.9</v>
      </c>
      <c r="I147" s="31">
        <v>296</v>
      </c>
      <c r="J147" s="31">
        <v>1</v>
      </c>
      <c r="K147" s="31">
        <v>3</v>
      </c>
      <c r="L147" s="31">
        <v>0</v>
      </c>
      <c r="M147" s="31">
        <f t="shared" si="38"/>
        <v>300</v>
      </c>
      <c r="N147" s="32">
        <f t="shared" si="39"/>
        <v>98.666666666666671</v>
      </c>
      <c r="O147" s="32">
        <f t="shared" si="40"/>
        <v>0.33333333333333337</v>
      </c>
      <c r="P147" s="32">
        <f t="shared" si="41"/>
        <v>1</v>
      </c>
      <c r="Q147" s="32">
        <f t="shared" si="42"/>
        <v>0</v>
      </c>
      <c r="R147" s="31">
        <v>1753</v>
      </c>
      <c r="S147" s="31">
        <v>1713</v>
      </c>
      <c r="T147" s="31">
        <v>1815</v>
      </c>
      <c r="U147" s="16">
        <f t="shared" si="45"/>
        <v>1760.3333333333333</v>
      </c>
      <c r="V147" s="34">
        <f t="shared" si="43"/>
        <v>7.7682000000000002</v>
      </c>
      <c r="W147" s="3">
        <f t="shared" si="35"/>
        <v>7.6646239999999999</v>
      </c>
      <c r="X147" s="3">
        <f t="shared" si="46"/>
        <v>2.5894000000000004E-2</v>
      </c>
      <c r="Y147" s="3">
        <f t="shared" si="47"/>
        <v>7.7682000000000001E-2</v>
      </c>
      <c r="Z147" s="3">
        <f t="shared" si="48"/>
        <v>0</v>
      </c>
      <c r="AB147" s="141">
        <v>2.7397499999999999</v>
      </c>
      <c r="AC147" s="141">
        <v>31.77657</v>
      </c>
      <c r="AD147" s="141">
        <v>32.050460000000001</v>
      </c>
      <c r="AE147" s="141">
        <v>6.1715099999999996</v>
      </c>
      <c r="AF147" s="141">
        <v>86.999889999999994</v>
      </c>
      <c r="AH147" s="152">
        <v>0.58872194207349204</v>
      </c>
      <c r="AI147" s="152">
        <v>0.496375188979089</v>
      </c>
      <c r="AJ147" s="152">
        <v>5.7391362949882296</v>
      </c>
      <c r="AK147" s="67">
        <v>1.7710088451485999</v>
      </c>
    </row>
    <row r="148" spans="1:37" x14ac:dyDescent="0.3">
      <c r="A148" s="61">
        <v>145</v>
      </c>
      <c r="B148" s="61" t="s">
        <v>36</v>
      </c>
      <c r="C148" s="62">
        <v>45064</v>
      </c>
      <c r="D148" s="21">
        <v>19.420000000000002</v>
      </c>
      <c r="E148" s="51">
        <v>0.25</v>
      </c>
      <c r="F148" s="51">
        <v>0.35</v>
      </c>
      <c r="G148" s="51">
        <v>0.35</v>
      </c>
      <c r="H148" s="51">
        <f t="shared" si="44"/>
        <v>0.95</v>
      </c>
      <c r="I148" s="31">
        <v>297</v>
      </c>
      <c r="J148" s="31">
        <v>0</v>
      </c>
      <c r="K148" s="31">
        <v>3</v>
      </c>
      <c r="L148" s="31">
        <v>0</v>
      </c>
      <c r="M148" s="31">
        <f t="shared" si="38"/>
        <v>300</v>
      </c>
      <c r="N148" s="32">
        <f t="shared" si="39"/>
        <v>99</v>
      </c>
      <c r="O148" s="32">
        <f t="shared" si="40"/>
        <v>0</v>
      </c>
      <c r="P148" s="32">
        <f t="shared" si="41"/>
        <v>1</v>
      </c>
      <c r="Q148" s="32">
        <f t="shared" si="42"/>
        <v>0</v>
      </c>
      <c r="R148" s="31">
        <v>1946</v>
      </c>
      <c r="S148" s="31">
        <v>2040</v>
      </c>
      <c r="T148" s="31">
        <v>1925</v>
      </c>
      <c r="U148" s="16">
        <f t="shared" si="45"/>
        <v>1970.3333333333333</v>
      </c>
      <c r="V148" s="34">
        <f t="shared" si="43"/>
        <v>8.2390000000000008</v>
      </c>
      <c r="W148" s="3">
        <f t="shared" si="35"/>
        <v>8.1566100000000006</v>
      </c>
      <c r="X148" s="3">
        <f t="shared" si="46"/>
        <v>0</v>
      </c>
      <c r="Y148" s="3">
        <f t="shared" si="47"/>
        <v>8.2390000000000005E-2</v>
      </c>
      <c r="Z148" s="3">
        <f t="shared" si="48"/>
        <v>0</v>
      </c>
      <c r="AB148" s="141">
        <v>2.8149999999999999</v>
      </c>
      <c r="AC148" s="141">
        <v>23.69943</v>
      </c>
      <c r="AD148" s="141">
        <v>36.322409999999998</v>
      </c>
      <c r="AE148" s="141">
        <v>6.0388900000000003</v>
      </c>
      <c r="AF148" s="141">
        <v>85.652919999999995</v>
      </c>
      <c r="AH148" s="152">
        <v>1.6</v>
      </c>
      <c r="AI148" s="152">
        <v>0.34582027872269799</v>
      </c>
      <c r="AJ148" s="152">
        <v>1.6</v>
      </c>
      <c r="AK148" s="67">
        <v>1.7411624575509801</v>
      </c>
    </row>
    <row r="149" spans="1:37" x14ac:dyDescent="0.3">
      <c r="A149" s="61">
        <v>146</v>
      </c>
      <c r="B149" s="61" t="s">
        <v>36</v>
      </c>
      <c r="C149" s="62">
        <v>45064</v>
      </c>
      <c r="D149" s="21">
        <v>19</v>
      </c>
      <c r="E149" s="51">
        <v>0.25</v>
      </c>
      <c r="F149" s="51">
        <v>0.45</v>
      </c>
      <c r="G149" s="51">
        <v>0.5</v>
      </c>
      <c r="H149" s="51">
        <f t="shared" si="44"/>
        <v>1.2</v>
      </c>
      <c r="I149" s="31">
        <v>279</v>
      </c>
      <c r="J149" s="31">
        <v>0</v>
      </c>
      <c r="K149" s="31">
        <v>21</v>
      </c>
      <c r="L149" s="31">
        <v>0</v>
      </c>
      <c r="M149" s="31">
        <f t="shared" si="38"/>
        <v>300</v>
      </c>
      <c r="N149" s="32">
        <f t="shared" si="39"/>
        <v>93</v>
      </c>
      <c r="O149" s="32">
        <f t="shared" si="40"/>
        <v>0</v>
      </c>
      <c r="P149" s="32">
        <f t="shared" si="41"/>
        <v>7.0000000000000009</v>
      </c>
      <c r="Q149" s="32">
        <f t="shared" si="42"/>
        <v>0</v>
      </c>
      <c r="R149" s="31">
        <v>3872</v>
      </c>
      <c r="S149" s="31">
        <v>3925</v>
      </c>
      <c r="T149" s="31">
        <v>3825</v>
      </c>
      <c r="U149" s="16">
        <f t="shared" si="45"/>
        <v>3874</v>
      </c>
      <c r="V149" s="34">
        <f t="shared" si="43"/>
        <v>16.370999999999999</v>
      </c>
      <c r="W149" s="3">
        <f t="shared" si="35"/>
        <v>15.225029999999999</v>
      </c>
      <c r="X149" s="3">
        <f t="shared" si="46"/>
        <v>0</v>
      </c>
      <c r="Y149" s="3">
        <f t="shared" si="47"/>
        <v>1.1459700000000002</v>
      </c>
      <c r="Z149" s="3">
        <f t="shared" si="48"/>
        <v>0</v>
      </c>
      <c r="AB149" s="141">
        <v>2.6256699999999999</v>
      </c>
      <c r="AC149" s="141">
        <v>38.34525</v>
      </c>
      <c r="AD149" s="141">
        <v>56.171979999999998</v>
      </c>
      <c r="AE149" s="141">
        <v>10.327220000000001</v>
      </c>
      <c r="AF149" s="141">
        <v>143.50800000000001</v>
      </c>
      <c r="AH149" s="152">
        <v>0.52862633915853596</v>
      </c>
      <c r="AI149" s="152">
        <v>3.6906618618325</v>
      </c>
      <c r="AJ149" s="152">
        <v>26.540572000068199</v>
      </c>
      <c r="AK149" s="67">
        <v>1.3960385574759999</v>
      </c>
    </row>
    <row r="150" spans="1:37" x14ac:dyDescent="0.3">
      <c r="A150" s="61">
        <v>147</v>
      </c>
      <c r="B150" s="61" t="s">
        <v>36</v>
      </c>
      <c r="C150" s="62">
        <v>45064</v>
      </c>
      <c r="D150" s="21">
        <v>18.79</v>
      </c>
      <c r="E150" s="51">
        <v>0.35</v>
      </c>
      <c r="F150" s="51">
        <v>0.35</v>
      </c>
      <c r="G150" s="51">
        <v>0.35</v>
      </c>
      <c r="H150" s="51">
        <f t="shared" si="44"/>
        <v>1.0499999999999998</v>
      </c>
      <c r="I150" s="31">
        <v>294</v>
      </c>
      <c r="J150" s="31">
        <v>0</v>
      </c>
      <c r="K150" s="31">
        <v>6</v>
      </c>
      <c r="L150" s="31">
        <v>0</v>
      </c>
      <c r="M150" s="31">
        <f t="shared" si="38"/>
        <v>300</v>
      </c>
      <c r="N150" s="32">
        <f t="shared" si="39"/>
        <v>98</v>
      </c>
      <c r="O150" s="32">
        <f t="shared" si="40"/>
        <v>0</v>
      </c>
      <c r="P150" s="32">
        <f t="shared" si="41"/>
        <v>2</v>
      </c>
      <c r="Q150" s="32">
        <f t="shared" si="42"/>
        <v>0</v>
      </c>
      <c r="R150" s="31">
        <v>2185</v>
      </c>
      <c r="S150" s="31">
        <v>2157</v>
      </c>
      <c r="T150" s="31">
        <v>2137</v>
      </c>
      <c r="U150" s="16">
        <f t="shared" si="45"/>
        <v>2159.6666666666665</v>
      </c>
      <c r="V150" s="34">
        <f t="shared" si="43"/>
        <v>9.1463599999999996</v>
      </c>
      <c r="W150" s="3">
        <f t="shared" si="35"/>
        <v>8.9634327999999996</v>
      </c>
      <c r="X150" s="3">
        <f t="shared" si="46"/>
        <v>0</v>
      </c>
      <c r="Y150" s="3">
        <f t="shared" si="47"/>
        <v>0.18292719999999998</v>
      </c>
      <c r="Z150" s="3">
        <f t="shared" si="48"/>
        <v>0</v>
      </c>
      <c r="AB150" s="141">
        <v>2.7303000000000002</v>
      </c>
      <c r="AC150" s="141">
        <v>25.72654</v>
      </c>
      <c r="AD150" s="141">
        <v>33.130769999999998</v>
      </c>
      <c r="AE150" s="141">
        <v>9.5223600000000008</v>
      </c>
      <c r="AF150" s="141">
        <v>77.941180000000003</v>
      </c>
      <c r="AH150" s="152">
        <v>1.00784394579077</v>
      </c>
      <c r="AI150" s="152">
        <v>0.48885132873673098</v>
      </c>
      <c r="AJ150" s="152">
        <v>18.0285010379678</v>
      </c>
      <c r="AK150" s="67">
        <v>1.4743963186314699</v>
      </c>
    </row>
    <row r="151" spans="1:37" x14ac:dyDescent="0.3">
      <c r="A151" s="61">
        <v>148</v>
      </c>
      <c r="B151" s="61" t="s">
        <v>36</v>
      </c>
      <c r="C151" s="62">
        <v>45064</v>
      </c>
      <c r="D151" s="21">
        <v>20</v>
      </c>
      <c r="E151" s="51">
        <v>0.3</v>
      </c>
      <c r="F151" s="51">
        <v>0.45</v>
      </c>
      <c r="G151" s="51">
        <v>0.45</v>
      </c>
      <c r="H151" s="51">
        <f t="shared" si="44"/>
        <v>1.2</v>
      </c>
      <c r="I151" s="31">
        <v>293</v>
      </c>
      <c r="J151" s="31">
        <v>1</v>
      </c>
      <c r="K151" s="31">
        <v>6</v>
      </c>
      <c r="L151" s="31">
        <v>0</v>
      </c>
      <c r="M151" s="31">
        <f t="shared" si="38"/>
        <v>300</v>
      </c>
      <c r="N151" s="32">
        <f t="shared" si="39"/>
        <v>97.666666666666671</v>
      </c>
      <c r="O151" s="32">
        <f t="shared" si="40"/>
        <v>0.33333333333333337</v>
      </c>
      <c r="P151" s="32">
        <f t="shared" si="41"/>
        <v>2</v>
      </c>
      <c r="Q151" s="32">
        <f t="shared" si="42"/>
        <v>0</v>
      </c>
      <c r="R151" s="31">
        <v>2360</v>
      </c>
      <c r="S151" s="31">
        <v>2380</v>
      </c>
      <c r="T151" s="31">
        <v>2392</v>
      </c>
      <c r="U151" s="16">
        <f t="shared" si="45"/>
        <v>2377.3333333333335</v>
      </c>
      <c r="V151" s="34">
        <f t="shared" si="43"/>
        <v>10.23776</v>
      </c>
      <c r="W151" s="3">
        <f t="shared" si="35"/>
        <v>9.9988789333333337</v>
      </c>
      <c r="X151" s="3">
        <f t="shared" si="46"/>
        <v>3.4125866666666671E-2</v>
      </c>
      <c r="Y151" s="3">
        <f t="shared" si="47"/>
        <v>0.2047552</v>
      </c>
      <c r="Z151" s="3">
        <f t="shared" si="48"/>
        <v>0</v>
      </c>
      <c r="AB151" s="141">
        <v>3.3591799999999998</v>
      </c>
      <c r="AC151" s="141">
        <v>30.837869999999999</v>
      </c>
      <c r="AD151" s="141">
        <v>48.018999999999998</v>
      </c>
      <c r="AE151" s="141">
        <v>8.2561</v>
      </c>
      <c r="AF151" s="141">
        <v>122.6357</v>
      </c>
      <c r="AH151" s="152">
        <v>1.6</v>
      </c>
      <c r="AI151" s="152">
        <v>0.88305185197153502</v>
      </c>
      <c r="AJ151" s="152">
        <v>16.155862504615001</v>
      </c>
      <c r="AK151" s="67">
        <v>1.40092616097491</v>
      </c>
    </row>
    <row r="152" spans="1:37" x14ac:dyDescent="0.3">
      <c r="A152" s="61">
        <v>149</v>
      </c>
      <c r="B152" s="61" t="s">
        <v>36</v>
      </c>
      <c r="C152" s="62">
        <v>45064</v>
      </c>
      <c r="D152" s="21">
        <v>22.72</v>
      </c>
      <c r="E152" s="51">
        <v>0.1</v>
      </c>
      <c r="F152" s="51">
        <v>0.3</v>
      </c>
      <c r="G152" s="51">
        <v>0.35</v>
      </c>
      <c r="H152" s="51">
        <f t="shared" si="44"/>
        <v>0.75</v>
      </c>
      <c r="I152" s="31">
        <v>297</v>
      </c>
      <c r="J152" s="31">
        <v>0</v>
      </c>
      <c r="K152" s="31">
        <v>3</v>
      </c>
      <c r="L152" s="31">
        <v>0</v>
      </c>
      <c r="M152" s="31">
        <f t="shared" si="38"/>
        <v>300</v>
      </c>
      <c r="N152" s="32">
        <f t="shared" si="39"/>
        <v>99</v>
      </c>
      <c r="O152" s="32">
        <f t="shared" si="40"/>
        <v>0</v>
      </c>
      <c r="P152" s="32">
        <f t="shared" si="41"/>
        <v>1</v>
      </c>
      <c r="Q152" s="32">
        <f t="shared" si="42"/>
        <v>0</v>
      </c>
      <c r="R152" s="31">
        <v>2852</v>
      </c>
      <c r="S152" s="31">
        <v>2831</v>
      </c>
      <c r="T152" s="31">
        <v>2862</v>
      </c>
      <c r="U152" s="16">
        <f t="shared" si="45"/>
        <v>2848.3333333333335</v>
      </c>
      <c r="V152" s="34">
        <f t="shared" si="43"/>
        <v>12.249359999999999</v>
      </c>
      <c r="W152" s="3">
        <f t="shared" si="35"/>
        <v>12.126866399999999</v>
      </c>
      <c r="X152" s="3">
        <f t="shared" si="46"/>
        <v>0</v>
      </c>
      <c r="Y152" s="3">
        <f t="shared" si="47"/>
        <v>0.12249359999999999</v>
      </c>
      <c r="Z152" s="3">
        <f t="shared" si="48"/>
        <v>0</v>
      </c>
      <c r="AB152" s="141">
        <v>2.4418600000000001</v>
      </c>
      <c r="AC152" s="141">
        <v>33.492190000000001</v>
      </c>
      <c r="AD152" s="141">
        <v>34.743409999999997</v>
      </c>
      <c r="AE152" s="141">
        <v>6.9552199999999997</v>
      </c>
      <c r="AF152" s="141">
        <v>88.589029999999994</v>
      </c>
      <c r="AH152" s="152">
        <v>0.38653405328578899</v>
      </c>
      <c r="AI152" s="152">
        <v>0.70541943783014704</v>
      </c>
      <c r="AJ152" s="152">
        <v>29.8030007437414</v>
      </c>
      <c r="AK152" s="67">
        <v>1.67167551312921</v>
      </c>
    </row>
    <row r="153" spans="1:37" x14ac:dyDescent="0.3">
      <c r="A153" s="61">
        <v>150</v>
      </c>
      <c r="B153" s="61" t="s">
        <v>36</v>
      </c>
      <c r="C153" s="62">
        <v>45064</v>
      </c>
      <c r="D153" s="21">
        <v>20.81</v>
      </c>
      <c r="E153" s="51">
        <v>0.3</v>
      </c>
      <c r="F153" s="51">
        <v>0.4</v>
      </c>
      <c r="G153" s="51">
        <v>0.5</v>
      </c>
      <c r="H153" s="51">
        <f t="shared" si="44"/>
        <v>1.2</v>
      </c>
      <c r="I153" s="31">
        <v>298</v>
      </c>
      <c r="J153" s="31">
        <v>0</v>
      </c>
      <c r="K153" s="31">
        <v>2</v>
      </c>
      <c r="L153" s="31">
        <v>0</v>
      </c>
      <c r="M153" s="31">
        <f t="shared" si="38"/>
        <v>300</v>
      </c>
      <c r="N153" s="32">
        <f t="shared" si="39"/>
        <v>99.333333333333329</v>
      </c>
      <c r="O153" s="32">
        <f t="shared" si="40"/>
        <v>0</v>
      </c>
      <c r="P153" s="32">
        <f t="shared" si="41"/>
        <v>0.66666666666666674</v>
      </c>
      <c r="Q153" s="32">
        <f t="shared" si="42"/>
        <v>0</v>
      </c>
      <c r="R153" s="31">
        <v>2174</v>
      </c>
      <c r="S153" s="31">
        <v>2045</v>
      </c>
      <c r="T153" s="31">
        <v>2086</v>
      </c>
      <c r="U153" s="16">
        <f t="shared" si="45"/>
        <v>2101.6666666666665</v>
      </c>
      <c r="V153" s="34">
        <f t="shared" si="43"/>
        <v>8.9280799999999996</v>
      </c>
      <c r="W153" s="3">
        <f t="shared" si="35"/>
        <v>8.8685594666666656</v>
      </c>
      <c r="X153" s="3">
        <f t="shared" si="46"/>
        <v>0</v>
      </c>
      <c r="Y153" s="3">
        <f t="shared" si="47"/>
        <v>5.9520533333333334E-2</v>
      </c>
      <c r="Z153" s="3">
        <f t="shared" si="48"/>
        <v>0</v>
      </c>
      <c r="AB153" s="141">
        <v>3.06602</v>
      </c>
      <c r="AC153" s="141">
        <v>29.470179999999999</v>
      </c>
      <c r="AD153" s="141">
        <v>42.419159999999998</v>
      </c>
      <c r="AE153" s="141">
        <v>5.8890000000000002</v>
      </c>
      <c r="AF153" s="141">
        <v>97.250150000000005</v>
      </c>
      <c r="AH153" s="152">
        <v>0.83330899333489095</v>
      </c>
      <c r="AI153" s="152">
        <v>0.70938905078437398</v>
      </c>
      <c r="AJ153" s="152">
        <v>13.003943382888201</v>
      </c>
      <c r="AK153" s="67">
        <v>1.6320681423400401</v>
      </c>
    </row>
    <row r="154" spans="1:37" x14ac:dyDescent="0.3">
      <c r="A154" s="61">
        <v>151</v>
      </c>
      <c r="B154" s="61" t="s">
        <v>36</v>
      </c>
      <c r="C154" s="62">
        <v>45064</v>
      </c>
      <c r="D154" s="21">
        <v>21.31</v>
      </c>
      <c r="E154" s="51">
        <v>0.25</v>
      </c>
      <c r="F154" s="51">
        <v>0.45</v>
      </c>
      <c r="G154" s="51">
        <v>0.45</v>
      </c>
      <c r="H154" s="51">
        <f t="shared" si="44"/>
        <v>1.1499999999999999</v>
      </c>
      <c r="I154" s="31">
        <v>293</v>
      </c>
      <c r="J154" s="31">
        <v>0</v>
      </c>
      <c r="K154" s="31">
        <v>7</v>
      </c>
      <c r="L154" s="31">
        <v>0</v>
      </c>
      <c r="M154" s="31">
        <f t="shared" si="38"/>
        <v>300</v>
      </c>
      <c r="N154" s="32">
        <f t="shared" si="39"/>
        <v>97.666666666666671</v>
      </c>
      <c r="O154" s="32">
        <f t="shared" si="40"/>
        <v>0</v>
      </c>
      <c r="P154" s="32">
        <f t="shared" si="41"/>
        <v>2.3333333333333335</v>
      </c>
      <c r="Q154" s="32">
        <f t="shared" si="42"/>
        <v>0</v>
      </c>
      <c r="R154" s="31">
        <v>2787</v>
      </c>
      <c r="S154" s="31">
        <v>2700</v>
      </c>
      <c r="T154" s="31">
        <v>2694</v>
      </c>
      <c r="U154" s="16">
        <f t="shared" si="45"/>
        <v>2727</v>
      </c>
      <c r="V154" s="34">
        <f t="shared" si="43"/>
        <v>11.53032</v>
      </c>
      <c r="W154" s="3">
        <f t="shared" si="35"/>
        <v>11.261279200000001</v>
      </c>
      <c r="X154" s="3">
        <f t="shared" si="46"/>
        <v>0</v>
      </c>
      <c r="Y154" s="3">
        <f t="shared" si="47"/>
        <v>0.26904080000000002</v>
      </c>
      <c r="Z154" s="3">
        <f t="shared" si="48"/>
        <v>0</v>
      </c>
      <c r="AB154" s="141">
        <v>2.3700899999999998</v>
      </c>
      <c r="AC154" s="141">
        <v>35.683509999999998</v>
      </c>
      <c r="AD154" s="141">
        <v>40.431049999999999</v>
      </c>
      <c r="AE154" s="141">
        <v>6.3707799999999999</v>
      </c>
      <c r="AF154" s="141">
        <v>114.0681</v>
      </c>
      <c r="AH154" s="152">
        <v>0.339953301960014</v>
      </c>
      <c r="AI154" s="152">
        <v>0.32450187486701898</v>
      </c>
      <c r="AJ154" s="152">
        <v>1.6</v>
      </c>
      <c r="AK154" s="67">
        <v>1.2985695887595401</v>
      </c>
    </row>
    <row r="155" spans="1:37" x14ac:dyDescent="0.3">
      <c r="A155" s="61">
        <v>152</v>
      </c>
      <c r="B155" s="61" t="s">
        <v>36</v>
      </c>
      <c r="C155" s="62">
        <v>45064</v>
      </c>
      <c r="D155" s="21">
        <v>20.81</v>
      </c>
      <c r="E155" s="51">
        <v>0.3</v>
      </c>
      <c r="F155" s="51">
        <v>0.5</v>
      </c>
      <c r="G155" s="51">
        <v>0.55000000000000004</v>
      </c>
      <c r="H155" s="51">
        <f t="shared" si="44"/>
        <v>1.35</v>
      </c>
      <c r="I155" s="31">
        <v>298</v>
      </c>
      <c r="J155" s="31">
        <v>0</v>
      </c>
      <c r="K155" s="31">
        <v>2</v>
      </c>
      <c r="L155" s="31">
        <v>0</v>
      </c>
      <c r="M155" s="31">
        <f t="shared" si="38"/>
        <v>300</v>
      </c>
      <c r="N155" s="32">
        <f t="shared" si="39"/>
        <v>99.333333333333329</v>
      </c>
      <c r="O155" s="32">
        <f t="shared" si="40"/>
        <v>0</v>
      </c>
      <c r="P155" s="32">
        <f t="shared" si="41"/>
        <v>0.66666666666666674</v>
      </c>
      <c r="Q155" s="32">
        <f t="shared" si="42"/>
        <v>0</v>
      </c>
      <c r="R155" s="31">
        <v>2346</v>
      </c>
      <c r="S155" s="31">
        <v>2476</v>
      </c>
      <c r="T155" s="31">
        <v>2418</v>
      </c>
      <c r="U155" s="16">
        <f t="shared" si="45"/>
        <v>2413.3333333333335</v>
      </c>
      <c r="V155" s="34">
        <f t="shared" si="43"/>
        <v>10.349039999999999</v>
      </c>
      <c r="W155" s="3">
        <f t="shared" si="35"/>
        <v>10.280046399999998</v>
      </c>
      <c r="X155" s="3">
        <f t="shared" si="46"/>
        <v>0</v>
      </c>
      <c r="Y155" s="3">
        <f t="shared" si="47"/>
        <v>6.8993600000000002E-2</v>
      </c>
      <c r="Z155" s="3">
        <f t="shared" si="48"/>
        <v>0</v>
      </c>
      <c r="AB155" s="141">
        <v>3.3379799999999999</v>
      </c>
      <c r="AC155" s="141">
        <v>17.209299999999999</v>
      </c>
      <c r="AD155" s="141">
        <v>28.32987</v>
      </c>
      <c r="AE155" s="141">
        <v>5.2772899999999998</v>
      </c>
      <c r="AF155" s="141">
        <v>67.017430000000004</v>
      </c>
      <c r="AH155" s="152">
        <v>1.6</v>
      </c>
      <c r="AI155" s="152">
        <v>9.4668799440553203E-2</v>
      </c>
      <c r="AJ155" s="152">
        <v>1.6</v>
      </c>
      <c r="AK155" s="67">
        <v>1.61229217774344</v>
      </c>
    </row>
    <row r="156" spans="1:37" x14ac:dyDescent="0.3">
      <c r="A156" s="63"/>
    </row>
    <row r="157" spans="1:37" x14ac:dyDescent="0.3">
      <c r="C157" s="65"/>
      <c r="D157" s="66" t="s">
        <v>37</v>
      </c>
      <c r="E157" s="67"/>
      <c r="F157" s="17"/>
      <c r="G157" s="17"/>
      <c r="H157" s="17"/>
      <c r="I157" s="17"/>
      <c r="J157" s="17"/>
      <c r="K157" s="17"/>
      <c r="L157" s="16"/>
      <c r="N157" s="153" t="s">
        <v>38</v>
      </c>
      <c r="O157" s="153"/>
      <c r="P157" s="153"/>
      <c r="Q157" s="153"/>
      <c r="R157" s="17"/>
      <c r="S157" s="67"/>
      <c r="T157" s="17"/>
      <c r="U157" s="67"/>
      <c r="AB157" s="66" t="s">
        <v>37</v>
      </c>
      <c r="AH157" s="66" t="s">
        <v>37</v>
      </c>
    </row>
    <row r="158" spans="1:37" x14ac:dyDescent="0.3">
      <c r="B158" s="12" t="s">
        <v>20</v>
      </c>
      <c r="C158" s="144"/>
      <c r="D158" s="68">
        <f>AVERAGE(D4:D11)</f>
        <v>21.344999999999999</v>
      </c>
      <c r="E158" s="68"/>
      <c r="F158" s="69"/>
      <c r="G158" s="69"/>
      <c r="H158" s="69"/>
      <c r="I158" s="69"/>
      <c r="J158" s="69"/>
      <c r="K158" s="69"/>
      <c r="L158" s="70"/>
      <c r="M158" s="71"/>
      <c r="N158" s="69">
        <f>AVERAGE(N4:N11)</f>
        <v>99.5719031798766</v>
      </c>
      <c r="O158" s="69">
        <f>AVERAGE(O4:O11)</f>
        <v>0.28539788008226552</v>
      </c>
      <c r="P158" s="69">
        <f>AVERAGE(P4:P11)</f>
        <v>0.14269894004113276</v>
      </c>
      <c r="Q158" s="69">
        <f>AVERAGE(Q4:Q11)</f>
        <v>0</v>
      </c>
      <c r="R158" s="69"/>
      <c r="S158" s="68"/>
      <c r="T158" s="69"/>
      <c r="U158" s="68"/>
      <c r="V158" s="71">
        <f>AVERAGE(V4:V11)</f>
        <v>8.7065390476190476</v>
      </c>
      <c r="W158" s="71">
        <f>AVERAGE(W4:W11)</f>
        <v>8.669528567484047</v>
      </c>
      <c r="X158" s="71">
        <f>AVERAGE(X4:X11)</f>
        <v>2.2987922206401938E-2</v>
      </c>
      <c r="Y158" s="71">
        <f>AVERAGE(Y4:Y11)</f>
        <v>1.4022557928597797E-2</v>
      </c>
      <c r="Z158" s="71">
        <f>AVERAGE(Z4:Z11)</f>
        <v>0</v>
      </c>
      <c r="AB158" s="68">
        <f>AVERAGE(AB4:AB11)</f>
        <v>3.3741250000000003</v>
      </c>
      <c r="AC158" s="68">
        <f t="shared" ref="AC158:AF158" si="49">AVERAGE(AC4:AC11)</f>
        <v>27.295125000000002</v>
      </c>
      <c r="AD158" s="68">
        <f t="shared" si="49"/>
        <v>31.905124999999998</v>
      </c>
      <c r="AE158" s="68">
        <f t="shared" si="49"/>
        <v>9.3091249999999999</v>
      </c>
      <c r="AF158" s="68">
        <f t="shared" si="49"/>
        <v>93.582125000000005</v>
      </c>
      <c r="AH158" s="68">
        <f>AVERAGE(AH4:AH11)</f>
        <v>1.4024845127048824</v>
      </c>
      <c r="AI158" s="68">
        <f t="shared" ref="AI158:AK158" si="50">AVERAGE(AI4:AI11)</f>
        <v>1.0121272194823216</v>
      </c>
      <c r="AJ158" s="68">
        <f t="shared" si="50"/>
        <v>24.061808360434497</v>
      </c>
      <c r="AK158" s="68">
        <f t="shared" si="50"/>
        <v>2.6673816513306887</v>
      </c>
    </row>
    <row r="159" spans="1:37" x14ac:dyDescent="0.3">
      <c r="B159" s="22" t="s">
        <v>22</v>
      </c>
      <c r="C159" s="144"/>
      <c r="D159" s="72">
        <f>AVERAGE(D12:D19)</f>
        <v>21.250000000000004</v>
      </c>
      <c r="E159" s="72"/>
      <c r="F159" s="73"/>
      <c r="G159" s="73"/>
      <c r="H159" s="73"/>
      <c r="I159" s="73"/>
      <c r="J159" s="73"/>
      <c r="K159" s="73"/>
      <c r="L159" s="74"/>
      <c r="M159" s="75"/>
      <c r="N159" s="73">
        <f>AVERAGE(N12:N19)</f>
        <v>99.666666666666671</v>
      </c>
      <c r="O159" s="73">
        <f>AVERAGE(O12:O19)</f>
        <v>0.16666666666666669</v>
      </c>
      <c r="P159" s="73">
        <f>AVERAGE(P12:P19)</f>
        <v>0.16666666666666669</v>
      </c>
      <c r="Q159" s="73">
        <f>AVERAGE(Q12:Q19)</f>
        <v>0</v>
      </c>
      <c r="R159" s="73"/>
      <c r="S159" s="72"/>
      <c r="T159" s="73"/>
      <c r="U159" s="72"/>
      <c r="V159" s="75">
        <f>AVERAGE(V12:V19)</f>
        <v>7.4204499999999998</v>
      </c>
      <c r="W159" s="75">
        <f>AVERAGE(W12:W19)</f>
        <v>7.3956468055555549</v>
      </c>
      <c r="X159" s="75">
        <f>AVERAGE(X12:X19)</f>
        <v>1.0824833333333334E-2</v>
      </c>
      <c r="Y159" s="75">
        <f>AVERAGE(Y12:Y19)</f>
        <v>1.3978361111111112E-2</v>
      </c>
      <c r="Z159" s="75">
        <f>AVERAGE(Z12:Z19)</f>
        <v>0</v>
      </c>
      <c r="AB159" s="72">
        <f>AVERAGE(AB12:AB19)</f>
        <v>3.9078750000000007</v>
      </c>
      <c r="AC159" s="72">
        <f t="shared" ref="AC159:AE159" si="51">AVERAGE(AC12:AC19)</f>
        <v>25.933000000000003</v>
      </c>
      <c r="AD159" s="72">
        <f t="shared" si="51"/>
        <v>39.859374999999993</v>
      </c>
      <c r="AE159" s="72">
        <f t="shared" si="51"/>
        <v>9.2777500000000011</v>
      </c>
      <c r="AF159" s="72">
        <f>AVERAGE(AF12:AF19)</f>
        <v>126.38737500000001</v>
      </c>
      <c r="AH159" s="72">
        <f>AVERAGE(AH12:AH19)</f>
        <v>1.5999999999999999</v>
      </c>
      <c r="AI159" s="72">
        <f t="shared" ref="AI159:AK159" si="52">AVERAGE(AI12:AI19)</f>
        <v>0.47393781017798564</v>
      </c>
      <c r="AJ159" s="72">
        <f t="shared" si="52"/>
        <v>16.980426321181</v>
      </c>
      <c r="AK159" s="72">
        <f t="shared" si="52"/>
        <v>2.1850143252479612</v>
      </c>
    </row>
    <row r="160" spans="1:37" x14ac:dyDescent="0.3">
      <c r="B160" s="25" t="s">
        <v>23</v>
      </c>
      <c r="C160" s="144"/>
      <c r="D160" s="76">
        <f>AVERAGE(D20:D27)</f>
        <v>21.448749999999997</v>
      </c>
      <c r="E160" s="76"/>
      <c r="F160" s="77"/>
      <c r="G160" s="77"/>
      <c r="H160" s="77"/>
      <c r="I160" s="77"/>
      <c r="J160" s="77"/>
      <c r="K160" s="77"/>
      <c r="L160" s="78"/>
      <c r="M160" s="79"/>
      <c r="N160" s="77">
        <f>AVERAGE(N20:N27)</f>
        <v>99.916666666666671</v>
      </c>
      <c r="O160" s="77">
        <f>AVERAGE(O20:O27)</f>
        <v>0</v>
      </c>
      <c r="P160" s="77">
        <f>AVERAGE(P20:P27)</f>
        <v>8.3333333333333343E-2</v>
      </c>
      <c r="Q160" s="77">
        <f>AVERAGE(Q20:Q27)</f>
        <v>0</v>
      </c>
      <c r="R160" s="77"/>
      <c r="S160" s="76"/>
      <c r="T160" s="77"/>
      <c r="U160" s="76"/>
      <c r="V160" s="79">
        <f>AVERAGE(V20:V27)</f>
        <v>9.259780000000001</v>
      </c>
      <c r="W160" s="79">
        <f>AVERAGE(W20:W27)</f>
        <v>9.2524053222222218</v>
      </c>
      <c r="X160" s="79">
        <f>AVERAGE(X20:X27)</f>
        <v>0</v>
      </c>
      <c r="Y160" s="79">
        <f>AVERAGE(Y20:Y27)</f>
        <v>7.3746777777777776E-3</v>
      </c>
      <c r="Z160" s="79">
        <f>AVERAGE(Z20:Z27)</f>
        <v>0</v>
      </c>
      <c r="AB160" s="76">
        <f>AVERAGE(AB20:AB27)</f>
        <v>4.2221250000000001</v>
      </c>
      <c r="AC160" s="76">
        <f t="shared" ref="AC160:AF160" si="53">AVERAGE(AC20:AC27)</f>
        <v>20.569874999999996</v>
      </c>
      <c r="AD160" s="76">
        <f t="shared" si="53"/>
        <v>21.763249999999999</v>
      </c>
      <c r="AE160" s="76">
        <f t="shared" si="53"/>
        <v>9.3571249999999999</v>
      </c>
      <c r="AF160" s="76">
        <f t="shared" si="53"/>
        <v>70.305250000000001</v>
      </c>
      <c r="AH160" s="76">
        <f>AVERAGE(AH20:AH27)</f>
        <v>1.5999999999999999</v>
      </c>
      <c r="AI160" s="76">
        <f t="shared" ref="AI160:AK160" si="54">AVERAGE(AI20:AI27)</f>
        <v>0.51512798889675104</v>
      </c>
      <c r="AJ160" s="76">
        <f t="shared" si="54"/>
        <v>20.416049772851586</v>
      </c>
      <c r="AK160" s="76">
        <f t="shared" si="54"/>
        <v>2.3139989047217977</v>
      </c>
    </row>
    <row r="161" spans="2:37" x14ac:dyDescent="0.3">
      <c r="B161" s="28" t="s">
        <v>24</v>
      </c>
      <c r="C161" s="144"/>
      <c r="D161" s="80">
        <f>AVERAGE(D28:D35)</f>
        <v>21.557500000000001</v>
      </c>
      <c r="E161" s="80"/>
      <c r="F161" s="81"/>
      <c r="G161" s="81"/>
      <c r="H161" s="81"/>
      <c r="I161" s="81"/>
      <c r="J161" s="81"/>
      <c r="K161" s="81"/>
      <c r="L161" s="82"/>
      <c r="M161" s="83"/>
      <c r="N161" s="81">
        <f>AVERAGE(N28:N35)</f>
        <v>99.625</v>
      </c>
      <c r="O161" s="81">
        <f>AVERAGE(O28:O35)</f>
        <v>0.37500000000000006</v>
      </c>
      <c r="P161" s="81">
        <f>AVERAGE(P28:P35)</f>
        <v>0</v>
      </c>
      <c r="Q161" s="81">
        <f>AVERAGE(Q28:Q35)</f>
        <v>0</v>
      </c>
      <c r="R161" s="81"/>
      <c r="S161" s="80"/>
      <c r="T161" s="81"/>
      <c r="U161" s="80"/>
      <c r="V161" s="83">
        <f>AVERAGE(V28:V35)</f>
        <v>7.8595066666666664</v>
      </c>
      <c r="W161" s="83">
        <f>AVERAGE(W28:W35)</f>
        <v>7.8265441277777779</v>
      </c>
      <c r="X161" s="83">
        <f>AVERAGE(X28:X35)</f>
        <v>3.2962538888888893E-2</v>
      </c>
      <c r="Y161" s="83">
        <f>AVERAGE(Y28:Y35)</f>
        <v>0</v>
      </c>
      <c r="Z161" s="83">
        <f>AVERAGE(Z28:Z35)</f>
        <v>0</v>
      </c>
      <c r="AB161" s="80">
        <f>AVERAGE(AB28:AB35)</f>
        <v>3.3066250000000004</v>
      </c>
      <c r="AC161" s="80">
        <f t="shared" ref="AC161:AF161" si="55">AVERAGE(AC28:AC35)</f>
        <v>24.069249999999997</v>
      </c>
      <c r="AD161" s="80">
        <f t="shared" si="55"/>
        <v>27.277124999999995</v>
      </c>
      <c r="AE161" s="80">
        <f t="shared" si="55"/>
        <v>9.0543750000000003</v>
      </c>
      <c r="AF161" s="80">
        <f t="shared" si="55"/>
        <v>96.397999999999996</v>
      </c>
      <c r="AH161" s="80">
        <f>AVERAGE(AH28:AH35)</f>
        <v>1.5999999999999999</v>
      </c>
      <c r="AI161" s="80">
        <f t="shared" ref="AI161:AK161" si="56">AVERAGE(AI28:AI35)</f>
        <v>0.51714042513287595</v>
      </c>
      <c r="AJ161" s="80">
        <f t="shared" si="56"/>
        <v>22.578088343783449</v>
      </c>
      <c r="AK161" s="80">
        <f t="shared" si="56"/>
        <v>2.2761016589577814</v>
      </c>
    </row>
    <row r="162" spans="2:37" x14ac:dyDescent="0.3">
      <c r="B162" s="12" t="s">
        <v>20</v>
      </c>
      <c r="C162" s="144"/>
      <c r="D162" s="68">
        <f>AVERAGE(D36:D43)</f>
        <v>19.962499999999999</v>
      </c>
      <c r="E162" s="68"/>
      <c r="F162" s="69"/>
      <c r="G162" s="69"/>
      <c r="H162" s="69"/>
      <c r="I162" s="69"/>
      <c r="J162" s="69"/>
      <c r="K162" s="69"/>
      <c r="L162" s="70"/>
      <c r="M162" s="71"/>
      <c r="N162" s="69">
        <f>AVERAGE(N36:N43)</f>
        <v>98.471153846153854</v>
      </c>
      <c r="O162" s="69">
        <f>AVERAGE(O36:O43)</f>
        <v>8.3333333333333343E-2</v>
      </c>
      <c r="P162" s="69">
        <f>AVERAGE(P36:P43)</f>
        <v>1.4038461538461542</v>
      </c>
      <c r="Q162" s="69">
        <f>AVERAGE(Q36:Q43)</f>
        <v>4.1666666666666671E-2</v>
      </c>
      <c r="R162" s="69"/>
      <c r="S162" s="68"/>
      <c r="T162" s="69"/>
      <c r="U162" s="68"/>
      <c r="V162" s="71">
        <f>AVERAGE(V36:V43)</f>
        <v>14.367424999999999</v>
      </c>
      <c r="W162" s="71">
        <f>AVERAGE(W36:W43)</f>
        <v>14.15820062948718</v>
      </c>
      <c r="X162" s="71">
        <f>AVERAGE(X36:X43)</f>
        <v>9.2483666666666672E-3</v>
      </c>
      <c r="Y162" s="71">
        <f>AVERAGE(Y36:Y43)</f>
        <v>0.19515743717948719</v>
      </c>
      <c r="Z162" s="71">
        <f>AVERAGE(Z36:Z43)</f>
        <v>4.8185666666666661E-3</v>
      </c>
      <c r="AB162" s="68">
        <f>AVERAGE(AB36:AB43)</f>
        <v>2.6184525000000001</v>
      </c>
      <c r="AC162" s="68">
        <f t="shared" ref="AC162:AF162" si="57">AVERAGE(AC36:AC43)</f>
        <v>24.353261249999999</v>
      </c>
      <c r="AD162" s="68">
        <f t="shared" si="57"/>
        <v>28.307041249999997</v>
      </c>
      <c r="AE162" s="68">
        <f t="shared" si="57"/>
        <v>3.2734925000000001</v>
      </c>
      <c r="AF162" s="68">
        <f t="shared" si="57"/>
        <v>83.662954999999997</v>
      </c>
      <c r="AH162" s="68">
        <f>AVERAGE(AH36:AH43)</f>
        <v>1.0922692801770888</v>
      </c>
      <c r="AI162" s="68">
        <f t="shared" ref="AI162:AK162" si="58">AVERAGE(AI36:AI43)</f>
        <v>0.54367762932917185</v>
      </c>
      <c r="AJ162" s="68">
        <f t="shared" si="58"/>
        <v>21.275527669846262</v>
      </c>
      <c r="AK162" s="68">
        <f t="shared" si="58"/>
        <v>2.2540772081740887</v>
      </c>
    </row>
    <row r="163" spans="2:37" x14ac:dyDescent="0.3">
      <c r="B163" s="35" t="s">
        <v>25</v>
      </c>
      <c r="C163" s="144"/>
      <c r="D163" s="84">
        <f>AVERAGE(D44:D51)</f>
        <v>19.62875</v>
      </c>
      <c r="E163" s="84"/>
      <c r="F163" s="85"/>
      <c r="G163" s="85"/>
      <c r="H163" s="85"/>
      <c r="I163" s="85"/>
      <c r="J163" s="85"/>
      <c r="K163" s="85"/>
      <c r="L163" s="86"/>
      <c r="M163" s="87"/>
      <c r="N163" s="85">
        <f>AVERAGE(N44:N51)</f>
        <v>98.820175438596479</v>
      </c>
      <c r="O163" s="85">
        <f>AVERAGE(O44:O51)</f>
        <v>0.16666666666666669</v>
      </c>
      <c r="P163" s="85">
        <f>AVERAGE(P44:P51)</f>
        <v>0.97149122807017552</v>
      </c>
      <c r="Q163" s="85">
        <f>AVERAGE(Q44:Q51)</f>
        <v>4.1666666666666671E-2</v>
      </c>
      <c r="R163" s="85"/>
      <c r="S163" s="84"/>
      <c r="T163" s="85"/>
      <c r="U163" s="84"/>
      <c r="V163" s="87">
        <f>AVERAGE(V44:V51)</f>
        <v>13.234829999999997</v>
      </c>
      <c r="W163" s="87">
        <f>AVERAGE(W44:W51)</f>
        <v>13.100784717543858</v>
      </c>
      <c r="X163" s="87">
        <f>AVERAGE(X44:X51)</f>
        <v>1.5415133333333334E-2</v>
      </c>
      <c r="Y163" s="87">
        <f>AVERAGE(Y44:Y51)</f>
        <v>0.10868093245614036</v>
      </c>
      <c r="Z163" s="87">
        <f>AVERAGE(Z44:Z51)</f>
        <v>9.9492166666666666E-3</v>
      </c>
      <c r="AB163" s="84">
        <f>AVERAGE(AB44:AB51)</f>
        <v>2.4469212499999999</v>
      </c>
      <c r="AC163" s="142">
        <f t="shared" ref="AC163:AF163" si="59">AVERAGE(AC44:AC51)</f>
        <v>31.00692875</v>
      </c>
      <c r="AD163" s="142">
        <f t="shared" si="59"/>
        <v>30.44524625</v>
      </c>
      <c r="AE163" s="142">
        <f t="shared" si="59"/>
        <v>2.3171062499999997</v>
      </c>
      <c r="AF163" s="142">
        <f t="shared" si="59"/>
        <v>91.241111250000003</v>
      </c>
      <c r="AH163" s="84">
        <f>AVERAGE(AH44:AH51)</f>
        <v>1.5999999999999999</v>
      </c>
      <c r="AI163" s="142">
        <f t="shared" ref="AI163:AK163" si="60">AVERAGE(AI44:AI51)</f>
        <v>0.29319627261966186</v>
      </c>
      <c r="AJ163" s="142">
        <f t="shared" si="60"/>
        <v>11.430224694383238</v>
      </c>
      <c r="AK163" s="142">
        <f t="shared" si="60"/>
        <v>2.1233255603750476</v>
      </c>
    </row>
    <row r="164" spans="2:37" x14ac:dyDescent="0.3">
      <c r="B164" s="37" t="s">
        <v>26</v>
      </c>
      <c r="C164" s="145"/>
      <c r="D164" s="88">
        <f>AVERAGE(D52:D59)</f>
        <v>20.1325</v>
      </c>
      <c r="E164" s="88"/>
      <c r="F164" s="89"/>
      <c r="G164" s="89"/>
      <c r="H164" s="89"/>
      <c r="I164" s="89"/>
      <c r="J164" s="89"/>
      <c r="K164" s="89"/>
      <c r="L164" s="90"/>
      <c r="M164" s="91"/>
      <c r="N164" s="89">
        <f>AVERAGE(N52:N59)</f>
        <v>98.768180258982937</v>
      </c>
      <c r="O164" s="89">
        <f>AVERAGE(O52:O59)</f>
        <v>0.29166666666666669</v>
      </c>
      <c r="P164" s="89">
        <f>AVERAGE(P52:P59)</f>
        <v>0.94015307435039874</v>
      </c>
      <c r="Q164" s="89">
        <f>AVERAGE(Q52:Q59)</f>
        <v>0</v>
      </c>
      <c r="R164" s="89"/>
      <c r="S164" s="88"/>
      <c r="T164" s="89"/>
      <c r="U164" s="88"/>
      <c r="V164" s="91">
        <f>AVERAGE(V52:V59)</f>
        <v>12.229564999999999</v>
      </c>
      <c r="W164" s="91">
        <f>AVERAGE(W52:W59)</f>
        <v>12.091957584851212</v>
      </c>
      <c r="X164" s="91">
        <f>AVERAGE(X52:X59)</f>
        <v>4.1116533333333337E-2</v>
      </c>
      <c r="Y164" s="91">
        <f>AVERAGE(Y52:Y59)</f>
        <v>9.6490881815453219E-2</v>
      </c>
      <c r="Z164" s="91">
        <f>AVERAGE(Z52:Z59)</f>
        <v>0</v>
      </c>
      <c r="AB164" s="88">
        <f>AVERAGE(AB52:AB59)</f>
        <v>2.6231837499999999</v>
      </c>
      <c r="AC164" s="143">
        <f t="shared" ref="AC164:AF164" si="61">AVERAGE(AC52:AC59)</f>
        <v>31.065490000000004</v>
      </c>
      <c r="AD164" s="143">
        <f t="shared" si="61"/>
        <v>30.76786375</v>
      </c>
      <c r="AE164" s="143">
        <f t="shared" si="61"/>
        <v>2.8394862500000002</v>
      </c>
      <c r="AF164" s="143">
        <f t="shared" si="61"/>
        <v>94.240447499999988</v>
      </c>
      <c r="AH164" s="88">
        <f>AVERAGE(AH52:AH59)</f>
        <v>1.5999999999999999</v>
      </c>
      <c r="AI164" s="143">
        <f t="shared" ref="AI164:AK164" si="62">AVERAGE(AI52:AI59)</f>
        <v>1.0525464368711097</v>
      </c>
      <c r="AJ164" s="143">
        <f t="shared" si="62"/>
        <v>30.897155312935851</v>
      </c>
      <c r="AK164" s="143">
        <f t="shared" si="62"/>
        <v>2.3943877117374139</v>
      </c>
    </row>
    <row r="165" spans="2:37" x14ac:dyDescent="0.3">
      <c r="B165" s="39" t="s">
        <v>27</v>
      </c>
      <c r="C165" s="144"/>
      <c r="D165" s="92">
        <f>AVERAGE(D60:D67)</f>
        <v>20.147500000000001</v>
      </c>
      <c r="E165" s="92"/>
      <c r="F165" s="93"/>
      <c r="G165" s="93"/>
      <c r="H165" s="93"/>
      <c r="I165" s="93"/>
      <c r="J165" s="93"/>
      <c r="K165" s="93"/>
      <c r="L165" s="94"/>
      <c r="M165" s="95"/>
      <c r="N165" s="93">
        <f>AVERAGE(N60:N67)</f>
        <v>99.095238095238102</v>
      </c>
      <c r="O165" s="93">
        <f>AVERAGE(O60:O67)</f>
        <v>0.14285714285714285</v>
      </c>
      <c r="P165" s="93">
        <f>AVERAGE(P60:P67)</f>
        <v>0.76190476190476197</v>
      </c>
      <c r="Q165" s="93">
        <f>AVERAGE(Q60:Q67)</f>
        <v>0</v>
      </c>
      <c r="R165" s="93"/>
      <c r="S165" s="92"/>
      <c r="T165" s="93"/>
      <c r="U165" s="92"/>
      <c r="V165" s="95">
        <f>AVERAGE(V60:V67)</f>
        <v>13.715795</v>
      </c>
      <c r="W165" s="95">
        <f>AVERAGE(W60:W67)</f>
        <v>14.100144095238091</v>
      </c>
      <c r="X165" s="95">
        <f>AVERAGE(X60:X67)</f>
        <v>1.8846266666666667E-2</v>
      </c>
      <c r="Y165" s="95">
        <f>AVERAGE(Y60:Y67)</f>
        <v>0.11078678095238095</v>
      </c>
      <c r="Z165" s="95">
        <f>AVERAGE(Z60:Z67)</f>
        <v>0</v>
      </c>
      <c r="AB165" s="92">
        <f>AVERAGE(AB60:AB67)</f>
        <v>2.7367374999999998</v>
      </c>
      <c r="AC165" s="92">
        <f t="shared" ref="AC165:AF165" si="63">AVERAGE(AC60:AC67)</f>
        <v>32.398436249999996</v>
      </c>
      <c r="AD165" s="92">
        <f t="shared" si="63"/>
        <v>29.068337499999998</v>
      </c>
      <c r="AE165" s="92">
        <f t="shared" si="63"/>
        <v>3.5076087500000006</v>
      </c>
      <c r="AF165" s="92">
        <f t="shared" si="63"/>
        <v>91.544462499999995</v>
      </c>
      <c r="AH165" s="92">
        <f>AVERAGE(AH60:AH67)</f>
        <v>1.1450020607258504</v>
      </c>
      <c r="AI165" s="92">
        <f t="shared" ref="AI165:AK165" si="64">AVERAGE(AI60:AI67)</f>
        <v>33.771770382674447</v>
      </c>
      <c r="AJ165" s="92">
        <f t="shared" si="64"/>
        <v>116.15935493592937</v>
      </c>
      <c r="AK165" s="92">
        <f t="shared" si="64"/>
        <v>2.2955238734802901</v>
      </c>
    </row>
    <row r="166" spans="2:37" x14ac:dyDescent="0.3">
      <c r="B166" s="41" t="s">
        <v>28</v>
      </c>
      <c r="C166" s="146"/>
      <c r="D166" s="96">
        <f>AVERAGE(D68:D75)</f>
        <v>20.357500000000002</v>
      </c>
      <c r="E166" s="96"/>
      <c r="F166" s="97"/>
      <c r="G166" s="97"/>
      <c r="H166" s="97"/>
      <c r="I166" s="97"/>
      <c r="J166" s="97"/>
      <c r="K166" s="97"/>
      <c r="L166" s="98"/>
      <c r="M166" s="99"/>
      <c r="N166" s="97">
        <f>AVERAGE(N68:N75)</f>
        <v>98.333333333333329</v>
      </c>
      <c r="O166" s="97">
        <f>AVERAGE(O68:O75)</f>
        <v>0.45833333333333337</v>
      </c>
      <c r="P166" s="97">
        <f>AVERAGE(P68:P75)</f>
        <v>1.2083333333333333</v>
      </c>
      <c r="Q166" s="97">
        <f>AVERAGE(Q68:Q75)</f>
        <v>0</v>
      </c>
      <c r="R166" s="97"/>
      <c r="S166" s="96"/>
      <c r="T166" s="97"/>
      <c r="U166" s="96"/>
      <c r="V166" s="99">
        <f>AVERAGE(V68:V75)</f>
        <v>10.246854999999998</v>
      </c>
      <c r="W166" s="99">
        <f>AVERAGE(W68:W75)</f>
        <v>10.077420499999999</v>
      </c>
      <c r="X166" s="99">
        <f>AVERAGE(X68:X75)</f>
        <v>4.8651116666666661E-2</v>
      </c>
      <c r="Y166" s="99">
        <f>AVERAGE(Y68:Y75)</f>
        <v>0.12078338333333333</v>
      </c>
      <c r="Z166" s="99">
        <f>AVERAGE(Z68:Z75)</f>
        <v>0</v>
      </c>
      <c r="AB166" s="96">
        <f>AVERAGE(AB68:AB75)</f>
        <v>2.6373212500000003</v>
      </c>
      <c r="AC166" s="96">
        <f>AVERAGE(AC68:AC75)</f>
        <v>36.29082125</v>
      </c>
      <c r="AD166" s="96">
        <f>AVERAGE(AD68:AD75)</f>
        <v>26.462</v>
      </c>
      <c r="AE166" s="96">
        <f t="shared" ref="AE166:AF166" si="65">AVERAGE(AE68:AE75)</f>
        <v>2.5950525</v>
      </c>
      <c r="AF166" s="96">
        <f t="shared" si="65"/>
        <v>84.742128749999992</v>
      </c>
      <c r="AH166" s="96">
        <f>AVERAGE(AH68:AH75)</f>
        <v>1.2909657201605065</v>
      </c>
      <c r="AI166" s="96">
        <f>AVERAGE(AI68:AI75)</f>
        <v>123.78763926697314</v>
      </c>
      <c r="AJ166" s="96">
        <f>AVERAGE(AJ68:AJ75)</f>
        <v>431.10026507657835</v>
      </c>
      <c r="AK166" s="96">
        <f t="shared" ref="AK166" si="66">AVERAGE(AK68:AK75)</f>
        <v>2.4329950300842933</v>
      </c>
    </row>
    <row r="167" spans="2:37" x14ac:dyDescent="0.3">
      <c r="B167" s="12" t="s">
        <v>20</v>
      </c>
      <c r="C167" s="144"/>
      <c r="D167" s="68">
        <f>AVERAGE(D76:D83)</f>
        <v>19.962499999999999</v>
      </c>
      <c r="E167" s="68"/>
      <c r="F167" s="69"/>
      <c r="G167" s="69"/>
      <c r="H167" s="69"/>
      <c r="I167" s="69"/>
      <c r="J167" s="69"/>
      <c r="K167" s="69"/>
      <c r="L167" s="70"/>
      <c r="M167" s="71"/>
      <c r="N167" s="69">
        <f>AVERAGE(N76:N83)</f>
        <v>99.208333333333343</v>
      </c>
      <c r="O167" s="69">
        <f>AVERAGE(O76:O83)</f>
        <v>0.16666666666666669</v>
      </c>
      <c r="P167" s="69">
        <f>AVERAGE(P76:P83)</f>
        <v>0.58333333333333337</v>
      </c>
      <c r="Q167" s="69">
        <f>AVERAGE(Q76:Q83)</f>
        <v>4.1666666666666671E-2</v>
      </c>
      <c r="R167" s="69"/>
      <c r="S167" s="68"/>
      <c r="T167" s="69"/>
      <c r="U167" s="68"/>
      <c r="V167" s="71">
        <f>AVERAGE(V76:V83)</f>
        <v>11.592379999999999</v>
      </c>
      <c r="W167" s="71">
        <f>AVERAGE(W76:W83)</f>
        <v>11.507249016666668</v>
      </c>
      <c r="X167" s="71">
        <f>AVERAGE(X76:X83)</f>
        <v>1.9440116666666667E-2</v>
      </c>
      <c r="Y167" s="71">
        <f>AVERAGE(Y76:Y83)</f>
        <v>6.0242783333333341E-2</v>
      </c>
      <c r="Z167" s="71">
        <f>AVERAGE(Z76:Z83)</f>
        <v>5.4480833333333334E-3</v>
      </c>
      <c r="AB167" s="68">
        <f>AVERAGE(AB76:AB83)</f>
        <v>2.7798750000000001</v>
      </c>
      <c r="AC167" s="68">
        <f t="shared" ref="AC167:AF167" si="67">AVERAGE(AC76:AC83)</f>
        <v>25.490803750000001</v>
      </c>
      <c r="AD167" s="68">
        <f t="shared" si="67"/>
        <v>26.821726249999998</v>
      </c>
      <c r="AE167" s="68">
        <f t="shared" si="67"/>
        <v>4.0374749999999997</v>
      </c>
      <c r="AF167" s="68">
        <f t="shared" si="67"/>
        <v>78.466271250000005</v>
      </c>
      <c r="AH167" s="68">
        <f>AVERAGE(AH76:AH83)</f>
        <v>1.2554037644549219</v>
      </c>
      <c r="AI167" s="68">
        <f t="shared" ref="AI167:AK167" si="68">AVERAGE(AI76:AI83)</f>
        <v>0.54653099643651859</v>
      </c>
      <c r="AJ167" s="68">
        <f t="shared" si="68"/>
        <v>13.621865047479963</v>
      </c>
      <c r="AK167" s="68">
        <f t="shared" si="68"/>
        <v>2.0394248588447326</v>
      </c>
    </row>
    <row r="168" spans="2:37" x14ac:dyDescent="0.3">
      <c r="B168" s="43" t="s">
        <v>29</v>
      </c>
      <c r="C168" s="144"/>
      <c r="D168" s="100">
        <f>AVERAGE(D84:D91)</f>
        <v>19.62875</v>
      </c>
      <c r="E168" s="100"/>
      <c r="F168" s="101"/>
      <c r="G168" s="101"/>
      <c r="H168" s="101"/>
      <c r="I168" s="101"/>
      <c r="J168" s="101"/>
      <c r="K168" s="101"/>
      <c r="L168" s="102"/>
      <c r="M168" s="103"/>
      <c r="N168" s="101">
        <f>AVERAGE(N84:N91)</f>
        <v>98.666666666666671</v>
      </c>
      <c r="O168" s="101">
        <f>AVERAGE(O84:O91)</f>
        <v>0.20833333333333334</v>
      </c>
      <c r="P168" s="101">
        <f>AVERAGE(P84:P91)</f>
        <v>1.0833333333333333</v>
      </c>
      <c r="Q168" s="101">
        <f>AVERAGE(Q84:Q91)</f>
        <v>4.1666666666666671E-2</v>
      </c>
      <c r="R168" s="101"/>
      <c r="S168" s="100"/>
      <c r="T168" s="101"/>
      <c r="U168" s="100"/>
      <c r="V168" s="103">
        <f>AVERAGE(V84:V91)</f>
        <v>10.843914999999999</v>
      </c>
      <c r="W168" s="103">
        <f>AVERAGE(W84:W91)</f>
        <v>10.676176449999998</v>
      </c>
      <c r="X168" s="103">
        <f>AVERAGE(X84:X91)</f>
        <v>2.889535E-2</v>
      </c>
      <c r="Y168" s="103">
        <f>AVERAGE(Y84:Y91)</f>
        <v>0.13518023333333334</v>
      </c>
      <c r="Z168" s="103">
        <f>AVERAGE(Z84:Z91)</f>
        <v>3.6629666666666665E-3</v>
      </c>
      <c r="AB168" s="100">
        <f>AVERAGE(AB84:AB91)</f>
        <v>2.7648962499999996</v>
      </c>
      <c r="AC168" s="100">
        <f t="shared" ref="AC168:AF168" si="69">AVERAGE(AC84:AC91)</f>
        <v>27.344277499999997</v>
      </c>
      <c r="AD168" s="100">
        <f t="shared" si="69"/>
        <v>32.437852499999998</v>
      </c>
      <c r="AE168" s="100">
        <f t="shared" si="69"/>
        <v>3.9938775</v>
      </c>
      <c r="AF168" s="100">
        <f t="shared" si="69"/>
        <v>87.931057500000009</v>
      </c>
      <c r="AH168" s="100">
        <f>AVERAGE(AH84:AH91)</f>
        <v>0.93825378868259901</v>
      </c>
      <c r="AI168" s="100">
        <f t="shared" ref="AI168:AK168" si="70">AVERAGE(AI84:AI91)</f>
        <v>0.64059913166472071</v>
      </c>
      <c r="AJ168" s="100">
        <f t="shared" si="70"/>
        <v>10.545627191805387</v>
      </c>
      <c r="AK168" s="100">
        <f t="shared" si="70"/>
        <v>1.5952692869811589</v>
      </c>
    </row>
    <row r="169" spans="2:37" x14ac:dyDescent="0.3">
      <c r="B169" s="45" t="s">
        <v>30</v>
      </c>
      <c r="C169" s="145"/>
      <c r="D169" s="104">
        <f>AVERAGE(D92:D99)</f>
        <v>20.1325</v>
      </c>
      <c r="E169" s="104"/>
      <c r="F169" s="105"/>
      <c r="G169" s="105"/>
      <c r="H169" s="105"/>
      <c r="I169" s="105"/>
      <c r="J169" s="105"/>
      <c r="K169" s="105"/>
      <c r="L169" s="106"/>
      <c r="M169" s="107"/>
      <c r="N169" s="105">
        <f>AVERAGE(N92:N99)</f>
        <v>98.916666666666671</v>
      </c>
      <c r="O169" s="105">
        <f>AVERAGE(O92:O99)</f>
        <v>0.16666666666666669</v>
      </c>
      <c r="P169" s="105">
        <f>AVERAGE(P92:P99)</f>
        <v>0.91666666666666674</v>
      </c>
      <c r="Q169" s="105">
        <f>AVERAGE(Q92:Q99)</f>
        <v>0</v>
      </c>
      <c r="R169" s="105"/>
      <c r="S169" s="104"/>
      <c r="T169" s="105"/>
      <c r="U169" s="104"/>
      <c r="V169" s="107">
        <f>AVERAGE(V92:V99)</f>
        <v>10.884040000000001</v>
      </c>
      <c r="W169" s="107">
        <f>AVERAGE(W92:W99)</f>
        <v>10.769771133333332</v>
      </c>
      <c r="X169" s="107">
        <f>AVERAGE(X92:X99)</f>
        <v>2.0545783333333335E-2</v>
      </c>
      <c r="Y169" s="107">
        <f>AVERAGE(Y92:Y99)</f>
        <v>9.3723083333333332E-2</v>
      </c>
      <c r="Z169" s="107">
        <f>AVERAGE(Z92:Z99)</f>
        <v>0</v>
      </c>
      <c r="AB169" s="104">
        <f>AVERAGE(AB92:AB99)</f>
        <v>2.6069912499999996</v>
      </c>
      <c r="AC169" s="104">
        <f t="shared" ref="AC169:AF169" si="71">AVERAGE(AC92:AC99)</f>
        <v>27.283426249999998</v>
      </c>
      <c r="AD169" s="104">
        <f t="shared" si="71"/>
        <v>32.301331250000004</v>
      </c>
      <c r="AE169" s="104">
        <f t="shared" si="71"/>
        <v>4.4424425000000003</v>
      </c>
      <c r="AF169" s="104">
        <f t="shared" si="71"/>
        <v>88.32788875</v>
      </c>
      <c r="AH169" s="104">
        <f>AVERAGE(AH92:AH99)</f>
        <v>0.94403496213328508</v>
      </c>
      <c r="AI169" s="104">
        <f t="shared" ref="AI169:AK169" si="72">AVERAGE(AI92:AI99)</f>
        <v>0.41216220366686385</v>
      </c>
      <c r="AJ169" s="104">
        <f t="shared" si="72"/>
        <v>1.5999999999999999</v>
      </c>
      <c r="AK169" s="104">
        <f t="shared" si="72"/>
        <v>1.3484338819311141</v>
      </c>
    </row>
    <row r="170" spans="2:37" x14ac:dyDescent="0.3">
      <c r="B170" s="47" t="s">
        <v>31</v>
      </c>
      <c r="C170" s="144"/>
      <c r="D170" s="108">
        <f>AVERAGE(D100:D107)</f>
        <v>20.147500000000001</v>
      </c>
      <c r="E170" s="108"/>
      <c r="F170" s="109"/>
      <c r="G170" s="109"/>
      <c r="H170" s="109"/>
      <c r="I170" s="109"/>
      <c r="J170" s="109"/>
      <c r="K170" s="109"/>
      <c r="L170" s="110"/>
      <c r="M170" s="111"/>
      <c r="N170" s="109">
        <f>AVERAGE(N100:N107)</f>
        <v>99.167081949058684</v>
      </c>
      <c r="O170" s="109">
        <f>AVERAGE(O100:O107)</f>
        <v>0.24972314507198229</v>
      </c>
      <c r="P170" s="109">
        <f>AVERAGE(P100:P107)</f>
        <v>0.58319490586932454</v>
      </c>
      <c r="Q170" s="109">
        <f>AVERAGE(Q100:Q107)</f>
        <v>0</v>
      </c>
      <c r="R170" s="109"/>
      <c r="S170" s="108"/>
      <c r="T170" s="109"/>
      <c r="U170" s="108"/>
      <c r="V170" s="111">
        <f>AVERAGE(V100:V107)</f>
        <v>13.347714999999999</v>
      </c>
      <c r="W170" s="111">
        <f>AVERAGE(W100:W107)</f>
        <v>13.244252374972312</v>
      </c>
      <c r="X170" s="111">
        <f>AVERAGE(X100:X107)</f>
        <v>3.093004446290144E-2</v>
      </c>
      <c r="Y170" s="111">
        <f>AVERAGE(Y100:Y107)</f>
        <v>7.2532580564784052E-2</v>
      </c>
      <c r="Z170" s="111">
        <f>AVERAGE(Z100:Z107)</f>
        <v>0</v>
      </c>
      <c r="AB170" s="108">
        <f>AVERAGE(AB100:AB107)</f>
        <v>2.7822787500000001</v>
      </c>
      <c r="AC170" s="108">
        <f t="shared" ref="AC170:AF170" si="73">AVERAGE(AC100:AC107)</f>
        <v>25.366937499999999</v>
      </c>
      <c r="AD170" s="108">
        <f t="shared" si="73"/>
        <v>30.031355000000001</v>
      </c>
      <c r="AE170" s="108">
        <f t="shared" si="73"/>
        <v>3.4260437499999998</v>
      </c>
      <c r="AF170" s="108">
        <f t="shared" si="73"/>
        <v>96.002557500000009</v>
      </c>
      <c r="AH170" s="108">
        <f>AVERAGE(AH100:AH107)</f>
        <v>0.58926735113789575</v>
      </c>
      <c r="AI170" s="108">
        <f t="shared" ref="AI170:AK170" si="74">AVERAGE(AI100:AI107)</f>
        <v>0.60153956840645628</v>
      </c>
      <c r="AJ170" s="108">
        <f t="shared" si="74"/>
        <v>7.6548369798940161</v>
      </c>
      <c r="AK170" s="108">
        <f t="shared" si="74"/>
        <v>1.7546658344671837</v>
      </c>
    </row>
    <row r="171" spans="2:37" x14ac:dyDescent="0.3">
      <c r="B171" s="49" t="s">
        <v>32</v>
      </c>
      <c r="C171" s="145"/>
      <c r="D171" s="112">
        <f>AVERAGE(D108:D115)</f>
        <v>20.357500000000002</v>
      </c>
      <c r="E171" s="112"/>
      <c r="F171" s="113"/>
      <c r="G171" s="113"/>
      <c r="H171" s="113"/>
      <c r="I171" s="113"/>
      <c r="J171" s="113"/>
      <c r="K171" s="113"/>
      <c r="L171" s="114"/>
      <c r="M171" s="115"/>
      <c r="N171" s="113">
        <f>AVERAGE(N108:N115)</f>
        <v>98.416666666666671</v>
      </c>
      <c r="O171" s="113">
        <f>AVERAGE(O108:O115)</f>
        <v>0.41666666666666669</v>
      </c>
      <c r="P171" s="113">
        <f>AVERAGE(P108:P115)</f>
        <v>1.1666666666666667</v>
      </c>
      <c r="Q171" s="113">
        <f>AVERAGE(Q108:Q115)</f>
        <v>0</v>
      </c>
      <c r="R171" s="113"/>
      <c r="S171" s="112"/>
      <c r="T171" s="113"/>
      <c r="U171" s="112"/>
      <c r="V171" s="115">
        <f>AVERAGE(V108:V115)</f>
        <v>9.0955349999999999</v>
      </c>
      <c r="W171" s="115">
        <f>AVERAGE(W108:W115)</f>
        <v>8.9578206499999986</v>
      </c>
      <c r="X171" s="115">
        <f>AVERAGE(X108:X115)</f>
        <v>3.7141483333333336E-2</v>
      </c>
      <c r="Y171" s="115">
        <f>AVERAGE(Y108:Y115)</f>
        <v>0.10057286666666668</v>
      </c>
      <c r="Z171" s="115">
        <f>AVERAGE(Z108:Z115)</f>
        <v>0</v>
      </c>
      <c r="AB171" s="112">
        <f>AVERAGE(AB108:AB115)</f>
        <v>2.5733600000000001</v>
      </c>
      <c r="AC171" s="112">
        <f t="shared" ref="AC171:AF171" si="75">AVERAGE(AC108:AC115)</f>
        <v>30.565018750000004</v>
      </c>
      <c r="AD171" s="112">
        <f t="shared" si="75"/>
        <v>26.509559999999997</v>
      </c>
      <c r="AE171" s="112">
        <f t="shared" si="75"/>
        <v>4.4607749999999999</v>
      </c>
      <c r="AF171" s="112">
        <f t="shared" si="75"/>
        <v>91.487287500000008</v>
      </c>
      <c r="AH171" s="112">
        <f>AVERAGE(AH108:AH115)</f>
        <v>1.2889014959615981</v>
      </c>
      <c r="AI171" s="112">
        <f t="shared" ref="AI171:AK171" si="76">AVERAGE(AI108:AI115)</f>
        <v>0.86479059434787453</v>
      </c>
      <c r="AJ171" s="112">
        <f t="shared" si="76"/>
        <v>12.0759685896153</v>
      </c>
      <c r="AK171" s="112">
        <f t="shared" si="76"/>
        <v>1.6272206750473301</v>
      </c>
    </row>
    <row r="172" spans="2:37" x14ac:dyDescent="0.3">
      <c r="B172" s="12" t="s">
        <v>20</v>
      </c>
      <c r="C172" s="144"/>
      <c r="D172" s="68">
        <f>AVERAGE(D116:D123)</f>
        <v>19.962499999999999</v>
      </c>
      <c r="E172" s="68"/>
      <c r="F172" s="69"/>
      <c r="G172" s="69"/>
      <c r="H172" s="69"/>
      <c r="I172" s="69"/>
      <c r="J172" s="69"/>
      <c r="K172" s="69"/>
      <c r="L172" s="70"/>
      <c r="M172" s="71"/>
      <c r="N172" s="69">
        <f>AVERAGE(N116:N123)</f>
        <v>98.709158415841586</v>
      </c>
      <c r="O172" s="69">
        <f>AVERAGE(O116:O123)</f>
        <v>0.20750825082508251</v>
      </c>
      <c r="P172" s="69">
        <f>AVERAGE(P116:P123)</f>
        <v>1.0833333333333335</v>
      </c>
      <c r="Q172" s="69">
        <f>AVERAGE(Q116:Q123)</f>
        <v>0</v>
      </c>
      <c r="R172" s="69"/>
      <c r="S172" s="68"/>
      <c r="T172" s="69"/>
      <c r="U172" s="68"/>
      <c r="V172" s="71">
        <f>AVERAGE(V116:V123)</f>
        <v>10.187469999999999</v>
      </c>
      <c r="W172" s="71">
        <f>AVERAGE(W116:W123)</f>
        <v>10.055404243564356</v>
      </c>
      <c r="X172" s="71">
        <f>AVERAGE(X116:X123)</f>
        <v>2.0773273102310232E-2</v>
      </c>
      <c r="Y172" s="71">
        <f>AVERAGE(Y116:Y123)</f>
        <v>0.11129248333333333</v>
      </c>
      <c r="Z172" s="71">
        <f>AVERAGE(Z116:Z123)</f>
        <v>0</v>
      </c>
      <c r="AB172" s="68">
        <f>AVERAGE(AB116:AB123)</f>
        <v>3.0352049999999995</v>
      </c>
      <c r="AC172" s="68">
        <f t="shared" ref="AC172:AF172" si="77">AVERAGE(AC116:AC123)</f>
        <v>25.860210000000002</v>
      </c>
      <c r="AD172" s="68">
        <f t="shared" si="77"/>
        <v>38.027232500000004</v>
      </c>
      <c r="AE172" s="68">
        <f t="shared" si="77"/>
        <v>5.8876974999999998</v>
      </c>
      <c r="AF172" s="68">
        <f t="shared" si="77"/>
        <v>88.567553750000002</v>
      </c>
      <c r="AH172" s="68">
        <f>AVERAGE(AH116:AH123)</f>
        <v>1.1876297823235444</v>
      </c>
      <c r="AI172" s="68">
        <f t="shared" ref="AI172:AK172" si="78">AVERAGE(AI116:AI123)</f>
        <v>1.9925363234524711</v>
      </c>
      <c r="AJ172" s="68">
        <f t="shared" si="78"/>
        <v>6.0893867564603257</v>
      </c>
      <c r="AK172" s="68">
        <f t="shared" si="78"/>
        <v>1.4808395312629177</v>
      </c>
    </row>
    <row r="173" spans="2:37" x14ac:dyDescent="0.3">
      <c r="B173" s="52" t="s">
        <v>33</v>
      </c>
      <c r="C173" s="144"/>
      <c r="D173" s="116">
        <f>AVERAGE(D124:D131)</f>
        <v>19.62875</v>
      </c>
      <c r="E173" s="116"/>
      <c r="F173" s="117"/>
      <c r="G173" s="117"/>
      <c r="H173" s="117"/>
      <c r="I173" s="117"/>
      <c r="J173" s="117"/>
      <c r="K173" s="117"/>
      <c r="L173" s="118"/>
      <c r="M173" s="119"/>
      <c r="N173" s="117">
        <f>AVERAGE(N124:N131)</f>
        <v>98.375</v>
      </c>
      <c r="O173" s="117">
        <f>AVERAGE(O124:O131)</f>
        <v>0.16666666666666669</v>
      </c>
      <c r="P173" s="117">
        <f>AVERAGE(P124:P131)</f>
        <v>1.4583333333333335</v>
      </c>
      <c r="Q173" s="117">
        <f>AVERAGE(Q124:Q131)</f>
        <v>0</v>
      </c>
      <c r="R173" s="117"/>
      <c r="S173" s="116"/>
      <c r="T173" s="117"/>
      <c r="U173" s="116"/>
      <c r="V173" s="119">
        <f>AVERAGE(V124:V131)</f>
        <v>10.269324999999998</v>
      </c>
      <c r="W173" s="119">
        <f>AVERAGE(W124:W131)</f>
        <v>10.117162083333334</v>
      </c>
      <c r="X173" s="119">
        <f>AVERAGE(X124:X131)</f>
        <v>1.4933633333333333E-2</v>
      </c>
      <c r="Y173" s="119">
        <f>AVERAGE(Y124:Y131)</f>
        <v>0.13722928333333334</v>
      </c>
      <c r="Z173" s="119">
        <f>AVERAGE(Z124:Z131)</f>
        <v>0</v>
      </c>
      <c r="AB173" s="116">
        <f>AVERAGE(AB124:AB131)</f>
        <v>2.7271875000000003</v>
      </c>
      <c r="AC173" s="116">
        <f t="shared" ref="AC173:AF173" si="79">AVERAGE(AC124:AC131)</f>
        <v>30.222807500000002</v>
      </c>
      <c r="AD173" s="116">
        <f t="shared" si="79"/>
        <v>39.143028749999999</v>
      </c>
      <c r="AE173" s="116">
        <f t="shared" si="79"/>
        <v>4.7965437499999997</v>
      </c>
      <c r="AF173" s="116">
        <f t="shared" si="79"/>
        <v>95.844243750000004</v>
      </c>
      <c r="AH173" s="116">
        <f>AVERAGE(AH124:AH131)</f>
        <v>0.97151067975861827</v>
      </c>
      <c r="AI173" s="116">
        <f t="shared" ref="AI173:AK173" si="80">AVERAGE(AI124:AI131)</f>
        <v>0.59443290925028114</v>
      </c>
      <c r="AJ173" s="116">
        <f t="shared" si="80"/>
        <v>1.5999999999999999</v>
      </c>
      <c r="AK173" s="116">
        <f t="shared" si="80"/>
        <v>1.47789255336027</v>
      </c>
    </row>
    <row r="174" spans="2:37" x14ac:dyDescent="0.3">
      <c r="B174" s="55" t="s">
        <v>34</v>
      </c>
      <c r="C174" s="145"/>
      <c r="D174" s="120">
        <f>AVERAGE(D132:D139)</f>
        <v>20.1325</v>
      </c>
      <c r="E174" s="120"/>
      <c r="F174" s="121"/>
      <c r="G174" s="121"/>
      <c r="H174" s="121"/>
      <c r="I174" s="121"/>
      <c r="J174" s="121"/>
      <c r="K174" s="121"/>
      <c r="L174" s="122"/>
      <c r="M174" s="123"/>
      <c r="N174" s="121">
        <f>AVERAGE(N132:N139)</f>
        <v>98.725972706155645</v>
      </c>
      <c r="O174" s="121">
        <f>AVERAGE(O132:O139)</f>
        <v>0.25</v>
      </c>
      <c r="P174" s="121">
        <f>AVERAGE(P132:P139)</f>
        <v>1.0240272938443671</v>
      </c>
      <c r="Q174" s="121">
        <f>AVERAGE(Q132:Q139)</f>
        <v>0</v>
      </c>
      <c r="R174" s="121"/>
      <c r="S174" s="120"/>
      <c r="T174" s="121"/>
      <c r="U174" s="120"/>
      <c r="V174" s="123">
        <f>AVERAGE(V132:V139)</f>
        <v>9.1372649999999993</v>
      </c>
      <c r="W174" s="123">
        <f>AVERAGE(W132:W139)</f>
        <v>9.0043101833623673</v>
      </c>
      <c r="X174" s="123">
        <f>AVERAGE(X132:X139)</f>
        <v>3.0757150000000004E-2</v>
      </c>
      <c r="Y174" s="123">
        <f>AVERAGE(Y132:Y139)</f>
        <v>0.10219766663763066</v>
      </c>
      <c r="Z174" s="123">
        <f>AVERAGE(Z132:Z139)</f>
        <v>0</v>
      </c>
      <c r="AB174" s="120">
        <f>AVERAGE(AB132:AB139)</f>
        <v>2.8864587500000001</v>
      </c>
      <c r="AC174" s="120">
        <f t="shared" ref="AC174:AF174" si="81">AVERAGE(AC132:AC139)</f>
        <v>31.443626250000001</v>
      </c>
      <c r="AD174" s="120">
        <f t="shared" si="81"/>
        <v>37.511209999999998</v>
      </c>
      <c r="AE174" s="120">
        <f t="shared" si="81"/>
        <v>6.0155475000000003</v>
      </c>
      <c r="AF174" s="120">
        <f t="shared" si="81"/>
        <v>85.979520000000008</v>
      </c>
      <c r="AH174" s="120">
        <f>AVERAGE(AH132:AH139)</f>
        <v>1.0641020601610021</v>
      </c>
      <c r="AI174" s="120">
        <f t="shared" ref="AI174:AK174" si="82">AVERAGE(AI132:AI139)</f>
        <v>0.54488047409554308</v>
      </c>
      <c r="AJ174" s="120">
        <f t="shared" si="82"/>
        <v>12.429565425462142</v>
      </c>
      <c r="AK174" s="120">
        <f t="shared" si="82"/>
        <v>1.6747417509433171</v>
      </c>
    </row>
    <row r="175" spans="2:37" x14ac:dyDescent="0.3">
      <c r="B175" s="58" t="s">
        <v>35</v>
      </c>
      <c r="C175" s="144"/>
      <c r="D175" s="124">
        <f>AVERAGE(D140:D147)</f>
        <v>20.147500000000001</v>
      </c>
      <c r="E175" s="124"/>
      <c r="F175" s="125"/>
      <c r="G175" s="125"/>
      <c r="H175" s="125"/>
      <c r="I175" s="125"/>
      <c r="J175" s="125"/>
      <c r="K175" s="125"/>
      <c r="L175" s="126"/>
      <c r="M175" s="127"/>
      <c r="N175" s="125">
        <f>AVERAGE(N140:N147)</f>
        <v>98.791666666666657</v>
      </c>
      <c r="O175" s="125">
        <f>AVERAGE(O140:O147)</f>
        <v>0.25</v>
      </c>
      <c r="P175" s="125">
        <f>AVERAGE(P140:P147)</f>
        <v>0.91666666666666674</v>
      </c>
      <c r="Q175" s="125">
        <f>AVERAGE(Q140:Q147)</f>
        <v>4.1666666666666671E-2</v>
      </c>
      <c r="R175" s="125"/>
      <c r="S175" s="124"/>
      <c r="T175" s="125"/>
      <c r="U175" s="124"/>
      <c r="V175" s="127">
        <f>AVERAGE(V140:V147)</f>
        <v>10.999064999999998</v>
      </c>
      <c r="W175" s="127">
        <f>AVERAGE(W140:W147)</f>
        <v>10.860742533333333</v>
      </c>
      <c r="X175" s="127">
        <f>AVERAGE(X140:X147)</f>
        <v>2.4950616666666668E-2</v>
      </c>
      <c r="Y175" s="127">
        <f>AVERAGE(Y140:Y147)</f>
        <v>0.10729603333333332</v>
      </c>
      <c r="Z175" s="127">
        <f>AVERAGE(Z140:Z147)</f>
        <v>6.0758166666666658E-3</v>
      </c>
      <c r="AB175" s="124">
        <f>AVERAGE(AB140:AB147)</f>
        <v>2.8009712499999999</v>
      </c>
      <c r="AC175" s="124">
        <f t="shared" ref="AC175:AF175" si="83">AVERAGE(AC140:AC147)</f>
        <v>31.099126249999998</v>
      </c>
      <c r="AD175" s="124">
        <f t="shared" si="83"/>
        <v>36.330013749999999</v>
      </c>
      <c r="AE175" s="124">
        <f t="shared" si="83"/>
        <v>5.3053949999999999</v>
      </c>
      <c r="AF175" s="124">
        <f t="shared" si="83"/>
        <v>88.730256249999996</v>
      </c>
      <c r="AH175" s="124">
        <f>AVERAGE(AH140:AH147)</f>
        <v>0.86943886047200547</v>
      </c>
      <c r="AI175" s="124">
        <f t="shared" ref="AI175:AK175" si="84">AVERAGE(AI140:AI147)</f>
        <v>0.7099804462200946</v>
      </c>
      <c r="AJ175" s="124">
        <f t="shared" si="84"/>
        <v>5.9106200912896574</v>
      </c>
      <c r="AK175" s="124">
        <f t="shared" si="84"/>
        <v>1.5636175778611188</v>
      </c>
    </row>
    <row r="176" spans="2:37" x14ac:dyDescent="0.3">
      <c r="B176" s="61" t="s">
        <v>36</v>
      </c>
      <c r="C176" s="145"/>
      <c r="D176" s="128">
        <f>AVERAGE(D148:D155)</f>
        <v>20.357500000000002</v>
      </c>
      <c r="E176" s="128"/>
      <c r="F176" s="129"/>
      <c r="G176" s="129"/>
      <c r="H176" s="129"/>
      <c r="I176" s="129"/>
      <c r="J176" s="129"/>
      <c r="K176" s="129"/>
      <c r="L176" s="130"/>
      <c r="M176" s="131"/>
      <c r="N176" s="129">
        <f>AVERAGE(N148:N155)</f>
        <v>97.875</v>
      </c>
      <c r="O176" s="129">
        <f>AVERAGE(O148:O155)</f>
        <v>4.1666666666666671E-2</v>
      </c>
      <c r="P176" s="129">
        <f>AVERAGE(P148:P155)</f>
        <v>2.0833333333333335</v>
      </c>
      <c r="Q176" s="129">
        <f>AVERAGE(Q148:Q155)</f>
        <v>0</v>
      </c>
      <c r="R176" s="129"/>
      <c r="S176" s="128"/>
      <c r="T176" s="129"/>
      <c r="U176" s="128"/>
      <c r="V176" s="131">
        <f>AVERAGE(V148:V155)</f>
        <v>10.881365000000001</v>
      </c>
      <c r="W176" s="131">
        <f>AVERAGE(W148:W155)</f>
        <v>10.6100879</v>
      </c>
      <c r="X176" s="131">
        <f>AVERAGE(X148:X155)</f>
        <v>4.2657333333333339E-3</v>
      </c>
      <c r="Y176" s="131">
        <f>AVERAGE(Y148:Y155)</f>
        <v>0.26701136666666669</v>
      </c>
      <c r="Z176" s="131">
        <f>AVERAGE(Z148:Z155)</f>
        <v>0</v>
      </c>
      <c r="AB176" s="128">
        <f>AVERAGE(AB148:AB155)</f>
        <v>2.8432624999999998</v>
      </c>
      <c r="AC176" s="128">
        <f t="shared" ref="AC176:AE176" si="85">AVERAGE(AC148:AC155)</f>
        <v>29.30803375</v>
      </c>
      <c r="AD176" s="128">
        <f t="shared" si="85"/>
        <v>39.945956249999995</v>
      </c>
      <c r="AE176" s="128">
        <f t="shared" si="85"/>
        <v>7.3296075000000007</v>
      </c>
      <c r="AF176" s="128">
        <f>AVERAGE(AF148:AF155)</f>
        <v>99.582813749999985</v>
      </c>
      <c r="AH176" s="128">
        <f>AVERAGE(AH148:AH155)</f>
        <v>0.98703332919124986</v>
      </c>
      <c r="AI176" s="128">
        <f t="shared" ref="AI176:AK176" si="86">AVERAGE(AI148:AI155)</f>
        <v>0.90529556052319471</v>
      </c>
      <c r="AJ176" s="128">
        <f t="shared" si="86"/>
        <v>13.541484958660075</v>
      </c>
      <c r="AK176" s="128">
        <f t="shared" si="86"/>
        <v>1.5283911145756985</v>
      </c>
    </row>
    <row r="177" spans="2:37" x14ac:dyDescent="0.3">
      <c r="B177" s="65"/>
      <c r="C177" s="147"/>
      <c r="D177" s="132" t="s">
        <v>39</v>
      </c>
      <c r="E177" s="133" t="s">
        <v>39</v>
      </c>
      <c r="F177" s="133" t="s">
        <v>39</v>
      </c>
      <c r="G177" s="133" t="s">
        <v>39</v>
      </c>
      <c r="H177" s="133" t="s">
        <v>39</v>
      </c>
      <c r="I177" s="133" t="s">
        <v>39</v>
      </c>
      <c r="J177" s="133" t="s">
        <v>39</v>
      </c>
      <c r="K177" s="133" t="s">
        <v>39</v>
      </c>
      <c r="L177" s="133" t="s">
        <v>39</v>
      </c>
      <c r="M177" s="134" t="s">
        <v>39</v>
      </c>
      <c r="N177" s="133" t="s">
        <v>39</v>
      </c>
      <c r="O177" s="133" t="s">
        <v>39</v>
      </c>
      <c r="P177" s="133" t="s">
        <v>39</v>
      </c>
      <c r="Q177" s="133" t="s">
        <v>39</v>
      </c>
      <c r="R177" s="133" t="s">
        <v>39</v>
      </c>
      <c r="S177" s="132" t="s">
        <v>39</v>
      </c>
      <c r="T177" s="133" t="s">
        <v>39</v>
      </c>
      <c r="U177" s="132" t="s">
        <v>39</v>
      </c>
      <c r="V177" s="134" t="s">
        <v>39</v>
      </c>
      <c r="W177" s="134" t="s">
        <v>39</v>
      </c>
      <c r="X177" s="134" t="s">
        <v>39</v>
      </c>
      <c r="Y177" s="134" t="s">
        <v>39</v>
      </c>
      <c r="Z177" s="134" t="s">
        <v>39</v>
      </c>
      <c r="AB177" s="132" t="s">
        <v>39</v>
      </c>
      <c r="AC177" s="132" t="s">
        <v>39</v>
      </c>
      <c r="AD177" s="132" t="s">
        <v>39</v>
      </c>
      <c r="AE177" s="132" t="s">
        <v>39</v>
      </c>
      <c r="AF177" s="132" t="s">
        <v>39</v>
      </c>
      <c r="AH177" s="132" t="s">
        <v>39</v>
      </c>
      <c r="AI177" s="132" t="s">
        <v>39</v>
      </c>
      <c r="AJ177" s="132" t="s">
        <v>39</v>
      </c>
      <c r="AK177" s="132" t="s">
        <v>39</v>
      </c>
    </row>
    <row r="178" spans="2:37" x14ac:dyDescent="0.3">
      <c r="B178" s="65"/>
      <c r="C178" s="147"/>
      <c r="D178" s="66" t="s">
        <v>40</v>
      </c>
      <c r="E178" s="67"/>
      <c r="F178" s="17"/>
      <c r="G178" s="17"/>
      <c r="H178" s="17"/>
      <c r="I178" s="17"/>
      <c r="J178" s="17"/>
      <c r="K178" s="17"/>
      <c r="L178" s="16"/>
      <c r="M178" s="3"/>
      <c r="R178" s="17"/>
      <c r="S178" s="67"/>
      <c r="T178" s="17"/>
      <c r="U178" s="67"/>
      <c r="AB178" s="66" t="s">
        <v>40</v>
      </c>
      <c r="AC178" s="66" t="s">
        <v>40</v>
      </c>
      <c r="AD178" s="66" t="s">
        <v>40</v>
      </c>
      <c r="AE178" s="66" t="s">
        <v>40</v>
      </c>
      <c r="AF178" s="66" t="s">
        <v>40</v>
      </c>
      <c r="AH178" s="66" t="s">
        <v>40</v>
      </c>
      <c r="AI178" s="66" t="s">
        <v>40</v>
      </c>
      <c r="AJ178" s="66" t="s">
        <v>40</v>
      </c>
      <c r="AK178" s="66" t="s">
        <v>40</v>
      </c>
    </row>
    <row r="179" spans="2:37" x14ac:dyDescent="0.3">
      <c r="B179" s="12" t="s">
        <v>20</v>
      </c>
      <c r="C179" s="144"/>
      <c r="D179" s="68">
        <f>STDEV(D4:D11)/SQRT(8)</f>
        <v>0.38113552145435814</v>
      </c>
      <c r="E179" s="68"/>
      <c r="F179" s="69"/>
      <c r="G179" s="69"/>
      <c r="H179" s="69"/>
      <c r="I179" s="69"/>
      <c r="J179" s="69"/>
      <c r="K179" s="69"/>
      <c r="L179" s="70"/>
      <c r="M179" s="71"/>
      <c r="N179" s="69">
        <f>STDEV(N4:N11)/SQRT(7)</f>
        <v>0.17362067731878036</v>
      </c>
      <c r="O179" s="69">
        <f>STDEV(O4:O11)/SQRT(7)</f>
        <v>0.13453814027527664</v>
      </c>
      <c r="P179" s="69">
        <f>STDEV(P4:P11)/SQRT(7)</f>
        <v>6.7269070137638318E-2</v>
      </c>
      <c r="Q179" s="69">
        <f>STDEV(Q4:Q11)/SQRT(7)</f>
        <v>0</v>
      </c>
      <c r="R179" s="69"/>
      <c r="S179" s="68"/>
      <c r="T179" s="69"/>
      <c r="U179" s="68"/>
      <c r="V179" s="71">
        <f>STDEV(V4:V11)/SQRT(7)</f>
        <v>0.97336421452579824</v>
      </c>
      <c r="W179" s="71">
        <f>STDEV(W4:W11)/SQRT(7)</f>
        <v>0.97114774115863123</v>
      </c>
      <c r="X179" s="71">
        <f>STDEV(X4:X11)/SQRT(7)</f>
        <v>1.1143790402626459E-2</v>
      </c>
      <c r="Y179" s="71">
        <f>STDEV(Y4:Y11)/SQRT(7)</f>
        <v>6.8952817501137728E-3</v>
      </c>
      <c r="Z179" s="71">
        <f>STDEV(Z4:Z11)/SQRT(7)</f>
        <v>0</v>
      </c>
      <c r="AB179" s="68">
        <f>STDEV(AB4:AB11)/SQRT(8)</f>
        <v>9.4344436867560666E-2</v>
      </c>
      <c r="AC179" s="68">
        <f t="shared" ref="AC179:AF179" si="87">STDEV(AC4:AC11)/SQRT(8)</f>
        <v>1.3449131469235709</v>
      </c>
      <c r="AD179" s="68">
        <f t="shared" si="87"/>
        <v>7.7627041805157351</v>
      </c>
      <c r="AE179" s="68">
        <f t="shared" si="87"/>
        <v>6.8846474518100276E-2</v>
      </c>
      <c r="AF179" s="68">
        <f t="shared" si="87"/>
        <v>18.308966221145674</v>
      </c>
      <c r="AH179" s="68">
        <f>STDEV(AH4:AH11)/SQRT(8)</f>
        <v>0.18852391248743619</v>
      </c>
      <c r="AI179" s="68">
        <f t="shared" ref="AI179:AK179" si="88">STDEV(AI4:AI11)/SQRT(8)</f>
        <v>0.29232221698068805</v>
      </c>
      <c r="AJ179" s="68">
        <f t="shared" si="88"/>
        <v>5.5869386325374721</v>
      </c>
      <c r="AK179" s="68">
        <f t="shared" si="88"/>
        <v>0.43448593120664109</v>
      </c>
    </row>
    <row r="180" spans="2:37" x14ac:dyDescent="0.3">
      <c r="B180" s="22" t="s">
        <v>22</v>
      </c>
      <c r="C180" s="144"/>
      <c r="D180" s="72">
        <f>STDEV(D12:D19)/SQRT(8)</f>
        <v>0.29518154220266368</v>
      </c>
      <c r="E180" s="72"/>
      <c r="F180" s="73"/>
      <c r="G180" s="73"/>
      <c r="H180" s="73"/>
      <c r="I180" s="73"/>
      <c r="J180" s="73"/>
      <c r="K180" s="73"/>
      <c r="L180" s="74"/>
      <c r="M180" s="75"/>
      <c r="N180" s="73">
        <f>STDEV(N12:N19)/SQRT(8)</f>
        <v>0.12598815766974261</v>
      </c>
      <c r="O180" s="73">
        <f>STDEV(O12:O19)/SQRT(8)</f>
        <v>8.9087080637474808E-2</v>
      </c>
      <c r="P180" s="73">
        <f>STDEV(P12:P19)/SQRT(8)</f>
        <v>6.2994078834871209E-2</v>
      </c>
      <c r="Q180" s="73">
        <f>STDEV(Q12:Q19)/SQRT(8)</f>
        <v>0</v>
      </c>
      <c r="R180" s="73"/>
      <c r="S180" s="72"/>
      <c r="T180" s="73"/>
      <c r="U180" s="72"/>
      <c r="V180" s="75">
        <f>STDEV(V12:V19)/SQRT(8)</f>
        <v>0.94219717904565281</v>
      </c>
      <c r="W180" s="75">
        <f>STDEV(W12:W19)/SQRT(8)</f>
        <v>0.93952912847785719</v>
      </c>
      <c r="X180" s="75">
        <f>STDEV(X12:X19)/SQRT(8)</f>
        <v>6.3987371937950181E-3</v>
      </c>
      <c r="Y180" s="75">
        <f>STDEV(Y12:Y19)/SQRT(8)</f>
        <v>5.6978582650286571E-3</v>
      </c>
      <c r="Z180" s="75">
        <f>STDEV(Z12:Z19)/SQRT(8)</f>
        <v>0</v>
      </c>
      <c r="AB180" s="72">
        <f>STDEV(AB12:AB19)/SQRT(8)</f>
        <v>0.23904687507294883</v>
      </c>
      <c r="AC180" s="72">
        <f t="shared" ref="AC180:AF180" si="89">STDEV(AC12:AC19)/SQRT(8)</f>
        <v>3.2636783805130896</v>
      </c>
      <c r="AD180" s="72">
        <f t="shared" si="89"/>
        <v>16.339642138432946</v>
      </c>
      <c r="AE180" s="72">
        <f t="shared" si="89"/>
        <v>7.3965182446105851E-2</v>
      </c>
      <c r="AF180" s="72">
        <f t="shared" si="89"/>
        <v>53.14810251482492</v>
      </c>
      <c r="AH180" s="72">
        <f>STDEV(AH12:AH19)/SQRT(8)</f>
        <v>8.3924972085031512E-17</v>
      </c>
      <c r="AI180" s="72">
        <f t="shared" ref="AI180:AK180" si="90">STDEV(AI12:AI19)/SQRT(8)</f>
        <v>8.6572796601151331E-2</v>
      </c>
      <c r="AJ180" s="72">
        <f t="shared" si="90"/>
        <v>5.3531231642227439</v>
      </c>
      <c r="AK180" s="72">
        <f t="shared" si="90"/>
        <v>6.0356237075230829E-2</v>
      </c>
    </row>
    <row r="181" spans="2:37" x14ac:dyDescent="0.3">
      <c r="B181" s="25" t="s">
        <v>23</v>
      </c>
      <c r="C181" s="144"/>
      <c r="D181" s="76">
        <f>STDEV(D20:D27)/SQRT(8)</f>
        <v>0.33525276977656282</v>
      </c>
      <c r="E181" s="76"/>
      <c r="F181" s="77"/>
      <c r="G181" s="77"/>
      <c r="H181" s="77"/>
      <c r="I181" s="77"/>
      <c r="J181" s="77"/>
      <c r="K181" s="77"/>
      <c r="L181" s="78"/>
      <c r="M181" s="79"/>
      <c r="N181" s="77">
        <f>STDEV(N20:N27)/SQRT(8)</f>
        <v>8.3333333333333925E-2</v>
      </c>
      <c r="O181" s="77">
        <f>STDEV(O20:O27)/SQRT(8)</f>
        <v>0</v>
      </c>
      <c r="P181" s="77">
        <f>STDEV(P20:P27)/SQRT(8)</f>
        <v>8.3333333333333343E-2</v>
      </c>
      <c r="Q181" s="77">
        <f>STDEV(Q20:Q27)/SQRT(8)</f>
        <v>0</v>
      </c>
      <c r="R181" s="77"/>
      <c r="S181" s="76"/>
      <c r="T181" s="77"/>
      <c r="U181" s="76"/>
      <c r="V181" s="79">
        <f>STDEV(V20:V27)/SQRT(8)</f>
        <v>0.93193502686188356</v>
      </c>
      <c r="W181" s="79">
        <f>STDEV(W20:W27)/SQRT(8)</f>
        <v>0.93242775707553727</v>
      </c>
      <c r="X181" s="79">
        <f>STDEV(X20:X27)/SQRT(8)</f>
        <v>0</v>
      </c>
      <c r="Y181" s="79">
        <f>STDEV(Y20:Y27)/SQRT(8)</f>
        <v>7.3746777777777776E-3</v>
      </c>
      <c r="Z181" s="79">
        <f>STDEV(Z20:Z27)/SQRT(8)</f>
        <v>0</v>
      </c>
      <c r="AB181" s="76">
        <f>STDEV(AB20:AB27)/SQRT(8)</f>
        <v>0.33008486124783104</v>
      </c>
      <c r="AC181" s="76">
        <f t="shared" ref="AC181:AF181" si="91">STDEV(AC20:AC27)/SQRT(8)</f>
        <v>0.92742996342236006</v>
      </c>
      <c r="AD181" s="76">
        <f t="shared" si="91"/>
        <v>1.7867057051416477</v>
      </c>
      <c r="AE181" s="76">
        <f t="shared" si="91"/>
        <v>3.9824811675637672E-2</v>
      </c>
      <c r="AF181" s="76">
        <f t="shared" si="91"/>
        <v>3.0255279217612796</v>
      </c>
      <c r="AH181" s="76">
        <f>STDEV(AH20:AH27)/SQRT(8)</f>
        <v>8.3924972085031512E-17</v>
      </c>
      <c r="AI181" s="76">
        <f t="shared" ref="AI181:AK181" si="92">STDEV(AI20:AI27)/SQRT(8)</f>
        <v>0.13297407774382153</v>
      </c>
      <c r="AJ181" s="76">
        <f t="shared" si="92"/>
        <v>5.2326046463150178</v>
      </c>
      <c r="AK181" s="76">
        <f t="shared" si="92"/>
        <v>9.0400114344633506E-2</v>
      </c>
    </row>
    <row r="182" spans="2:37" x14ac:dyDescent="0.3">
      <c r="B182" s="28" t="s">
        <v>24</v>
      </c>
      <c r="C182" s="144"/>
      <c r="D182" s="80">
        <f>STDEV(D28:D35)/SQRT(8)</f>
        <v>0.15974030263435166</v>
      </c>
      <c r="E182" s="80"/>
      <c r="F182" s="81"/>
      <c r="G182" s="81"/>
      <c r="H182" s="81"/>
      <c r="I182" s="81"/>
      <c r="J182" s="81"/>
      <c r="K182" s="81"/>
      <c r="L182" s="82"/>
      <c r="M182" s="83"/>
      <c r="N182" s="81">
        <f>STDEV(N28:N35)/SQRT(8)</f>
        <v>0.17179606773406902</v>
      </c>
      <c r="O182" s="81">
        <f>STDEV(O28:O35)/SQRT(8)</f>
        <v>0.17179606773406919</v>
      </c>
      <c r="P182" s="81">
        <f>STDEV(P28:P35)/SQRT(8)</f>
        <v>0</v>
      </c>
      <c r="Q182" s="81">
        <f>STDEV(Q28:Q35)/SQRT(8)</f>
        <v>0</v>
      </c>
      <c r="R182" s="81"/>
      <c r="S182" s="80"/>
      <c r="T182" s="81"/>
      <c r="U182" s="80"/>
      <c r="V182" s="83">
        <f>STDEV(V28:V35)/SQRT(8)</f>
        <v>1.3840057281627485</v>
      </c>
      <c r="W182" s="83">
        <f>STDEV(W28:W35)/SQRT(8)</f>
        <v>1.3800327160369912</v>
      </c>
      <c r="X182" s="83">
        <f>STDEV(X28:X35)/SQRT(8)</f>
        <v>1.4341042819696287E-2</v>
      </c>
      <c r="Y182" s="83">
        <f>STDEV(Y28:Y35)/SQRT(8)</f>
        <v>0</v>
      </c>
      <c r="Z182" s="83">
        <f>STDEV(Z28:Z35)/SQRT(8)</f>
        <v>0</v>
      </c>
      <c r="AB182" s="80">
        <f>STDEV(AB28:AB35)/SQRT(8)</f>
        <v>0.21496892944097692</v>
      </c>
      <c r="AC182" s="80">
        <f t="shared" ref="AC182:AF182" si="93">STDEV(AC28:AC35)/SQRT(8)</f>
        <v>3.0419145272461967</v>
      </c>
      <c r="AD182" s="80">
        <f t="shared" si="93"/>
        <v>7.8650947624785745</v>
      </c>
      <c r="AE182" s="80">
        <f t="shared" si="93"/>
        <v>3.1353364765888417E-2</v>
      </c>
      <c r="AF182" s="80">
        <f t="shared" si="93"/>
        <v>26.977915051680959</v>
      </c>
      <c r="AH182" s="80">
        <f>STDEV(AH28:AH35)/SQRT(8)</f>
        <v>8.3924972085031512E-17</v>
      </c>
      <c r="AI182" s="80">
        <f t="shared" ref="AI182:AK182" si="94">STDEV(AI28:AI35)/SQRT(8)</f>
        <v>6.6635736579452071E-2</v>
      </c>
      <c r="AJ182" s="80">
        <f t="shared" si="94"/>
        <v>5.5991867318801862</v>
      </c>
      <c r="AK182" s="80">
        <f t="shared" si="94"/>
        <v>4.0498195612569607E-2</v>
      </c>
    </row>
    <row r="183" spans="2:37" x14ac:dyDescent="0.3">
      <c r="B183" s="12" t="s">
        <v>20</v>
      </c>
      <c r="C183" s="144"/>
      <c r="D183" s="68">
        <f>STDEV(D36:D43)/SQRT(8)</f>
        <v>0.52943281645819529</v>
      </c>
      <c r="E183" s="68"/>
      <c r="F183" s="69"/>
      <c r="G183" s="69"/>
      <c r="H183" s="69"/>
      <c r="I183" s="69"/>
      <c r="J183" s="69"/>
      <c r="K183" s="69"/>
      <c r="L183" s="70"/>
      <c r="M183" s="71"/>
      <c r="N183" s="69">
        <f>STDEV(N36:N43)/SQRT(8)</f>
        <v>0.32084003443763498</v>
      </c>
      <c r="O183" s="69">
        <f>STDEV(O36:O43)/SQRT(8)</f>
        <v>8.3333333333333343E-2</v>
      </c>
      <c r="P183" s="69">
        <f>STDEV(P36:P43)/SQRT(8)</f>
        <v>0.33116900905357649</v>
      </c>
      <c r="Q183" s="69">
        <f>STDEV(Q36:Q43)/SQRT(8)</f>
        <v>4.1666666666666671E-2</v>
      </c>
      <c r="R183" s="69"/>
      <c r="S183" s="68"/>
      <c r="T183" s="69"/>
      <c r="U183" s="68"/>
      <c r="V183" s="71">
        <f>STDEV(V36:V43)/SQRT(8)</f>
        <v>1.473421012356471</v>
      </c>
      <c r="W183" s="71">
        <f>STDEV(W36:W43)/SQRT(8)</f>
        <v>1.4718528984804169</v>
      </c>
      <c r="X183" s="71">
        <f>STDEV(X36:X43)/SQRT(8)</f>
        <v>9.2483666666666655E-3</v>
      </c>
      <c r="Y183" s="71">
        <f>STDEV(Y36:Y43)/SQRT(8)</f>
        <v>4.417088804250744E-2</v>
      </c>
      <c r="Z183" s="71">
        <f>STDEV(Z36:Z43)/SQRT(8)</f>
        <v>4.8185666666666653E-3</v>
      </c>
      <c r="AB183" s="68">
        <f>STDEV(AB36:AB43)/SQRT(8)</f>
        <v>0.14188732841023141</v>
      </c>
      <c r="AC183" s="68">
        <f t="shared" ref="AC183:AF183" si="95">STDEV(AC36:AC43)/SQRT(8)</f>
        <v>1.7319260645587602</v>
      </c>
      <c r="AD183" s="68">
        <f t="shared" si="95"/>
        <v>2.3538876888203752</v>
      </c>
      <c r="AE183" s="68">
        <f t="shared" si="95"/>
        <v>0.3731427696929247</v>
      </c>
      <c r="AF183" s="68">
        <f t="shared" si="95"/>
        <v>5.056223054036284</v>
      </c>
      <c r="AH183" s="68">
        <f>STDEV(AH36:AH43)/SQRT(8)</f>
        <v>0.25614205225313252</v>
      </c>
      <c r="AI183" s="68">
        <f t="shared" ref="AI183:AK183" si="96">STDEV(AI36:AI43)/SQRT(8)</f>
        <v>9.9986155398967949E-2</v>
      </c>
      <c r="AJ183" s="68">
        <f t="shared" si="96"/>
        <v>5.0771088522840069</v>
      </c>
      <c r="AK183" s="68">
        <f t="shared" si="96"/>
        <v>7.9662052672139369E-2</v>
      </c>
    </row>
    <row r="184" spans="2:37" x14ac:dyDescent="0.3">
      <c r="B184" s="35" t="s">
        <v>25</v>
      </c>
      <c r="C184" s="144"/>
      <c r="D184" s="84">
        <f>STDEV(D44:D51)/SQRT(8)</f>
        <v>0.47125757856732969</v>
      </c>
      <c r="E184" s="84"/>
      <c r="F184" s="85"/>
      <c r="G184" s="85"/>
      <c r="H184" s="85"/>
      <c r="I184" s="85"/>
      <c r="J184" s="85"/>
      <c r="K184" s="85"/>
      <c r="L184" s="86"/>
      <c r="M184" s="87"/>
      <c r="N184" s="85">
        <f>STDEV(N44:N51)/SQRT(8)</f>
        <v>0.21669507591290552</v>
      </c>
      <c r="O184" s="85">
        <f>STDEV(O44:O51)/SQRT(8)</f>
        <v>0.10910894511799618</v>
      </c>
      <c r="P184" s="85">
        <f>STDEV(P44:P51)/SQRT(8)</f>
        <v>0.24775156298361292</v>
      </c>
      <c r="Q184" s="85">
        <f>STDEV(Q44:Q51)/SQRT(8)</f>
        <v>4.1666666666666671E-2</v>
      </c>
      <c r="R184" s="85"/>
      <c r="S184" s="84"/>
      <c r="T184" s="85"/>
      <c r="U184" s="84"/>
      <c r="V184" s="87">
        <f>STDEV(V44:V51)/SQRT(8)</f>
        <v>1.8100964453665378</v>
      </c>
      <c r="W184" s="87">
        <f>STDEV(W44:W51)/SQRT(8)</f>
        <v>1.8210117593441375</v>
      </c>
      <c r="X184" s="87">
        <f>STDEV(X44:X51)/SQRT(8)</f>
        <v>1.0344949276069189E-2</v>
      </c>
      <c r="Y184" s="87">
        <f>STDEV(Y44:Y51)/SQRT(8)</f>
        <v>2.6427997608333188E-2</v>
      </c>
      <c r="Z184" s="87">
        <f>STDEV(Z44:Z51)/SQRT(8)</f>
        <v>9.9492166666666666E-3</v>
      </c>
      <c r="AB184" s="84">
        <f>STDEV(AB44:AB51)/SQRT(8)</f>
        <v>9.5372477039041045E-2</v>
      </c>
      <c r="AC184" s="84">
        <f t="shared" ref="AC184:AF184" si="97">STDEV(AC44:AC51)/SQRT(8)</f>
        <v>1.1351942600441904</v>
      </c>
      <c r="AD184" s="84">
        <f t="shared" si="97"/>
        <v>2.3196920847618832</v>
      </c>
      <c r="AE184" s="84">
        <f t="shared" si="97"/>
        <v>0.56325414742603896</v>
      </c>
      <c r="AF184" s="84">
        <f t="shared" si="97"/>
        <v>4.1941437719977097</v>
      </c>
      <c r="AH184" s="84">
        <f>STDEV(AH44:AH51)/SQRT(8)</f>
        <v>8.3924972085031512E-17</v>
      </c>
      <c r="AI184" s="84">
        <f t="shared" ref="AI184:AK184" si="98">STDEV(AI44:AI51)/SQRT(8)</f>
        <v>5.5668970171745789E-2</v>
      </c>
      <c r="AJ184" s="84">
        <f t="shared" si="98"/>
        <v>4.5873942784280288</v>
      </c>
      <c r="AK184" s="84">
        <f t="shared" si="98"/>
        <v>4.9582940692108855E-2</v>
      </c>
    </row>
    <row r="185" spans="2:37" x14ac:dyDescent="0.3">
      <c r="B185" s="37" t="s">
        <v>26</v>
      </c>
      <c r="C185" s="145"/>
      <c r="D185" s="88">
        <f>STDEV(D52:D59)/SQRT(8)</f>
        <v>0.38081561905243022</v>
      </c>
      <c r="E185" s="88"/>
      <c r="F185" s="89"/>
      <c r="G185" s="89"/>
      <c r="H185" s="89"/>
      <c r="I185" s="89"/>
      <c r="J185" s="89"/>
      <c r="K185" s="89"/>
      <c r="L185" s="90"/>
      <c r="M185" s="91"/>
      <c r="N185" s="89">
        <f>STDEV(N52:N59)/SQRT(8)</f>
        <v>0.32568746614886857</v>
      </c>
      <c r="O185" s="89">
        <f>STDEV(O52:O59)/SQRT(8)</f>
        <v>9.8349474058680414E-2</v>
      </c>
      <c r="P185" s="89">
        <f>STDEV(P52:P59)/SQRT(8)</f>
        <v>0.38850517664315348</v>
      </c>
      <c r="Q185" s="89">
        <f>STDEV(Q52:Q59)/SQRT(8)</f>
        <v>0</v>
      </c>
      <c r="R185" s="89"/>
      <c r="S185" s="88"/>
      <c r="T185" s="89"/>
      <c r="U185" s="88"/>
      <c r="V185" s="91">
        <f>STDEV(V52:V59)/SQRT(8)</f>
        <v>1.4879297563189211</v>
      </c>
      <c r="W185" s="91">
        <f>STDEV(W52:W59)/SQRT(8)</f>
        <v>1.4881239894322325</v>
      </c>
      <c r="X185" s="91">
        <f>STDEV(X52:X59)/SQRT(8)</f>
        <v>1.3711360694173074E-2</v>
      </c>
      <c r="Y185" s="91">
        <f>STDEV(Y52:Y59)/SQRT(8)</f>
        <v>4.1690355851176877E-2</v>
      </c>
      <c r="Z185" s="91">
        <f>STDEV(Z52:Z59)/SQRT(8)</f>
        <v>0</v>
      </c>
      <c r="AB185" s="88">
        <f>STDEV(AB52:AB59)/SQRT(8)</f>
        <v>5.4332251108260482E-2</v>
      </c>
      <c r="AC185" s="88">
        <f t="shared" ref="AC185:AF185" si="99">STDEV(AC52:AC59)/SQRT(8)</f>
        <v>2.6422078270258034</v>
      </c>
      <c r="AD185" s="88">
        <f t="shared" si="99"/>
        <v>1.7258475559271662</v>
      </c>
      <c r="AE185" s="88">
        <f t="shared" si="99"/>
        <v>0.36136581961426667</v>
      </c>
      <c r="AF185" s="88">
        <f t="shared" si="99"/>
        <v>4.6837426764664514</v>
      </c>
      <c r="AH185" s="88">
        <f>STDEV(AH52:AH59)/SQRT(8)</f>
        <v>8.3924972085031512E-17</v>
      </c>
      <c r="AI185" s="88">
        <f t="shared" ref="AI185:AK185" si="100">STDEV(AI52:AI59)/SQRT(8)</f>
        <v>0.43125889244415855</v>
      </c>
      <c r="AJ185" s="88">
        <f t="shared" si="100"/>
        <v>4.9863564907843836</v>
      </c>
      <c r="AK185" s="88">
        <f t="shared" si="100"/>
        <v>8.7004882895726388E-2</v>
      </c>
    </row>
    <row r="186" spans="2:37" x14ac:dyDescent="0.3">
      <c r="B186" s="39" t="s">
        <v>27</v>
      </c>
      <c r="C186" s="144"/>
      <c r="D186" s="92">
        <f>STDEV(D60:D67)/SQRT(8)</f>
        <v>0.43528623587572451</v>
      </c>
      <c r="E186" s="92"/>
      <c r="F186" s="93"/>
      <c r="G186" s="93"/>
      <c r="H186" s="93"/>
      <c r="I186" s="93"/>
      <c r="J186" s="93"/>
      <c r="K186" s="93"/>
      <c r="L186" s="94"/>
      <c r="M186" s="95"/>
      <c r="N186" s="93">
        <f>STDEV(N60:N67)/SQRT(7)</f>
        <v>0.25936721648203448</v>
      </c>
      <c r="O186" s="93">
        <f>STDEV(O60:O67)/SQRT(7)</f>
        <v>9.9126952355530151E-2</v>
      </c>
      <c r="P186" s="93">
        <f>STDEV(P60:P67)/SQRT(7)</f>
        <v>0.1884816204291733</v>
      </c>
      <c r="Q186" s="93">
        <f>STDEV(Q60:Q67)/SQRT(7)</f>
        <v>0</v>
      </c>
      <c r="R186" s="93"/>
      <c r="S186" s="92"/>
      <c r="T186" s="93"/>
      <c r="U186" s="92"/>
      <c r="V186" s="95">
        <f>STDEV(V60:V67)/SQRT(8)</f>
        <v>1.2869256485890785</v>
      </c>
      <c r="W186" s="95">
        <f>STDEV(W60:W67)/SQRT(7)</f>
        <v>1.3501231383341854</v>
      </c>
      <c r="X186" s="95">
        <f>STDEV(X60:X67)/SQRT(7)</f>
        <v>1.3378916102252496E-2</v>
      </c>
      <c r="Y186" s="95">
        <f>STDEV(Y60:Y67)/SQRT(7)</f>
        <v>3.2315534287433161E-2</v>
      </c>
      <c r="Z186" s="95">
        <f>STDEV(Z60:Z67)/SQRT(7)</f>
        <v>0</v>
      </c>
      <c r="AB186" s="92">
        <f>STDEV(AB60:AB67)/SQRT(8)</f>
        <v>0.13738070835338828</v>
      </c>
      <c r="AC186" s="92">
        <f t="shared" ref="AC186:AF186" si="101">STDEV(AC60:AC67)/SQRT(8)</f>
        <v>2.5601905324324905</v>
      </c>
      <c r="AD186" s="92">
        <f t="shared" si="101"/>
        <v>2.315441705899878</v>
      </c>
      <c r="AE186" s="92">
        <f t="shared" si="101"/>
        <v>0.64948713717725348</v>
      </c>
      <c r="AF186" s="92">
        <f t="shared" si="101"/>
        <v>7.3698541083868374</v>
      </c>
      <c r="AH186" s="92">
        <f>STDEV(AH60:AH67)/SQRT(8)</f>
        <v>0.22524764509268438</v>
      </c>
      <c r="AI186" s="92">
        <f t="shared" ref="AI186:AK186" si="102">STDEV(AI60:AI67)/SQRT(8)</f>
        <v>14.775818421554058</v>
      </c>
      <c r="AJ186" s="92">
        <f t="shared" si="102"/>
        <v>24.869455177506829</v>
      </c>
      <c r="AK186" s="92">
        <f t="shared" si="102"/>
        <v>8.626997376132442E-2</v>
      </c>
    </row>
    <row r="187" spans="2:37" x14ac:dyDescent="0.3">
      <c r="B187" s="41" t="s">
        <v>28</v>
      </c>
      <c r="C187" s="146"/>
      <c r="D187" s="96">
        <f>STDEV(D68:D75)/SQRT(8)</f>
        <v>0.4668425476386166</v>
      </c>
      <c r="E187" s="96"/>
      <c r="F187" s="97"/>
      <c r="G187" s="97"/>
      <c r="H187" s="97"/>
      <c r="I187" s="97"/>
      <c r="J187" s="97"/>
      <c r="K187" s="97"/>
      <c r="L187" s="98"/>
      <c r="M187" s="99"/>
      <c r="N187" s="97">
        <f>STDEV(N68:N75)/SQRT(8)</f>
        <v>0.24397501823713222</v>
      </c>
      <c r="O187" s="97">
        <f>STDEV(O68:O75)/SQRT(8)</f>
        <v>0.125</v>
      </c>
      <c r="P187" s="97">
        <f>STDEV(P68:P75)/SQRT(8)</f>
        <v>0.33296110168921422</v>
      </c>
      <c r="Q187" s="97">
        <f>STDEV(Q68:Q75)/SQRT(8)</f>
        <v>0</v>
      </c>
      <c r="R187" s="97"/>
      <c r="S187" s="96"/>
      <c r="T187" s="97"/>
      <c r="U187" s="96"/>
      <c r="V187" s="99">
        <f>STDEV(V68:V75)/SQRT(8)</f>
        <v>1.0620147344131878</v>
      </c>
      <c r="W187" s="99">
        <f>STDEV(W68:W75)/SQRT(8)</f>
        <v>1.0519390586503965</v>
      </c>
      <c r="X187" s="99">
        <f>STDEV(X68:X75)/SQRT(8)</f>
        <v>1.7389009731891957E-2</v>
      </c>
      <c r="Y187" s="99">
        <f>STDEV(Y68:Y75)/SQRT(8)</f>
        <v>3.4427119933277558E-2</v>
      </c>
      <c r="Z187" s="99">
        <f>STDEV(Z68:Z75)/SQRT(8)</f>
        <v>0</v>
      </c>
      <c r="AB187" s="96">
        <f>STDEV(AB68:AB75)/SQRT(8)</f>
        <v>6.219981498127914E-2</v>
      </c>
      <c r="AC187" s="96">
        <f t="shared" ref="AC187:AF187" si="103">STDEV(AC68:AC75)/SQRT(8)</f>
        <v>2.8426559012495174</v>
      </c>
      <c r="AD187" s="96">
        <f t="shared" si="103"/>
        <v>0.9287815412390733</v>
      </c>
      <c r="AE187" s="96">
        <f t="shared" si="103"/>
        <v>0.51288802565106739</v>
      </c>
      <c r="AF187" s="96">
        <f t="shared" si="103"/>
        <v>2.9180810530102272</v>
      </c>
      <c r="AH187" s="96">
        <f>STDEV(AH68:AH75)/SQRT(8)</f>
        <v>0.21323808745000383</v>
      </c>
      <c r="AI187" s="96">
        <f t="shared" ref="AI187:AK187" si="104">STDEV(AI68:AI75)/SQRT(8)</f>
        <v>25.023550457451726</v>
      </c>
      <c r="AJ187" s="96">
        <f t="shared" si="104"/>
        <v>85.874119678674035</v>
      </c>
      <c r="AK187" s="96">
        <f t="shared" si="104"/>
        <v>6.2046544713494224E-2</v>
      </c>
    </row>
    <row r="188" spans="2:37" x14ac:dyDescent="0.3">
      <c r="B188" s="12" t="s">
        <v>20</v>
      </c>
      <c r="C188" s="144"/>
      <c r="D188" s="68">
        <f>STDEV(D76:D83)/SQRT(8)</f>
        <v>0.52943281645819529</v>
      </c>
      <c r="E188" s="68"/>
      <c r="F188" s="69"/>
      <c r="G188" s="69"/>
      <c r="H188" s="69"/>
      <c r="I188" s="69"/>
      <c r="J188" s="69"/>
      <c r="K188" s="69"/>
      <c r="L188" s="70"/>
      <c r="M188" s="71"/>
      <c r="N188" s="69">
        <f>STDEV(N76:N83)/SQRT(8)</f>
        <v>0.25925335405217376</v>
      </c>
      <c r="O188" s="69">
        <f>STDEV(O76:O83)/SQRT(8)</f>
        <v>6.2994078834871209E-2</v>
      </c>
      <c r="P188" s="69">
        <f>STDEV(P76:P83)/SQRT(8)</f>
        <v>0.22493385271060937</v>
      </c>
      <c r="Q188" s="69">
        <f>STDEV(Q76:Q83)/SQRT(8)</f>
        <v>4.1666666666666671E-2</v>
      </c>
      <c r="R188" s="69"/>
      <c r="S188" s="68"/>
      <c r="T188" s="69"/>
      <c r="U188" s="68"/>
      <c r="V188" s="71">
        <f>STDEV(V76:V83)/SQRT(8)</f>
        <v>0.95054516324656069</v>
      </c>
      <c r="W188" s="71">
        <f>STDEV(W76:W83)/SQRT(8)</f>
        <v>0.95651504933616072</v>
      </c>
      <c r="X188" s="71">
        <f>STDEV(X76:X83)/SQRT(8)</f>
        <v>7.478257159001073E-3</v>
      </c>
      <c r="Y188" s="71">
        <f>STDEV(Y76:Y83)/SQRT(8)</f>
        <v>2.2807907995024093E-2</v>
      </c>
      <c r="Z188" s="71">
        <f>STDEV(Z76:Z83)/SQRT(8)</f>
        <v>5.4480833333333334E-3</v>
      </c>
      <c r="AB188" s="68">
        <f>STDEV(AB76:AB83)/SQRT(8)</f>
        <v>5.432875747967842E-2</v>
      </c>
      <c r="AC188" s="68">
        <f t="shared" ref="AC188:AF188" si="105">STDEV(AC76:AC83)/SQRT(8)</f>
        <v>1.3983641269417719</v>
      </c>
      <c r="AD188" s="68">
        <f t="shared" si="105"/>
        <v>0.76186046899757498</v>
      </c>
      <c r="AE188" s="68">
        <f t="shared" si="105"/>
        <v>0.57896687318878648</v>
      </c>
      <c r="AF188" s="68">
        <f t="shared" si="105"/>
        <v>2.5346885181660861</v>
      </c>
      <c r="AH188" s="68">
        <f>STDEV(AH76:AH83)/SQRT(8)</f>
        <v>0.22630773882392238</v>
      </c>
      <c r="AI188" s="68">
        <f t="shared" ref="AI188:AK188" si="106">STDEV(AI76:AI83)/SQRT(8)</f>
        <v>8.5674942473799559E-2</v>
      </c>
      <c r="AJ188" s="68">
        <f t="shared" si="106"/>
        <v>4.2624146945589425</v>
      </c>
      <c r="AK188" s="68">
        <f t="shared" si="106"/>
        <v>9.3647718765219823E-2</v>
      </c>
    </row>
    <row r="189" spans="2:37" x14ac:dyDescent="0.3">
      <c r="B189" s="43" t="s">
        <v>29</v>
      </c>
      <c r="C189" s="144"/>
      <c r="D189" s="100">
        <f>STDEV(D84:D91)/SQRT(8)</f>
        <v>0.47125757856732969</v>
      </c>
      <c r="E189" s="100"/>
      <c r="F189" s="101"/>
      <c r="G189" s="101"/>
      <c r="H189" s="101"/>
      <c r="I189" s="101"/>
      <c r="J189" s="101"/>
      <c r="K189" s="101"/>
      <c r="L189" s="102"/>
      <c r="M189" s="103"/>
      <c r="N189" s="101">
        <f>STDEV(N84:N91)/SQRT(8)</f>
        <v>0.34503277967117613</v>
      </c>
      <c r="O189" s="101">
        <f>STDEV(O84:O91)/SQRT(8)</f>
        <v>0.10796641159057771</v>
      </c>
      <c r="P189" s="101">
        <f>STDEV(P84:P91)/SQRT(8)</f>
        <v>0.30046260628866578</v>
      </c>
      <c r="Q189" s="101">
        <f>STDEV(Q84:Q91)/SQRT(8)</f>
        <v>4.1666666666666671E-2</v>
      </c>
      <c r="R189" s="101"/>
      <c r="S189" s="100"/>
      <c r="T189" s="101"/>
      <c r="U189" s="100"/>
      <c r="V189" s="103">
        <f>STDEV(V84:V91)/SQRT(8)</f>
        <v>1.7050582376553689</v>
      </c>
      <c r="W189" s="103">
        <f>STDEV(W84:W91)/SQRT(8)</f>
        <v>1.6670225628844622</v>
      </c>
      <c r="X189" s="103">
        <f>STDEV(X84:X91)/SQRT(8)</f>
        <v>1.5398102372869106E-2</v>
      </c>
      <c r="Y189" s="103">
        <f>STDEV(Y84:Y91)/SQRT(8)</f>
        <v>4.472981409441705E-2</v>
      </c>
      <c r="Z189" s="103">
        <f>STDEV(Z84:Z91)/SQRT(8)</f>
        <v>3.6629666666666665E-3</v>
      </c>
      <c r="AB189" s="100">
        <f>STDEV(AB84:AB91)/SQRT(8)</f>
        <v>4.2277731175504353E-2</v>
      </c>
      <c r="AC189" s="100">
        <f t="shared" ref="AC189:AF189" si="107">STDEV(AC84:AC91)/SQRT(8)</f>
        <v>2.1901365596348366</v>
      </c>
      <c r="AD189" s="100">
        <f t="shared" si="107"/>
        <v>1.9319901241315867</v>
      </c>
      <c r="AE189" s="100">
        <f t="shared" si="107"/>
        <v>0.52527818027943951</v>
      </c>
      <c r="AF189" s="100">
        <f t="shared" si="107"/>
        <v>4.2908153932343733</v>
      </c>
      <c r="AH189" s="100">
        <f>STDEV(AH84:AH91)/SQRT(8)</f>
        <v>0.20964655434982601</v>
      </c>
      <c r="AI189" s="100">
        <f t="shared" ref="AI189:AK189" si="108">STDEV(AI84:AI91)/SQRT(8)</f>
        <v>9.3143896147693708E-2</v>
      </c>
      <c r="AJ189" s="100">
        <f t="shared" si="108"/>
        <v>4.6260932161161898</v>
      </c>
      <c r="AK189" s="100">
        <f t="shared" si="108"/>
        <v>7.2402340068528651E-2</v>
      </c>
    </row>
    <row r="190" spans="2:37" x14ac:dyDescent="0.3">
      <c r="B190" s="45" t="s">
        <v>30</v>
      </c>
      <c r="C190" s="145"/>
      <c r="D190" s="104">
        <f>STDEV(D92:D99)/SQRT(8)</f>
        <v>0.38081561905243022</v>
      </c>
      <c r="E190" s="104"/>
      <c r="F190" s="105"/>
      <c r="G190" s="105"/>
      <c r="H190" s="105"/>
      <c r="I190" s="105"/>
      <c r="J190" s="105"/>
      <c r="K190" s="105"/>
      <c r="L190" s="106"/>
      <c r="M190" s="107"/>
      <c r="N190" s="105">
        <f>STDEV(N92:N99)/SQRT(8)</f>
        <v>0.18633899812498209</v>
      </c>
      <c r="O190" s="105">
        <f>STDEV(O92:O99)/SQRT(8)</f>
        <v>8.9087080637474808E-2</v>
      </c>
      <c r="P190" s="105">
        <f>STDEV(P92:P99)/SQRT(8)</f>
        <v>0.22493385271060934</v>
      </c>
      <c r="Q190" s="105">
        <f>STDEV(Q92:Q99)/SQRT(8)</f>
        <v>0</v>
      </c>
      <c r="R190" s="105"/>
      <c r="S190" s="104"/>
      <c r="T190" s="105"/>
      <c r="U190" s="104"/>
      <c r="V190" s="107">
        <f>STDEV(V92:V99)/SQRT(8)</f>
        <v>0.98950382807315351</v>
      </c>
      <c r="W190" s="107">
        <f>STDEV(W92:W99)/SQRT(8)</f>
        <v>0.98391122907585371</v>
      </c>
      <c r="X190" s="107">
        <f>STDEV(X92:X99)/SQRT(8)</f>
        <v>1.2672408738521294E-2</v>
      </c>
      <c r="Y190" s="107">
        <f>STDEV(Y92:Y99)/SQRT(8)</f>
        <v>2.0320992651754462E-2</v>
      </c>
      <c r="Z190" s="107">
        <f>STDEV(Z92:Z99)/SQRT(8)</f>
        <v>0</v>
      </c>
      <c r="AB190" s="104">
        <f>STDEV(AB92:AB99)/SQRT(8)</f>
        <v>5.8137242103660537E-2</v>
      </c>
      <c r="AC190" s="104">
        <f t="shared" ref="AC190:AF190" si="109">STDEV(AC92:AC99)/SQRT(8)</f>
        <v>1.6054855115375402</v>
      </c>
      <c r="AD190" s="104">
        <f t="shared" si="109"/>
        <v>1.3539336756392923</v>
      </c>
      <c r="AE190" s="104">
        <f t="shared" si="109"/>
        <v>0.56622197295113774</v>
      </c>
      <c r="AF190" s="104">
        <f t="shared" si="109"/>
        <v>2.8298886382086268</v>
      </c>
      <c r="AH190" s="104">
        <f>STDEV(AH92:AH99)/SQRT(8)</f>
        <v>0.25225311980032661</v>
      </c>
      <c r="AI190" s="104">
        <f t="shared" ref="AI190:AK190" si="110">STDEV(AI92:AI99)/SQRT(8)</f>
        <v>9.2611379935687355E-2</v>
      </c>
      <c r="AJ190" s="104">
        <f t="shared" si="110"/>
        <v>8.3924972085031512E-17</v>
      </c>
      <c r="AK190" s="104">
        <f t="shared" si="110"/>
        <v>9.3105357782798784E-2</v>
      </c>
    </row>
    <row r="191" spans="2:37" x14ac:dyDescent="0.3">
      <c r="B191" s="47" t="s">
        <v>31</v>
      </c>
      <c r="C191" s="144"/>
      <c r="D191" s="108">
        <f>STDEV(D100:D107)/SQRT(8)</f>
        <v>0.43528623587572451</v>
      </c>
      <c r="E191" s="108"/>
      <c r="F191" s="109"/>
      <c r="G191" s="109"/>
      <c r="H191" s="109"/>
      <c r="I191" s="109"/>
      <c r="J191" s="109"/>
      <c r="K191" s="109"/>
      <c r="L191" s="110"/>
      <c r="M191" s="111"/>
      <c r="N191" s="109">
        <f>STDEV(N100:N107)/SQRT(8)</f>
        <v>0.14078944189367881</v>
      </c>
      <c r="O191" s="109">
        <f>STDEV(O100:O107)/SQRT(8)</f>
        <v>8.3135805601999804E-2</v>
      </c>
      <c r="P191" s="109">
        <f>STDEV(P100:P107)/SQRT(8)</f>
        <v>0.15108728323596177</v>
      </c>
      <c r="Q191" s="109">
        <f>STDEV(Q100:Q107)/SQRT(8)</f>
        <v>0</v>
      </c>
      <c r="R191" s="109"/>
      <c r="S191" s="108"/>
      <c r="T191" s="109"/>
      <c r="U191" s="108"/>
      <c r="V191" s="111">
        <f>STDEV(V100:V107)/SQRT(8)</f>
        <v>1.0942011652717882</v>
      </c>
      <c r="W191" s="111">
        <f>STDEV(W100:W107)/SQRT(8)</f>
        <v>1.0986188680870499</v>
      </c>
      <c r="X191" s="111">
        <f>STDEV(X100:X107)/SQRT(8)</f>
        <v>9.2678739193999063E-3</v>
      </c>
      <c r="Y191" s="111">
        <f>STDEV(Y100:Y107)/SQRT(8)</f>
        <v>1.7459249641908418E-2</v>
      </c>
      <c r="Z191" s="111">
        <f>STDEV(Z100:Z107)/SQRT(8)</f>
        <v>0</v>
      </c>
      <c r="AB191" s="108">
        <f>STDEV(AB100:AB107)/SQRT(8)</f>
        <v>3.9529070561039555E-2</v>
      </c>
      <c r="AC191" s="108">
        <f t="shared" ref="AC191:AF191" si="111">STDEV(AC100:AC107)/SQRT(8)</f>
        <v>1.4916370860768453</v>
      </c>
      <c r="AD191" s="108">
        <f t="shared" si="111"/>
        <v>1.7043039123191619</v>
      </c>
      <c r="AE191" s="108">
        <f t="shared" si="111"/>
        <v>0.37472322448869538</v>
      </c>
      <c r="AF191" s="108">
        <f t="shared" si="111"/>
        <v>4.6274182944850102</v>
      </c>
      <c r="AH191" s="108">
        <f>STDEV(AH100:AH107)/SQRT(8)</f>
        <v>0.17512628932215099</v>
      </c>
      <c r="AI191" s="108">
        <f t="shared" ref="AI191:AK191" si="112">STDEV(AI100:AI107)/SQRT(8)</f>
        <v>9.1746376476339431E-2</v>
      </c>
      <c r="AJ191" s="108">
        <f t="shared" si="112"/>
        <v>2.9338231298326449</v>
      </c>
      <c r="AK191" s="108">
        <f t="shared" si="112"/>
        <v>8.3938973973577316E-2</v>
      </c>
    </row>
    <row r="192" spans="2:37" x14ac:dyDescent="0.3">
      <c r="B192" s="49" t="s">
        <v>32</v>
      </c>
      <c r="C192" s="145"/>
      <c r="D192" s="112">
        <f>STDEV(D108:D115)/SQRT(8)</f>
        <v>0.4668425476386166</v>
      </c>
      <c r="E192" s="112"/>
      <c r="F192" s="113"/>
      <c r="G192" s="113"/>
      <c r="H192" s="113"/>
      <c r="I192" s="113"/>
      <c r="J192" s="113"/>
      <c r="K192" s="113"/>
      <c r="L192" s="114"/>
      <c r="M192" s="115"/>
      <c r="N192" s="113">
        <f>STDEV(N108:N115)/SQRT(8)</f>
        <v>0.24193335039168415</v>
      </c>
      <c r="O192" s="113">
        <f>STDEV(O108:O115)/SQRT(8)</f>
        <v>8.3333333333333343E-2</v>
      </c>
      <c r="P192" s="113">
        <f>STDEV(P108:P115)/SQRT(8)</f>
        <v>0.19920476822239888</v>
      </c>
      <c r="Q192" s="113">
        <f>STDEV(Q108:Q115)/SQRT(8)</f>
        <v>0</v>
      </c>
      <c r="R192" s="113"/>
      <c r="S192" s="112"/>
      <c r="T192" s="113"/>
      <c r="U192" s="112"/>
      <c r="V192" s="115">
        <f>STDEV(V108:V115)/SQRT(8)</f>
        <v>1.0463057052844136</v>
      </c>
      <c r="W192" s="115">
        <f>STDEV(W108:W115)/SQRT(8)</f>
        <v>1.0332082956591699</v>
      </c>
      <c r="X192" s="115">
        <f>STDEV(X108:X115)/SQRT(8)</f>
        <v>7.7138100781768337E-3</v>
      </c>
      <c r="Y192" s="115">
        <f>STDEV(Y108:Y115)/SQRT(8)</f>
        <v>1.8558365367175717E-2</v>
      </c>
      <c r="Z192" s="115">
        <f>STDEV(Z108:Z115)/SQRT(8)</f>
        <v>0</v>
      </c>
      <c r="AB192" s="112">
        <f>STDEV(AB108:AB115)/SQRT(8)</f>
        <v>5.3746147503133411E-2</v>
      </c>
      <c r="AC192" s="112">
        <f t="shared" ref="AC192:AF192" si="113">STDEV(AC108:AC115)/SQRT(8)</f>
        <v>2.8446322003301425</v>
      </c>
      <c r="AD192" s="112">
        <f t="shared" si="113"/>
        <v>1.4340595030317751</v>
      </c>
      <c r="AE192" s="112">
        <f t="shared" si="113"/>
        <v>0.52376069478340981</v>
      </c>
      <c r="AF192" s="112">
        <f t="shared" si="113"/>
        <v>7.2369126540211264</v>
      </c>
      <c r="AH192" s="112">
        <f>STDEV(AH108:AH115)/SQRT(8)</f>
        <v>0.17183212246833884</v>
      </c>
      <c r="AI192" s="112">
        <f t="shared" ref="AI192:AK192" si="114">STDEV(AI108:AI115)/SQRT(8)</f>
        <v>0.15100210870732489</v>
      </c>
      <c r="AJ192" s="112">
        <f t="shared" si="114"/>
        <v>5.7870919479755525</v>
      </c>
      <c r="AK192" s="112">
        <f t="shared" si="114"/>
        <v>8.9360687789161744E-2</v>
      </c>
    </row>
    <row r="193" spans="2:37" x14ac:dyDescent="0.3">
      <c r="B193" s="12" t="s">
        <v>20</v>
      </c>
      <c r="C193" s="144"/>
      <c r="D193" s="68">
        <f>STDEV(D116:D123)/SQRT(8)</f>
        <v>0.52943281645819529</v>
      </c>
      <c r="E193" s="68"/>
      <c r="F193" s="69"/>
      <c r="G193" s="69"/>
      <c r="H193" s="69"/>
      <c r="I193" s="69"/>
      <c r="J193" s="69"/>
      <c r="K193" s="69"/>
      <c r="L193" s="70"/>
      <c r="M193" s="71"/>
      <c r="N193" s="69">
        <f>STDEV(N116:N123)/SQRT(8)</f>
        <v>0.3301923457279114</v>
      </c>
      <c r="O193" s="69">
        <f>STDEV(O116:O123)/SQRT(8)</f>
        <v>0.1074680430358432</v>
      </c>
      <c r="P193" s="69">
        <f>STDEV(P116:P123)/SQRT(8)</f>
        <v>0.31966003766898932</v>
      </c>
      <c r="Q193" s="69">
        <f>STDEV(Q116:Q123)/SQRT(8)</f>
        <v>0</v>
      </c>
      <c r="R193" s="69"/>
      <c r="S193" s="68"/>
      <c r="T193" s="69"/>
      <c r="U193" s="68"/>
      <c r="V193" s="71">
        <f>STDEV(V116:V123)/SQRT(8)</f>
        <v>0.78040942956703274</v>
      </c>
      <c r="W193" s="71">
        <f>STDEV(W116:W123)/SQRT(8)</f>
        <v>0.76621949331130745</v>
      </c>
      <c r="X193" s="71">
        <f>STDEV(X116:X123)/SQRT(8)</f>
        <v>1.0196787847544915E-2</v>
      </c>
      <c r="Y193" s="71">
        <f>STDEV(Y116:Y123)/SQRT(8)</f>
        <v>3.343897616659041E-2</v>
      </c>
      <c r="Z193" s="71">
        <f>STDEV(Z116:Z123)/SQRT(8)</f>
        <v>0</v>
      </c>
      <c r="AB193" s="68">
        <f>STDEV(AB116:AB123)/SQRT(8)</f>
        <v>0.18712021603771312</v>
      </c>
      <c r="AC193" s="68">
        <f t="shared" ref="AC193:AF193" si="115">STDEV(AC116:AC123)/SQRT(8)</f>
        <v>1.5120409246421997</v>
      </c>
      <c r="AD193" s="68">
        <f t="shared" si="115"/>
        <v>1.5276238848146586</v>
      </c>
      <c r="AE193" s="68">
        <f t="shared" si="115"/>
        <v>0.69526756423529457</v>
      </c>
      <c r="AF193" s="68">
        <f t="shared" si="115"/>
        <v>3.3651763617708368</v>
      </c>
      <c r="AH193" s="68">
        <f>STDEV(AH116:AH123)/SQRT(8)</f>
        <v>0.22305791484994536</v>
      </c>
      <c r="AI193" s="68">
        <f t="shared" ref="AI193:AK193" si="116">STDEV(AI116:AI123)/SQRT(8)</f>
        <v>1.1245351324580557</v>
      </c>
      <c r="AJ193" s="68">
        <f t="shared" si="116"/>
        <v>2.9392674535890393</v>
      </c>
      <c r="AK193" s="68">
        <f t="shared" si="116"/>
        <v>4.0548868373207092E-2</v>
      </c>
    </row>
    <row r="194" spans="2:37" x14ac:dyDescent="0.3">
      <c r="B194" s="52" t="s">
        <v>33</v>
      </c>
      <c r="C194" s="144"/>
      <c r="D194" s="116">
        <f>STDEV(D124:D131)/SQRT(8)</f>
        <v>0.47125757856732969</v>
      </c>
      <c r="E194" s="116"/>
      <c r="F194" s="117"/>
      <c r="G194" s="117"/>
      <c r="H194" s="117"/>
      <c r="I194" s="117"/>
      <c r="J194" s="117"/>
      <c r="K194" s="117"/>
      <c r="L194" s="118"/>
      <c r="M194" s="119"/>
      <c r="N194" s="117">
        <f>STDEV(N124:N131)/SQRT(8)</f>
        <v>0.5471335839903807</v>
      </c>
      <c r="O194" s="117">
        <f>STDEV(O124:O131)/SQRT(8)</f>
        <v>6.2994078834871209E-2</v>
      </c>
      <c r="P194" s="117">
        <f>STDEV(P124:P131)/SQRT(8)</f>
        <v>0.51922370320340139</v>
      </c>
      <c r="Q194" s="117">
        <f>STDEV(Q124:Q131)/SQRT(8)</f>
        <v>0</v>
      </c>
      <c r="R194" s="117"/>
      <c r="S194" s="116"/>
      <c r="T194" s="117"/>
      <c r="U194" s="116"/>
      <c r="V194" s="119">
        <f>STDEV(V124:V131)/SQRT(8)</f>
        <v>1.2828446285487685</v>
      </c>
      <c r="W194" s="119">
        <f>STDEV(W124:W131)/SQRT(8)</f>
        <v>1.2891091687006164</v>
      </c>
      <c r="X194" s="119">
        <f>STDEV(X124:X131)/SQRT(8)</f>
        <v>6.0326360932424945E-3</v>
      </c>
      <c r="Y194" s="119">
        <f>STDEV(Y124:Y131)/SQRT(8)</f>
        <v>5.723791984390332E-2</v>
      </c>
      <c r="Z194" s="119">
        <f>STDEV(Z124:Z131)/SQRT(8)</f>
        <v>0</v>
      </c>
      <c r="AB194" s="116">
        <f>STDEV(AB124:AB131)/SQRT(8)</f>
        <v>0.13842306893503195</v>
      </c>
      <c r="AC194" s="116">
        <f t="shared" ref="AC194:AF194" si="117">STDEV(AC124:AC131)/SQRT(8)</f>
        <v>1.7245616499011598</v>
      </c>
      <c r="AD194" s="116">
        <f t="shared" si="117"/>
        <v>1.4772132895705021</v>
      </c>
      <c r="AE194" s="116">
        <f t="shared" si="117"/>
        <v>0.49826355593679161</v>
      </c>
      <c r="AF194" s="116">
        <f t="shared" si="117"/>
        <v>3.4655244679794226</v>
      </c>
      <c r="AH194" s="116">
        <f>STDEV(AH124:AH131)/SQRT(8)</f>
        <v>0.15771556497719974</v>
      </c>
      <c r="AI194" s="116">
        <f t="shared" ref="AI194:AK194" si="118">STDEV(AI124:AI131)/SQRT(8)</f>
        <v>5.2818714198705916E-2</v>
      </c>
      <c r="AJ194" s="116">
        <f t="shared" si="118"/>
        <v>8.3924972085031512E-17</v>
      </c>
      <c r="AK194" s="116">
        <f t="shared" si="118"/>
        <v>7.6417013004875453E-2</v>
      </c>
    </row>
    <row r="195" spans="2:37" x14ac:dyDescent="0.3">
      <c r="B195" s="55" t="s">
        <v>34</v>
      </c>
      <c r="C195" s="145"/>
      <c r="D195" s="120">
        <f>STDEV(D132:D139)/SQRT(8)</f>
        <v>0.38081561905243022</v>
      </c>
      <c r="E195" s="120"/>
      <c r="F195" s="121"/>
      <c r="G195" s="121"/>
      <c r="H195" s="121"/>
      <c r="I195" s="121"/>
      <c r="J195" s="121"/>
      <c r="K195" s="121"/>
      <c r="L195" s="122"/>
      <c r="M195" s="123"/>
      <c r="N195" s="121">
        <f>STDEV(N132:N139)/SQRT(8)</f>
        <v>0.34307118491954586</v>
      </c>
      <c r="O195" s="121">
        <f>STDEV(O132:O139)/SQRT(8)</f>
        <v>0.13729241184131902</v>
      </c>
      <c r="P195" s="121">
        <f>STDEV(P132:P139)/SQRT(8)</f>
        <v>0.2841189838891845</v>
      </c>
      <c r="Q195" s="121">
        <f>STDEV(Q132:Q139)/SQRT(8)</f>
        <v>0</v>
      </c>
      <c r="R195" s="121"/>
      <c r="S195" s="120"/>
      <c r="T195" s="121"/>
      <c r="U195" s="120"/>
      <c r="V195" s="123">
        <f>STDEV(V132:V139)/SQRT(8)</f>
        <v>1.263456082202137</v>
      </c>
      <c r="W195" s="123">
        <f>STDEV(W132:W139)/SQRT(8)</f>
        <v>1.236618287937219</v>
      </c>
      <c r="X195" s="123">
        <f>STDEV(X132:X139)/SQRT(8)</f>
        <v>1.6856714704131054E-2</v>
      </c>
      <c r="Y195" s="123">
        <f>STDEV(Y132:Y139)/SQRT(8)</f>
        <v>2.8350062613616916E-2</v>
      </c>
      <c r="Z195" s="123">
        <f>STDEV(Z132:Z139)/SQRT(8)</f>
        <v>0</v>
      </c>
      <c r="AB195" s="120">
        <f>STDEV(AB132:AB139)/SQRT(8)</f>
        <v>0.14385620672142244</v>
      </c>
      <c r="AC195" s="120">
        <f t="shared" ref="AC195:AF195" si="119">STDEV(AC132:AC139)/SQRT(8)</f>
        <v>1.4510001874076008</v>
      </c>
      <c r="AD195" s="120">
        <f t="shared" si="119"/>
        <v>4.343817245729432</v>
      </c>
      <c r="AE195" s="120">
        <f t="shared" si="119"/>
        <v>0.62338006932754941</v>
      </c>
      <c r="AF195" s="120">
        <f t="shared" si="119"/>
        <v>8.5089907802818363</v>
      </c>
      <c r="AH195" s="120">
        <f>STDEV(AH132:AH139)/SQRT(7)</f>
        <v>0.22973535909388226</v>
      </c>
      <c r="AI195" s="120">
        <f t="shared" ref="AI195:AK195" si="120">STDEV(AI132:AI139)/SQRT(7)</f>
        <v>6.0545580062522211E-2</v>
      </c>
      <c r="AJ195" s="120">
        <f t="shared" si="120"/>
        <v>4.1362596486108325</v>
      </c>
      <c r="AK195" s="120">
        <f t="shared" si="120"/>
        <v>0.11055483780026083</v>
      </c>
    </row>
    <row r="196" spans="2:37" x14ac:dyDescent="0.3">
      <c r="B196" s="58" t="s">
        <v>35</v>
      </c>
      <c r="C196" s="144"/>
      <c r="D196" s="124">
        <f>STDEV(D140:D147)/SQRT(8)</f>
        <v>0.43528623587572451</v>
      </c>
      <c r="E196" s="124"/>
      <c r="F196" s="125"/>
      <c r="G196" s="125"/>
      <c r="H196" s="125"/>
      <c r="I196" s="125"/>
      <c r="J196" s="125"/>
      <c r="K196" s="125"/>
      <c r="L196" s="126"/>
      <c r="M196" s="127"/>
      <c r="N196" s="125">
        <f>STDEV(N140:N147)/SQRT(8)</f>
        <v>0.24346620638354091</v>
      </c>
      <c r="O196" s="125">
        <f>STDEV(O140:O147)/SQRT(8)</f>
        <v>8.3333333333333343E-2</v>
      </c>
      <c r="P196" s="125">
        <f>STDEV(P140:P147)/SQRT(8)</f>
        <v>0.22493385271060934</v>
      </c>
      <c r="Q196" s="125">
        <f>STDEV(Q140:Q147)/SQRT(8)</f>
        <v>4.1666666666666671E-2</v>
      </c>
      <c r="R196" s="125"/>
      <c r="S196" s="124"/>
      <c r="T196" s="125"/>
      <c r="U196" s="124"/>
      <c r="V196" s="127">
        <f>STDEV(V140:V147)/SQRT(8)</f>
        <v>0.98508244919433885</v>
      </c>
      <c r="W196" s="127">
        <f>STDEV(W140:W147)/SQRT(8)</f>
        <v>0.96249591888468145</v>
      </c>
      <c r="X196" s="127">
        <f>STDEV(X140:X147)/SQRT(8)</f>
        <v>8.1551309657498308E-3</v>
      </c>
      <c r="Y196" s="127">
        <f>STDEV(Y140:Y147)/SQRT(8)</f>
        <v>3.5030469750320155E-2</v>
      </c>
      <c r="Z196" s="127">
        <f>STDEV(Z140:Z147)/SQRT(8)</f>
        <v>6.075816666666665E-3</v>
      </c>
      <c r="AB196" s="124">
        <f>STDEV(AB140:AB147)/SQRT(8)</f>
        <v>8.2450062471549984E-2</v>
      </c>
      <c r="AC196" s="124">
        <f t="shared" ref="AC196:AF196" si="121">STDEV(AC140:AC147)/SQRT(8)</f>
        <v>2.5531090188630432</v>
      </c>
      <c r="AD196" s="124">
        <f t="shared" si="121"/>
        <v>1.3669057662837536</v>
      </c>
      <c r="AE196" s="124">
        <f t="shared" si="121"/>
        <v>0.77001453020381405</v>
      </c>
      <c r="AF196" s="124">
        <f t="shared" si="121"/>
        <v>3.1516978472828945</v>
      </c>
      <c r="AH196" s="124">
        <f>STDEV(AH140:AH147)/SQRT(8)</f>
        <v>0.22910207600271557</v>
      </c>
      <c r="AI196" s="124">
        <f t="shared" ref="AI196:AK196" si="122">STDEV(AI140:AI147)/SQRT(8)</f>
        <v>0.15346430166368802</v>
      </c>
      <c r="AJ196" s="124">
        <f t="shared" si="122"/>
        <v>2.3469622198683728</v>
      </c>
      <c r="AK196" s="124">
        <f t="shared" si="122"/>
        <v>8.7802382367437024E-2</v>
      </c>
    </row>
    <row r="197" spans="2:37" x14ac:dyDescent="0.3">
      <c r="B197" s="61" t="s">
        <v>36</v>
      </c>
      <c r="C197" s="145"/>
      <c r="D197" s="128">
        <f>STDEV(D148:D155)/SQRT(8)</f>
        <v>0.4668425476386166</v>
      </c>
      <c r="E197" s="128"/>
      <c r="F197" s="129"/>
      <c r="G197" s="129"/>
      <c r="H197" s="129"/>
      <c r="I197" s="129"/>
      <c r="J197" s="129"/>
      <c r="K197" s="129"/>
      <c r="L197" s="130"/>
      <c r="M197" s="131"/>
      <c r="N197" s="129">
        <f>STDEV(N148:N155)/SQRT(8)</f>
        <v>0.73984527554484725</v>
      </c>
      <c r="O197" s="129">
        <f>STDEV(O148:O155)/SQRT(8)</f>
        <v>4.1666666666666671E-2</v>
      </c>
      <c r="P197" s="129">
        <f>STDEV(P148:P155)/SQRT(8)</f>
        <v>0.73934226453448748</v>
      </c>
      <c r="Q197" s="129">
        <f>STDEV(Q148:Q155)/SQRT(8)</f>
        <v>0</v>
      </c>
      <c r="R197" s="129"/>
      <c r="S197" s="128"/>
      <c r="T197" s="129"/>
      <c r="U197" s="128"/>
      <c r="V197" s="131">
        <f>STDEV(V148:V155)/SQRT(8)</f>
        <v>0.91548094387399681</v>
      </c>
      <c r="W197" s="131">
        <f>STDEV(W148:W155)/SQRT(8)</f>
        <v>0.80477159153699263</v>
      </c>
      <c r="X197" s="131">
        <f>STDEV(X148:X155)/SQRT(8)</f>
        <v>4.2657333333333339E-3</v>
      </c>
      <c r="Y197" s="131">
        <f>STDEV(Y148:Y155)/SQRT(8)</f>
        <v>0.12822638259484359</v>
      </c>
      <c r="Z197" s="131">
        <f>STDEV(Z148:Z155)/SQRT(8)</f>
        <v>0</v>
      </c>
      <c r="AB197" s="128">
        <f>STDEV(AB148:AB155)/SQRT(8)</f>
        <v>0.1340614963199197</v>
      </c>
      <c r="AC197" s="128">
        <f t="shared" ref="AC197:AE197" si="123">STDEV(AC148:AC155)/SQRT(8)</f>
        <v>2.4379980103171706</v>
      </c>
      <c r="AD197" s="128">
        <f t="shared" si="123"/>
        <v>3.1520592281622362</v>
      </c>
      <c r="AE197" s="128">
        <f t="shared" si="123"/>
        <v>0.65006946755918105</v>
      </c>
      <c r="AF197" s="128">
        <f>STDEV(AF148:AF155)/SQRT(8)</f>
        <v>8.9840057688348178</v>
      </c>
      <c r="AH197" s="128">
        <f>STDEV(AH148:AH155)/SQRT(8)</f>
        <v>0.19551660425835574</v>
      </c>
      <c r="AI197" s="128">
        <f t="shared" ref="AI197:AK197" si="124">STDEV(AI148:AI155)/SQRT(8)</f>
        <v>0.40791205022467431</v>
      </c>
      <c r="AJ197" s="128">
        <f t="shared" si="124"/>
        <v>3.9831510829696986</v>
      </c>
      <c r="AK197" s="128">
        <f t="shared" si="124"/>
        <v>5.5595519994208108E-2</v>
      </c>
    </row>
    <row r="198" spans="2:37" x14ac:dyDescent="0.3">
      <c r="B198" s="65"/>
      <c r="C198" s="147"/>
      <c r="E198" s="67"/>
      <c r="F198" s="17"/>
      <c r="G198" s="17"/>
      <c r="H198" s="17"/>
      <c r="I198" s="17"/>
      <c r="J198" s="17"/>
      <c r="K198" s="17"/>
      <c r="L198" s="16"/>
      <c r="M198" s="3"/>
      <c r="O198" s="66" t="s">
        <v>163</v>
      </c>
      <c r="R198" s="17"/>
      <c r="S198" s="67"/>
      <c r="T198" s="17"/>
      <c r="U198" s="67"/>
      <c r="AB198"/>
      <c r="AC198" s="66" t="s">
        <v>163</v>
      </c>
      <c r="AD198"/>
      <c r="AF198" s="67"/>
      <c r="AH198" s="153" t="s">
        <v>38</v>
      </c>
      <c r="AI198" s="153"/>
      <c r="AJ198" s="153"/>
      <c r="AK198" s="153"/>
    </row>
    <row r="199" spans="2:37" x14ac:dyDescent="0.3">
      <c r="B199" s="12" t="s">
        <v>20</v>
      </c>
      <c r="C199" s="144"/>
      <c r="D199" s="67" t="str">
        <f>_xlfn.CONCAT(TEXT(D158,"0.00"),D$177,TEXT(D179,"0.00"))</f>
        <v>21.35 ± 0.38</v>
      </c>
      <c r="E199" s="67"/>
      <c r="F199" s="67"/>
      <c r="G199" s="67"/>
      <c r="H199" s="67"/>
      <c r="I199" s="67"/>
      <c r="J199" s="67"/>
      <c r="K199" s="67"/>
      <c r="L199" s="67"/>
      <c r="M199" s="67"/>
      <c r="N199" s="17" t="str">
        <f t="shared" ref="N199:Q214" si="125">_xlfn.CONCAT(TEXT(N158,"0.0"),N$177,TEXT(N179,"0.0"))</f>
        <v>99.6 ± 0.2</v>
      </c>
      <c r="O199" s="17" t="str">
        <f t="shared" si="125"/>
        <v>0.3 ± 0.1</v>
      </c>
      <c r="P199" s="17" t="str">
        <f t="shared" si="125"/>
        <v>0.1 ± 0.1</v>
      </c>
      <c r="Q199" s="17" t="str">
        <f t="shared" si="125"/>
        <v>0.0 ± 0.0</v>
      </c>
      <c r="R199" s="67"/>
      <c r="S199" s="67"/>
      <c r="T199" s="67"/>
      <c r="U199" s="67"/>
      <c r="V199" s="3" t="str">
        <f t="shared" ref="V199:W214" si="126">_xlfn.CONCAT(TEXT(V158,"0.00"),V$177,TEXT(V179,"0.00"))</f>
        <v>8.71 ± 0.97</v>
      </c>
      <c r="W199" s="3" t="str">
        <f t="shared" si="126"/>
        <v>8.67 ± 0.97</v>
      </c>
      <c r="X199" s="3" t="str">
        <f t="shared" ref="X199:Z214" si="127">_xlfn.CONCAT(TEXT(X158,"0.000"),X$177,TEXT(X179,"0.000"))</f>
        <v>0.023 ± 0.011</v>
      </c>
      <c r="Y199" s="3" t="str">
        <f t="shared" si="127"/>
        <v>0.014 ± 0.007</v>
      </c>
      <c r="Z199" s="3" t="str">
        <f t="shared" si="127"/>
        <v>0.000 ± 0.000</v>
      </c>
      <c r="AB199" s="67" t="str">
        <f t="shared" ref="AB199:AF214" si="128">_xlfn.CONCAT(TEXT(AB158,"0.00"),AB$177,TEXT(AB179,"0.00"))</f>
        <v>3.37 ± 0.09</v>
      </c>
      <c r="AC199" s="67" t="str">
        <f t="shared" si="128"/>
        <v>27.30 ± 1.34</v>
      </c>
      <c r="AD199" s="67" t="str">
        <f t="shared" si="128"/>
        <v>31.91 ± 7.76</v>
      </c>
      <c r="AE199" s="67" t="str">
        <f t="shared" si="128"/>
        <v>9.31 ± 0.07</v>
      </c>
      <c r="AF199" s="67" t="str">
        <f t="shared" si="128"/>
        <v>93.58 ± 18.31</v>
      </c>
      <c r="AH199" s="67" t="str">
        <f t="shared" ref="AH199:AK214" si="129">_xlfn.CONCAT(TEXT(AH158,"0.00"),AH$177,TEXT(AH179,"0.00"))</f>
        <v>1.40 ± 0.19</v>
      </c>
      <c r="AI199" s="67" t="str">
        <f t="shared" si="129"/>
        <v>1.01 ± 0.29</v>
      </c>
      <c r="AJ199" s="67" t="str">
        <f t="shared" si="129"/>
        <v>24.06 ± 5.59</v>
      </c>
      <c r="AK199" s="67" t="str">
        <f t="shared" si="129"/>
        <v>2.67 ± 0.43</v>
      </c>
    </row>
    <row r="200" spans="2:37" x14ac:dyDescent="0.3">
      <c r="B200" s="22" t="s">
        <v>22</v>
      </c>
      <c r="C200" s="144"/>
      <c r="D200" s="67" t="str">
        <f>_xlfn.CONCAT(TEXT(D159,"0.00"),D$177,TEXT(D180,"0.00"))</f>
        <v>21.25 ± 0.30</v>
      </c>
      <c r="E200" s="67"/>
      <c r="F200" s="67"/>
      <c r="G200" s="67"/>
      <c r="H200" s="67"/>
      <c r="I200" s="67"/>
      <c r="J200" s="67"/>
      <c r="K200" s="67"/>
      <c r="L200" s="67"/>
      <c r="M200" s="67"/>
      <c r="N200" s="17" t="str">
        <f t="shared" si="125"/>
        <v>99.7 ± 0.1</v>
      </c>
      <c r="O200" s="17" t="str">
        <f t="shared" si="125"/>
        <v>0.2 ± 0.1</v>
      </c>
      <c r="P200" s="17" t="str">
        <f t="shared" si="125"/>
        <v>0.2 ± 0.1</v>
      </c>
      <c r="Q200" s="17" t="str">
        <f t="shared" si="125"/>
        <v>0.0 ± 0.0</v>
      </c>
      <c r="R200" s="67"/>
      <c r="S200" s="67"/>
      <c r="T200" s="67"/>
      <c r="U200" s="67"/>
      <c r="V200" s="3" t="str">
        <f t="shared" si="126"/>
        <v>7.42 ± 0.94</v>
      </c>
      <c r="W200" s="3" t="str">
        <f t="shared" si="126"/>
        <v>7.40 ± 0.94</v>
      </c>
      <c r="X200" s="3" t="str">
        <f t="shared" si="127"/>
        <v>0.011 ± 0.006</v>
      </c>
      <c r="Y200" s="3" t="str">
        <f t="shared" si="127"/>
        <v>0.014 ± 0.006</v>
      </c>
      <c r="Z200" s="3" t="str">
        <f t="shared" si="127"/>
        <v>0.000 ± 0.000</v>
      </c>
      <c r="AB200" s="67" t="str">
        <f t="shared" si="128"/>
        <v>3.91 ± 0.24</v>
      </c>
      <c r="AC200" s="67" t="str">
        <f t="shared" si="128"/>
        <v>25.93 ± 3.26</v>
      </c>
      <c r="AD200" s="67" t="str">
        <f t="shared" si="128"/>
        <v>39.86 ± 16.34</v>
      </c>
      <c r="AE200" s="67" t="str">
        <f t="shared" si="128"/>
        <v>9.28 ± 0.07</v>
      </c>
      <c r="AF200" s="67" t="str">
        <f t="shared" si="128"/>
        <v>126.39 ± 53.15</v>
      </c>
      <c r="AH200" s="67" t="str">
        <f t="shared" si="129"/>
        <v>1.60 ± 0.00</v>
      </c>
      <c r="AI200" s="67" t="str">
        <f t="shared" si="129"/>
        <v>0.47 ± 0.09</v>
      </c>
      <c r="AJ200" s="67" t="str">
        <f t="shared" si="129"/>
        <v>16.98 ± 5.35</v>
      </c>
      <c r="AK200" s="67" t="str">
        <f t="shared" si="129"/>
        <v>2.19 ± 0.06</v>
      </c>
    </row>
    <row r="201" spans="2:37" x14ac:dyDescent="0.3">
      <c r="B201" s="25" t="s">
        <v>23</v>
      </c>
      <c r="C201" s="144"/>
      <c r="D201" s="67" t="str">
        <f>_xlfn.CONCAT(TEXT(D160,"0.00"),D$177,TEXT(D181,"0.00"))</f>
        <v>21.45 ± 0.34</v>
      </c>
      <c r="E201" s="67"/>
      <c r="F201" s="67"/>
      <c r="G201" s="67"/>
      <c r="H201" s="67"/>
      <c r="I201" s="67"/>
      <c r="J201" s="67"/>
      <c r="K201" s="67"/>
      <c r="L201" s="67"/>
      <c r="M201" s="67"/>
      <c r="N201" s="17" t="str">
        <f t="shared" si="125"/>
        <v>99.9 ± 0.1</v>
      </c>
      <c r="O201" s="17" t="str">
        <f t="shared" si="125"/>
        <v>0.0 ± 0.0</v>
      </c>
      <c r="P201" s="17" t="str">
        <f t="shared" si="125"/>
        <v>0.1 ± 0.1</v>
      </c>
      <c r="Q201" s="17" t="str">
        <f t="shared" si="125"/>
        <v>0.0 ± 0.0</v>
      </c>
      <c r="R201" s="67"/>
      <c r="S201" s="67"/>
      <c r="T201" s="67"/>
      <c r="U201" s="67"/>
      <c r="V201" s="3" t="str">
        <f t="shared" si="126"/>
        <v>9.26 ± 0.93</v>
      </c>
      <c r="W201" s="3" t="str">
        <f t="shared" si="126"/>
        <v>9.25 ± 0.93</v>
      </c>
      <c r="X201" s="3" t="str">
        <f t="shared" si="127"/>
        <v>0.000 ± 0.000</v>
      </c>
      <c r="Y201" s="3" t="str">
        <f t="shared" si="127"/>
        <v>0.007 ± 0.007</v>
      </c>
      <c r="Z201" s="3" t="str">
        <f t="shared" si="127"/>
        <v>0.000 ± 0.000</v>
      </c>
      <c r="AB201" s="67" t="str">
        <f t="shared" si="128"/>
        <v>4.22 ± 0.33</v>
      </c>
      <c r="AC201" s="67" t="str">
        <f t="shared" si="128"/>
        <v>20.57 ± 0.93</v>
      </c>
      <c r="AD201" s="67" t="str">
        <f t="shared" si="128"/>
        <v>21.76 ± 1.79</v>
      </c>
      <c r="AE201" s="67" t="str">
        <f t="shared" si="128"/>
        <v>9.36 ± 0.04</v>
      </c>
      <c r="AF201" s="67" t="str">
        <f t="shared" si="128"/>
        <v>70.31 ± 3.03</v>
      </c>
      <c r="AH201" s="67" t="str">
        <f t="shared" si="129"/>
        <v>1.60 ± 0.00</v>
      </c>
      <c r="AI201" s="67" t="str">
        <f t="shared" si="129"/>
        <v>0.52 ± 0.13</v>
      </c>
      <c r="AJ201" s="67" t="str">
        <f t="shared" si="129"/>
        <v>20.42 ± 5.23</v>
      </c>
      <c r="AK201" s="67" t="str">
        <f t="shared" si="129"/>
        <v>2.31 ± 0.09</v>
      </c>
    </row>
    <row r="202" spans="2:37" x14ac:dyDescent="0.3">
      <c r="B202" s="28" t="s">
        <v>24</v>
      </c>
      <c r="C202" s="144"/>
      <c r="D202" s="67" t="str">
        <f>_xlfn.CONCAT(TEXT(D161,"0.00"),D$177,TEXT(D182,"0.00"))</f>
        <v>21.56 ± 0.16</v>
      </c>
      <c r="E202" s="67"/>
      <c r="F202" s="67"/>
      <c r="G202" s="67"/>
      <c r="H202" s="67"/>
      <c r="I202" s="67"/>
      <c r="J202" s="67"/>
      <c r="K202" s="67"/>
      <c r="L202" s="67"/>
      <c r="M202" s="67"/>
      <c r="N202" s="17" t="str">
        <f t="shared" si="125"/>
        <v>99.6 ± 0.2</v>
      </c>
      <c r="O202" s="17" t="str">
        <f t="shared" si="125"/>
        <v>0.4 ± 0.2</v>
      </c>
      <c r="P202" s="17" t="str">
        <f t="shared" si="125"/>
        <v>0.0 ± 0.0</v>
      </c>
      <c r="Q202" s="17" t="str">
        <f t="shared" si="125"/>
        <v>0.0 ± 0.0</v>
      </c>
      <c r="R202" s="67"/>
      <c r="S202" s="67"/>
      <c r="T202" s="67"/>
      <c r="U202" s="67"/>
      <c r="V202" s="3" t="str">
        <f t="shared" si="126"/>
        <v>7.86 ± 1.38</v>
      </c>
      <c r="W202" s="3" t="str">
        <f t="shared" si="126"/>
        <v>7.83 ± 1.38</v>
      </c>
      <c r="X202" s="3" t="str">
        <f t="shared" si="127"/>
        <v>0.033 ± 0.014</v>
      </c>
      <c r="Y202" s="3" t="str">
        <f t="shared" si="127"/>
        <v>0.000 ± 0.000</v>
      </c>
      <c r="Z202" s="3" t="str">
        <f t="shared" si="127"/>
        <v>0.000 ± 0.000</v>
      </c>
      <c r="AB202" s="67" t="str">
        <f t="shared" si="128"/>
        <v>3.31 ± 0.21</v>
      </c>
      <c r="AC202" s="67" t="str">
        <f t="shared" si="128"/>
        <v>24.07 ± 3.04</v>
      </c>
      <c r="AD202" s="67" t="str">
        <f t="shared" si="128"/>
        <v>27.28 ± 7.87</v>
      </c>
      <c r="AE202" s="67" t="str">
        <f t="shared" si="128"/>
        <v>9.05 ± 0.03</v>
      </c>
      <c r="AF202" s="67" t="str">
        <f t="shared" si="128"/>
        <v>96.40 ± 26.98</v>
      </c>
      <c r="AH202" s="67" t="str">
        <f t="shared" si="129"/>
        <v>1.60 ± 0.00</v>
      </c>
      <c r="AI202" s="67" t="str">
        <f t="shared" si="129"/>
        <v>0.52 ± 0.07</v>
      </c>
      <c r="AJ202" s="67" t="str">
        <f t="shared" si="129"/>
        <v>22.58 ± 5.60</v>
      </c>
      <c r="AK202" s="67" t="str">
        <f t="shared" si="129"/>
        <v>2.28 ± 0.04</v>
      </c>
    </row>
    <row r="203" spans="2:37" x14ac:dyDescent="0.3">
      <c r="B203" s="12" t="s">
        <v>20</v>
      </c>
      <c r="C203" s="144"/>
      <c r="D203" s="67" t="str">
        <f t="shared" ref="D203:D217" si="130">_xlfn.CONCAT(TEXT(D162,"0.00"),D$177,TEXT(D183,"0.00"))</f>
        <v>19.96 ± 0.53</v>
      </c>
      <c r="E203" s="67"/>
      <c r="F203" s="67"/>
      <c r="G203" s="67"/>
      <c r="H203" s="67"/>
      <c r="I203" s="67"/>
      <c r="J203" s="67"/>
      <c r="K203" s="67"/>
      <c r="L203" s="67"/>
      <c r="M203" s="67"/>
      <c r="N203" s="17" t="str">
        <f t="shared" si="125"/>
        <v>98.5 ± 0.3</v>
      </c>
      <c r="O203" s="17" t="str">
        <f t="shared" si="125"/>
        <v>0.1 ± 0.1</v>
      </c>
      <c r="P203" s="17" t="str">
        <f t="shared" si="125"/>
        <v>1.4 ± 0.3</v>
      </c>
      <c r="Q203" s="17" t="str">
        <f t="shared" si="125"/>
        <v>0.0 ± 0.0</v>
      </c>
      <c r="R203" s="67"/>
      <c r="S203" s="67"/>
      <c r="T203" s="67"/>
      <c r="U203" s="67"/>
      <c r="V203" s="3" t="str">
        <f t="shared" si="126"/>
        <v>14.37 ± 1.47</v>
      </c>
      <c r="W203" s="3" t="str">
        <f t="shared" si="126"/>
        <v>14.16 ± 1.47</v>
      </c>
      <c r="X203" s="3" t="str">
        <f t="shared" si="127"/>
        <v>0.009 ± 0.009</v>
      </c>
      <c r="Y203" s="3" t="str">
        <f t="shared" si="127"/>
        <v>0.195 ± 0.044</v>
      </c>
      <c r="Z203" s="3" t="str">
        <f t="shared" si="127"/>
        <v>0.005 ± 0.005</v>
      </c>
      <c r="AB203" s="67" t="str">
        <f t="shared" si="128"/>
        <v>2.62 ± 0.14</v>
      </c>
      <c r="AC203" s="67" t="str">
        <f t="shared" si="128"/>
        <v>24.35 ± 1.73</v>
      </c>
      <c r="AD203" s="67" t="str">
        <f t="shared" si="128"/>
        <v>28.31 ± 2.35</v>
      </c>
      <c r="AE203" s="67" t="str">
        <f t="shared" si="128"/>
        <v>3.27 ± 0.37</v>
      </c>
      <c r="AF203" s="67" t="str">
        <f t="shared" si="128"/>
        <v>83.66 ± 5.06</v>
      </c>
      <c r="AH203" s="67" t="str">
        <f t="shared" si="129"/>
        <v>1.09 ± 0.26</v>
      </c>
      <c r="AI203" s="67" t="str">
        <f t="shared" si="129"/>
        <v>0.54 ± 0.10</v>
      </c>
      <c r="AJ203" s="67" t="str">
        <f t="shared" si="129"/>
        <v>21.28 ± 5.08</v>
      </c>
      <c r="AK203" s="67" t="str">
        <f t="shared" si="129"/>
        <v>2.25 ± 0.08</v>
      </c>
    </row>
    <row r="204" spans="2:37" x14ac:dyDescent="0.3">
      <c r="B204" s="35" t="s">
        <v>25</v>
      </c>
      <c r="C204" s="144"/>
      <c r="D204" s="67" t="str">
        <f t="shared" si="130"/>
        <v>19.63 ± 0.47</v>
      </c>
      <c r="E204" s="67"/>
      <c r="F204" s="67"/>
      <c r="G204" s="67"/>
      <c r="H204" s="67"/>
      <c r="I204" s="67"/>
      <c r="J204" s="67"/>
      <c r="K204" s="67"/>
      <c r="L204" s="67"/>
      <c r="M204" s="67"/>
      <c r="N204" s="17" t="str">
        <f t="shared" si="125"/>
        <v>98.8 ± 0.2</v>
      </c>
      <c r="O204" s="17" t="str">
        <f t="shared" si="125"/>
        <v>0.2 ± 0.1</v>
      </c>
      <c r="P204" s="17" t="str">
        <f t="shared" si="125"/>
        <v>1.0 ± 0.2</v>
      </c>
      <c r="Q204" s="17" t="str">
        <f t="shared" si="125"/>
        <v>0.0 ± 0.0</v>
      </c>
      <c r="R204" s="67"/>
      <c r="S204" s="67"/>
      <c r="T204" s="67"/>
      <c r="U204" s="67"/>
      <c r="V204" s="3" t="str">
        <f t="shared" si="126"/>
        <v>13.23 ± 1.81</v>
      </c>
      <c r="W204" s="3" t="str">
        <f t="shared" si="126"/>
        <v>13.10 ± 1.82</v>
      </c>
      <c r="X204" s="3" t="str">
        <f t="shared" si="127"/>
        <v>0.015 ± 0.010</v>
      </c>
      <c r="Y204" s="3" t="str">
        <f t="shared" si="127"/>
        <v>0.109 ± 0.026</v>
      </c>
      <c r="Z204" s="3" t="str">
        <f t="shared" si="127"/>
        <v>0.010 ± 0.010</v>
      </c>
      <c r="AB204" s="67" t="str">
        <f t="shared" si="128"/>
        <v>2.45 ± 0.10</v>
      </c>
      <c r="AC204" s="67" t="str">
        <f t="shared" si="128"/>
        <v>31.01 ± 1.14</v>
      </c>
      <c r="AD204" s="67" t="str">
        <f t="shared" si="128"/>
        <v>30.45 ± 2.32</v>
      </c>
      <c r="AE204" s="67" t="str">
        <f t="shared" si="128"/>
        <v>2.32 ± 0.56</v>
      </c>
      <c r="AF204" s="67" t="str">
        <f t="shared" si="128"/>
        <v>91.24 ± 4.19</v>
      </c>
      <c r="AH204" s="67" t="str">
        <f t="shared" si="129"/>
        <v>1.60 ± 0.00</v>
      </c>
      <c r="AI204" s="67" t="str">
        <f t="shared" si="129"/>
        <v>0.29 ± 0.06</v>
      </c>
      <c r="AJ204" s="67" t="str">
        <f t="shared" si="129"/>
        <v>11.43 ± 4.59</v>
      </c>
      <c r="AK204" s="67" t="str">
        <f t="shared" si="129"/>
        <v>2.12 ± 0.05</v>
      </c>
    </row>
    <row r="205" spans="2:37" x14ac:dyDescent="0.3">
      <c r="B205" s="37" t="s">
        <v>26</v>
      </c>
      <c r="C205" s="145"/>
      <c r="D205" s="67" t="str">
        <f t="shared" si="130"/>
        <v>20.13 ± 0.38</v>
      </c>
      <c r="E205" s="67"/>
      <c r="F205" s="67"/>
      <c r="G205" s="67"/>
      <c r="H205" s="67"/>
      <c r="I205" s="67"/>
      <c r="J205" s="67"/>
      <c r="K205" s="67"/>
      <c r="L205" s="67"/>
      <c r="M205" s="67"/>
      <c r="N205" s="17" t="str">
        <f t="shared" si="125"/>
        <v>98.8 ± 0.3</v>
      </c>
      <c r="O205" s="17" t="str">
        <f t="shared" si="125"/>
        <v>0.3 ± 0.1</v>
      </c>
      <c r="P205" s="17" t="str">
        <f t="shared" si="125"/>
        <v>0.9 ± 0.4</v>
      </c>
      <c r="Q205" s="17" t="str">
        <f t="shared" si="125"/>
        <v>0.0 ± 0.0</v>
      </c>
      <c r="R205" s="67"/>
      <c r="S205" s="67"/>
      <c r="T205" s="67"/>
      <c r="U205" s="67"/>
      <c r="V205" s="3" t="str">
        <f t="shared" si="126"/>
        <v>12.23 ± 1.49</v>
      </c>
      <c r="W205" s="3" t="str">
        <f t="shared" si="126"/>
        <v>12.09 ± 1.49</v>
      </c>
      <c r="X205" s="3" t="str">
        <f t="shared" si="127"/>
        <v>0.041 ± 0.014</v>
      </c>
      <c r="Y205" s="3" t="str">
        <f t="shared" si="127"/>
        <v>0.096 ± 0.042</v>
      </c>
      <c r="Z205" s="3" t="str">
        <f t="shared" si="127"/>
        <v>0.000 ± 0.000</v>
      </c>
      <c r="AB205" s="67" t="str">
        <f t="shared" si="128"/>
        <v>2.62 ± 0.05</v>
      </c>
      <c r="AC205" s="67" t="str">
        <f t="shared" si="128"/>
        <v>31.07 ± 2.64</v>
      </c>
      <c r="AD205" s="67" t="str">
        <f t="shared" si="128"/>
        <v>30.77 ± 1.73</v>
      </c>
      <c r="AE205" s="67" t="str">
        <f t="shared" si="128"/>
        <v>2.84 ± 0.36</v>
      </c>
      <c r="AF205" s="67" t="str">
        <f t="shared" si="128"/>
        <v>94.24 ± 4.68</v>
      </c>
      <c r="AH205" s="67" t="str">
        <f t="shared" si="129"/>
        <v>1.60 ± 0.00</v>
      </c>
      <c r="AI205" s="67" t="str">
        <f t="shared" si="129"/>
        <v>1.05 ± 0.43</v>
      </c>
      <c r="AJ205" s="67" t="str">
        <f t="shared" si="129"/>
        <v>30.90 ± 4.99</v>
      </c>
      <c r="AK205" s="67" t="str">
        <f t="shared" si="129"/>
        <v>2.39 ± 0.09</v>
      </c>
    </row>
    <row r="206" spans="2:37" x14ac:dyDescent="0.3">
      <c r="B206" s="39" t="s">
        <v>27</v>
      </c>
      <c r="C206" s="144"/>
      <c r="D206" s="67" t="str">
        <f t="shared" si="130"/>
        <v>20.15 ± 0.44</v>
      </c>
      <c r="E206" s="67"/>
      <c r="F206" s="67"/>
      <c r="G206" s="67"/>
      <c r="H206" s="67"/>
      <c r="I206" s="67"/>
      <c r="J206" s="67"/>
      <c r="K206" s="67"/>
      <c r="L206" s="67"/>
      <c r="M206" s="67"/>
      <c r="N206" s="17" t="str">
        <f t="shared" si="125"/>
        <v>99.1 ± 0.3</v>
      </c>
      <c r="O206" s="17" t="str">
        <f t="shared" si="125"/>
        <v>0.1 ± 0.1</v>
      </c>
      <c r="P206" s="17" t="str">
        <f t="shared" si="125"/>
        <v>0.8 ± 0.2</v>
      </c>
      <c r="Q206" s="17" t="str">
        <f t="shared" si="125"/>
        <v>0.0 ± 0.0</v>
      </c>
      <c r="R206" s="67"/>
      <c r="S206" s="67"/>
      <c r="T206" s="67"/>
      <c r="U206" s="67"/>
      <c r="V206" s="3" t="str">
        <f t="shared" si="126"/>
        <v>13.72 ± 1.29</v>
      </c>
      <c r="W206" s="3" t="str">
        <f t="shared" si="126"/>
        <v>14.10 ± 1.35</v>
      </c>
      <c r="X206" s="3" t="str">
        <f t="shared" si="127"/>
        <v>0.019 ± 0.013</v>
      </c>
      <c r="Y206" s="3" t="str">
        <f t="shared" si="127"/>
        <v>0.111 ± 0.032</v>
      </c>
      <c r="Z206" s="3" t="str">
        <f t="shared" si="127"/>
        <v>0.000 ± 0.000</v>
      </c>
      <c r="AB206" s="67" t="str">
        <f t="shared" si="128"/>
        <v>2.74 ± 0.14</v>
      </c>
      <c r="AC206" s="67" t="str">
        <f t="shared" si="128"/>
        <v>32.40 ± 2.56</v>
      </c>
      <c r="AD206" s="67" t="str">
        <f t="shared" si="128"/>
        <v>29.07 ± 2.32</v>
      </c>
      <c r="AE206" s="67" t="str">
        <f t="shared" si="128"/>
        <v>3.51 ± 0.65</v>
      </c>
      <c r="AF206" s="67" t="str">
        <f t="shared" si="128"/>
        <v>91.54 ± 7.37</v>
      </c>
      <c r="AH206" s="67" t="str">
        <f t="shared" si="129"/>
        <v>1.15 ± 0.23</v>
      </c>
      <c r="AI206" s="67" t="str">
        <f t="shared" si="129"/>
        <v>33.77 ± 14.78</v>
      </c>
      <c r="AJ206" s="67" t="str">
        <f t="shared" si="129"/>
        <v>116.16 ± 24.87</v>
      </c>
      <c r="AK206" s="67" t="str">
        <f t="shared" si="129"/>
        <v>2.30 ± 0.09</v>
      </c>
    </row>
    <row r="207" spans="2:37" x14ac:dyDescent="0.3">
      <c r="B207" s="41" t="s">
        <v>28</v>
      </c>
      <c r="C207" s="146"/>
      <c r="D207" s="67" t="str">
        <f t="shared" si="130"/>
        <v>20.36 ± 0.47</v>
      </c>
      <c r="E207" s="67"/>
      <c r="F207" s="67"/>
      <c r="G207" s="67"/>
      <c r="H207" s="67"/>
      <c r="I207" s="67"/>
      <c r="J207" s="67"/>
      <c r="K207" s="67"/>
      <c r="L207" s="67"/>
      <c r="M207" s="67"/>
      <c r="N207" s="17" t="str">
        <f t="shared" si="125"/>
        <v>98.3 ± 0.2</v>
      </c>
      <c r="O207" s="17" t="str">
        <f t="shared" si="125"/>
        <v>0.5 ± 0.1</v>
      </c>
      <c r="P207" s="17" t="str">
        <f t="shared" si="125"/>
        <v>1.2 ± 0.3</v>
      </c>
      <c r="Q207" s="17" t="str">
        <f t="shared" si="125"/>
        <v>0.0 ± 0.0</v>
      </c>
      <c r="R207" s="67"/>
      <c r="S207" s="67"/>
      <c r="T207" s="67"/>
      <c r="U207" s="67"/>
      <c r="V207" s="3" t="str">
        <f t="shared" si="126"/>
        <v>10.25 ± 1.06</v>
      </c>
      <c r="W207" s="3" t="str">
        <f t="shared" si="126"/>
        <v>10.08 ± 1.05</v>
      </c>
      <c r="X207" s="3" t="str">
        <f t="shared" si="127"/>
        <v>0.049 ± 0.017</v>
      </c>
      <c r="Y207" s="3" t="str">
        <f t="shared" si="127"/>
        <v>0.121 ± 0.034</v>
      </c>
      <c r="Z207" s="3" t="str">
        <f t="shared" si="127"/>
        <v>0.000 ± 0.000</v>
      </c>
      <c r="AB207" s="67" t="str">
        <f t="shared" si="128"/>
        <v>2.64 ± 0.06</v>
      </c>
      <c r="AC207" s="67" t="str">
        <f t="shared" si="128"/>
        <v>36.29 ± 2.84</v>
      </c>
      <c r="AD207" s="67" t="str">
        <f t="shared" si="128"/>
        <v>26.46 ± 0.93</v>
      </c>
      <c r="AE207" s="67" t="str">
        <f t="shared" si="128"/>
        <v>2.60 ± 0.51</v>
      </c>
      <c r="AF207" s="67" t="str">
        <f t="shared" si="128"/>
        <v>84.74 ± 2.92</v>
      </c>
      <c r="AH207" s="67" t="str">
        <f t="shared" si="129"/>
        <v>1.29 ± 0.21</v>
      </c>
      <c r="AI207" s="67" t="str">
        <f t="shared" si="129"/>
        <v>123.79 ± 25.02</v>
      </c>
      <c r="AJ207" s="67" t="str">
        <f t="shared" si="129"/>
        <v>431.10 ± 85.87</v>
      </c>
      <c r="AK207" s="67" t="str">
        <f t="shared" si="129"/>
        <v>2.43 ± 0.06</v>
      </c>
    </row>
    <row r="208" spans="2:37" x14ac:dyDescent="0.3">
      <c r="B208" s="12" t="s">
        <v>20</v>
      </c>
      <c r="C208" s="144"/>
      <c r="D208" s="67" t="str">
        <f t="shared" si="130"/>
        <v>19.96 ± 0.53</v>
      </c>
      <c r="E208" s="67"/>
      <c r="F208" s="67"/>
      <c r="G208" s="67"/>
      <c r="H208" s="67"/>
      <c r="I208" s="67"/>
      <c r="J208" s="67"/>
      <c r="K208" s="67"/>
      <c r="L208" s="67"/>
      <c r="M208" s="67"/>
      <c r="N208" s="17" t="str">
        <f t="shared" si="125"/>
        <v>99.2 ± 0.3</v>
      </c>
      <c r="O208" s="17" t="str">
        <f t="shared" si="125"/>
        <v>0.2 ± 0.1</v>
      </c>
      <c r="P208" s="17" t="str">
        <f t="shared" si="125"/>
        <v>0.6 ± 0.2</v>
      </c>
      <c r="Q208" s="17" t="str">
        <f t="shared" si="125"/>
        <v>0.0 ± 0.0</v>
      </c>
      <c r="R208" s="67"/>
      <c r="S208" s="67"/>
      <c r="T208" s="67"/>
      <c r="U208" s="67"/>
      <c r="V208" s="3" t="str">
        <f t="shared" si="126"/>
        <v>11.59 ± 0.95</v>
      </c>
      <c r="W208" s="3" t="str">
        <f t="shared" si="126"/>
        <v>11.51 ± 0.96</v>
      </c>
      <c r="X208" s="3" t="str">
        <f t="shared" si="127"/>
        <v>0.019 ± 0.007</v>
      </c>
      <c r="Y208" s="3" t="str">
        <f t="shared" si="127"/>
        <v>0.060 ± 0.023</v>
      </c>
      <c r="Z208" s="3" t="str">
        <f t="shared" si="127"/>
        <v>0.005 ± 0.005</v>
      </c>
      <c r="AB208" s="67" t="str">
        <f t="shared" si="128"/>
        <v>2.78 ± 0.05</v>
      </c>
      <c r="AC208" s="67" t="str">
        <f t="shared" si="128"/>
        <v>25.49 ± 1.40</v>
      </c>
      <c r="AD208" s="67" t="str">
        <f t="shared" si="128"/>
        <v>26.82 ± 0.76</v>
      </c>
      <c r="AE208" s="67" t="str">
        <f t="shared" si="128"/>
        <v>4.04 ± 0.58</v>
      </c>
      <c r="AF208" s="67" t="str">
        <f t="shared" si="128"/>
        <v>78.47 ± 2.53</v>
      </c>
      <c r="AH208" s="67" t="str">
        <f t="shared" si="129"/>
        <v>1.26 ± 0.23</v>
      </c>
      <c r="AI208" s="67" t="str">
        <f t="shared" si="129"/>
        <v>0.55 ± 0.09</v>
      </c>
      <c r="AJ208" s="67" t="str">
        <f t="shared" si="129"/>
        <v>13.62 ± 4.26</v>
      </c>
      <c r="AK208" s="67" t="str">
        <f t="shared" si="129"/>
        <v>2.04 ± 0.09</v>
      </c>
    </row>
    <row r="209" spans="2:37" x14ac:dyDescent="0.3">
      <c r="B209" s="43" t="s">
        <v>29</v>
      </c>
      <c r="C209" s="144"/>
      <c r="D209" s="67" t="str">
        <f t="shared" si="130"/>
        <v>19.63 ± 0.47</v>
      </c>
      <c r="E209" s="67"/>
      <c r="F209" s="67"/>
      <c r="G209" s="67"/>
      <c r="H209" s="67"/>
      <c r="I209" s="67"/>
      <c r="J209" s="67"/>
      <c r="K209" s="67"/>
      <c r="L209" s="67"/>
      <c r="M209" s="67"/>
      <c r="N209" s="17" t="str">
        <f t="shared" si="125"/>
        <v>98.7 ± 0.3</v>
      </c>
      <c r="O209" s="17" t="str">
        <f t="shared" si="125"/>
        <v>0.2 ± 0.1</v>
      </c>
      <c r="P209" s="17" t="str">
        <f t="shared" si="125"/>
        <v>1.1 ± 0.3</v>
      </c>
      <c r="Q209" s="17" t="str">
        <f t="shared" si="125"/>
        <v>0.0 ± 0.0</v>
      </c>
      <c r="R209" s="67"/>
      <c r="S209" s="67"/>
      <c r="T209" s="67"/>
      <c r="U209" s="67"/>
      <c r="V209" s="3" t="str">
        <f t="shared" si="126"/>
        <v>10.84 ± 1.71</v>
      </c>
      <c r="W209" s="3" t="str">
        <f t="shared" si="126"/>
        <v>10.68 ± 1.67</v>
      </c>
      <c r="X209" s="3" t="str">
        <f t="shared" si="127"/>
        <v>0.029 ± 0.015</v>
      </c>
      <c r="Y209" s="3" t="str">
        <f t="shared" si="127"/>
        <v>0.135 ± 0.045</v>
      </c>
      <c r="Z209" s="3" t="str">
        <f t="shared" si="127"/>
        <v>0.004 ± 0.004</v>
      </c>
      <c r="AB209" s="67" t="str">
        <f t="shared" si="128"/>
        <v>2.76 ± 0.04</v>
      </c>
      <c r="AC209" s="67" t="str">
        <f t="shared" si="128"/>
        <v>27.34 ± 2.19</v>
      </c>
      <c r="AD209" s="67" t="str">
        <f t="shared" si="128"/>
        <v>32.44 ± 1.93</v>
      </c>
      <c r="AE209" s="67" t="str">
        <f t="shared" si="128"/>
        <v>3.99 ± 0.53</v>
      </c>
      <c r="AF209" s="67" t="str">
        <f t="shared" si="128"/>
        <v>87.93 ± 4.29</v>
      </c>
      <c r="AH209" s="67" t="str">
        <f t="shared" si="129"/>
        <v>0.94 ± 0.21</v>
      </c>
      <c r="AI209" s="67" t="str">
        <f t="shared" si="129"/>
        <v>0.64 ± 0.09</v>
      </c>
      <c r="AJ209" s="67" t="str">
        <f t="shared" si="129"/>
        <v>10.55 ± 4.63</v>
      </c>
      <c r="AK209" s="67" t="str">
        <f t="shared" si="129"/>
        <v>1.60 ± 0.07</v>
      </c>
    </row>
    <row r="210" spans="2:37" x14ac:dyDescent="0.3">
      <c r="B210" s="45" t="s">
        <v>30</v>
      </c>
      <c r="C210" s="145"/>
      <c r="D210" s="67" t="str">
        <f t="shared" si="130"/>
        <v>20.13 ± 0.38</v>
      </c>
      <c r="E210" s="67"/>
      <c r="F210" s="67"/>
      <c r="G210" s="67"/>
      <c r="H210" s="67"/>
      <c r="I210" s="67"/>
      <c r="J210" s="67"/>
      <c r="K210" s="67"/>
      <c r="L210" s="67"/>
      <c r="M210" s="67"/>
      <c r="N210" s="17" t="str">
        <f t="shared" si="125"/>
        <v>98.9 ± 0.2</v>
      </c>
      <c r="O210" s="17" t="str">
        <f t="shared" si="125"/>
        <v>0.2 ± 0.1</v>
      </c>
      <c r="P210" s="17" t="str">
        <f t="shared" si="125"/>
        <v>0.9 ± 0.2</v>
      </c>
      <c r="Q210" s="17" t="str">
        <f t="shared" si="125"/>
        <v>0.0 ± 0.0</v>
      </c>
      <c r="R210" s="67"/>
      <c r="S210" s="67"/>
      <c r="T210" s="67"/>
      <c r="U210" s="67"/>
      <c r="V210" s="3" t="str">
        <f t="shared" si="126"/>
        <v>10.88 ± 0.99</v>
      </c>
      <c r="W210" s="3" t="str">
        <f t="shared" si="126"/>
        <v>10.77 ± 0.98</v>
      </c>
      <c r="X210" s="3" t="str">
        <f t="shared" si="127"/>
        <v>0.021 ± 0.013</v>
      </c>
      <c r="Y210" s="3" t="str">
        <f t="shared" si="127"/>
        <v>0.094 ± 0.020</v>
      </c>
      <c r="Z210" s="3" t="str">
        <f t="shared" si="127"/>
        <v>0.000 ± 0.000</v>
      </c>
      <c r="AB210" s="67" t="str">
        <f t="shared" si="128"/>
        <v>2.61 ± 0.06</v>
      </c>
      <c r="AC210" s="67" t="str">
        <f t="shared" si="128"/>
        <v>27.28 ± 1.61</v>
      </c>
      <c r="AD210" s="67" t="str">
        <f t="shared" si="128"/>
        <v>32.30 ± 1.35</v>
      </c>
      <c r="AE210" s="67" t="str">
        <f t="shared" si="128"/>
        <v>4.44 ± 0.57</v>
      </c>
      <c r="AF210" s="67" t="str">
        <f t="shared" si="128"/>
        <v>88.33 ± 2.83</v>
      </c>
      <c r="AH210" s="67" t="str">
        <f t="shared" si="129"/>
        <v>0.94 ± 0.25</v>
      </c>
      <c r="AI210" s="67" t="str">
        <f t="shared" si="129"/>
        <v>0.41 ± 0.09</v>
      </c>
      <c r="AJ210" s="67" t="str">
        <f t="shared" si="129"/>
        <v>1.60 ± 0.00</v>
      </c>
      <c r="AK210" s="67" t="str">
        <f t="shared" si="129"/>
        <v>1.35 ± 0.09</v>
      </c>
    </row>
    <row r="211" spans="2:37" x14ac:dyDescent="0.3">
      <c r="B211" s="47" t="s">
        <v>31</v>
      </c>
      <c r="C211" s="144"/>
      <c r="D211" s="67" t="str">
        <f t="shared" si="130"/>
        <v>20.15 ± 0.44</v>
      </c>
      <c r="E211" s="67"/>
      <c r="F211" s="67"/>
      <c r="G211" s="67"/>
      <c r="H211" s="67"/>
      <c r="I211" s="67"/>
      <c r="J211" s="67"/>
      <c r="K211" s="67"/>
      <c r="L211" s="67"/>
      <c r="M211" s="67"/>
      <c r="N211" s="17" t="str">
        <f t="shared" si="125"/>
        <v>99.2 ± 0.1</v>
      </c>
      <c r="O211" s="17" t="str">
        <f t="shared" si="125"/>
        <v>0.2 ± 0.1</v>
      </c>
      <c r="P211" s="17" t="str">
        <f t="shared" si="125"/>
        <v>0.6 ± 0.2</v>
      </c>
      <c r="Q211" s="17" t="str">
        <f t="shared" si="125"/>
        <v>0.0 ± 0.0</v>
      </c>
      <c r="R211" s="67"/>
      <c r="S211" s="67"/>
      <c r="T211" s="67"/>
      <c r="U211" s="67"/>
      <c r="V211" s="3" t="str">
        <f t="shared" si="126"/>
        <v>13.35 ± 1.09</v>
      </c>
      <c r="W211" s="3" t="str">
        <f t="shared" si="126"/>
        <v>13.24 ± 1.10</v>
      </c>
      <c r="X211" s="3" t="str">
        <f t="shared" si="127"/>
        <v>0.031 ± 0.009</v>
      </c>
      <c r="Y211" s="3" t="str">
        <f t="shared" si="127"/>
        <v>0.073 ± 0.017</v>
      </c>
      <c r="Z211" s="3" t="str">
        <f t="shared" si="127"/>
        <v>0.000 ± 0.000</v>
      </c>
      <c r="AB211" s="67" t="str">
        <f t="shared" si="128"/>
        <v>2.78 ± 0.04</v>
      </c>
      <c r="AC211" s="67" t="str">
        <f t="shared" si="128"/>
        <v>25.37 ± 1.49</v>
      </c>
      <c r="AD211" s="67" t="str">
        <f t="shared" si="128"/>
        <v>30.03 ± 1.70</v>
      </c>
      <c r="AE211" s="67" t="str">
        <f t="shared" si="128"/>
        <v>3.43 ± 0.37</v>
      </c>
      <c r="AF211" s="67" t="str">
        <f t="shared" si="128"/>
        <v>96.00 ± 4.63</v>
      </c>
      <c r="AH211" s="67" t="str">
        <f t="shared" si="129"/>
        <v>0.59 ± 0.18</v>
      </c>
      <c r="AI211" s="67" t="str">
        <f t="shared" si="129"/>
        <v>0.60 ± 0.09</v>
      </c>
      <c r="AJ211" s="67" t="str">
        <f t="shared" si="129"/>
        <v>7.65 ± 2.93</v>
      </c>
      <c r="AK211" s="67" t="str">
        <f t="shared" si="129"/>
        <v>1.75 ± 0.08</v>
      </c>
    </row>
    <row r="212" spans="2:37" x14ac:dyDescent="0.3">
      <c r="B212" s="49" t="s">
        <v>32</v>
      </c>
      <c r="C212" s="145"/>
      <c r="D212" s="67" t="str">
        <f t="shared" si="130"/>
        <v>20.36 ± 0.47</v>
      </c>
      <c r="E212" s="67"/>
      <c r="F212" s="67"/>
      <c r="G212" s="67"/>
      <c r="H212" s="67"/>
      <c r="I212" s="67"/>
      <c r="J212" s="67"/>
      <c r="K212" s="67"/>
      <c r="L212" s="67"/>
      <c r="M212" s="67"/>
      <c r="N212" s="17" t="str">
        <f t="shared" si="125"/>
        <v>98.4 ± 0.2</v>
      </c>
      <c r="O212" s="17" t="str">
        <f t="shared" si="125"/>
        <v>0.4 ± 0.1</v>
      </c>
      <c r="P212" s="17" t="str">
        <f t="shared" si="125"/>
        <v>1.2 ± 0.2</v>
      </c>
      <c r="Q212" s="17" t="str">
        <f t="shared" si="125"/>
        <v>0.0 ± 0.0</v>
      </c>
      <c r="R212" s="67"/>
      <c r="S212" s="67"/>
      <c r="T212" s="67"/>
      <c r="U212" s="67"/>
      <c r="V212" s="3" t="str">
        <f t="shared" si="126"/>
        <v>9.10 ± 1.05</v>
      </c>
      <c r="W212" s="3" t="str">
        <f t="shared" si="126"/>
        <v>8.96 ± 1.03</v>
      </c>
      <c r="X212" s="3" t="str">
        <f t="shared" si="127"/>
        <v>0.037 ± 0.008</v>
      </c>
      <c r="Y212" s="3" t="str">
        <f t="shared" si="127"/>
        <v>0.101 ± 0.019</v>
      </c>
      <c r="Z212" s="3" t="str">
        <f t="shared" si="127"/>
        <v>0.000 ± 0.000</v>
      </c>
      <c r="AB212" s="67" t="str">
        <f t="shared" si="128"/>
        <v>2.57 ± 0.05</v>
      </c>
      <c r="AC212" s="67" t="str">
        <f t="shared" si="128"/>
        <v>30.57 ± 2.84</v>
      </c>
      <c r="AD212" s="67" t="str">
        <f t="shared" si="128"/>
        <v>26.51 ± 1.43</v>
      </c>
      <c r="AE212" s="67" t="str">
        <f t="shared" si="128"/>
        <v>4.46 ± 0.52</v>
      </c>
      <c r="AF212" s="67" t="str">
        <f t="shared" si="128"/>
        <v>91.49 ± 7.24</v>
      </c>
      <c r="AH212" s="67" t="str">
        <f t="shared" si="129"/>
        <v>1.29 ± 0.17</v>
      </c>
      <c r="AI212" s="67" t="str">
        <f t="shared" si="129"/>
        <v>0.86 ± 0.15</v>
      </c>
      <c r="AJ212" s="67" t="str">
        <f t="shared" si="129"/>
        <v>12.08 ± 5.79</v>
      </c>
      <c r="AK212" s="67" t="str">
        <f t="shared" si="129"/>
        <v>1.63 ± 0.09</v>
      </c>
    </row>
    <row r="213" spans="2:37" x14ac:dyDescent="0.3">
      <c r="B213" s="12" t="s">
        <v>20</v>
      </c>
      <c r="C213" s="144"/>
      <c r="D213" s="67" t="str">
        <f t="shared" si="130"/>
        <v>19.96 ± 0.53</v>
      </c>
      <c r="E213" s="67"/>
      <c r="F213" s="67"/>
      <c r="G213" s="67"/>
      <c r="H213" s="67"/>
      <c r="I213" s="67"/>
      <c r="J213" s="67"/>
      <c r="K213" s="67"/>
      <c r="L213" s="67"/>
      <c r="M213" s="67"/>
      <c r="N213" s="17" t="str">
        <f t="shared" si="125"/>
        <v>98.7 ± 0.3</v>
      </c>
      <c r="O213" s="17" t="str">
        <f t="shared" si="125"/>
        <v>0.2 ± 0.1</v>
      </c>
      <c r="P213" s="17" t="str">
        <f t="shared" si="125"/>
        <v>1.1 ± 0.3</v>
      </c>
      <c r="Q213" s="17" t="str">
        <f t="shared" si="125"/>
        <v>0.0 ± 0.0</v>
      </c>
      <c r="R213" s="67"/>
      <c r="S213" s="67"/>
      <c r="T213" s="67"/>
      <c r="U213" s="67"/>
      <c r="V213" s="3" t="str">
        <f t="shared" si="126"/>
        <v>10.19 ± 0.78</v>
      </c>
      <c r="W213" s="3" t="str">
        <f t="shared" si="126"/>
        <v>10.06 ± 0.77</v>
      </c>
      <c r="X213" s="3" t="str">
        <f t="shared" si="127"/>
        <v>0.021 ± 0.010</v>
      </c>
      <c r="Y213" s="3" t="str">
        <f t="shared" si="127"/>
        <v>0.111 ± 0.033</v>
      </c>
      <c r="Z213" s="3" t="str">
        <f t="shared" si="127"/>
        <v>0.000 ± 0.000</v>
      </c>
      <c r="AB213" s="67" t="str">
        <f t="shared" si="128"/>
        <v>3.04 ± 0.19</v>
      </c>
      <c r="AC213" s="67" t="str">
        <f t="shared" si="128"/>
        <v>25.86 ± 1.51</v>
      </c>
      <c r="AD213" s="67" t="str">
        <f t="shared" si="128"/>
        <v>38.03 ± 1.53</v>
      </c>
      <c r="AE213" s="67" t="str">
        <f t="shared" si="128"/>
        <v>5.89 ± 0.70</v>
      </c>
      <c r="AF213" s="67" t="str">
        <f t="shared" si="128"/>
        <v>88.57 ± 3.37</v>
      </c>
      <c r="AH213" s="67" t="str">
        <f t="shared" si="129"/>
        <v>1.19 ± 0.22</v>
      </c>
      <c r="AI213" s="67" t="str">
        <f t="shared" si="129"/>
        <v>1.99 ± 1.12</v>
      </c>
      <c r="AJ213" s="67" t="str">
        <f t="shared" si="129"/>
        <v>6.09 ± 2.94</v>
      </c>
      <c r="AK213" s="67" t="str">
        <f t="shared" si="129"/>
        <v>1.48 ± 0.04</v>
      </c>
    </row>
    <row r="214" spans="2:37" x14ac:dyDescent="0.3">
      <c r="B214" s="52" t="s">
        <v>33</v>
      </c>
      <c r="C214" s="144"/>
      <c r="D214" s="67" t="str">
        <f t="shared" si="130"/>
        <v>19.63 ± 0.47</v>
      </c>
      <c r="E214" s="67"/>
      <c r="F214" s="67"/>
      <c r="G214" s="67"/>
      <c r="H214" s="67"/>
      <c r="I214" s="67"/>
      <c r="J214" s="67"/>
      <c r="K214" s="67"/>
      <c r="L214" s="67"/>
      <c r="M214" s="67"/>
      <c r="N214" s="17" t="str">
        <f t="shared" si="125"/>
        <v>98.4 ± 0.5</v>
      </c>
      <c r="O214" s="17" t="str">
        <f t="shared" si="125"/>
        <v>0.2 ± 0.1</v>
      </c>
      <c r="P214" s="17" t="str">
        <f t="shared" si="125"/>
        <v>1.5 ± 0.5</v>
      </c>
      <c r="Q214" s="17" t="str">
        <f t="shared" si="125"/>
        <v>0.0 ± 0.0</v>
      </c>
      <c r="R214" s="67"/>
      <c r="S214" s="67"/>
      <c r="T214" s="67"/>
      <c r="U214" s="67"/>
      <c r="V214" s="3" t="str">
        <f t="shared" si="126"/>
        <v>10.27 ± 1.28</v>
      </c>
      <c r="W214" s="3" t="str">
        <f t="shared" si="126"/>
        <v>10.12 ± 1.29</v>
      </c>
      <c r="X214" s="3" t="str">
        <f t="shared" si="127"/>
        <v>0.015 ± 0.006</v>
      </c>
      <c r="Y214" s="3" t="str">
        <f t="shared" si="127"/>
        <v>0.137 ± 0.057</v>
      </c>
      <c r="Z214" s="3" t="str">
        <f t="shared" si="127"/>
        <v>0.000 ± 0.000</v>
      </c>
      <c r="AB214" s="67" t="str">
        <f t="shared" si="128"/>
        <v>2.73 ± 0.14</v>
      </c>
      <c r="AC214" s="67" t="str">
        <f t="shared" si="128"/>
        <v>30.22 ± 1.72</v>
      </c>
      <c r="AD214" s="67" t="str">
        <f t="shared" si="128"/>
        <v>39.14 ± 1.48</v>
      </c>
      <c r="AE214" s="67" t="str">
        <f t="shared" si="128"/>
        <v>4.80 ± 0.50</v>
      </c>
      <c r="AF214" s="67" t="str">
        <f t="shared" si="128"/>
        <v>95.84 ± 3.47</v>
      </c>
      <c r="AH214" s="67" t="str">
        <f t="shared" si="129"/>
        <v>0.97 ± 0.16</v>
      </c>
      <c r="AI214" s="67" t="str">
        <f t="shared" si="129"/>
        <v>0.59 ± 0.05</v>
      </c>
      <c r="AJ214" s="67" t="str">
        <f t="shared" si="129"/>
        <v>1.60 ± 0.00</v>
      </c>
      <c r="AK214" s="67" t="str">
        <f t="shared" si="129"/>
        <v>1.48 ± 0.08</v>
      </c>
    </row>
    <row r="215" spans="2:37" x14ac:dyDescent="0.3">
      <c r="B215" s="55" t="s">
        <v>34</v>
      </c>
      <c r="C215" s="145"/>
      <c r="D215" s="67" t="str">
        <f t="shared" si="130"/>
        <v>20.13 ± 0.38</v>
      </c>
      <c r="E215" s="67"/>
      <c r="F215" s="67"/>
      <c r="G215" s="67"/>
      <c r="H215" s="67"/>
      <c r="I215" s="67"/>
      <c r="J215" s="67"/>
      <c r="K215" s="67"/>
      <c r="L215" s="67"/>
      <c r="M215" s="67"/>
      <c r="N215" s="17" t="str">
        <f t="shared" ref="N215:Q217" si="131">_xlfn.CONCAT(TEXT(N174,"0.0"),N$177,TEXT(N195,"0.0"))</f>
        <v>98.7 ± 0.3</v>
      </c>
      <c r="O215" s="17" t="str">
        <f t="shared" si="131"/>
        <v>0.3 ± 0.1</v>
      </c>
      <c r="P215" s="17" t="str">
        <f t="shared" si="131"/>
        <v>1.0 ± 0.3</v>
      </c>
      <c r="Q215" s="17" t="str">
        <f t="shared" si="131"/>
        <v>0.0 ± 0.0</v>
      </c>
      <c r="R215" s="67"/>
      <c r="S215" s="67"/>
      <c r="T215" s="67"/>
      <c r="U215" s="67"/>
      <c r="V215" s="3" t="str">
        <f t="shared" ref="V215:W217" si="132">_xlfn.CONCAT(TEXT(V174,"0.00"),V$177,TEXT(V195,"0.00"))</f>
        <v>9.14 ± 1.26</v>
      </c>
      <c r="W215" s="3" t="str">
        <f t="shared" si="132"/>
        <v>9.00 ± 1.24</v>
      </c>
      <c r="X215" s="3" t="str">
        <f t="shared" ref="X215:Z217" si="133">_xlfn.CONCAT(TEXT(X174,"0.000"),X$177,TEXT(X195,"0.000"))</f>
        <v>0.031 ± 0.017</v>
      </c>
      <c r="Y215" s="3" t="str">
        <f t="shared" si="133"/>
        <v>0.102 ± 0.028</v>
      </c>
      <c r="Z215" s="3" t="str">
        <f t="shared" si="133"/>
        <v>0.000 ± 0.000</v>
      </c>
      <c r="AB215" s="67" t="str">
        <f t="shared" ref="AB215:AF217" si="134">_xlfn.CONCAT(TEXT(AB174,"0.00"),AB$177,TEXT(AB195,"0.00"))</f>
        <v>2.89 ± 0.14</v>
      </c>
      <c r="AC215" s="67" t="str">
        <f t="shared" si="134"/>
        <v>31.44 ± 1.45</v>
      </c>
      <c r="AD215" s="67" t="str">
        <f t="shared" si="134"/>
        <v>37.51 ± 4.34</v>
      </c>
      <c r="AE215" s="67" t="str">
        <f t="shared" si="134"/>
        <v>6.02 ± 0.62</v>
      </c>
      <c r="AF215" s="67" t="str">
        <f t="shared" si="134"/>
        <v>85.98 ± 8.51</v>
      </c>
      <c r="AH215" s="67" t="str">
        <f t="shared" ref="AH215:AK217" si="135">_xlfn.CONCAT(TEXT(AH174,"0.00"),AH$177,TEXT(AH195,"0.00"))</f>
        <v>1.06 ± 0.23</v>
      </c>
      <c r="AI215" s="67" t="str">
        <f t="shared" si="135"/>
        <v>0.54 ± 0.06</v>
      </c>
      <c r="AJ215" s="67" t="str">
        <f t="shared" si="135"/>
        <v>12.43 ± 4.14</v>
      </c>
      <c r="AK215" s="67" t="str">
        <f t="shared" si="135"/>
        <v>1.67 ± 0.11</v>
      </c>
    </row>
    <row r="216" spans="2:37" x14ac:dyDescent="0.3">
      <c r="B216" s="58" t="s">
        <v>35</v>
      </c>
      <c r="C216" s="144"/>
      <c r="D216" s="67" t="str">
        <f t="shared" si="130"/>
        <v>20.15 ± 0.44</v>
      </c>
      <c r="E216" s="67"/>
      <c r="F216" s="67"/>
      <c r="G216" s="67"/>
      <c r="H216" s="67"/>
      <c r="I216" s="67"/>
      <c r="J216" s="67"/>
      <c r="K216" s="67"/>
      <c r="L216" s="67"/>
      <c r="M216" s="67"/>
      <c r="N216" s="17" t="str">
        <f t="shared" si="131"/>
        <v>98.8 ± 0.2</v>
      </c>
      <c r="O216" s="17" t="str">
        <f t="shared" si="131"/>
        <v>0.3 ± 0.1</v>
      </c>
      <c r="P216" s="17" t="str">
        <f t="shared" si="131"/>
        <v>0.9 ± 0.2</v>
      </c>
      <c r="Q216" s="17" t="str">
        <f t="shared" si="131"/>
        <v>0.0 ± 0.0</v>
      </c>
      <c r="R216" s="67"/>
      <c r="S216" s="67"/>
      <c r="T216" s="67"/>
      <c r="U216" s="67"/>
      <c r="V216" s="3" t="str">
        <f t="shared" si="132"/>
        <v>11.00 ± 0.99</v>
      </c>
      <c r="W216" s="3" t="str">
        <f t="shared" si="132"/>
        <v>10.86 ± 0.96</v>
      </c>
      <c r="X216" s="3" t="str">
        <f t="shared" si="133"/>
        <v>0.025 ± 0.008</v>
      </c>
      <c r="Y216" s="3" t="str">
        <f t="shared" si="133"/>
        <v>0.107 ± 0.035</v>
      </c>
      <c r="Z216" s="3" t="str">
        <f t="shared" si="133"/>
        <v>0.006 ± 0.006</v>
      </c>
      <c r="AB216" s="67" t="str">
        <f t="shared" si="134"/>
        <v>2.80 ± 0.08</v>
      </c>
      <c r="AC216" s="67" t="str">
        <f t="shared" si="134"/>
        <v>31.10 ± 2.55</v>
      </c>
      <c r="AD216" s="67" t="str">
        <f t="shared" si="134"/>
        <v>36.33 ± 1.37</v>
      </c>
      <c r="AE216" s="67" t="str">
        <f t="shared" si="134"/>
        <v>5.31 ± 0.77</v>
      </c>
      <c r="AF216" s="67" t="str">
        <f t="shared" si="134"/>
        <v>88.73 ± 3.15</v>
      </c>
      <c r="AH216" s="67" t="str">
        <f t="shared" si="135"/>
        <v>0.87 ± 0.23</v>
      </c>
      <c r="AI216" s="67" t="str">
        <f t="shared" si="135"/>
        <v>0.71 ± 0.15</v>
      </c>
      <c r="AJ216" s="67" t="str">
        <f t="shared" si="135"/>
        <v>5.91 ± 2.35</v>
      </c>
      <c r="AK216" s="67" t="str">
        <f t="shared" si="135"/>
        <v>1.56 ± 0.09</v>
      </c>
    </row>
    <row r="217" spans="2:37" x14ac:dyDescent="0.3">
      <c r="B217" s="61" t="s">
        <v>36</v>
      </c>
      <c r="C217" s="145"/>
      <c r="D217" s="67" t="str">
        <f t="shared" si="130"/>
        <v>20.36 ± 0.47</v>
      </c>
      <c r="E217" s="67"/>
      <c r="F217" s="67"/>
      <c r="G217" s="67"/>
      <c r="H217" s="67"/>
      <c r="I217" s="67"/>
      <c r="J217" s="67"/>
      <c r="K217" s="67"/>
      <c r="L217" s="67"/>
      <c r="M217" s="67"/>
      <c r="N217" s="17" t="str">
        <f t="shared" si="131"/>
        <v>97.9 ± 0.7</v>
      </c>
      <c r="O217" s="17" t="str">
        <f t="shared" si="131"/>
        <v>0.0 ± 0.0</v>
      </c>
      <c r="P217" s="17" t="str">
        <f t="shared" si="131"/>
        <v>2.1 ± 0.7</v>
      </c>
      <c r="Q217" s="17" t="str">
        <f t="shared" si="131"/>
        <v>0.0 ± 0.0</v>
      </c>
      <c r="R217" s="67"/>
      <c r="S217" s="67"/>
      <c r="T217" s="67"/>
      <c r="U217" s="67"/>
      <c r="V217" s="3" t="str">
        <f t="shared" si="132"/>
        <v>10.88 ± 0.92</v>
      </c>
      <c r="W217" s="3" t="str">
        <f t="shared" si="132"/>
        <v>10.61 ± 0.80</v>
      </c>
      <c r="X217" s="3" t="str">
        <f t="shared" si="133"/>
        <v>0.004 ± 0.004</v>
      </c>
      <c r="Y217" s="3" t="str">
        <f t="shared" si="133"/>
        <v>0.267 ± 0.128</v>
      </c>
      <c r="Z217" s="3" t="str">
        <f t="shared" si="133"/>
        <v>0.000 ± 0.000</v>
      </c>
      <c r="AB217" s="67" t="str">
        <f t="shared" si="134"/>
        <v>2.84 ± 0.13</v>
      </c>
      <c r="AC217" s="67" t="str">
        <f t="shared" si="134"/>
        <v>29.31 ± 2.44</v>
      </c>
      <c r="AD217" s="67" t="str">
        <f t="shared" si="134"/>
        <v>39.95 ± 3.15</v>
      </c>
      <c r="AE217" s="67" t="str">
        <f t="shared" si="134"/>
        <v>7.33 ± 0.65</v>
      </c>
      <c r="AF217" s="67" t="str">
        <f t="shared" si="134"/>
        <v>99.58 ± 8.98</v>
      </c>
      <c r="AH217" s="67" t="str">
        <f t="shared" si="135"/>
        <v>0.99 ± 0.20</v>
      </c>
      <c r="AI217" s="67" t="str">
        <f t="shared" si="135"/>
        <v>0.91 ± 0.41</v>
      </c>
      <c r="AJ217" s="67" t="str">
        <f t="shared" si="135"/>
        <v>13.54 ± 3.98</v>
      </c>
      <c r="AK217" s="67" t="str">
        <f t="shared" si="135"/>
        <v>1.53 ± 0.06</v>
      </c>
    </row>
    <row r="218" spans="2:37" x14ac:dyDescent="0.3">
      <c r="B218" s="65"/>
      <c r="C218" s="147"/>
      <c r="D218" s="67"/>
      <c r="E218" s="67"/>
      <c r="F218" s="67"/>
      <c r="G218" s="67"/>
      <c r="H218" s="67"/>
      <c r="I218" s="67"/>
      <c r="J218" s="67"/>
      <c r="K218" s="67"/>
      <c r="L218" s="67"/>
      <c r="M218" s="67"/>
      <c r="O218" s="5" t="s">
        <v>41</v>
      </c>
      <c r="R218" s="67"/>
      <c r="S218" s="67"/>
      <c r="T218" s="67"/>
      <c r="U218" s="67"/>
      <c r="AC218" s="5" t="s">
        <v>41</v>
      </c>
      <c r="AH218" s="5" t="s">
        <v>41</v>
      </c>
    </row>
    <row r="219" spans="2:37" x14ac:dyDescent="0.3">
      <c r="B219" s="12" t="s">
        <v>20</v>
      </c>
      <c r="C219" s="144"/>
      <c r="D219" s="67" t="s">
        <v>42</v>
      </c>
      <c r="E219" s="67"/>
      <c r="F219" s="67"/>
      <c r="G219" s="67"/>
      <c r="H219" s="67"/>
      <c r="I219" s="67"/>
      <c r="J219" s="67"/>
      <c r="K219" s="67"/>
      <c r="L219" s="67"/>
      <c r="M219" s="67"/>
      <c r="N219" s="136" t="s">
        <v>43</v>
      </c>
      <c r="O219" s="136" t="s">
        <v>44</v>
      </c>
      <c r="P219" s="136" t="s">
        <v>45</v>
      </c>
      <c r="Q219" s="136" t="s">
        <v>46</v>
      </c>
      <c r="R219" s="139"/>
      <c r="S219" s="139"/>
      <c r="T219" s="139"/>
      <c r="U219" s="139"/>
      <c r="V219" s="138" t="s">
        <v>47</v>
      </c>
      <c r="W219" s="138" t="s">
        <v>48</v>
      </c>
      <c r="X219" s="150" t="s">
        <v>49</v>
      </c>
      <c r="Y219" s="138" t="s">
        <v>50</v>
      </c>
      <c r="Z219" s="138" t="s">
        <v>51</v>
      </c>
      <c r="AB219" s="137" t="s">
        <v>167</v>
      </c>
      <c r="AC219" s="151" t="s">
        <v>168</v>
      </c>
      <c r="AD219" s="137" t="s">
        <v>169</v>
      </c>
      <c r="AE219" s="137" t="s">
        <v>170</v>
      </c>
      <c r="AF219" s="149" t="s">
        <v>171</v>
      </c>
      <c r="AH219" s="137" t="s">
        <v>267</v>
      </c>
      <c r="AI219" s="151" t="s">
        <v>268</v>
      </c>
      <c r="AJ219" s="151" t="s">
        <v>269</v>
      </c>
      <c r="AK219" s="137" t="s">
        <v>270</v>
      </c>
    </row>
    <row r="220" spans="2:37" x14ac:dyDescent="0.3">
      <c r="B220" s="22" t="s">
        <v>22</v>
      </c>
      <c r="C220" s="144"/>
      <c r="D220" s="67" t="s">
        <v>52</v>
      </c>
      <c r="E220" s="67"/>
      <c r="F220" s="67"/>
      <c r="G220" s="67"/>
      <c r="H220" s="67"/>
      <c r="I220" s="67"/>
      <c r="J220" s="67"/>
      <c r="K220" s="67"/>
      <c r="L220" s="67"/>
      <c r="M220" s="67"/>
      <c r="N220" s="136" t="s">
        <v>53</v>
      </c>
      <c r="O220" s="136" t="s">
        <v>54</v>
      </c>
      <c r="P220" s="136" t="s">
        <v>54</v>
      </c>
      <c r="Q220" s="136" t="s">
        <v>46</v>
      </c>
      <c r="R220" s="139"/>
      <c r="S220" s="139"/>
      <c r="T220" s="139"/>
      <c r="U220" s="139"/>
      <c r="V220" s="138" t="s">
        <v>55</v>
      </c>
      <c r="W220" s="138" t="s">
        <v>56</v>
      </c>
      <c r="X220" s="150" t="s">
        <v>57</v>
      </c>
      <c r="Y220" s="138" t="s">
        <v>58</v>
      </c>
      <c r="Z220" s="138" t="s">
        <v>51</v>
      </c>
      <c r="AB220" s="137" t="s">
        <v>172</v>
      </c>
      <c r="AC220" s="151" t="s">
        <v>173</v>
      </c>
      <c r="AD220" s="137" t="s">
        <v>174</v>
      </c>
      <c r="AE220" s="137" t="s">
        <v>175</v>
      </c>
      <c r="AF220" s="149" t="s">
        <v>176</v>
      </c>
      <c r="AH220" s="137" t="s">
        <v>271</v>
      </c>
      <c r="AI220" s="151" t="s">
        <v>272</v>
      </c>
      <c r="AJ220" s="151" t="s">
        <v>273</v>
      </c>
      <c r="AK220" s="137" t="s">
        <v>274</v>
      </c>
    </row>
    <row r="221" spans="2:37" x14ac:dyDescent="0.3">
      <c r="B221" s="25" t="s">
        <v>23</v>
      </c>
      <c r="C221" s="144"/>
      <c r="D221" s="67" t="s">
        <v>59</v>
      </c>
      <c r="E221" s="67"/>
      <c r="F221" s="67"/>
      <c r="G221" s="67"/>
      <c r="H221" s="67"/>
      <c r="I221" s="67"/>
      <c r="J221" s="67"/>
      <c r="K221" s="67"/>
      <c r="L221" s="67"/>
      <c r="M221" s="67"/>
      <c r="N221" s="136" t="s">
        <v>60</v>
      </c>
      <c r="O221" s="136" t="s">
        <v>46</v>
      </c>
      <c r="P221" s="136" t="s">
        <v>45</v>
      </c>
      <c r="Q221" s="136" t="s">
        <v>46</v>
      </c>
      <c r="R221" s="139"/>
      <c r="S221" s="139"/>
      <c r="T221" s="139"/>
      <c r="U221" s="139"/>
      <c r="V221" s="138" t="s">
        <v>61</v>
      </c>
      <c r="W221" s="138" t="s">
        <v>62</v>
      </c>
      <c r="X221" s="150" t="s">
        <v>51</v>
      </c>
      <c r="Y221" s="138" t="s">
        <v>63</v>
      </c>
      <c r="Z221" s="138" t="s">
        <v>51</v>
      </c>
      <c r="AB221" s="137" t="s">
        <v>177</v>
      </c>
      <c r="AC221" s="151" t="s">
        <v>178</v>
      </c>
      <c r="AD221" s="137" t="s">
        <v>179</v>
      </c>
      <c r="AE221" s="137" t="s">
        <v>180</v>
      </c>
      <c r="AF221" s="149" t="s">
        <v>181</v>
      </c>
      <c r="AH221" s="137" t="s">
        <v>271</v>
      </c>
      <c r="AI221" s="151" t="s">
        <v>275</v>
      </c>
      <c r="AJ221" s="151" t="s">
        <v>276</v>
      </c>
      <c r="AK221" s="137" t="s">
        <v>277</v>
      </c>
    </row>
    <row r="222" spans="2:37" x14ac:dyDescent="0.3">
      <c r="B222" s="28" t="s">
        <v>24</v>
      </c>
      <c r="C222" s="144"/>
      <c r="D222" s="67" t="s">
        <v>64</v>
      </c>
      <c r="E222" s="67"/>
      <c r="F222" s="67"/>
      <c r="G222" s="67"/>
      <c r="H222" s="67"/>
      <c r="I222" s="67"/>
      <c r="J222" s="67"/>
      <c r="K222" s="67"/>
      <c r="L222" s="67"/>
      <c r="M222" s="67"/>
      <c r="N222" s="136" t="s">
        <v>43</v>
      </c>
      <c r="O222" s="136" t="s">
        <v>65</v>
      </c>
      <c r="P222" s="136" t="s">
        <v>46</v>
      </c>
      <c r="Q222" s="136" t="s">
        <v>46</v>
      </c>
      <c r="R222" s="139"/>
      <c r="S222" s="139"/>
      <c r="T222" s="139"/>
      <c r="U222" s="139"/>
      <c r="V222" s="138" t="s">
        <v>66</v>
      </c>
      <c r="W222" s="138" t="s">
        <v>67</v>
      </c>
      <c r="X222" s="150" t="s">
        <v>68</v>
      </c>
      <c r="Y222" s="138" t="s">
        <v>51</v>
      </c>
      <c r="Z222" s="138" t="s">
        <v>51</v>
      </c>
      <c r="AB222" s="137" t="s">
        <v>182</v>
      </c>
      <c r="AC222" s="151" t="s">
        <v>183</v>
      </c>
      <c r="AD222" s="137" t="s">
        <v>184</v>
      </c>
      <c r="AE222" s="137" t="s">
        <v>185</v>
      </c>
      <c r="AF222" s="149" t="s">
        <v>186</v>
      </c>
      <c r="AH222" s="137" t="s">
        <v>271</v>
      </c>
      <c r="AI222" s="151" t="s">
        <v>278</v>
      </c>
      <c r="AJ222" s="151" t="s">
        <v>279</v>
      </c>
      <c r="AK222" s="137" t="s">
        <v>280</v>
      </c>
    </row>
    <row r="223" spans="2:37" x14ac:dyDescent="0.3">
      <c r="B223" s="12" t="s">
        <v>20</v>
      </c>
      <c r="C223" s="144"/>
      <c r="D223" s="67" t="s">
        <v>69</v>
      </c>
      <c r="E223" s="67"/>
      <c r="F223" s="67"/>
      <c r="G223" s="67"/>
      <c r="H223" s="67"/>
      <c r="I223" s="67"/>
      <c r="J223" s="67"/>
      <c r="K223" s="67"/>
      <c r="L223" s="67"/>
      <c r="M223" s="67"/>
      <c r="N223" s="136" t="s">
        <v>70</v>
      </c>
      <c r="O223" s="136" t="s">
        <v>45</v>
      </c>
      <c r="P223" s="136" t="s">
        <v>71</v>
      </c>
      <c r="Q223" s="136" t="s">
        <v>46</v>
      </c>
      <c r="R223" s="139"/>
      <c r="S223" s="139"/>
      <c r="T223" s="139"/>
      <c r="U223" s="139"/>
      <c r="V223" s="138" t="s">
        <v>72</v>
      </c>
      <c r="W223" s="138" t="s">
        <v>73</v>
      </c>
      <c r="X223" s="150" t="s">
        <v>74</v>
      </c>
      <c r="Y223" s="138" t="s">
        <v>75</v>
      </c>
      <c r="Z223" s="138" t="s">
        <v>76</v>
      </c>
      <c r="AB223" s="137" t="s">
        <v>187</v>
      </c>
      <c r="AC223" s="151" t="s">
        <v>188</v>
      </c>
      <c r="AD223" s="137" t="s">
        <v>189</v>
      </c>
      <c r="AE223" s="137" t="s">
        <v>190</v>
      </c>
      <c r="AF223" s="149" t="s">
        <v>191</v>
      </c>
      <c r="AH223" s="137" t="s">
        <v>281</v>
      </c>
      <c r="AI223" s="151" t="s">
        <v>282</v>
      </c>
      <c r="AJ223" s="151" t="s">
        <v>283</v>
      </c>
      <c r="AK223" s="137" t="s">
        <v>284</v>
      </c>
    </row>
    <row r="224" spans="2:37" x14ac:dyDescent="0.3">
      <c r="B224" s="35" t="s">
        <v>25</v>
      </c>
      <c r="C224" s="144"/>
      <c r="D224" s="67" t="s">
        <v>77</v>
      </c>
      <c r="E224" s="67"/>
      <c r="F224" s="67"/>
      <c r="G224" s="67"/>
      <c r="H224" s="67"/>
      <c r="I224" s="67"/>
      <c r="J224" s="67"/>
      <c r="K224" s="67"/>
      <c r="L224" s="67"/>
      <c r="M224" s="67"/>
      <c r="N224" s="136" t="s">
        <v>78</v>
      </c>
      <c r="O224" s="136" t="s">
        <v>54</v>
      </c>
      <c r="P224" s="136" t="s">
        <v>79</v>
      </c>
      <c r="Q224" s="136" t="s">
        <v>46</v>
      </c>
      <c r="R224" s="139"/>
      <c r="S224" s="139"/>
      <c r="T224" s="139"/>
      <c r="U224" s="139"/>
      <c r="V224" s="138" t="s">
        <v>80</v>
      </c>
      <c r="W224" s="138" t="s">
        <v>81</v>
      </c>
      <c r="X224" s="150" t="s">
        <v>82</v>
      </c>
      <c r="Y224" s="138" t="s">
        <v>83</v>
      </c>
      <c r="Z224" s="138" t="s">
        <v>84</v>
      </c>
      <c r="AB224" s="137" t="s">
        <v>192</v>
      </c>
      <c r="AC224" s="151" t="s">
        <v>193</v>
      </c>
      <c r="AD224" s="137" t="s">
        <v>194</v>
      </c>
      <c r="AE224" s="137" t="s">
        <v>195</v>
      </c>
      <c r="AF224" s="149" t="s">
        <v>196</v>
      </c>
      <c r="AH224" s="137" t="s">
        <v>271</v>
      </c>
      <c r="AI224" s="151" t="s">
        <v>285</v>
      </c>
      <c r="AJ224" s="151" t="s">
        <v>286</v>
      </c>
      <c r="AK224" s="137" t="s">
        <v>287</v>
      </c>
    </row>
    <row r="225" spans="2:37" x14ac:dyDescent="0.3">
      <c r="B225" s="37" t="s">
        <v>26</v>
      </c>
      <c r="C225" s="145"/>
      <c r="D225" s="67" t="s">
        <v>85</v>
      </c>
      <c r="E225" s="67"/>
      <c r="F225" s="17"/>
      <c r="G225" s="17"/>
      <c r="H225" s="17"/>
      <c r="I225" s="17"/>
      <c r="J225" s="17"/>
      <c r="K225" s="17"/>
      <c r="L225" s="16"/>
      <c r="M225" s="3"/>
      <c r="N225" s="136" t="s">
        <v>86</v>
      </c>
      <c r="O225" s="136" t="s">
        <v>44</v>
      </c>
      <c r="P225" s="136" t="s">
        <v>87</v>
      </c>
      <c r="Q225" s="136" t="s">
        <v>46</v>
      </c>
      <c r="R225" s="140"/>
      <c r="S225" s="139"/>
      <c r="T225" s="140"/>
      <c r="U225" s="139"/>
      <c r="V225" s="138" t="s">
        <v>88</v>
      </c>
      <c r="W225" s="138" t="s">
        <v>89</v>
      </c>
      <c r="X225" s="150" t="s">
        <v>90</v>
      </c>
      <c r="Y225" s="138" t="s">
        <v>91</v>
      </c>
      <c r="Z225" s="138" t="s">
        <v>51</v>
      </c>
      <c r="AB225" s="137" t="s">
        <v>197</v>
      </c>
      <c r="AC225" s="151" t="s">
        <v>198</v>
      </c>
      <c r="AD225" s="137" t="s">
        <v>199</v>
      </c>
      <c r="AE225" s="137" t="s">
        <v>200</v>
      </c>
      <c r="AF225" s="149" t="s">
        <v>201</v>
      </c>
      <c r="AH225" s="137" t="s">
        <v>271</v>
      </c>
      <c r="AI225" s="151" t="s">
        <v>288</v>
      </c>
      <c r="AJ225" s="151" t="s">
        <v>289</v>
      </c>
      <c r="AK225" s="137" t="s">
        <v>290</v>
      </c>
    </row>
    <row r="226" spans="2:37" x14ac:dyDescent="0.3">
      <c r="B226" s="39" t="s">
        <v>27</v>
      </c>
      <c r="C226" s="144"/>
      <c r="D226" s="67" t="s">
        <v>92</v>
      </c>
      <c r="E226" s="67"/>
      <c r="F226" s="17"/>
      <c r="G226" s="17"/>
      <c r="H226" s="17"/>
      <c r="I226" s="17"/>
      <c r="J226" s="17"/>
      <c r="K226" s="17"/>
      <c r="L226" s="16"/>
      <c r="M226" s="3"/>
      <c r="N226" s="136" t="s">
        <v>93</v>
      </c>
      <c r="O226" s="136" t="s">
        <v>45</v>
      </c>
      <c r="P226" s="136" t="s">
        <v>94</v>
      </c>
      <c r="Q226" s="136" t="s">
        <v>46</v>
      </c>
      <c r="R226" s="140"/>
      <c r="S226" s="139"/>
      <c r="T226" s="140"/>
      <c r="U226" s="139"/>
      <c r="V226" s="138" t="s">
        <v>95</v>
      </c>
      <c r="W226" s="138" t="s">
        <v>96</v>
      </c>
      <c r="X226" s="150" t="s">
        <v>97</v>
      </c>
      <c r="Y226" s="138" t="s">
        <v>98</v>
      </c>
      <c r="Z226" s="138" t="s">
        <v>51</v>
      </c>
      <c r="AB226" s="137" t="s">
        <v>202</v>
      </c>
      <c r="AC226" s="151" t="s">
        <v>203</v>
      </c>
      <c r="AD226" s="137" t="s">
        <v>204</v>
      </c>
      <c r="AE226" s="137" t="s">
        <v>205</v>
      </c>
      <c r="AF226" s="149" t="s">
        <v>206</v>
      </c>
      <c r="AH226" s="137" t="s">
        <v>291</v>
      </c>
      <c r="AI226" s="151" t="s">
        <v>292</v>
      </c>
      <c r="AJ226" s="151" t="s">
        <v>293</v>
      </c>
      <c r="AK226" s="137" t="s">
        <v>294</v>
      </c>
    </row>
    <row r="227" spans="2:37" x14ac:dyDescent="0.3">
      <c r="B227" s="41" t="s">
        <v>28</v>
      </c>
      <c r="C227" s="146"/>
      <c r="D227" s="67" t="s">
        <v>99</v>
      </c>
      <c r="E227" s="67"/>
      <c r="F227" s="17"/>
      <c r="G227" s="17"/>
      <c r="H227" s="17"/>
      <c r="I227" s="17"/>
      <c r="J227" s="17"/>
      <c r="K227" s="17"/>
      <c r="L227" s="16"/>
      <c r="M227" s="3"/>
      <c r="N227" s="136" t="s">
        <v>100</v>
      </c>
      <c r="O227" s="136" t="s">
        <v>101</v>
      </c>
      <c r="P227" s="136" t="s">
        <v>102</v>
      </c>
      <c r="Q227" s="136" t="s">
        <v>46</v>
      </c>
      <c r="R227" s="140"/>
      <c r="S227" s="139"/>
      <c r="T227" s="140"/>
      <c r="U227" s="139"/>
      <c r="V227" s="138" t="s">
        <v>103</v>
      </c>
      <c r="W227" s="138" t="s">
        <v>104</v>
      </c>
      <c r="X227" s="150" t="s">
        <v>105</v>
      </c>
      <c r="Y227" s="138" t="s">
        <v>106</v>
      </c>
      <c r="Z227" s="138" t="s">
        <v>51</v>
      </c>
      <c r="AB227" s="137" t="s">
        <v>207</v>
      </c>
      <c r="AC227" s="151" t="s">
        <v>208</v>
      </c>
      <c r="AD227" s="137" t="s">
        <v>209</v>
      </c>
      <c r="AE227" s="137" t="s">
        <v>210</v>
      </c>
      <c r="AF227" s="149" t="s">
        <v>211</v>
      </c>
      <c r="AH227" s="137" t="s">
        <v>295</v>
      </c>
      <c r="AI227" s="151" t="s">
        <v>296</v>
      </c>
      <c r="AJ227" s="151" t="s">
        <v>297</v>
      </c>
      <c r="AK227" s="137" t="s">
        <v>298</v>
      </c>
    </row>
    <row r="228" spans="2:37" x14ac:dyDescent="0.3">
      <c r="B228" s="12" t="s">
        <v>20</v>
      </c>
      <c r="C228" s="144"/>
      <c r="D228" s="67" t="s">
        <v>69</v>
      </c>
      <c r="E228" s="67"/>
      <c r="F228" s="17"/>
      <c r="G228" s="17"/>
      <c r="H228" s="17"/>
      <c r="I228" s="17"/>
      <c r="J228" s="17"/>
      <c r="K228" s="17"/>
      <c r="L228" s="16"/>
      <c r="M228" s="3"/>
      <c r="N228" s="136" t="s">
        <v>107</v>
      </c>
      <c r="O228" s="136" t="s">
        <v>54</v>
      </c>
      <c r="P228" s="136" t="s">
        <v>108</v>
      </c>
      <c r="Q228" s="136" t="s">
        <v>46</v>
      </c>
      <c r="R228" s="140"/>
      <c r="S228" s="139"/>
      <c r="T228" s="140"/>
      <c r="U228" s="139"/>
      <c r="V228" s="138" t="s">
        <v>109</v>
      </c>
      <c r="W228" s="138" t="s">
        <v>110</v>
      </c>
      <c r="X228" s="150" t="s">
        <v>111</v>
      </c>
      <c r="Y228" s="138" t="s">
        <v>112</v>
      </c>
      <c r="Z228" s="138" t="s">
        <v>76</v>
      </c>
      <c r="AB228" s="137" t="s">
        <v>212</v>
      </c>
      <c r="AC228" s="151" t="s">
        <v>213</v>
      </c>
      <c r="AD228" s="137" t="s">
        <v>214</v>
      </c>
      <c r="AE228" s="137" t="s">
        <v>215</v>
      </c>
      <c r="AF228" s="149" t="s">
        <v>216</v>
      </c>
      <c r="AH228" s="137" t="s">
        <v>299</v>
      </c>
      <c r="AI228" s="151" t="s">
        <v>300</v>
      </c>
      <c r="AJ228" s="151" t="s">
        <v>301</v>
      </c>
      <c r="AK228" s="137" t="s">
        <v>302</v>
      </c>
    </row>
    <row r="229" spans="2:37" x14ac:dyDescent="0.3">
      <c r="B229" s="43" t="s">
        <v>29</v>
      </c>
      <c r="C229" s="144"/>
      <c r="D229" s="67" t="s">
        <v>77</v>
      </c>
      <c r="E229" s="67"/>
      <c r="F229" s="17"/>
      <c r="G229" s="17"/>
      <c r="H229" s="17"/>
      <c r="I229" s="17"/>
      <c r="J229" s="17"/>
      <c r="K229" s="17"/>
      <c r="L229" s="16"/>
      <c r="M229" s="3"/>
      <c r="N229" s="136" t="s">
        <v>113</v>
      </c>
      <c r="O229" s="136" t="s">
        <v>54</v>
      </c>
      <c r="P229" s="136" t="s">
        <v>114</v>
      </c>
      <c r="Q229" s="136" t="s">
        <v>46</v>
      </c>
      <c r="R229" s="140"/>
      <c r="S229" s="139"/>
      <c r="T229" s="140"/>
      <c r="U229" s="139"/>
      <c r="V229" s="138" t="s">
        <v>115</v>
      </c>
      <c r="W229" s="138" t="s">
        <v>116</v>
      </c>
      <c r="X229" s="150" t="s">
        <v>117</v>
      </c>
      <c r="Y229" s="138" t="s">
        <v>118</v>
      </c>
      <c r="Z229" s="138" t="s">
        <v>119</v>
      </c>
      <c r="AB229" s="137" t="s">
        <v>217</v>
      </c>
      <c r="AC229" s="151" t="s">
        <v>218</v>
      </c>
      <c r="AD229" s="137" t="s">
        <v>219</v>
      </c>
      <c r="AE229" s="137" t="s">
        <v>220</v>
      </c>
      <c r="AF229" s="149" t="s">
        <v>221</v>
      </c>
      <c r="AH229" s="137" t="s">
        <v>303</v>
      </c>
      <c r="AI229" s="151" t="s">
        <v>304</v>
      </c>
      <c r="AJ229" s="151" t="s">
        <v>305</v>
      </c>
      <c r="AK229" s="137" t="s">
        <v>306</v>
      </c>
    </row>
    <row r="230" spans="2:37" x14ac:dyDescent="0.3">
      <c r="B230" s="45" t="s">
        <v>30</v>
      </c>
      <c r="C230" s="145"/>
      <c r="D230" s="67" t="s">
        <v>85</v>
      </c>
      <c r="E230" s="67"/>
      <c r="F230" s="17"/>
      <c r="G230" s="17"/>
      <c r="H230" s="17"/>
      <c r="I230" s="17"/>
      <c r="J230" s="17"/>
      <c r="K230" s="17"/>
      <c r="L230" s="16"/>
      <c r="M230" s="3"/>
      <c r="N230" s="136" t="s">
        <v>120</v>
      </c>
      <c r="O230" s="136" t="s">
        <v>54</v>
      </c>
      <c r="P230" s="136" t="s">
        <v>121</v>
      </c>
      <c r="Q230" s="136" t="s">
        <v>46</v>
      </c>
      <c r="R230" s="140"/>
      <c r="S230" s="139"/>
      <c r="T230" s="140"/>
      <c r="U230" s="139"/>
      <c r="V230" s="138" t="s">
        <v>122</v>
      </c>
      <c r="W230" s="138" t="s">
        <v>123</v>
      </c>
      <c r="X230" s="150" t="s">
        <v>124</v>
      </c>
      <c r="Y230" s="138" t="s">
        <v>125</v>
      </c>
      <c r="Z230" s="138" t="s">
        <v>51</v>
      </c>
      <c r="AB230" s="137" t="s">
        <v>222</v>
      </c>
      <c r="AC230" s="151" t="s">
        <v>223</v>
      </c>
      <c r="AD230" s="137" t="s">
        <v>224</v>
      </c>
      <c r="AE230" s="137" t="s">
        <v>225</v>
      </c>
      <c r="AF230" s="149" t="s">
        <v>226</v>
      </c>
      <c r="AH230" s="137" t="s">
        <v>307</v>
      </c>
      <c r="AI230" s="151" t="s">
        <v>308</v>
      </c>
      <c r="AJ230" s="151" t="s">
        <v>271</v>
      </c>
      <c r="AK230" s="137" t="s">
        <v>309</v>
      </c>
    </row>
    <row r="231" spans="2:37" x14ac:dyDescent="0.3">
      <c r="B231" s="47" t="s">
        <v>31</v>
      </c>
      <c r="C231" s="144"/>
      <c r="D231" s="67" t="s">
        <v>92</v>
      </c>
      <c r="E231" s="67"/>
      <c r="F231" s="17"/>
      <c r="G231" s="17"/>
      <c r="H231" s="17"/>
      <c r="I231" s="17"/>
      <c r="J231" s="17"/>
      <c r="K231" s="17"/>
      <c r="L231" s="16"/>
      <c r="M231" s="3"/>
      <c r="N231" s="136" t="s">
        <v>126</v>
      </c>
      <c r="O231" s="136" t="s">
        <v>54</v>
      </c>
      <c r="P231" s="136" t="s">
        <v>108</v>
      </c>
      <c r="Q231" s="136" t="s">
        <v>46</v>
      </c>
      <c r="R231" s="140"/>
      <c r="S231" s="139"/>
      <c r="T231" s="140"/>
      <c r="U231" s="139"/>
      <c r="V231" s="138" t="s">
        <v>127</v>
      </c>
      <c r="W231" s="138" t="s">
        <v>128</v>
      </c>
      <c r="X231" s="150" t="s">
        <v>129</v>
      </c>
      <c r="Y231" s="138" t="s">
        <v>130</v>
      </c>
      <c r="Z231" s="138" t="s">
        <v>51</v>
      </c>
      <c r="AB231" s="137" t="s">
        <v>227</v>
      </c>
      <c r="AC231" s="151" t="s">
        <v>228</v>
      </c>
      <c r="AD231" s="137" t="s">
        <v>229</v>
      </c>
      <c r="AE231" s="137" t="s">
        <v>230</v>
      </c>
      <c r="AF231" s="149" t="s">
        <v>231</v>
      </c>
      <c r="AH231" s="137" t="s">
        <v>310</v>
      </c>
      <c r="AI231" s="151" t="s">
        <v>311</v>
      </c>
      <c r="AJ231" s="151" t="s">
        <v>312</v>
      </c>
      <c r="AK231" s="137" t="s">
        <v>313</v>
      </c>
    </row>
    <row r="232" spans="2:37" x14ac:dyDescent="0.3">
      <c r="B232" s="49" t="s">
        <v>32</v>
      </c>
      <c r="C232" s="145"/>
      <c r="D232" s="67" t="s">
        <v>99</v>
      </c>
      <c r="E232" s="67"/>
      <c r="F232" s="17"/>
      <c r="G232" s="17"/>
      <c r="H232" s="17"/>
      <c r="I232" s="17"/>
      <c r="J232" s="17"/>
      <c r="K232" s="17"/>
      <c r="L232" s="16"/>
      <c r="M232" s="3"/>
      <c r="N232" s="136" t="s">
        <v>131</v>
      </c>
      <c r="O232" s="136" t="s">
        <v>132</v>
      </c>
      <c r="P232" s="136" t="s">
        <v>133</v>
      </c>
      <c r="Q232" s="136" t="s">
        <v>46</v>
      </c>
      <c r="R232" s="140"/>
      <c r="S232" s="139"/>
      <c r="T232" s="140"/>
      <c r="U232" s="139"/>
      <c r="V232" s="138" t="s">
        <v>134</v>
      </c>
      <c r="W232" s="138" t="s">
        <v>135</v>
      </c>
      <c r="X232" s="150" t="s">
        <v>136</v>
      </c>
      <c r="Y232" s="138" t="s">
        <v>137</v>
      </c>
      <c r="Z232" s="138" t="s">
        <v>51</v>
      </c>
      <c r="AB232" s="137" t="s">
        <v>232</v>
      </c>
      <c r="AC232" s="151" t="s">
        <v>233</v>
      </c>
      <c r="AD232" s="137" t="s">
        <v>234</v>
      </c>
      <c r="AE232" s="137" t="s">
        <v>235</v>
      </c>
      <c r="AF232" s="149" t="s">
        <v>236</v>
      </c>
      <c r="AH232" s="137" t="s">
        <v>314</v>
      </c>
      <c r="AI232" s="151" t="s">
        <v>315</v>
      </c>
      <c r="AJ232" s="151" t="s">
        <v>316</v>
      </c>
      <c r="AK232" s="137" t="s">
        <v>317</v>
      </c>
    </row>
    <row r="233" spans="2:37" x14ac:dyDescent="0.3">
      <c r="B233" s="12" t="s">
        <v>20</v>
      </c>
      <c r="C233" s="144"/>
      <c r="D233" s="67" t="s">
        <v>69</v>
      </c>
      <c r="E233" s="67"/>
      <c r="F233" s="17"/>
      <c r="G233" s="17"/>
      <c r="H233" s="17"/>
      <c r="I233" s="17"/>
      <c r="J233" s="17"/>
      <c r="K233" s="17"/>
      <c r="L233" s="16"/>
      <c r="M233" s="3"/>
      <c r="N233" s="136" t="s">
        <v>113</v>
      </c>
      <c r="O233" s="136" t="s">
        <v>54</v>
      </c>
      <c r="P233" s="136" t="s">
        <v>114</v>
      </c>
      <c r="Q233" s="136" t="s">
        <v>46</v>
      </c>
      <c r="R233" s="140"/>
      <c r="S233" s="139"/>
      <c r="T233" s="140"/>
      <c r="U233" s="139"/>
      <c r="V233" s="138" t="s">
        <v>138</v>
      </c>
      <c r="W233" s="138" t="s">
        <v>139</v>
      </c>
      <c r="X233" s="150" t="s">
        <v>140</v>
      </c>
      <c r="Y233" s="138" t="s">
        <v>141</v>
      </c>
      <c r="Z233" s="138" t="s">
        <v>51</v>
      </c>
      <c r="AB233" s="137" t="s">
        <v>237</v>
      </c>
      <c r="AC233" s="151" t="s">
        <v>238</v>
      </c>
      <c r="AD233" s="137" t="s">
        <v>239</v>
      </c>
      <c r="AE233" s="137" t="s">
        <v>240</v>
      </c>
      <c r="AF233" s="149" t="s">
        <v>241</v>
      </c>
      <c r="AH233" s="137" t="s">
        <v>318</v>
      </c>
      <c r="AI233" s="151" t="s">
        <v>319</v>
      </c>
      <c r="AJ233" s="151" t="s">
        <v>320</v>
      </c>
      <c r="AK233" s="137" t="s">
        <v>321</v>
      </c>
    </row>
    <row r="234" spans="2:37" x14ac:dyDescent="0.3">
      <c r="B234" s="52" t="s">
        <v>33</v>
      </c>
      <c r="C234" s="144"/>
      <c r="D234" s="67" t="s">
        <v>77</v>
      </c>
      <c r="E234" s="67"/>
      <c r="F234" s="17"/>
      <c r="G234" s="17"/>
      <c r="H234" s="17"/>
      <c r="I234" s="17"/>
      <c r="J234" s="17"/>
      <c r="K234" s="17"/>
      <c r="L234" s="16"/>
      <c r="M234" s="3"/>
      <c r="N234" s="136" t="s">
        <v>142</v>
      </c>
      <c r="O234" s="136" t="s">
        <v>54</v>
      </c>
      <c r="P234" s="136" t="s">
        <v>143</v>
      </c>
      <c r="Q234" s="136" t="s">
        <v>46</v>
      </c>
      <c r="R234" s="140"/>
      <c r="S234" s="139"/>
      <c r="T234" s="140"/>
      <c r="U234" s="139"/>
      <c r="V234" s="138" t="s">
        <v>144</v>
      </c>
      <c r="W234" s="138" t="s">
        <v>145</v>
      </c>
      <c r="X234" s="150" t="s">
        <v>146</v>
      </c>
      <c r="Y234" s="138" t="s">
        <v>147</v>
      </c>
      <c r="Z234" s="138" t="s">
        <v>51</v>
      </c>
      <c r="AB234" s="137" t="s">
        <v>242</v>
      </c>
      <c r="AC234" s="151" t="s">
        <v>243</v>
      </c>
      <c r="AD234" s="137" t="s">
        <v>244</v>
      </c>
      <c r="AE234" s="137" t="s">
        <v>245</v>
      </c>
      <c r="AF234" s="149" t="s">
        <v>246</v>
      </c>
      <c r="AH234" s="137" t="s">
        <v>322</v>
      </c>
      <c r="AI234" s="151" t="s">
        <v>323</v>
      </c>
      <c r="AJ234" s="151" t="s">
        <v>271</v>
      </c>
      <c r="AK234" s="137" t="s">
        <v>324</v>
      </c>
    </row>
    <row r="235" spans="2:37" x14ac:dyDescent="0.3">
      <c r="B235" s="55" t="s">
        <v>34</v>
      </c>
      <c r="C235" s="145"/>
      <c r="D235" s="67" t="s">
        <v>85</v>
      </c>
      <c r="E235" s="67"/>
      <c r="F235" s="17"/>
      <c r="G235" s="17"/>
      <c r="H235" s="17"/>
      <c r="I235" s="17"/>
      <c r="J235" s="17"/>
      <c r="K235" s="17"/>
      <c r="L235" s="16"/>
      <c r="M235" s="3"/>
      <c r="N235" s="136" t="s">
        <v>113</v>
      </c>
      <c r="O235" s="136" t="s">
        <v>44</v>
      </c>
      <c r="P235" s="136" t="s">
        <v>148</v>
      </c>
      <c r="Q235" s="136" t="s">
        <v>46</v>
      </c>
      <c r="R235" s="140"/>
      <c r="S235" s="139"/>
      <c r="T235" s="140"/>
      <c r="U235" s="139"/>
      <c r="V235" s="138" t="s">
        <v>149</v>
      </c>
      <c r="W235" s="138" t="s">
        <v>150</v>
      </c>
      <c r="X235" s="150" t="s">
        <v>151</v>
      </c>
      <c r="Y235" s="138" t="s">
        <v>152</v>
      </c>
      <c r="Z235" s="138" t="s">
        <v>51</v>
      </c>
      <c r="AB235" s="137" t="s">
        <v>247</v>
      </c>
      <c r="AC235" s="151" t="s">
        <v>248</v>
      </c>
      <c r="AD235" s="137" t="s">
        <v>249</v>
      </c>
      <c r="AE235" s="137" t="s">
        <v>250</v>
      </c>
      <c r="AF235" s="149" t="s">
        <v>251</v>
      </c>
      <c r="AH235" s="137" t="s">
        <v>325</v>
      </c>
      <c r="AI235" s="151" t="s">
        <v>326</v>
      </c>
      <c r="AJ235" s="151" t="s">
        <v>327</v>
      </c>
      <c r="AK235" s="137" t="s">
        <v>328</v>
      </c>
    </row>
    <row r="236" spans="2:37" x14ac:dyDescent="0.3">
      <c r="B236" s="58" t="s">
        <v>35</v>
      </c>
      <c r="C236" s="144"/>
      <c r="D236" s="67" t="s">
        <v>92</v>
      </c>
      <c r="E236" s="67"/>
      <c r="F236" s="17"/>
      <c r="G236" s="17"/>
      <c r="H236" s="17"/>
      <c r="I236" s="17"/>
      <c r="J236" s="17"/>
      <c r="K236" s="17"/>
      <c r="L236" s="16"/>
      <c r="M236" s="3"/>
      <c r="N236" s="136" t="s">
        <v>78</v>
      </c>
      <c r="O236" s="136" t="s">
        <v>44</v>
      </c>
      <c r="P236" s="136" t="s">
        <v>121</v>
      </c>
      <c r="Q236" s="136" t="s">
        <v>46</v>
      </c>
      <c r="R236" s="140"/>
      <c r="S236" s="139"/>
      <c r="T236" s="140"/>
      <c r="U236" s="139"/>
      <c r="V236" s="138" t="s">
        <v>153</v>
      </c>
      <c r="W236" s="138" t="s">
        <v>154</v>
      </c>
      <c r="X236" s="150" t="s">
        <v>155</v>
      </c>
      <c r="Y236" s="138" t="s">
        <v>156</v>
      </c>
      <c r="Z236" s="138" t="s">
        <v>157</v>
      </c>
      <c r="AB236" s="137" t="s">
        <v>252</v>
      </c>
      <c r="AC236" s="151" t="s">
        <v>253</v>
      </c>
      <c r="AD236" s="137" t="s">
        <v>254</v>
      </c>
      <c r="AE236" s="137" t="s">
        <v>255</v>
      </c>
      <c r="AF236" s="149" t="s">
        <v>256</v>
      </c>
      <c r="AH236" s="137" t="s">
        <v>329</v>
      </c>
      <c r="AI236" s="151" t="s">
        <v>330</v>
      </c>
      <c r="AJ236" s="151" t="s">
        <v>331</v>
      </c>
      <c r="AK236" s="137" t="s">
        <v>332</v>
      </c>
    </row>
    <row r="237" spans="2:37" x14ac:dyDescent="0.3">
      <c r="B237" s="61" t="s">
        <v>36</v>
      </c>
      <c r="C237" s="145"/>
      <c r="D237" s="67" t="s">
        <v>99</v>
      </c>
      <c r="E237" s="67"/>
      <c r="F237" s="17"/>
      <c r="G237" s="17"/>
      <c r="H237" s="17"/>
      <c r="I237" s="17"/>
      <c r="J237" s="17"/>
      <c r="K237" s="17"/>
      <c r="L237" s="16"/>
      <c r="M237" s="3"/>
      <c r="N237" s="136" t="s">
        <v>158</v>
      </c>
      <c r="O237" s="136" t="s">
        <v>46</v>
      </c>
      <c r="P237" s="136" t="s">
        <v>159</v>
      </c>
      <c r="Q237" s="136" t="s">
        <v>46</v>
      </c>
      <c r="R237" s="140"/>
      <c r="S237" s="139"/>
      <c r="T237" s="140"/>
      <c r="U237" s="139"/>
      <c r="V237" s="138" t="s">
        <v>160</v>
      </c>
      <c r="W237" s="138" t="s">
        <v>161</v>
      </c>
      <c r="X237" s="150" t="s">
        <v>119</v>
      </c>
      <c r="Y237" s="138" t="s">
        <v>162</v>
      </c>
      <c r="Z237" s="138" t="s">
        <v>51</v>
      </c>
      <c r="AB237" s="137" t="s">
        <v>257</v>
      </c>
      <c r="AC237" s="151" t="s">
        <v>258</v>
      </c>
      <c r="AD237" s="137" t="s">
        <v>259</v>
      </c>
      <c r="AE237" s="137" t="s">
        <v>260</v>
      </c>
      <c r="AF237" s="149" t="s">
        <v>261</v>
      </c>
      <c r="AH237" s="137" t="s">
        <v>333</v>
      </c>
      <c r="AI237" s="151" t="s">
        <v>334</v>
      </c>
      <c r="AJ237" s="151" t="s">
        <v>335</v>
      </c>
      <c r="AK237" s="137" t="s">
        <v>336</v>
      </c>
    </row>
  </sheetData>
  <mergeCells count="10">
    <mergeCell ref="N157:Q157"/>
    <mergeCell ref="AH198:AK198"/>
    <mergeCell ref="AB2:AF2"/>
    <mergeCell ref="AH2:AK2"/>
    <mergeCell ref="D2:D3"/>
    <mergeCell ref="E2:H2"/>
    <mergeCell ref="I2:L2"/>
    <mergeCell ref="N2:Q2"/>
    <mergeCell ref="R2:U2"/>
    <mergeCell ref="V2:Y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Supp Table S4 Supp Figure S8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Gavett, Stephen</dc:creator>
  <cp:lastModifiedBy>Gavett, Stephen</cp:lastModifiedBy>
  <dcterms:created xsi:type="dcterms:W3CDTF">2025-08-01T19:38:28Z</dcterms:created>
  <dcterms:modified xsi:type="dcterms:W3CDTF">2025-11-25T18:56:49Z</dcterms:modified>
</cp:coreProperties>
</file>