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NRSA2324 Nitrate Isotopes\NRSA2324 Nitrate Isotope data for ScienceHub\"/>
    </mc:Choice>
  </mc:AlternateContent>
  <xr:revisionPtr revIDLastSave="0" documentId="13_ncr:1_{A30527BF-F503-40E4-976F-DF4CC4626D82}" xr6:coauthVersionLast="47" xr6:coauthVersionMax="47" xr10:uidLastSave="{00000000-0000-0000-0000-000000000000}"/>
  <bookViews>
    <workbookView xWindow="2700" yWindow="2040" windowWidth="21600" windowHeight="11295" xr2:uid="{00000000-000D-0000-FFFF-FFFF00000000}"/>
  </bookViews>
  <sheets>
    <sheet name="Meta Data" sheetId="2" r:id="rId1"/>
    <sheet name="NRSA2324_Nitrate_isotopes_data" sheetId="1" r:id="rId2"/>
    <sheet name="QA dat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" i="3" l="1"/>
  <c r="W11" i="3"/>
  <c r="V11" i="3"/>
  <c r="X5" i="3"/>
  <c r="W5" i="3"/>
  <c r="V5" i="3"/>
  <c r="X19" i="3"/>
  <c r="W19" i="3"/>
  <c r="V19" i="3"/>
  <c r="K48" i="3"/>
  <c r="J48" i="3"/>
  <c r="K47" i="3"/>
  <c r="J47" i="3"/>
  <c r="K46" i="3"/>
  <c r="J46" i="3"/>
  <c r="K45" i="3"/>
  <c r="J45" i="3"/>
  <c r="K44" i="3"/>
  <c r="J44" i="3"/>
  <c r="K43" i="3"/>
  <c r="J43" i="3"/>
  <c r="K42" i="3"/>
  <c r="J42" i="3"/>
  <c r="K41" i="3"/>
  <c r="J41" i="3"/>
  <c r="K40" i="3"/>
  <c r="J40" i="3"/>
  <c r="K39" i="3"/>
  <c r="J39" i="3"/>
  <c r="K38" i="3"/>
  <c r="J38" i="3"/>
  <c r="AF37" i="3"/>
  <c r="AE37" i="3"/>
  <c r="K37" i="3"/>
  <c r="J37" i="3"/>
  <c r="K36" i="3"/>
  <c r="J36" i="3"/>
  <c r="AF35" i="3"/>
  <c r="AE35" i="3"/>
  <c r="K35" i="3"/>
  <c r="J35" i="3"/>
  <c r="K34" i="3"/>
  <c r="J34" i="3"/>
  <c r="AF33" i="3"/>
  <c r="AE33" i="3"/>
  <c r="K33" i="3"/>
  <c r="J33" i="3"/>
  <c r="K32" i="3"/>
  <c r="J32" i="3"/>
  <c r="AF31" i="3"/>
  <c r="AE31" i="3"/>
  <c r="K31" i="3"/>
  <c r="J31" i="3"/>
  <c r="K30" i="3"/>
  <c r="J30" i="3"/>
  <c r="AF29" i="3"/>
  <c r="AE29" i="3"/>
  <c r="K29" i="3"/>
  <c r="J29" i="3"/>
  <c r="K28" i="3"/>
  <c r="J28" i="3"/>
  <c r="AF27" i="3"/>
  <c r="AE27" i="3"/>
  <c r="K27" i="3"/>
  <c r="J27" i="3"/>
  <c r="K26" i="3"/>
  <c r="J26" i="3"/>
  <c r="AF25" i="3"/>
  <c r="AE25" i="3"/>
  <c r="K25" i="3"/>
  <c r="J25" i="3"/>
  <c r="K24" i="3"/>
  <c r="J24" i="3"/>
  <c r="AF23" i="3"/>
  <c r="AE23" i="3"/>
  <c r="K23" i="3"/>
  <c r="J23" i="3"/>
  <c r="K22" i="3"/>
  <c r="J22" i="3"/>
  <c r="AF21" i="3"/>
  <c r="AE21" i="3"/>
  <c r="K21" i="3"/>
  <c r="J21" i="3"/>
  <c r="K20" i="3"/>
  <c r="J20" i="3"/>
  <c r="AS19" i="3"/>
  <c r="AR19" i="3"/>
  <c r="AQ19" i="3"/>
  <c r="AF19" i="3"/>
  <c r="AE19" i="3"/>
  <c r="K19" i="3"/>
  <c r="J19" i="3"/>
  <c r="K18" i="3"/>
  <c r="J18" i="3"/>
  <c r="AS17" i="3"/>
  <c r="AR17" i="3"/>
  <c r="AQ17" i="3"/>
  <c r="AF17" i="3"/>
  <c r="AE17" i="3"/>
  <c r="K17" i="3"/>
  <c r="J17" i="3"/>
  <c r="K16" i="3"/>
  <c r="J16" i="3"/>
  <c r="AS15" i="3"/>
  <c r="AR15" i="3"/>
  <c r="AQ15" i="3"/>
  <c r="AF15" i="3"/>
  <c r="AE15" i="3"/>
  <c r="K15" i="3"/>
  <c r="J15" i="3"/>
  <c r="K14" i="3"/>
  <c r="J14" i="3"/>
  <c r="AS13" i="3"/>
  <c r="AR13" i="3"/>
  <c r="AQ13" i="3"/>
  <c r="AF13" i="3"/>
  <c r="AE13" i="3"/>
  <c r="K13" i="3"/>
  <c r="J13" i="3"/>
  <c r="K12" i="3"/>
  <c r="J12" i="3"/>
  <c r="AS11" i="3"/>
  <c r="AR11" i="3"/>
  <c r="AQ11" i="3"/>
  <c r="AF11" i="3"/>
  <c r="AE11" i="3"/>
  <c r="K11" i="3"/>
  <c r="J11" i="3"/>
  <c r="K10" i="3"/>
  <c r="J10" i="3"/>
  <c r="AS9" i="3"/>
  <c r="AR9" i="3"/>
  <c r="AQ9" i="3"/>
  <c r="AF9" i="3"/>
  <c r="AE9" i="3"/>
  <c r="K9" i="3"/>
  <c r="J9" i="3"/>
  <c r="K8" i="3"/>
  <c r="J8" i="3"/>
  <c r="AS7" i="3"/>
  <c r="AR7" i="3"/>
  <c r="AQ7" i="3"/>
  <c r="AF7" i="3"/>
  <c r="AE7" i="3"/>
  <c r="K7" i="3"/>
  <c r="J7" i="3"/>
  <c r="K6" i="3"/>
  <c r="J6" i="3"/>
  <c r="AS5" i="3"/>
  <c r="AR5" i="3"/>
  <c r="AQ5" i="3"/>
  <c r="AF5" i="3"/>
  <c r="AE5" i="3"/>
  <c r="K5" i="3"/>
  <c r="J5" i="3"/>
  <c r="AP3" i="3"/>
  <c r="AA3" i="3"/>
  <c r="AB3" i="3" l="1"/>
  <c r="B62" i="2" s="1"/>
  <c r="I3" i="3"/>
  <c r="Q3" i="3"/>
  <c r="S3" i="3" s="1" a="1"/>
  <c r="S3" i="3" s="1"/>
  <c r="C46" i="2" s="1"/>
  <c r="G3" i="3"/>
  <c r="H3" i="3"/>
  <c r="AC3" i="3"/>
  <c r="C62" i="2" s="1"/>
  <c r="AO3" i="3"/>
  <c r="D75" i="2" s="1"/>
  <c r="F3" i="3"/>
  <c r="AK3" i="3"/>
  <c r="B75" i="2" s="1"/>
  <c r="AM3" i="3"/>
  <c r="C75" i="2" s="1"/>
  <c r="E3" i="3"/>
  <c r="B29" i="2" l="1"/>
  <c r="C29" i="2"/>
  <c r="R3" i="3" a="1"/>
  <c r="R3" i="3" s="1"/>
  <c r="B46" i="2" s="1"/>
</calcChain>
</file>

<file path=xl/sharedStrings.xml><?xml version="1.0" encoding="utf-8"?>
<sst xmlns="http://schemas.openxmlformats.org/spreadsheetml/2006/main" count="1129" uniqueCount="522">
  <si>
    <t>UID</t>
  </si>
  <si>
    <t>SITE_ID</t>
  </si>
  <si>
    <t>VISIT_NO</t>
  </si>
  <si>
    <t>DATE_COL</t>
  </si>
  <si>
    <t>UNIQUE_ID</t>
  </si>
  <si>
    <t>ELEVATION</t>
  </si>
  <si>
    <t>LAT_DD83</t>
  </si>
  <si>
    <t>LON_DD83</t>
  </si>
  <si>
    <t>COND_uS_cm</t>
  </si>
  <si>
    <t>Nitrate_mg_L</t>
  </si>
  <si>
    <t>d18O_H2O</t>
  </si>
  <si>
    <t>d.excess</t>
  </si>
  <si>
    <t>d15N_nitrate</t>
  </si>
  <si>
    <t>d18O_nitrate</t>
  </si>
  <si>
    <t>AG_ECO9</t>
  </si>
  <si>
    <t>STRAH_ORD</t>
  </si>
  <si>
    <t>NRS23_AZ_10051</t>
  </si>
  <si>
    <t>NRS_AZ-10722</t>
  </si>
  <si>
    <t>AZ</t>
  </si>
  <si>
    <t>XER</t>
  </si>
  <si>
    <t>NRS23_WA_10058</t>
  </si>
  <si>
    <t>NRS_WA-10457</t>
  </si>
  <si>
    <t>WA</t>
  </si>
  <si>
    <t>NRS23_IA_10049</t>
  </si>
  <si>
    <t>NRS_IA-10186</t>
  </si>
  <si>
    <t>IA</t>
  </si>
  <si>
    <t>UMW</t>
  </si>
  <si>
    <t>NRS23_WA_10066</t>
  </si>
  <si>
    <t>NRS_WA-10462</t>
  </si>
  <si>
    <t>NRS23_KS_10239</t>
  </si>
  <si>
    <t>NRS_KS-10435</t>
  </si>
  <si>
    <t>KS</t>
  </si>
  <si>
    <t>TPL</t>
  </si>
  <si>
    <t>NRS23_IA_10006</t>
  </si>
  <si>
    <t>NRS_IA-10139</t>
  </si>
  <si>
    <t>NRS23_WI_10011</t>
  </si>
  <si>
    <t>NRS_WI-10178</t>
  </si>
  <si>
    <t>WI</t>
  </si>
  <si>
    <t>NRS23_IA_10003</t>
  </si>
  <si>
    <t>NRS_IA-10136</t>
  </si>
  <si>
    <t>NRS23_IA_10088</t>
  </si>
  <si>
    <t>NRS_IA-10212</t>
  </si>
  <si>
    <t>2310040d</t>
  </si>
  <si>
    <t>NRS23_MI_10022</t>
  </si>
  <si>
    <t>NRS_MI-10145</t>
  </si>
  <si>
    <t>MI</t>
  </si>
  <si>
    <t>NRS23_IA_10001</t>
  </si>
  <si>
    <t>NRS_IA-10135</t>
  </si>
  <si>
    <t>NRS23_WI_10036</t>
  </si>
  <si>
    <t>NRS_WI-10267</t>
  </si>
  <si>
    <t>NRS23_IA_10012</t>
  </si>
  <si>
    <t>NRS_IA-10147</t>
  </si>
  <si>
    <t>NRS23_PA_10039</t>
  </si>
  <si>
    <t>NRS_PA-10129</t>
  </si>
  <si>
    <t>PA</t>
  </si>
  <si>
    <t>CPL</t>
  </si>
  <si>
    <t>NRS23_IA_10033</t>
  </si>
  <si>
    <t>NRS_IA-10180</t>
  </si>
  <si>
    <t>NRS23_WI_10121</t>
  </si>
  <si>
    <t>NRS_WI-10300</t>
  </si>
  <si>
    <t>NRS23_SC_10021</t>
  </si>
  <si>
    <t>NRS_SC-10088</t>
  </si>
  <si>
    <t>SC</t>
  </si>
  <si>
    <t>NRS23_NE_10049</t>
  </si>
  <si>
    <t>NRS_NE-10164</t>
  </si>
  <si>
    <t>NE</t>
  </si>
  <si>
    <t>NRS23_IA_10029</t>
  </si>
  <si>
    <t>NRS_IA-10176</t>
  </si>
  <si>
    <t>NRS23_MI_10042</t>
  </si>
  <si>
    <t>NRS_MI-10180</t>
  </si>
  <si>
    <t>NRS23_WI_10014</t>
  </si>
  <si>
    <t>NRS_WI-10186</t>
  </si>
  <si>
    <t>NRS23_IA_10018</t>
  </si>
  <si>
    <t>NRS_IA-10165</t>
  </si>
  <si>
    <t>NRS23_TX_10026</t>
  </si>
  <si>
    <t>NRS_TX-10296</t>
  </si>
  <si>
    <t>TX</t>
  </si>
  <si>
    <t>NRS23_NJ_10067</t>
  </si>
  <si>
    <t>NRS_NJ-10097</t>
  </si>
  <si>
    <t>NJ</t>
  </si>
  <si>
    <t>SAP</t>
  </si>
  <si>
    <t>NRS23_IA_10015</t>
  </si>
  <si>
    <t>NRS_IA-10150</t>
  </si>
  <si>
    <t>NRS23_NJ_10009</t>
  </si>
  <si>
    <t>NRS_NJ-10077</t>
  </si>
  <si>
    <t>NRS23_WI_10002</t>
  </si>
  <si>
    <t>NRS_WI-10180</t>
  </si>
  <si>
    <t>NRS23_IA_10005</t>
  </si>
  <si>
    <t>NRS_IA-10138</t>
  </si>
  <si>
    <t>NRS23_IA_10002</t>
  </si>
  <si>
    <t>NRS_IA-10151</t>
  </si>
  <si>
    <t>NRS23_OH_10004</t>
  </si>
  <si>
    <t>NRS_OH-10098</t>
  </si>
  <si>
    <t>OH</t>
  </si>
  <si>
    <t>NRS23_IA_10061</t>
  </si>
  <si>
    <t>NRS_IA-10198</t>
  </si>
  <si>
    <t>NRS23_IA_10016</t>
  </si>
  <si>
    <t>NRS_IA-10157</t>
  </si>
  <si>
    <t>NRS23_IA_10030</t>
  </si>
  <si>
    <t>NRS_IA-10177</t>
  </si>
  <si>
    <t>NRS23_IA_10070</t>
  </si>
  <si>
    <t>NRS_IA-10207</t>
  </si>
  <si>
    <t>NRS23_IA_10013</t>
  </si>
  <si>
    <t>NRS_IA-10148</t>
  </si>
  <si>
    <t>NRS23_IA_10037</t>
  </si>
  <si>
    <t>NRS_IA-10184</t>
  </si>
  <si>
    <t>NRS23_IA_10011</t>
  </si>
  <si>
    <t>NRS_IA-10146</t>
  </si>
  <si>
    <t>NRS23_IA_HP001</t>
  </si>
  <si>
    <t>NRS_IA-10225</t>
  </si>
  <si>
    <t>NRS23_IA_10047</t>
  </si>
  <si>
    <t>NRS_IA-10159</t>
  </si>
  <si>
    <t>NRS23_KS_10208</t>
  </si>
  <si>
    <t>NRS_KS-10404</t>
  </si>
  <si>
    <t>NRS23_IA_10038</t>
  </si>
  <si>
    <t>NRS_IA-10185</t>
  </si>
  <si>
    <t>NRS23_WI_10042</t>
  </si>
  <si>
    <t>NRS_WI-10273</t>
  </si>
  <si>
    <t>NRS23_DE_10027</t>
  </si>
  <si>
    <t>NRS_DE-10100</t>
  </si>
  <si>
    <t>DE</t>
  </si>
  <si>
    <t>NRS23_WI_10075</t>
  </si>
  <si>
    <t>NRS_WI-10195</t>
  </si>
  <si>
    <t>NRS23_TX_10305</t>
  </si>
  <si>
    <t>NRS_TX-10567</t>
  </si>
  <si>
    <t>NRS23_KS_10082</t>
  </si>
  <si>
    <t>NRS_KS-10249</t>
  </si>
  <si>
    <t>SPL</t>
  </si>
  <si>
    <t>NRS23_WI_10052</t>
  </si>
  <si>
    <t>NRS_WI-10283</t>
  </si>
  <si>
    <t>NRS23_WI_10013</t>
  </si>
  <si>
    <t>NRS_WI-10184</t>
  </si>
  <si>
    <t>NRS23_NE_10003</t>
  </si>
  <si>
    <t>NRS_NE-10188</t>
  </si>
  <si>
    <t>NPL</t>
  </si>
  <si>
    <t>NRS23_NE_10007</t>
  </si>
  <si>
    <t>NRS_NE-10157</t>
  </si>
  <si>
    <t>NRS23_NE_10071</t>
  </si>
  <si>
    <t>NRS_NE-10207</t>
  </si>
  <si>
    <t>NRS23_MI_10168</t>
  </si>
  <si>
    <t>NRS_MI-10277</t>
  </si>
  <si>
    <t>NRS23_MI_10027</t>
  </si>
  <si>
    <t>NRS_MI-10153</t>
  </si>
  <si>
    <t>NRS23_WI_10006</t>
  </si>
  <si>
    <t>NRS_WI-10211</t>
  </si>
  <si>
    <t>2310460d</t>
  </si>
  <si>
    <t>NRS23_MI_10053</t>
  </si>
  <si>
    <t>NRS_MI-10191</t>
  </si>
  <si>
    <t>NRS23_WI_10010</t>
  </si>
  <si>
    <t>NRS_WI-10177</t>
  </si>
  <si>
    <t>NRS23_DE_10021</t>
  </si>
  <si>
    <t>NRS_DE-10086</t>
  </si>
  <si>
    <t>NRS23_MD_10029</t>
  </si>
  <si>
    <t>NRS_MD-10079</t>
  </si>
  <si>
    <t>MD</t>
  </si>
  <si>
    <t>NRS23_WI_10136</t>
  </si>
  <si>
    <t>NRS_WI-10315</t>
  </si>
  <si>
    <t>NRS23_IL_10071</t>
  </si>
  <si>
    <t>NRS_IL-10190</t>
  </si>
  <si>
    <t>IL</t>
  </si>
  <si>
    <t>NRS23_WI_10039</t>
  </si>
  <si>
    <t>NRS_WI-10270</t>
  </si>
  <si>
    <t>NRS23_TX_10165</t>
  </si>
  <si>
    <t>NRS_TX-10351</t>
  </si>
  <si>
    <t>NRS23_SD_10047</t>
  </si>
  <si>
    <t>NRS_SD-10786</t>
  </si>
  <si>
    <t>SD</t>
  </si>
  <si>
    <t>NRS23_NE_10042</t>
  </si>
  <si>
    <t>NRS_NE-10199</t>
  </si>
  <si>
    <t>NRS23_KS_10172</t>
  </si>
  <si>
    <t>NRS_KS-10368</t>
  </si>
  <si>
    <t>NRS23_VA_2155</t>
  </si>
  <si>
    <t>NRS_VA-10173</t>
  </si>
  <si>
    <t>VA</t>
  </si>
  <si>
    <t>NRS23_WI_10216</t>
  </si>
  <si>
    <t>NRS_WI-10350</t>
  </si>
  <si>
    <t>2310700d</t>
  </si>
  <si>
    <t>NRS23_IN_10014</t>
  </si>
  <si>
    <t>NRS_IN-10116</t>
  </si>
  <si>
    <t>IN</t>
  </si>
  <si>
    <t>2310720d</t>
  </si>
  <si>
    <t>NRS23_IL_10114</t>
  </si>
  <si>
    <t>NRS_IL-10222</t>
  </si>
  <si>
    <t>NRS23_NE_10006</t>
  </si>
  <si>
    <t>NRS_NE-10197</t>
  </si>
  <si>
    <t>NRS23_IL_10033</t>
  </si>
  <si>
    <t>NRS_IL-10176</t>
  </si>
  <si>
    <t>NRS23_WI_10143</t>
  </si>
  <si>
    <t>NRS_WI-10322</t>
  </si>
  <si>
    <t>NRS23_IL_10032</t>
  </si>
  <si>
    <t>NRS_IL-10175</t>
  </si>
  <si>
    <t>NRS23_DE_10004</t>
  </si>
  <si>
    <t>NRS_DE-10090</t>
  </si>
  <si>
    <t>NRS23_PA_10025</t>
  </si>
  <si>
    <t>NRS_PA-10144</t>
  </si>
  <si>
    <t>NRS23_IA_10059</t>
  </si>
  <si>
    <t>NRS_IA-10196</t>
  </si>
  <si>
    <t>NRS23_WI_10220</t>
  </si>
  <si>
    <t>NRS_WI-10354</t>
  </si>
  <si>
    <t>NRS23_IA_10043</t>
  </si>
  <si>
    <t>NRS_IA-10154</t>
  </si>
  <si>
    <t>NRS23_KS_10253</t>
  </si>
  <si>
    <t>NRS_KS-10449</t>
  </si>
  <si>
    <t>NRS23_KS_10247</t>
  </si>
  <si>
    <t>NRS_KS-10443</t>
  </si>
  <si>
    <t>2310840d</t>
  </si>
  <si>
    <t>NRS23_WI_10152</t>
  </si>
  <si>
    <t>NRS_WI-10331</t>
  </si>
  <si>
    <t>NRS23_TX_10047</t>
  </si>
  <si>
    <t>NRS_TX-10465</t>
  </si>
  <si>
    <t>NRS23_NM_10008</t>
  </si>
  <si>
    <t>NRS_NM-10167</t>
  </si>
  <si>
    <t>NM</t>
  </si>
  <si>
    <t>NRS23_KS_10287</t>
  </si>
  <si>
    <t>NRS_KS-10483</t>
  </si>
  <si>
    <t>NRS23_OH_10012</t>
  </si>
  <si>
    <t>NRS_OH-10107</t>
  </si>
  <si>
    <t>NRS23_IN_10046</t>
  </si>
  <si>
    <t>NRS_IN-10126</t>
  </si>
  <si>
    <t>NRS23_DE_10045</t>
  </si>
  <si>
    <t>NRS_DE-10128</t>
  </si>
  <si>
    <t>NRS23_OH_10017</t>
  </si>
  <si>
    <t>NRS_OH-10115</t>
  </si>
  <si>
    <t>NRS23_MN_10058</t>
  </si>
  <si>
    <t>NRS_MN-10265</t>
  </si>
  <si>
    <t>MN</t>
  </si>
  <si>
    <t>NRS23_OH_10027</t>
  </si>
  <si>
    <t>NRS_OH-10125</t>
  </si>
  <si>
    <t>NRS23_NE_10021</t>
  </si>
  <si>
    <t>NRS_NE-10266</t>
  </si>
  <si>
    <t>NRS23_MD_10073</t>
  </si>
  <si>
    <t>NRS_MD-10123</t>
  </si>
  <si>
    <t>NRS23_OH_10035</t>
  </si>
  <si>
    <t>NRS_OH-10133</t>
  </si>
  <si>
    <t>NRS23_ND_10080</t>
  </si>
  <si>
    <t>NRS_ND-10499</t>
  </si>
  <si>
    <t>ND</t>
  </si>
  <si>
    <t>NRS23_WI_10033</t>
  </si>
  <si>
    <t>NRS_WI-10234</t>
  </si>
  <si>
    <t>NRS23_DE_10006</t>
  </si>
  <si>
    <t>NRS_DE-10093</t>
  </si>
  <si>
    <t>NRS23_DE_10001</t>
  </si>
  <si>
    <t>NRS_DE-10084</t>
  </si>
  <si>
    <t>NRS23_NE_10186</t>
  </si>
  <si>
    <t>NRS_NE-10344</t>
  </si>
  <si>
    <t>NRS23_OH_10021</t>
  </si>
  <si>
    <t>NRS_OH-10119</t>
  </si>
  <si>
    <t>NRS23_OH_10066</t>
  </si>
  <si>
    <t>NRS_OH-10137</t>
  </si>
  <si>
    <t>NRS23_OH_10089</t>
  </si>
  <si>
    <t>NRS_OH-10142</t>
  </si>
  <si>
    <t>NAP</t>
  </si>
  <si>
    <t>NRS23_MN_10014</t>
  </si>
  <si>
    <t>NRS_MN-10193</t>
  </si>
  <si>
    <t>2410260d</t>
  </si>
  <si>
    <t>NRS23_MN_10046</t>
  </si>
  <si>
    <t>NRS_MN-10253</t>
  </si>
  <si>
    <t>NRS23_DE_10005</t>
  </si>
  <si>
    <t>NRS_DE-10092</t>
  </si>
  <si>
    <t>NRS23_NE_10077</t>
  </si>
  <si>
    <t>NRS_NE-10214</t>
  </si>
  <si>
    <t>NRS23_WI_10022</t>
  </si>
  <si>
    <t>NRS_WI-10202</t>
  </si>
  <si>
    <t>NRS23_UT_10033</t>
  </si>
  <si>
    <t>NRS_UT-10377</t>
  </si>
  <si>
    <t>UT</t>
  </si>
  <si>
    <t>NRS23_MN_10037</t>
  </si>
  <si>
    <t>NRS_MN-10244</t>
  </si>
  <si>
    <t>NRS23_MI_10102</t>
  </si>
  <si>
    <t>NRS_MI-10226</t>
  </si>
  <si>
    <t>NRS23_IL_10047</t>
  </si>
  <si>
    <t>NRS_IL-10150</t>
  </si>
  <si>
    <t>NRS23_MI_10007</t>
  </si>
  <si>
    <t>NRS_MI-10131</t>
  </si>
  <si>
    <t>NRS23_IL_10004</t>
  </si>
  <si>
    <t>NRS_IL-10139</t>
  </si>
  <si>
    <t>NRS23_NY_10119</t>
  </si>
  <si>
    <t>NRS_NY-10225</t>
  </si>
  <si>
    <t>NY</t>
  </si>
  <si>
    <t>NRS23_MO_10008</t>
  </si>
  <si>
    <t>NRS_MO-10145</t>
  </si>
  <si>
    <t>MO</t>
  </si>
  <si>
    <t>NRS23_DE_10031</t>
  </si>
  <si>
    <t>NRS_DE-10091</t>
  </si>
  <si>
    <t>NRS23_MO_10021</t>
  </si>
  <si>
    <t>NRS_MO-10180</t>
  </si>
  <si>
    <t>NRS23_KS_10016</t>
  </si>
  <si>
    <t>NRS_KS-10210</t>
  </si>
  <si>
    <t>NRS23_MO_10133</t>
  </si>
  <si>
    <t>NRS_MO-10279</t>
  </si>
  <si>
    <t>2410580d</t>
  </si>
  <si>
    <t>NRS23_TX_10262</t>
  </si>
  <si>
    <t>NRS_TX-10544</t>
  </si>
  <si>
    <t>NRS23_MN_10057</t>
  </si>
  <si>
    <t>NRS_MN-10264</t>
  </si>
  <si>
    <t>NRS23_MN_10053</t>
  </si>
  <si>
    <t>NRS_MN-10260</t>
  </si>
  <si>
    <t>NRS23_MN_10133</t>
  </si>
  <si>
    <t>NRS_MN-10298</t>
  </si>
  <si>
    <t>NRS23_MN_10114</t>
  </si>
  <si>
    <t>NRS_MN-10290</t>
  </si>
  <si>
    <t>NRS23_DE_10032</t>
  </si>
  <si>
    <t>NRS_DE-10096</t>
  </si>
  <si>
    <t>NRS23_MN_10025</t>
  </si>
  <si>
    <t>NRS_MN-10210</t>
  </si>
  <si>
    <t>NRS23_SD_10404</t>
  </si>
  <si>
    <t>NRS_SD-10844</t>
  </si>
  <si>
    <t>NRS23_MN_10063</t>
  </si>
  <si>
    <t>NRS_MN-10184</t>
  </si>
  <si>
    <t>NRS23_PA_10013</t>
  </si>
  <si>
    <t>NRS_PA-10122</t>
  </si>
  <si>
    <t>NRS23_MN_10054</t>
  </si>
  <si>
    <t>NRS_MN-10261</t>
  </si>
  <si>
    <t>NRS23_MN_10012</t>
  </si>
  <si>
    <t>NRS_MN-10189</t>
  </si>
  <si>
    <t>NRS23_MO_10177</t>
  </si>
  <si>
    <t>NRS_MO-10323</t>
  </si>
  <si>
    <t>NRS23_DE_10041</t>
  </si>
  <si>
    <t>NRS_DE-10124</t>
  </si>
  <si>
    <t>NRS23_WI_10095</t>
  </si>
  <si>
    <t>NRS_WI-10237</t>
  </si>
  <si>
    <t>NRS23_IL_10111</t>
  </si>
  <si>
    <t>NRS_IL-10219</t>
  </si>
  <si>
    <t>NRS23_IL_10086</t>
  </si>
  <si>
    <t>NRS_IL-10205</t>
  </si>
  <si>
    <t>NRS23_IN_10003</t>
  </si>
  <si>
    <t>NRS_IN-10084</t>
  </si>
  <si>
    <t>NRS23_TX_10313</t>
  </si>
  <si>
    <t>NRS_TX-10575</t>
  </si>
  <si>
    <t>NRS23_IL_10120</t>
  </si>
  <si>
    <t>NRS_IL-10228</t>
  </si>
  <si>
    <t>NRS23_IL_10115</t>
  </si>
  <si>
    <t>NRS_IL-10223</t>
  </si>
  <si>
    <t>NRS23_AL_10114</t>
  </si>
  <si>
    <t>NRS_AL-10188</t>
  </si>
  <si>
    <t>AL</t>
  </si>
  <si>
    <t>NRS23_IL_10017</t>
  </si>
  <si>
    <t>NRS_IL-10137</t>
  </si>
  <si>
    <t>NRS23_IL_10125</t>
  </si>
  <si>
    <t>NRS_IL-10233</t>
  </si>
  <si>
    <t>NRS23_TX_10325</t>
  </si>
  <si>
    <t>NRS_TX-10587</t>
  </si>
  <si>
    <t>NRS23_WI_10053</t>
  </si>
  <si>
    <t>NRS_WI-10284</t>
  </si>
  <si>
    <t>NRS23_WI_10027</t>
  </si>
  <si>
    <t>NRS_WI-10207</t>
  </si>
  <si>
    <t>NRS23_TX_10318</t>
  </si>
  <si>
    <t>NRS_TX-10580</t>
  </si>
  <si>
    <t>NRS23_MN_10020</t>
  </si>
  <si>
    <t>NRS_MN-10203</t>
  </si>
  <si>
    <t>NRS23_MN_10059</t>
  </si>
  <si>
    <t>NRS_MN-10266</t>
  </si>
  <si>
    <t>NRS23_MN_10098</t>
  </si>
  <si>
    <t>NRS_MN-10274</t>
  </si>
  <si>
    <t>NRS23_NE_10176</t>
  </si>
  <si>
    <t>NRS_NE-10334</t>
  </si>
  <si>
    <t>NRS23_MN_10024</t>
  </si>
  <si>
    <t>NRS_MN-10208</t>
  </si>
  <si>
    <t>Avg δ15N</t>
  </si>
  <si>
    <r>
      <t>Avg  δ</t>
    </r>
    <r>
      <rPr>
        <vertAlign val="superscript"/>
        <sz val="11"/>
        <color theme="1"/>
        <rFont val="Calibri"/>
        <family val="2"/>
      </rPr>
      <t>18</t>
    </r>
    <r>
      <rPr>
        <sz val="11"/>
        <color theme="1"/>
        <rFont val="Calibri"/>
        <family val="2"/>
      </rPr>
      <t>O</t>
    </r>
  </si>
  <si>
    <t>Count</t>
  </si>
  <si>
    <r>
      <t>δ</t>
    </r>
    <r>
      <rPr>
        <vertAlign val="superscript"/>
        <sz val="11"/>
        <color rgb="FFFFFFFF"/>
        <rFont val="Calibri"/>
        <family val="2"/>
      </rPr>
      <t>15</t>
    </r>
    <r>
      <rPr>
        <sz val="11"/>
        <color rgb="FFFFFFFF"/>
        <rFont val="Calibri"/>
        <family val="2"/>
      </rPr>
      <t>N Prec</t>
    </r>
  </si>
  <si>
    <r>
      <t>δ</t>
    </r>
    <r>
      <rPr>
        <vertAlign val="superscript"/>
        <sz val="11"/>
        <color rgb="FFFFFFFF"/>
        <rFont val="Calibri"/>
        <family val="2"/>
      </rPr>
      <t>18</t>
    </r>
    <r>
      <rPr>
        <sz val="11"/>
        <color rgb="FFFFFFFF"/>
        <rFont val="Calibri"/>
        <family val="2"/>
      </rPr>
      <t>O Prec</t>
    </r>
  </si>
  <si>
    <r>
      <t>Prec δ</t>
    </r>
    <r>
      <rPr>
        <vertAlign val="superscript"/>
        <sz val="11"/>
        <color rgb="FFFFFFFF"/>
        <rFont val="Calibri"/>
        <family val="2"/>
      </rPr>
      <t>15</t>
    </r>
    <r>
      <rPr>
        <sz val="11"/>
        <color rgb="FFFFFFFF"/>
        <rFont val="Calibri"/>
        <family val="2"/>
      </rPr>
      <t>N</t>
    </r>
  </si>
  <si>
    <r>
      <t>Prec δ</t>
    </r>
    <r>
      <rPr>
        <vertAlign val="superscript"/>
        <sz val="11"/>
        <color rgb="FFFFFFFF"/>
        <rFont val="Calibri"/>
        <family val="2"/>
      </rPr>
      <t>18</t>
    </r>
    <r>
      <rPr>
        <sz val="11"/>
        <color rgb="FFFFFFFF"/>
        <rFont val="Calibri"/>
        <family val="2"/>
      </rPr>
      <t>O</t>
    </r>
  </si>
  <si>
    <t>Water Isotope QA</t>
  </si>
  <si>
    <r>
      <t>Prec δ</t>
    </r>
    <r>
      <rPr>
        <vertAlign val="superscript"/>
        <sz val="11"/>
        <color rgb="FFFFFFFF"/>
        <rFont val="Calibri"/>
        <family val="2"/>
      </rPr>
      <t>2</t>
    </r>
    <r>
      <rPr>
        <sz val="11"/>
        <color rgb="FFFFFFFF"/>
        <rFont val="Calibri"/>
        <family val="2"/>
      </rPr>
      <t>H</t>
    </r>
  </si>
  <si>
    <t>Prec d-excess</t>
  </si>
  <si>
    <t>ISIRF QA standards for Accuracy</t>
  </si>
  <si>
    <t>Accuracy</t>
  </si>
  <si>
    <t>ISIRF Precision data</t>
  </si>
  <si>
    <t>Sample Duplicates</t>
  </si>
  <si>
    <t>Sample Name</t>
  </si>
  <si>
    <t>Position</t>
  </si>
  <si>
    <t>Area All</t>
  </si>
  <si>
    <t>Ampl  44</t>
  </si>
  <si>
    <r>
      <t>Calc δ</t>
    </r>
    <r>
      <rPr>
        <vertAlign val="superscript"/>
        <sz val="11"/>
        <color rgb="FFFFFFFF"/>
        <rFont val="Calibri"/>
        <family val="2"/>
      </rPr>
      <t>15</t>
    </r>
    <r>
      <rPr>
        <sz val="11"/>
        <color rgb="FFFFFFFF"/>
        <rFont val="Calibri"/>
        <family val="2"/>
      </rPr>
      <t>N</t>
    </r>
  </si>
  <si>
    <r>
      <t>Calc.  δ</t>
    </r>
    <r>
      <rPr>
        <vertAlign val="superscript"/>
        <sz val="11"/>
        <color rgb="FFFFFFFF"/>
        <rFont val="Calibri"/>
        <family val="2"/>
      </rPr>
      <t>18</t>
    </r>
    <r>
      <rPr>
        <sz val="11"/>
        <color rgb="FFFFFFFF"/>
        <rFont val="Calibri"/>
        <family val="2"/>
      </rPr>
      <t>O</t>
    </r>
  </si>
  <si>
    <t>Calc. Conc μMoles NO3</t>
  </si>
  <si>
    <r>
      <t>Actual δ</t>
    </r>
    <r>
      <rPr>
        <vertAlign val="superscript"/>
        <sz val="11"/>
        <color rgb="FFFFFFFF"/>
        <rFont val="Calibri"/>
        <family val="2"/>
      </rPr>
      <t>15</t>
    </r>
    <r>
      <rPr>
        <sz val="11"/>
        <color rgb="FFFFFFFF"/>
        <rFont val="Calibri"/>
        <family val="2"/>
      </rPr>
      <t>N</t>
    </r>
  </si>
  <si>
    <r>
      <t>Actual δ</t>
    </r>
    <r>
      <rPr>
        <vertAlign val="superscript"/>
        <sz val="11"/>
        <color rgb="FFFFFFFF"/>
        <rFont val="Calibri"/>
        <family val="2"/>
      </rPr>
      <t>18</t>
    </r>
    <r>
      <rPr>
        <sz val="11"/>
        <color rgb="FFFFFFFF"/>
        <rFont val="Calibri"/>
        <family val="2"/>
      </rPr>
      <t>O</t>
    </r>
  </si>
  <si>
    <r>
      <t>diff δ</t>
    </r>
    <r>
      <rPr>
        <vertAlign val="superscript"/>
        <sz val="11"/>
        <color rgb="FFFFFFFF"/>
        <rFont val="Calibri"/>
        <family val="2"/>
      </rPr>
      <t>15</t>
    </r>
    <r>
      <rPr>
        <sz val="11"/>
        <color rgb="FFFFFFFF"/>
        <rFont val="Calibri"/>
        <family val="2"/>
      </rPr>
      <t>N</t>
    </r>
  </si>
  <si>
    <r>
      <t>diff δ</t>
    </r>
    <r>
      <rPr>
        <vertAlign val="superscript"/>
        <sz val="11"/>
        <color rgb="FFFFFFFF"/>
        <rFont val="Calibri"/>
        <family val="2"/>
      </rPr>
      <t>18</t>
    </r>
    <r>
      <rPr>
        <sz val="11"/>
        <color rgb="FFFFFFFF"/>
        <rFont val="Calibri"/>
        <family val="2"/>
      </rPr>
      <t>O</t>
    </r>
  </si>
  <si>
    <t>ISIRF Spreadsheet</t>
  </si>
  <si>
    <r>
      <t>Var δ</t>
    </r>
    <r>
      <rPr>
        <vertAlign val="superscript"/>
        <sz val="11"/>
        <color rgb="FFFFFFFF"/>
        <rFont val="Calibri"/>
        <family val="2"/>
      </rPr>
      <t>15</t>
    </r>
    <r>
      <rPr>
        <sz val="11"/>
        <color rgb="FFFFFFFF"/>
        <rFont val="Calibri"/>
        <family val="2"/>
      </rPr>
      <t>N</t>
    </r>
  </si>
  <si>
    <r>
      <t>Var  δ</t>
    </r>
    <r>
      <rPr>
        <vertAlign val="superscript"/>
        <sz val="11"/>
        <color rgb="FFFFFFFF"/>
        <rFont val="Calibri"/>
        <family val="2"/>
      </rPr>
      <t>18</t>
    </r>
    <r>
      <rPr>
        <sz val="11"/>
        <color rgb="FFFFFFFF"/>
        <rFont val="Calibri"/>
        <family val="2"/>
      </rPr>
      <t>O</t>
    </r>
  </si>
  <si>
    <t>df</t>
  </si>
  <si>
    <t>ISIRF ID</t>
  </si>
  <si>
    <t>δ18O-H2O</t>
  </si>
  <si>
    <t>δ2H_H2O</t>
  </si>
  <si>
    <t>δ18O_H2O</t>
  </si>
  <si>
    <t>d-excess</t>
  </si>
  <si>
    <r>
      <t>Var δ</t>
    </r>
    <r>
      <rPr>
        <vertAlign val="superscript"/>
        <sz val="11"/>
        <color rgb="FFFFFFFF"/>
        <rFont val="Calibri"/>
        <family val="2"/>
      </rPr>
      <t>2</t>
    </r>
    <r>
      <rPr>
        <sz val="11"/>
        <color rgb="FFFFFFFF"/>
        <rFont val="Calibri"/>
        <family val="2"/>
      </rPr>
      <t>H</t>
    </r>
  </si>
  <si>
    <t>Var  d-excess</t>
  </si>
  <si>
    <t>ISIRF-0722</t>
  </si>
  <si>
    <t>GBOC-15N18O240812-8NRSA23Mix-1_Final</t>
  </si>
  <si>
    <t>GWMA21-N-076</t>
  </si>
  <si>
    <t>2310040</t>
  </si>
  <si>
    <t>GBOC-15N18O240821-8NRSA23-2_FINAL</t>
  </si>
  <si>
    <t>2310460</t>
  </si>
  <si>
    <t>LGR240213-8NRSA23-15</t>
  </si>
  <si>
    <t>2310853</t>
  </si>
  <si>
    <t>GBOC-15N18O241106-8NRSA23Mix-2_Final</t>
  </si>
  <si>
    <t>2410260</t>
  </si>
  <si>
    <t>LGR241213-8NRSA24-1</t>
  </si>
  <si>
    <t>2310853-R</t>
  </si>
  <si>
    <t>GWMA21-N-064</t>
  </si>
  <si>
    <t>2310003-R</t>
  </si>
  <si>
    <t>2410580</t>
  </si>
  <si>
    <t>LGR241213-8NRSA24-2</t>
  </si>
  <si>
    <t>2310003</t>
  </si>
  <si>
    <t>GBOC-15N18O241211-8NRSA23-3_Final</t>
  </si>
  <si>
    <t>2310700</t>
  </si>
  <si>
    <t>GBOC-15N18O240904-8NRSA23-4_Final</t>
  </si>
  <si>
    <t>LGR240104-8NRSA23-2</t>
  </si>
  <si>
    <t>2310720</t>
  </si>
  <si>
    <t>OSU-G9</t>
  </si>
  <si>
    <t>GBOC-15N18O250226-8LUBGWMA24-C_Final</t>
  </si>
  <si>
    <t>2310840</t>
  </si>
  <si>
    <t>LGR240322-8NRSA23-22</t>
  </si>
  <si>
    <t>GBOC-15N18O250507-2ROAR-1_Final</t>
  </si>
  <si>
    <t>2310322</t>
  </si>
  <si>
    <t>LGR240322-8NRSA23-23</t>
  </si>
  <si>
    <t>2310322-R</t>
  </si>
  <si>
    <t>GBOC-15N18O241204-8NRSA24-1_Final</t>
  </si>
  <si>
    <t>LGR240322-8NRSA23-27</t>
  </si>
  <si>
    <t>GBOC-15N18O250115-8NRSA24-2_Final</t>
  </si>
  <si>
    <t>2310418</t>
  </si>
  <si>
    <t>2410790-Rep</t>
  </si>
  <si>
    <t>2410090-Rep</t>
  </si>
  <si>
    <t>2410238-Rep</t>
  </si>
  <si>
    <t>2410492-Rep</t>
  </si>
  <si>
    <t>2410610-Rep</t>
  </si>
  <si>
    <t>GB-15N18O241204-8NRSA24-1</t>
  </si>
  <si>
    <t>GB-15N18O250115-8NRSA24-2</t>
  </si>
  <si>
    <t>d2H_H2O</t>
  </si>
  <si>
    <t>PESD.AL_CHEM_ID</t>
  </si>
  <si>
    <t xml:space="preserve">2023-2024 National Rivers and Streams Assessment </t>
  </si>
  <si>
    <t>Nitrate isotope data for samples with high nitrate values (mostly above 2 mg-N/L)</t>
  </si>
  <si>
    <t>Variable</t>
  </si>
  <si>
    <t>Description</t>
  </si>
  <si>
    <t>Units</t>
  </si>
  <si>
    <t>Unique identifier for each sample</t>
  </si>
  <si>
    <t>https://www.epa.gov/national-aquatic-resource-surveys</t>
  </si>
  <si>
    <t>NARS Site Identification number</t>
  </si>
  <si>
    <t>Visit number</t>
  </si>
  <si>
    <t>1= first visit, 2=second visit</t>
  </si>
  <si>
    <t>Site visit date</t>
  </si>
  <si>
    <t>Data source</t>
  </si>
  <si>
    <t>Unique site ID across surveys</t>
  </si>
  <si>
    <t>State abreviations</t>
  </si>
  <si>
    <t>Site elevation</t>
  </si>
  <si>
    <t>m</t>
  </si>
  <si>
    <t xml:space="preserve"> Nominal Latitude in decimal degrees DD83</t>
  </si>
  <si>
    <t xml:space="preserve"> Nominal Longitude in decimal degrees based on DD83</t>
  </si>
  <si>
    <t>decimal degrees DD83</t>
  </si>
  <si>
    <t>ID used by the PESD Chemistry lab in Corvallis</t>
  </si>
  <si>
    <t>Water chemistry sample conductivity</t>
  </si>
  <si>
    <t>Water chemistry sample nitrate concentration</t>
  </si>
  <si>
    <t>uS/cm</t>
  </si>
  <si>
    <t>mg-N/L</t>
  </si>
  <si>
    <r>
      <rPr>
        <sz val="11"/>
        <color theme="1"/>
        <rFont val="Calibri"/>
        <family val="2"/>
      </rPr>
      <t xml:space="preserve">‰ </t>
    </r>
    <r>
      <rPr>
        <sz val="11"/>
        <color theme="1"/>
        <rFont val="Calibri"/>
        <family val="2"/>
        <scheme val="minor"/>
      </rPr>
      <t>(Rsample/Rstandard - 1)*1000</t>
    </r>
  </si>
  <si>
    <t>Integrated Stable Isotope Facility, Corvallis OR</t>
  </si>
  <si>
    <r>
      <t xml:space="preserve">H2O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H ratios</t>
    </r>
  </si>
  <si>
    <r>
      <t xml:space="preserve">H2O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 xml:space="preserve">O ratios </t>
    </r>
  </si>
  <si>
    <t>deuterium excess</t>
  </si>
  <si>
    <r>
      <t xml:space="preserve">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>N ratios</t>
    </r>
  </si>
  <si>
    <r>
      <t xml:space="preserve">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 xml:space="preserve">O ratios </t>
    </r>
  </si>
  <si>
    <t>nine aggregrated Omernik level 3 ecoregions</t>
  </si>
  <si>
    <t>Stream order</t>
  </si>
  <si>
    <r>
      <rPr>
        <sz val="11"/>
        <color theme="1"/>
        <rFont val="Calibri"/>
        <family val="2"/>
      </rPr>
      <t xml:space="preserve">‰ </t>
    </r>
    <r>
      <rPr>
        <sz val="11"/>
        <color theme="1"/>
        <rFont val="Calibri"/>
        <family val="2"/>
        <scheme val="minor"/>
      </rPr>
      <t>(d2H - 8 x d18O)</t>
    </r>
  </si>
  <si>
    <t>PSTL_CODE</t>
  </si>
  <si>
    <t>NRSA2324_Nitrate_isotopes_data</t>
  </si>
  <si>
    <r>
      <t>Calc δ</t>
    </r>
    <r>
      <rPr>
        <vertAlign val="superscript"/>
        <sz val="11"/>
        <rFont val="Calibri"/>
        <family val="2"/>
      </rPr>
      <t>15</t>
    </r>
    <r>
      <rPr>
        <sz val="11"/>
        <rFont val="Calibri"/>
        <family val="2"/>
      </rPr>
      <t>N</t>
    </r>
  </si>
  <si>
    <r>
      <t>Calc.  δ</t>
    </r>
    <r>
      <rPr>
        <vertAlign val="superscript"/>
        <sz val="11"/>
        <rFont val="Calibri"/>
        <family val="2"/>
      </rPr>
      <t>18</t>
    </r>
    <r>
      <rPr>
        <sz val="11"/>
        <rFont val="Calibri"/>
        <family val="2"/>
      </rPr>
      <t>O</t>
    </r>
  </si>
  <si>
    <r>
      <t>Actual δ</t>
    </r>
    <r>
      <rPr>
        <vertAlign val="superscript"/>
        <sz val="11"/>
        <rFont val="Calibri"/>
        <family val="2"/>
      </rPr>
      <t>15</t>
    </r>
    <r>
      <rPr>
        <sz val="11"/>
        <rFont val="Calibri"/>
        <family val="2"/>
      </rPr>
      <t>N</t>
    </r>
  </si>
  <si>
    <r>
      <t>Actual δ</t>
    </r>
    <r>
      <rPr>
        <vertAlign val="superscript"/>
        <sz val="11"/>
        <rFont val="Calibri"/>
        <family val="2"/>
      </rPr>
      <t>18</t>
    </r>
    <r>
      <rPr>
        <sz val="11"/>
        <rFont val="Calibri"/>
        <family val="2"/>
      </rPr>
      <t>O</t>
    </r>
  </si>
  <si>
    <r>
      <t>diff δ</t>
    </r>
    <r>
      <rPr>
        <vertAlign val="superscript"/>
        <sz val="11"/>
        <rFont val="Calibri"/>
        <family val="2"/>
      </rPr>
      <t>15</t>
    </r>
    <r>
      <rPr>
        <sz val="11"/>
        <rFont val="Calibri"/>
        <family val="2"/>
      </rPr>
      <t>N</t>
    </r>
  </si>
  <si>
    <r>
      <t>diff δ</t>
    </r>
    <r>
      <rPr>
        <vertAlign val="superscript"/>
        <sz val="11"/>
        <rFont val="Calibri"/>
        <family val="2"/>
      </rPr>
      <t>18</t>
    </r>
    <r>
      <rPr>
        <sz val="11"/>
        <rFont val="Calibri"/>
        <family val="2"/>
      </rPr>
      <t>O</t>
    </r>
  </si>
  <si>
    <r>
      <t>Var δ</t>
    </r>
    <r>
      <rPr>
        <vertAlign val="superscript"/>
        <sz val="11"/>
        <rFont val="Calibri"/>
        <family val="2"/>
      </rPr>
      <t>15</t>
    </r>
    <r>
      <rPr>
        <sz val="11"/>
        <rFont val="Calibri"/>
        <family val="2"/>
      </rPr>
      <t>N</t>
    </r>
  </si>
  <si>
    <r>
      <t>Var  δ</t>
    </r>
    <r>
      <rPr>
        <vertAlign val="superscript"/>
        <sz val="11"/>
        <rFont val="Calibri"/>
        <family val="2"/>
      </rPr>
      <t>18</t>
    </r>
    <r>
      <rPr>
        <sz val="11"/>
        <rFont val="Calibri"/>
        <family val="2"/>
      </rPr>
      <t>O</t>
    </r>
  </si>
  <si>
    <r>
      <t>Var δ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H</t>
    </r>
  </si>
  <si>
    <t>QA Standard used to estimate accuracy</t>
  </si>
  <si>
    <t>Position within the analytical run set</t>
  </si>
  <si>
    <t>Area of the gas peak in the IRMS</t>
  </si>
  <si>
    <t>Amplitude of the gas peak in the IRMS</t>
  </si>
  <si>
    <t>Final calibrated δ15N value</t>
  </si>
  <si>
    <t>Final calibrated δ18O value</t>
  </si>
  <si>
    <t>Estimated nitrate concentration based on IRMS gas area</t>
  </si>
  <si>
    <t>Known δ15N value of the standard</t>
  </si>
  <si>
    <t>Known δ18O value of the standard</t>
  </si>
  <si>
    <t>Final calibrated δ15N minus known δ15N</t>
  </si>
  <si>
    <t>Final calibrated δ18O minus known δ18O</t>
  </si>
  <si>
    <t>Analytical run spreadsheet submitted to PI</t>
  </si>
  <si>
    <t>ISIRF Duplicates</t>
  </si>
  <si>
    <t>Variance between paired duplicates</t>
  </si>
  <si>
    <t>Degrees of Freedom</t>
  </si>
  <si>
    <t>Sample ID used in the analytical run</t>
  </si>
  <si>
    <t>Oxygen isotope ratio from water (H2O)</t>
  </si>
  <si>
    <t>Hydrogen isotope ratio from water (H2O)</t>
  </si>
  <si>
    <t>NRSA sample duplicates for study nitrate isotope precision</t>
  </si>
  <si>
    <t>Stdev δ15N</t>
  </si>
  <si>
    <r>
      <t>Stdev δ</t>
    </r>
    <r>
      <rPr>
        <vertAlign val="superscript"/>
        <sz val="11"/>
        <color theme="1"/>
        <rFont val="Calibri"/>
        <family val="2"/>
      </rPr>
      <t>18</t>
    </r>
    <r>
      <rPr>
        <sz val="11"/>
        <color theme="1"/>
        <rFont val="Calibri"/>
        <family val="2"/>
      </rPr>
      <t>O</t>
    </r>
  </si>
  <si>
    <t>inj stdev for δ2H_H2O</t>
  </si>
  <si>
    <t>inj stdev for δ18O_H2O</t>
  </si>
  <si>
    <r>
      <t xml:space="preserve">Accuracy for 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 xml:space="preserve">N values (average </t>
    </r>
    <r>
      <rPr>
        <sz val="11"/>
        <color theme="1"/>
        <rFont val="Calibri"/>
        <family val="2"/>
      </rPr>
      <t>± standard deviation)</t>
    </r>
  </si>
  <si>
    <r>
      <t xml:space="preserve">Accuracy for 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>O values</t>
    </r>
  </si>
  <si>
    <r>
      <t xml:space="preserve">Precision for 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>O values</t>
    </r>
  </si>
  <si>
    <r>
      <t xml:space="preserve">Precision for 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>N values based on ISIRF samples</t>
    </r>
  </si>
  <si>
    <r>
      <t xml:space="preserve">Precision for Nitrate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>N values based on NRSA duplicates</t>
    </r>
  </si>
  <si>
    <r>
      <t>Precision for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O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H values based on NRSA duplicates</t>
    </r>
  </si>
  <si>
    <r>
      <t>Precision for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O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>O values</t>
    </r>
  </si>
  <si>
    <t>standard deviation of δ2H_H2O values from repeated injections for a single sample (not a true measure of precision)</t>
  </si>
  <si>
    <t>standard deviation of δ18O_H2O values from repeated injections for a single sample (not a true measure of precision)</t>
  </si>
  <si>
    <r>
      <t>Precision for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d-excess values</t>
    </r>
  </si>
  <si>
    <r>
      <t>NRSA sample duplicates for study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isotope precision (NOTE: water isotope and QA data for all NRSA samples are available at DOI: 10.23719/1531017)</t>
    </r>
  </si>
  <si>
    <t>Data contacts: J. Renee Brooks (Jrenee.Brooks@gmail.com), Amanda Nahlik (Nahlik.Amanda@epa.gov), Jana Compton (Compton.Jana@epa.gov)</t>
  </si>
  <si>
    <t>δ18O-Nitrate</t>
  </si>
  <si>
    <t>δ15N-Nitrate</t>
  </si>
  <si>
    <t>Variance between duplicates</t>
  </si>
  <si>
    <r>
      <t xml:space="preserve">NRSA2324 Nitrate isotope QA data (see </t>
    </r>
    <r>
      <rPr>
        <b/>
        <sz val="11"/>
        <color theme="1"/>
        <rFont val="Calibri"/>
        <family val="2"/>
        <scheme val="minor"/>
      </rPr>
      <t xml:space="preserve">Brooks, J. R., Rugh, W., &amp; Werner, R. A. (2022). Tree Ring Stable Isotope Measurements: The Role of Quality Assurance and Quality Control to Ensure High Quality Data. In R. Siegwolf, J. R. Brooks, J. Roden, &amp; M. Saurer (Eds.), Stable Isotopes in Tree Rings: Inferring Physiological, Climatic and Environmental Responses: Springer. doi:10.1007/978-3-030-92698-4_6)
</t>
    </r>
  </si>
  <si>
    <t>QA Data: See Brooks, J. R., Rugh, W., &amp; Werner, R. A. (2022). Tree Ring Stable Isotope Measurements: The Role of Quality Assurance and Quality Control to Ensure High Quality Data. In R. Siegwolf, J. R. Brooks, J. Roden, &amp; M. Saurer (Eds.), Stable Isotopes in Tree Rings: Inferring Physiological, Climatic and Environmental Responses: Springer. doi:10.1007/978-3-030-92698-4_6)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</si>
</sst>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1"/>
      <color rgb="FFFFFFFF"/>
      <name val="Calibri"/>
      <family val="2"/>
    </font>
    <font>
      <vertAlign val="superscript"/>
      <sz val="11"/>
      <color rgb="FFFFFFFF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theme="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</font>
    <font>
      <vertAlign val="superscript"/>
      <sz val="11"/>
      <name val="Calibri"/>
      <family val="2"/>
    </font>
    <font>
      <vertAlign val="subscript"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A5A5A5"/>
        <bgColor rgb="FFFFFFFF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double">
        <color indexed="64"/>
      </top>
      <bottom style="hair">
        <color rgb="FF7F7F7F"/>
      </bottom>
      <diagonal/>
    </border>
    <border>
      <left/>
      <right/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rgb="FF7F7F7F"/>
      </left>
      <right style="thin">
        <color rgb="FF7F7F7F"/>
      </right>
      <top style="double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1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33" borderId="0" xfId="0" applyFill="1" applyAlignment="1">
      <alignment horizontal="center"/>
    </xf>
    <xf numFmtId="2" fontId="18" fillId="34" borderId="10" xfId="26" applyNumberFormat="1" applyFont="1" applyFill="1" applyBorder="1" applyAlignment="1">
      <alignment horizontal="center" wrapText="1"/>
    </xf>
    <xf numFmtId="0" fontId="0" fillId="33" borderId="0" xfId="0" applyFill="1"/>
    <xf numFmtId="0" fontId="20" fillId="35" borderId="10" xfId="26" applyFont="1" applyFill="1" applyBorder="1" applyAlignment="1">
      <alignment horizontal="center" wrapText="1"/>
    </xf>
    <xf numFmtId="0" fontId="20" fillId="35" borderId="10" xfId="26" applyFont="1" applyFill="1" applyBorder="1" applyAlignment="1">
      <alignment horizontal="center"/>
    </xf>
    <xf numFmtId="1" fontId="0" fillId="33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0" fontId="20" fillId="35" borderId="0" xfId="26" applyFont="1" applyFill="1" applyBorder="1" applyAlignment="1">
      <alignment horizontal="center"/>
    </xf>
    <xf numFmtId="0" fontId="9" fillId="5" borderId="11" xfId="9" applyBorder="1" applyAlignment="1">
      <alignment horizontal="center"/>
    </xf>
    <xf numFmtId="0" fontId="1" fillId="19" borderId="10" xfId="28" quotePrefix="1" applyNumberFormat="1" applyBorder="1" applyAlignment="1">
      <alignment horizontal="center"/>
    </xf>
    <xf numFmtId="2" fontId="23" fillId="0" borderId="0" xfId="8" applyNumberFormat="1" applyFont="1" applyFill="1" applyBorder="1"/>
    <xf numFmtId="2" fontId="23" fillId="0" borderId="0" xfId="7" applyNumberFormat="1" applyFont="1" applyFill="1" applyBorder="1" applyAlignment="1">
      <alignment horizontal="center"/>
    </xf>
    <xf numFmtId="0" fontId="0" fillId="0" borderId="0" xfId="0" quotePrefix="1"/>
    <xf numFmtId="0" fontId="0" fillId="0" borderId="12" xfId="0" applyBorder="1"/>
    <xf numFmtId="0" fontId="0" fillId="0" borderId="0" xfId="0" applyBorder="1"/>
    <xf numFmtId="0" fontId="26" fillId="0" borderId="0" xfId="26" quotePrefix="1" applyNumberFormat="1" applyFont="1" applyFill="1" applyBorder="1" applyAlignment="1">
      <alignment horizontal="left"/>
    </xf>
    <xf numFmtId="1" fontId="26" fillId="0" borderId="0" xfId="26" quotePrefix="1" applyNumberFormat="1" applyFont="1" applyFill="1" applyBorder="1" applyAlignment="1">
      <alignment horizontal="left"/>
    </xf>
    <xf numFmtId="0" fontId="26" fillId="0" borderId="0" xfId="26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0" fontId="23" fillId="0" borderId="0" xfId="9" applyFont="1" applyFill="1" applyBorder="1" applyAlignment="1">
      <alignment horizontal="left"/>
    </xf>
    <xf numFmtId="0" fontId="23" fillId="0" borderId="0" xfId="28" quotePrefix="1" applyNumberFormat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Alignment="1">
      <alignment horizontal="left"/>
    </xf>
    <xf numFmtId="2" fontId="0" fillId="0" borderId="0" xfId="0" applyNumberFormat="1" applyFill="1"/>
    <xf numFmtId="2" fontId="22" fillId="0" borderId="0" xfId="28" applyNumberFormat="1" applyFont="1" applyFill="1" applyBorder="1" applyAlignment="1" applyProtection="1">
      <alignment horizontal="center"/>
    </xf>
    <xf numFmtId="0" fontId="0" fillId="0" borderId="0" xfId="0" applyFill="1"/>
    <xf numFmtId="0" fontId="20" fillId="35" borderId="13" xfId="26" quotePrefix="1" applyNumberFormat="1" applyFont="1" applyFill="1" applyBorder="1" applyAlignment="1">
      <alignment horizontal="center"/>
    </xf>
    <xf numFmtId="0" fontId="20" fillId="35" borderId="14" xfId="26" quotePrefix="1" applyNumberFormat="1" applyFont="1" applyFill="1" applyBorder="1" applyAlignment="1">
      <alignment horizontal="center"/>
    </xf>
    <xf numFmtId="0" fontId="20" fillId="35" borderId="14" xfId="26" applyFont="1" applyFill="1" applyBorder="1" applyAlignment="1">
      <alignment horizontal="center"/>
    </xf>
    <xf numFmtId="0" fontId="20" fillId="35" borderId="15" xfId="26" applyFont="1" applyFill="1" applyBorder="1" applyAlignment="1"/>
    <xf numFmtId="0" fontId="22" fillId="0" borderId="0" xfId="28" applyFont="1" applyFill="1" applyBorder="1" applyAlignment="1" applyProtection="1">
      <alignment horizontal="left"/>
    </xf>
    <xf numFmtId="0" fontId="22" fillId="0" borderId="0" xfId="28" applyFont="1" applyFill="1" applyBorder="1" applyAlignment="1" applyProtection="1">
      <alignment horizontal="center"/>
    </xf>
    <xf numFmtId="2" fontId="0" fillId="0" borderId="0" xfId="0" applyNumberFormat="1" applyFill="1" applyBorder="1"/>
    <xf numFmtId="0" fontId="22" fillId="0" borderId="0" xfId="28" applyFont="1" applyFill="1" applyBorder="1" applyAlignment="1" applyProtection="1"/>
    <xf numFmtId="2" fontId="22" fillId="0" borderId="0" xfId="28" applyNumberFormat="1" applyFont="1" applyFill="1" applyBorder="1" applyAlignment="1" applyProtection="1"/>
    <xf numFmtId="2" fontId="0" fillId="0" borderId="0" xfId="0" applyNumberFormat="1" applyFill="1" applyBorder="1" applyAlignment="1"/>
    <xf numFmtId="1" fontId="0" fillId="0" borderId="0" xfId="0" applyNumberFormat="1" applyFill="1" applyBorder="1" applyAlignment="1"/>
    <xf numFmtId="164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Alignment="1">
      <alignment horizontal="right"/>
    </xf>
    <xf numFmtId="0" fontId="20" fillId="35" borderId="10" xfId="26" applyFont="1" applyFill="1" applyBorder="1" applyAlignment="1">
      <alignment horizontal="right"/>
    </xf>
    <xf numFmtId="1" fontId="20" fillId="35" borderId="14" xfId="26" quotePrefix="1" applyNumberFormat="1" applyFont="1" applyFill="1" applyBorder="1" applyAlignment="1">
      <alignment horizontal="center"/>
    </xf>
    <xf numFmtId="0" fontId="20" fillId="35" borderId="15" xfId="26" applyFont="1" applyFill="1" applyBorder="1" applyAlignment="1">
      <alignment horizontal="center"/>
    </xf>
    <xf numFmtId="1" fontId="22" fillId="0" borderId="0" xfId="28" applyNumberFormat="1" applyFont="1" applyFill="1" applyBorder="1" applyAlignment="1" applyProtection="1">
      <alignment horizontal="center"/>
    </xf>
    <xf numFmtId="2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9" fillId="5" borderId="16" xfId="9" applyBorder="1" applyAlignment="1">
      <alignment horizontal="left"/>
    </xf>
    <xf numFmtId="0" fontId="1" fillId="19" borderId="14" xfId="28" quotePrefix="1" applyNumberFormat="1" applyBorder="1" applyAlignment="1">
      <alignment horizontal="right"/>
    </xf>
    <xf numFmtId="0" fontId="0" fillId="0" borderId="0" xfId="0" applyFill="1" applyBorder="1" applyAlignment="1">
      <alignment horizontal="left"/>
    </xf>
    <xf numFmtId="2" fontId="0" fillId="0" borderId="0" xfId="0" applyNumberForma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9" fillId="0" borderId="0" xfId="9" applyFill="1" applyBorder="1" applyAlignment="1" applyProtection="1">
      <alignment horizontal="left"/>
      <protection locked="0"/>
    </xf>
    <xf numFmtId="2" fontId="23" fillId="0" borderId="0" xfId="11" applyNumberFormat="1" applyFont="1" applyFill="1" applyBorder="1" applyAlignment="1" applyProtection="1">
      <alignment horizontal="right"/>
    </xf>
    <xf numFmtId="2" fontId="23" fillId="0" borderId="0" xfId="10" applyNumberFormat="1" applyFont="1" applyFill="1" applyBorder="1" applyAlignment="1">
      <alignment horizontal="right"/>
    </xf>
    <xf numFmtId="49" fontId="0" fillId="0" borderId="0" xfId="0" applyNumberFormat="1" applyFill="1" applyBorder="1" applyAlignment="1">
      <alignment horizontal="left"/>
    </xf>
    <xf numFmtId="1" fontId="0" fillId="0" borderId="0" xfId="0" applyNumberFormat="1" applyFill="1" applyBorder="1" applyAlignment="1">
      <alignment horizontal="left"/>
    </xf>
    <xf numFmtId="2" fontId="23" fillId="0" borderId="0" xfId="7" applyNumberFormat="1" applyFont="1" applyFill="1" applyBorder="1"/>
    <xf numFmtId="2" fontId="22" fillId="0" borderId="0" xfId="28" applyNumberFormat="1" applyFont="1" applyFill="1" applyBorder="1" applyAlignment="1" applyProtection="1">
      <alignment horizontal="left"/>
    </xf>
    <xf numFmtId="0" fontId="1" fillId="19" borderId="14" xfId="28" quotePrefix="1" applyNumberFormat="1" applyBorder="1" applyAlignment="1">
      <alignment horizontal="center"/>
    </xf>
    <xf numFmtId="1" fontId="0" fillId="0" borderId="0" xfId="0" applyNumberFormat="1" applyAlignment="1">
      <alignment horizontal="left"/>
    </xf>
    <xf numFmtId="2" fontId="0" fillId="33" borderId="0" xfId="0" applyNumberFormat="1" applyFill="1" applyAlignment="1">
      <alignment horizontal="center"/>
    </xf>
    <xf numFmtId="2" fontId="0" fillId="33" borderId="0" xfId="0" applyNumberFormat="1" applyFill="1"/>
    <xf numFmtId="0" fontId="0" fillId="33" borderId="0" xfId="0" applyFill="1" applyAlignment="1">
      <alignment horizontal="right"/>
    </xf>
    <xf numFmtId="2" fontId="0" fillId="33" borderId="0" xfId="0" applyNumberFormat="1" applyFill="1" applyAlignment="1">
      <alignment horizontal="right"/>
    </xf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7"/>
  <sheetViews>
    <sheetView tabSelected="1" topLeftCell="A7" workbookViewId="0">
      <selection activeCell="A27" sqref="A27"/>
    </sheetView>
  </sheetViews>
  <sheetFormatPr defaultRowHeight="15" x14ac:dyDescent="0.25"/>
  <cols>
    <col min="1" max="1" width="26.85546875" customWidth="1"/>
    <col min="2" max="2" width="52.7109375" customWidth="1"/>
    <col min="3" max="3" width="26.7109375" customWidth="1"/>
    <col min="4" max="4" width="27.7109375" customWidth="1"/>
  </cols>
  <sheetData>
    <row r="1" spans="1:4" x14ac:dyDescent="0.25">
      <c r="A1" t="s">
        <v>437</v>
      </c>
    </row>
    <row r="2" spans="1:4" x14ac:dyDescent="0.25">
      <c r="A2" t="s">
        <v>438</v>
      </c>
    </row>
    <row r="3" spans="1:4" x14ac:dyDescent="0.25">
      <c r="A3" t="s">
        <v>516</v>
      </c>
    </row>
    <row r="5" spans="1:4" x14ac:dyDescent="0.25">
      <c r="A5" t="s">
        <v>472</v>
      </c>
    </row>
    <row r="6" spans="1:4" x14ac:dyDescent="0.25">
      <c r="A6" s="18" t="s">
        <v>439</v>
      </c>
      <c r="B6" s="18" t="s">
        <v>440</v>
      </c>
      <c r="C6" s="18" t="s">
        <v>441</v>
      </c>
      <c r="D6" s="18" t="s">
        <v>448</v>
      </c>
    </row>
    <row r="7" spans="1:4" x14ac:dyDescent="0.25">
      <c r="A7" t="s">
        <v>0</v>
      </c>
      <c r="B7" t="s">
        <v>442</v>
      </c>
      <c r="D7" t="s">
        <v>443</v>
      </c>
    </row>
    <row r="8" spans="1:4" x14ac:dyDescent="0.25">
      <c r="A8" t="s">
        <v>1</v>
      </c>
      <c r="B8" t="s">
        <v>444</v>
      </c>
      <c r="D8" t="s">
        <v>443</v>
      </c>
    </row>
    <row r="9" spans="1:4" x14ac:dyDescent="0.25">
      <c r="A9" t="s">
        <v>2</v>
      </c>
      <c r="B9" t="s">
        <v>445</v>
      </c>
      <c r="C9" t="s">
        <v>446</v>
      </c>
      <c r="D9" t="s">
        <v>443</v>
      </c>
    </row>
    <row r="10" spans="1:4" x14ac:dyDescent="0.25">
      <c r="A10" t="s">
        <v>3</v>
      </c>
      <c r="B10" t="s">
        <v>447</v>
      </c>
      <c r="D10" t="s">
        <v>443</v>
      </c>
    </row>
    <row r="11" spans="1:4" x14ac:dyDescent="0.25">
      <c r="A11" t="s">
        <v>4</v>
      </c>
      <c r="B11" t="s">
        <v>449</v>
      </c>
      <c r="D11" t="s">
        <v>443</v>
      </c>
    </row>
    <row r="12" spans="1:4" x14ac:dyDescent="0.25">
      <c r="A12" t="s">
        <v>471</v>
      </c>
      <c r="B12" t="s">
        <v>450</v>
      </c>
      <c r="D12" t="s">
        <v>443</v>
      </c>
    </row>
    <row r="13" spans="1:4" x14ac:dyDescent="0.25">
      <c r="A13" t="s">
        <v>5</v>
      </c>
      <c r="B13" t="s">
        <v>451</v>
      </c>
      <c r="C13" t="s">
        <v>452</v>
      </c>
      <c r="D13" t="s">
        <v>443</v>
      </c>
    </row>
    <row r="14" spans="1:4" x14ac:dyDescent="0.25">
      <c r="A14" t="s">
        <v>6</v>
      </c>
      <c r="B14" t="s">
        <v>453</v>
      </c>
      <c r="C14" t="s">
        <v>455</v>
      </c>
      <c r="D14" t="s">
        <v>443</v>
      </c>
    </row>
    <row r="15" spans="1:4" x14ac:dyDescent="0.25">
      <c r="A15" t="s">
        <v>7</v>
      </c>
      <c r="B15" t="s">
        <v>454</v>
      </c>
      <c r="C15" t="s">
        <v>455</v>
      </c>
      <c r="D15" t="s">
        <v>443</v>
      </c>
    </row>
    <row r="16" spans="1:4" x14ac:dyDescent="0.25">
      <c r="A16" t="s">
        <v>436</v>
      </c>
      <c r="B16" t="s">
        <v>456</v>
      </c>
      <c r="D16" t="s">
        <v>443</v>
      </c>
    </row>
    <row r="17" spans="1:4" x14ac:dyDescent="0.25">
      <c r="A17" t="s">
        <v>8</v>
      </c>
      <c r="B17" t="s">
        <v>457</v>
      </c>
      <c r="C17" t="s">
        <v>459</v>
      </c>
      <c r="D17" t="s">
        <v>443</v>
      </c>
    </row>
    <row r="18" spans="1:4" x14ac:dyDescent="0.25">
      <c r="A18" t="s">
        <v>9</v>
      </c>
      <c r="B18" t="s">
        <v>458</v>
      </c>
      <c r="C18" t="s">
        <v>460</v>
      </c>
      <c r="D18" t="s">
        <v>443</v>
      </c>
    </row>
    <row r="19" spans="1:4" ht="17.25" x14ac:dyDescent="0.25">
      <c r="A19" t="s">
        <v>435</v>
      </c>
      <c r="B19" t="s">
        <v>463</v>
      </c>
      <c r="C19" t="s">
        <v>461</v>
      </c>
      <c r="D19" t="s">
        <v>462</v>
      </c>
    </row>
    <row r="20" spans="1:4" ht="17.25" x14ac:dyDescent="0.25">
      <c r="A20" t="s">
        <v>10</v>
      </c>
      <c r="B20" t="s">
        <v>464</v>
      </c>
      <c r="C20" t="s">
        <v>461</v>
      </c>
      <c r="D20" t="s">
        <v>462</v>
      </c>
    </row>
    <row r="21" spans="1:4" x14ac:dyDescent="0.25">
      <c r="A21" t="s">
        <v>11</v>
      </c>
      <c r="B21" t="s">
        <v>465</v>
      </c>
      <c r="C21" t="s">
        <v>470</v>
      </c>
    </row>
    <row r="22" spans="1:4" ht="17.25" x14ac:dyDescent="0.25">
      <c r="A22" t="s">
        <v>12</v>
      </c>
      <c r="B22" t="s">
        <v>466</v>
      </c>
      <c r="C22" t="s">
        <v>461</v>
      </c>
      <c r="D22" t="s">
        <v>462</v>
      </c>
    </row>
    <row r="23" spans="1:4" ht="17.25" x14ac:dyDescent="0.25">
      <c r="A23" t="s">
        <v>13</v>
      </c>
      <c r="B23" t="s">
        <v>467</v>
      </c>
      <c r="C23" t="s">
        <v>461</v>
      </c>
      <c r="D23" t="s">
        <v>462</v>
      </c>
    </row>
    <row r="24" spans="1:4" x14ac:dyDescent="0.25">
      <c r="A24" t="s">
        <v>14</v>
      </c>
      <c r="B24" s="17" t="s">
        <v>468</v>
      </c>
      <c r="D24" t="s">
        <v>443</v>
      </c>
    </row>
    <row r="25" spans="1:4" x14ac:dyDescent="0.25">
      <c r="A25" t="s">
        <v>15</v>
      </c>
      <c r="B25" t="s">
        <v>469</v>
      </c>
      <c r="D25" t="s">
        <v>443</v>
      </c>
    </row>
    <row r="27" spans="1:4" x14ac:dyDescent="0.25">
      <c r="A27" t="s">
        <v>521</v>
      </c>
    </row>
    <row r="28" spans="1:4" ht="17.25" x14ac:dyDescent="0.25">
      <c r="B28" s="6" t="s">
        <v>505</v>
      </c>
      <c r="C28" s="6" t="s">
        <v>506</v>
      </c>
    </row>
    <row r="29" spans="1:4" x14ac:dyDescent="0.25">
      <c r="B29" s="6" t="str">
        <f>_xlfn.CONCAT(ROUND('QA data'!E3,2), " ± ",ROUND('QA data'!F3,2), " ‰")</f>
        <v>0.03 ± 0.32 ‰</v>
      </c>
      <c r="C29" s="6" t="str">
        <f>_xlfn.CONCAT(ROUND('QA data'!G3,2), " ± ",ROUND('QA data'!H3,2), " ‰")</f>
        <v>-0.02 ± 0.38 ‰</v>
      </c>
    </row>
    <row r="30" spans="1:4" x14ac:dyDescent="0.25">
      <c r="A30" t="s">
        <v>368</v>
      </c>
      <c r="C30" s="19"/>
      <c r="D30" s="19"/>
    </row>
    <row r="31" spans="1:4" x14ac:dyDescent="0.25">
      <c r="A31" s="18" t="s">
        <v>439</v>
      </c>
      <c r="B31" s="18" t="s">
        <v>440</v>
      </c>
    </row>
    <row r="32" spans="1:4" x14ac:dyDescent="0.25">
      <c r="A32" s="20" t="s">
        <v>372</v>
      </c>
      <c r="B32" t="s">
        <v>482</v>
      </c>
    </row>
    <row r="33" spans="1:3" x14ac:dyDescent="0.25">
      <c r="A33" s="20" t="s">
        <v>373</v>
      </c>
      <c r="B33" t="s">
        <v>483</v>
      </c>
    </row>
    <row r="34" spans="1:3" x14ac:dyDescent="0.25">
      <c r="A34" s="20" t="s">
        <v>374</v>
      </c>
      <c r="B34" t="s">
        <v>484</v>
      </c>
    </row>
    <row r="35" spans="1:3" x14ac:dyDescent="0.25">
      <c r="A35" s="21" t="s">
        <v>375</v>
      </c>
      <c r="B35" t="s">
        <v>485</v>
      </c>
    </row>
    <row r="36" spans="1:3" ht="17.25" x14ac:dyDescent="0.25">
      <c r="A36" s="22" t="s">
        <v>473</v>
      </c>
      <c r="B36" t="s">
        <v>486</v>
      </c>
    </row>
    <row r="37" spans="1:3" ht="17.25" x14ac:dyDescent="0.25">
      <c r="A37" s="22" t="s">
        <v>474</v>
      </c>
      <c r="B37" t="s">
        <v>487</v>
      </c>
    </row>
    <row r="38" spans="1:3" x14ac:dyDescent="0.25">
      <c r="A38" s="22" t="s">
        <v>378</v>
      </c>
      <c r="B38" t="s">
        <v>488</v>
      </c>
    </row>
    <row r="39" spans="1:3" ht="17.25" x14ac:dyDescent="0.25">
      <c r="A39" s="22" t="s">
        <v>475</v>
      </c>
      <c r="B39" t="s">
        <v>489</v>
      </c>
    </row>
    <row r="40" spans="1:3" ht="17.25" x14ac:dyDescent="0.25">
      <c r="A40" s="22" t="s">
        <v>476</v>
      </c>
      <c r="B40" t="s">
        <v>490</v>
      </c>
    </row>
    <row r="41" spans="1:3" ht="17.25" x14ac:dyDescent="0.25">
      <c r="A41" s="22" t="s">
        <v>477</v>
      </c>
      <c r="B41" t="s">
        <v>491</v>
      </c>
    </row>
    <row r="42" spans="1:3" ht="17.25" x14ac:dyDescent="0.25">
      <c r="A42" s="22" t="s">
        <v>478</v>
      </c>
      <c r="B42" t="s">
        <v>492</v>
      </c>
    </row>
    <row r="43" spans="1:3" x14ac:dyDescent="0.25">
      <c r="A43" s="22" t="s">
        <v>383</v>
      </c>
      <c r="B43" t="s">
        <v>493</v>
      </c>
    </row>
    <row r="44" spans="1:3" x14ac:dyDescent="0.25">
      <c r="A44" s="22"/>
    </row>
    <row r="45" spans="1:3" ht="17.25" x14ac:dyDescent="0.25">
      <c r="A45" t="s">
        <v>370</v>
      </c>
      <c r="B45" s="6" t="s">
        <v>508</v>
      </c>
      <c r="C45" s="6" t="s">
        <v>507</v>
      </c>
    </row>
    <row r="46" spans="1:3" x14ac:dyDescent="0.25">
      <c r="B46" s="6" t="str">
        <f>_xlfn.CONCAT(ROUND('QA data'!R3,2)," ‰")</f>
        <v>0.09 ‰</v>
      </c>
      <c r="C46" s="6" t="str">
        <f>_xlfn.CONCAT(ROUND('QA data'!S3,2)," ‰")</f>
        <v>0.4 ‰</v>
      </c>
    </row>
    <row r="47" spans="1:3" x14ac:dyDescent="0.25">
      <c r="A47" s="18" t="s">
        <v>439</v>
      </c>
      <c r="B47" s="18" t="s">
        <v>440</v>
      </c>
    </row>
    <row r="48" spans="1:3" x14ac:dyDescent="0.25">
      <c r="A48" s="20" t="s">
        <v>372</v>
      </c>
      <c r="B48" s="26" t="s">
        <v>494</v>
      </c>
    </row>
    <row r="49" spans="1:3" x14ac:dyDescent="0.25">
      <c r="A49" s="20" t="s">
        <v>373</v>
      </c>
      <c r="B49" t="s">
        <v>483</v>
      </c>
    </row>
    <row r="50" spans="1:3" x14ac:dyDescent="0.25">
      <c r="A50" s="20" t="s">
        <v>374</v>
      </c>
      <c r="B50" t="s">
        <v>484</v>
      </c>
    </row>
    <row r="51" spans="1:3" x14ac:dyDescent="0.25">
      <c r="A51" s="20" t="s">
        <v>375</v>
      </c>
      <c r="B51" t="s">
        <v>485</v>
      </c>
    </row>
    <row r="52" spans="1:3" ht="17.25" x14ac:dyDescent="0.25">
      <c r="A52" s="22" t="s">
        <v>473</v>
      </c>
      <c r="B52" t="s">
        <v>486</v>
      </c>
    </row>
    <row r="53" spans="1:3" ht="17.25" x14ac:dyDescent="0.25">
      <c r="A53" s="22" t="s">
        <v>474</v>
      </c>
      <c r="B53" t="s">
        <v>487</v>
      </c>
    </row>
    <row r="54" spans="1:3" x14ac:dyDescent="0.25">
      <c r="A54" s="22" t="s">
        <v>378</v>
      </c>
      <c r="B54" t="s">
        <v>488</v>
      </c>
    </row>
    <row r="55" spans="1:3" x14ac:dyDescent="0.25">
      <c r="A55" s="22" t="s">
        <v>383</v>
      </c>
      <c r="B55" t="s">
        <v>493</v>
      </c>
    </row>
    <row r="56" spans="1:3" ht="17.25" x14ac:dyDescent="0.25">
      <c r="A56" s="22" t="s">
        <v>479</v>
      </c>
      <c r="B56" t="s">
        <v>519</v>
      </c>
    </row>
    <row r="57" spans="1:3" ht="17.25" x14ac:dyDescent="0.25">
      <c r="A57" s="22" t="s">
        <v>480</v>
      </c>
      <c r="B57" t="s">
        <v>519</v>
      </c>
    </row>
    <row r="58" spans="1:3" x14ac:dyDescent="0.25">
      <c r="A58" s="23" t="s">
        <v>386</v>
      </c>
      <c r="B58" t="s">
        <v>496</v>
      </c>
    </row>
    <row r="59" spans="1:3" x14ac:dyDescent="0.25">
      <c r="A59" s="23"/>
    </row>
    <row r="60" spans="1:3" x14ac:dyDescent="0.25">
      <c r="A60" t="s">
        <v>500</v>
      </c>
    </row>
    <row r="61" spans="1:3" ht="17.25" x14ac:dyDescent="0.25">
      <c r="B61" s="6" t="s">
        <v>509</v>
      </c>
      <c r="C61" s="6" t="s">
        <v>507</v>
      </c>
    </row>
    <row r="62" spans="1:3" x14ac:dyDescent="0.25">
      <c r="B62" s="6" t="str">
        <f>_xlfn.CONCAT(ROUND('QA data'!AB3,2)," ‰")</f>
        <v>0.1 ‰</v>
      </c>
      <c r="C62" s="6" t="str">
        <f>_xlfn.CONCAT(ROUND('QA data'!AC3,2)," ‰")</f>
        <v>0.79 ‰</v>
      </c>
    </row>
    <row r="63" spans="1:3" x14ac:dyDescent="0.25">
      <c r="A63" s="18" t="s">
        <v>439</v>
      </c>
      <c r="B63" s="18" t="s">
        <v>440</v>
      </c>
    </row>
    <row r="64" spans="1:3" x14ac:dyDescent="0.25">
      <c r="A64" s="24" t="s">
        <v>387</v>
      </c>
      <c r="B64" s="26" t="s">
        <v>497</v>
      </c>
    </row>
    <row r="65" spans="1:4" x14ac:dyDescent="0.25">
      <c r="A65" s="25" t="s">
        <v>388</v>
      </c>
      <c r="B65" s="26" t="s">
        <v>498</v>
      </c>
    </row>
    <row r="66" spans="1:4" ht="17.25" x14ac:dyDescent="0.25">
      <c r="A66" s="25" t="s">
        <v>518</v>
      </c>
      <c r="B66" t="s">
        <v>466</v>
      </c>
    </row>
    <row r="67" spans="1:4" ht="17.25" x14ac:dyDescent="0.25">
      <c r="A67" s="25" t="s">
        <v>517</v>
      </c>
      <c r="B67" t="s">
        <v>467</v>
      </c>
    </row>
    <row r="68" spans="1:4" x14ac:dyDescent="0.25">
      <c r="A68" s="22" t="s">
        <v>383</v>
      </c>
      <c r="B68" t="s">
        <v>493</v>
      </c>
    </row>
    <row r="69" spans="1:4" ht="17.25" x14ac:dyDescent="0.25">
      <c r="A69" s="22" t="s">
        <v>479</v>
      </c>
      <c r="B69" t="s">
        <v>495</v>
      </c>
    </row>
    <row r="70" spans="1:4" ht="17.25" x14ac:dyDescent="0.25">
      <c r="A70" s="22" t="s">
        <v>480</v>
      </c>
      <c r="B70" t="s">
        <v>495</v>
      </c>
    </row>
    <row r="71" spans="1:4" x14ac:dyDescent="0.25">
      <c r="A71" s="23" t="s">
        <v>386</v>
      </c>
      <c r="B71" t="s">
        <v>496</v>
      </c>
    </row>
    <row r="72" spans="1:4" x14ac:dyDescent="0.25">
      <c r="A72" s="23"/>
    </row>
    <row r="73" spans="1:4" ht="18" x14ac:dyDescent="0.35">
      <c r="A73" t="s">
        <v>515</v>
      </c>
    </row>
    <row r="74" spans="1:4" ht="18.75" x14ac:dyDescent="0.35">
      <c r="B74" s="6" t="s">
        <v>510</v>
      </c>
      <c r="C74" s="6" t="s">
        <v>511</v>
      </c>
      <c r="D74" s="6" t="s">
        <v>514</v>
      </c>
    </row>
    <row r="75" spans="1:4" x14ac:dyDescent="0.25">
      <c r="B75" s="6" t="str">
        <f>_xlfn.CONCAT(ROUND('QA data'!AK3,2)," ‰")</f>
        <v>0.22 ‰</v>
      </c>
      <c r="C75" s="6" t="str">
        <f>_xlfn.CONCAT(ROUND('QA data'!AM3,2)," ‰")</f>
        <v>0.05 ‰</v>
      </c>
      <c r="D75" s="6" t="str">
        <f>_xlfn.CONCAT(ROUND('QA data'!AO3,2)," ‰")</f>
        <v>0.57 ‰</v>
      </c>
    </row>
    <row r="76" spans="1:4" x14ac:dyDescent="0.25">
      <c r="A76" s="18" t="s">
        <v>439</v>
      </c>
      <c r="B76" s="18" t="s">
        <v>440</v>
      </c>
    </row>
    <row r="77" spans="1:4" x14ac:dyDescent="0.25">
      <c r="A77" s="24" t="s">
        <v>387</v>
      </c>
      <c r="B77" s="26" t="s">
        <v>497</v>
      </c>
    </row>
    <row r="78" spans="1:4" x14ac:dyDescent="0.25">
      <c r="A78" s="25" t="s">
        <v>389</v>
      </c>
      <c r="B78" s="26" t="s">
        <v>499</v>
      </c>
    </row>
    <row r="79" spans="1:4" x14ac:dyDescent="0.25">
      <c r="A79" s="23" t="s">
        <v>503</v>
      </c>
      <c r="B79" s="26" t="s">
        <v>512</v>
      </c>
    </row>
    <row r="80" spans="1:4" x14ac:dyDescent="0.25">
      <c r="A80" s="25" t="s">
        <v>390</v>
      </c>
      <c r="B80" s="26" t="s">
        <v>498</v>
      </c>
    </row>
    <row r="81" spans="1:2" x14ac:dyDescent="0.25">
      <c r="A81" s="23" t="s">
        <v>504</v>
      </c>
      <c r="B81" s="26" t="s">
        <v>513</v>
      </c>
    </row>
    <row r="82" spans="1:2" x14ac:dyDescent="0.25">
      <c r="A82" s="25" t="s">
        <v>391</v>
      </c>
      <c r="B82" t="s">
        <v>465</v>
      </c>
    </row>
    <row r="83" spans="1:2" x14ac:dyDescent="0.25">
      <c r="A83" s="23" t="s">
        <v>383</v>
      </c>
      <c r="B83" t="s">
        <v>493</v>
      </c>
    </row>
    <row r="84" spans="1:2" ht="17.25" x14ac:dyDescent="0.25">
      <c r="A84" s="22" t="s">
        <v>481</v>
      </c>
      <c r="B84" t="s">
        <v>495</v>
      </c>
    </row>
    <row r="85" spans="1:2" ht="17.25" x14ac:dyDescent="0.25">
      <c r="A85" s="22" t="s">
        <v>480</v>
      </c>
      <c r="B85" t="s">
        <v>495</v>
      </c>
    </row>
    <row r="86" spans="1:2" x14ac:dyDescent="0.25">
      <c r="A86" s="22" t="s">
        <v>393</v>
      </c>
      <c r="B86" t="s">
        <v>495</v>
      </c>
    </row>
    <row r="87" spans="1:2" x14ac:dyDescent="0.25">
      <c r="A87" s="23" t="s">
        <v>386</v>
      </c>
      <c r="B87" t="s">
        <v>496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63"/>
  <sheetViews>
    <sheetView workbookViewId="0">
      <pane xSplit="1" ySplit="1" topLeftCell="B63" activePane="bottomRight" state="frozen"/>
      <selection pane="topRight" activeCell="B1" sqref="B1"/>
      <selection pane="bottomLeft" activeCell="A2" sqref="A2"/>
      <selection pane="bottomRight" activeCell="L118" sqref="L118"/>
    </sheetView>
  </sheetViews>
  <sheetFormatPr defaultRowHeight="15" x14ac:dyDescent="0.25"/>
  <cols>
    <col min="1" max="1" width="8" bestFit="1" customWidth="1"/>
    <col min="2" max="2" width="16.85546875" bestFit="1" customWidth="1"/>
    <col min="3" max="3" width="6" customWidth="1"/>
    <col min="4" max="4" width="10" bestFit="1" customWidth="1"/>
    <col min="5" max="5" width="14.5703125" bestFit="1" customWidth="1"/>
    <col min="6" max="7" width="10.85546875" bestFit="1" customWidth="1"/>
    <col min="8" max="8" width="12" customWidth="1"/>
    <col min="9" max="9" width="12.7109375" customWidth="1"/>
    <col min="10" max="10" width="17.42578125" bestFit="1" customWidth="1"/>
    <col min="11" max="11" width="13.140625" bestFit="1" customWidth="1"/>
    <col min="12" max="12" width="12.85546875" bestFit="1" customWidth="1"/>
    <col min="13" max="13" width="9.140625" bestFit="1" customWidth="1"/>
    <col min="14" max="14" width="10.28515625" bestFit="1" customWidth="1"/>
    <col min="15" max="15" width="8.5703125" bestFit="1" customWidth="1"/>
    <col min="16" max="17" width="12.5703125" bestFit="1" customWidth="1"/>
    <col min="19" max="19" width="11.5703125" bestFit="1" customWidth="1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471</v>
      </c>
      <c r="G1" t="s">
        <v>5</v>
      </c>
      <c r="H1" t="s">
        <v>6</v>
      </c>
      <c r="I1" t="s">
        <v>7</v>
      </c>
      <c r="J1" t="s">
        <v>436</v>
      </c>
      <c r="K1" t="s">
        <v>8</v>
      </c>
      <c r="L1" t="s">
        <v>9</v>
      </c>
      <c r="M1" t="s">
        <v>435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</row>
    <row r="2" spans="1:19" x14ac:dyDescent="0.25">
      <c r="A2">
        <v>2021888</v>
      </c>
      <c r="B2" t="s">
        <v>16</v>
      </c>
      <c r="C2">
        <v>1</v>
      </c>
      <c r="D2" s="1">
        <v>45042</v>
      </c>
      <c r="E2" t="s">
        <v>17</v>
      </c>
      <c r="F2" t="s">
        <v>18</v>
      </c>
      <c r="G2">
        <v>30.96</v>
      </c>
      <c r="H2">
        <v>32.650932529999999</v>
      </c>
      <c r="I2">
        <v>-114.6933435</v>
      </c>
      <c r="J2">
        <v>2310003</v>
      </c>
      <c r="K2">
        <v>2050</v>
      </c>
      <c r="L2">
        <v>2.8</v>
      </c>
      <c r="M2">
        <v>-95.83</v>
      </c>
      <c r="N2">
        <v>-11.67</v>
      </c>
      <c r="O2">
        <v>-2.4700000000000002</v>
      </c>
      <c r="P2">
        <v>10.11</v>
      </c>
      <c r="Q2">
        <v>5.31</v>
      </c>
      <c r="R2" t="s">
        <v>19</v>
      </c>
      <c r="S2">
        <v>2</v>
      </c>
    </row>
    <row r="3" spans="1:19" x14ac:dyDescent="0.25">
      <c r="A3">
        <v>2021937</v>
      </c>
      <c r="B3" t="s">
        <v>20</v>
      </c>
      <c r="C3">
        <v>1</v>
      </c>
      <c r="D3" s="1">
        <v>45081</v>
      </c>
      <c r="E3" t="s">
        <v>21</v>
      </c>
      <c r="F3" t="s">
        <v>22</v>
      </c>
      <c r="G3">
        <v>515.53</v>
      </c>
      <c r="H3">
        <v>46.554605719999998</v>
      </c>
      <c r="I3">
        <v>-117.4766882</v>
      </c>
      <c r="J3">
        <v>2310021</v>
      </c>
      <c r="K3">
        <v>433</v>
      </c>
      <c r="L3">
        <v>4.93</v>
      </c>
      <c r="M3">
        <v>-114.56</v>
      </c>
      <c r="N3">
        <v>-14.6</v>
      </c>
      <c r="O3">
        <v>2.27</v>
      </c>
      <c r="P3">
        <v>8.6999999999999993</v>
      </c>
      <c r="Q3">
        <v>-0.85</v>
      </c>
      <c r="R3" t="s">
        <v>19</v>
      </c>
      <c r="S3">
        <v>4</v>
      </c>
    </row>
    <row r="4" spans="1:19" x14ac:dyDescent="0.25">
      <c r="A4">
        <v>2021945</v>
      </c>
      <c r="B4" t="s">
        <v>23</v>
      </c>
      <c r="C4">
        <v>1</v>
      </c>
      <c r="D4" s="1">
        <v>45082</v>
      </c>
      <c r="E4" t="s">
        <v>24</v>
      </c>
      <c r="F4" t="s">
        <v>25</v>
      </c>
      <c r="G4">
        <v>227.21</v>
      </c>
      <c r="H4">
        <v>43.293697739999999</v>
      </c>
      <c r="I4">
        <v>-91.273698229999994</v>
      </c>
      <c r="J4">
        <v>2310023</v>
      </c>
      <c r="K4">
        <v>602</v>
      </c>
      <c r="L4">
        <v>3.72</v>
      </c>
      <c r="M4">
        <v>-56.92</v>
      </c>
      <c r="N4">
        <v>-8.5500000000000007</v>
      </c>
      <c r="O4">
        <v>11.46</v>
      </c>
      <c r="P4">
        <v>7.42</v>
      </c>
      <c r="Q4">
        <v>1.65</v>
      </c>
      <c r="R4" t="s">
        <v>26</v>
      </c>
      <c r="S4">
        <v>2</v>
      </c>
    </row>
    <row r="5" spans="1:19" x14ac:dyDescent="0.25">
      <c r="A5">
        <v>2021938</v>
      </c>
      <c r="B5" t="s">
        <v>27</v>
      </c>
      <c r="C5">
        <v>1</v>
      </c>
      <c r="D5" s="1">
        <v>45081</v>
      </c>
      <c r="E5" t="s">
        <v>28</v>
      </c>
      <c r="F5" t="s">
        <v>22</v>
      </c>
      <c r="G5">
        <v>623.69000000000005</v>
      </c>
      <c r="H5">
        <v>47.120715760000003</v>
      </c>
      <c r="I5">
        <v>-117.5407052</v>
      </c>
      <c r="J5">
        <v>2310024</v>
      </c>
      <c r="K5">
        <v>402</v>
      </c>
      <c r="L5">
        <v>5.13</v>
      </c>
      <c r="M5">
        <v>-111.57</v>
      </c>
      <c r="N5">
        <v>-14.24</v>
      </c>
      <c r="O5">
        <v>2.33</v>
      </c>
      <c r="P5">
        <v>8.26</v>
      </c>
      <c r="Q5">
        <v>-1.23</v>
      </c>
      <c r="R5" t="s">
        <v>19</v>
      </c>
      <c r="S5">
        <v>4</v>
      </c>
    </row>
    <row r="6" spans="1:19" x14ac:dyDescent="0.25">
      <c r="A6">
        <v>2021948</v>
      </c>
      <c r="B6" t="s">
        <v>29</v>
      </c>
      <c r="C6">
        <v>1</v>
      </c>
      <c r="D6" s="1">
        <v>45082</v>
      </c>
      <c r="E6" t="s">
        <v>30</v>
      </c>
      <c r="F6" t="s">
        <v>31</v>
      </c>
      <c r="G6">
        <v>302.98</v>
      </c>
      <c r="H6">
        <v>39.583142279999997</v>
      </c>
      <c r="I6">
        <v>-95.224468349999995</v>
      </c>
      <c r="J6">
        <v>2310026</v>
      </c>
      <c r="K6">
        <v>466</v>
      </c>
      <c r="L6">
        <v>6.19</v>
      </c>
      <c r="M6">
        <v>-37.89</v>
      </c>
      <c r="N6">
        <v>-5.94</v>
      </c>
      <c r="O6">
        <v>9.6300000000000008</v>
      </c>
      <c r="P6">
        <v>13.84</v>
      </c>
      <c r="Q6">
        <v>9.02</v>
      </c>
      <c r="R6" t="s">
        <v>32</v>
      </c>
      <c r="S6">
        <v>2</v>
      </c>
    </row>
    <row r="7" spans="1:19" x14ac:dyDescent="0.25">
      <c r="A7">
        <v>2021943</v>
      </c>
      <c r="B7" t="s">
        <v>33</v>
      </c>
      <c r="C7">
        <v>1</v>
      </c>
      <c r="D7" s="1">
        <v>45082</v>
      </c>
      <c r="E7" t="s">
        <v>34</v>
      </c>
      <c r="F7" t="s">
        <v>25</v>
      </c>
      <c r="G7">
        <v>368.81</v>
      </c>
      <c r="H7">
        <v>41.520200590000002</v>
      </c>
      <c r="I7">
        <v>-94.505937860000003</v>
      </c>
      <c r="J7">
        <v>2310027</v>
      </c>
      <c r="K7">
        <v>453</v>
      </c>
      <c r="L7">
        <v>4.0999999999999996</v>
      </c>
      <c r="M7">
        <v>-44.42</v>
      </c>
      <c r="N7">
        <v>-6.81</v>
      </c>
      <c r="O7">
        <v>10.09</v>
      </c>
      <c r="P7">
        <v>7.9</v>
      </c>
      <c r="Q7">
        <v>4.9000000000000004</v>
      </c>
      <c r="R7" t="s">
        <v>32</v>
      </c>
      <c r="S7">
        <v>4</v>
      </c>
    </row>
    <row r="8" spans="1:19" x14ac:dyDescent="0.25">
      <c r="A8">
        <v>2021944</v>
      </c>
      <c r="B8" t="s">
        <v>35</v>
      </c>
      <c r="C8">
        <v>1</v>
      </c>
      <c r="D8" s="1">
        <v>45082</v>
      </c>
      <c r="E8" t="s">
        <v>36</v>
      </c>
      <c r="F8" t="s">
        <v>37</v>
      </c>
      <c r="G8">
        <v>263.52999999999997</v>
      </c>
      <c r="H8">
        <v>42.923289429999997</v>
      </c>
      <c r="I8">
        <v>-89.103751500000001</v>
      </c>
      <c r="J8">
        <v>2310029</v>
      </c>
      <c r="K8">
        <v>770</v>
      </c>
      <c r="L8">
        <v>5.79</v>
      </c>
      <c r="M8">
        <v>-55.04</v>
      </c>
      <c r="N8">
        <v>-8.25</v>
      </c>
      <c r="O8">
        <v>10.98</v>
      </c>
      <c r="P8">
        <v>7.19</v>
      </c>
      <c r="Q8">
        <v>2.63</v>
      </c>
      <c r="R8" t="s">
        <v>32</v>
      </c>
      <c r="S8">
        <v>3</v>
      </c>
    </row>
    <row r="9" spans="1:19" x14ac:dyDescent="0.25">
      <c r="A9">
        <v>2021963</v>
      </c>
      <c r="B9" t="s">
        <v>38</v>
      </c>
      <c r="C9">
        <v>1</v>
      </c>
      <c r="D9" s="1">
        <v>45083</v>
      </c>
      <c r="E9" t="s">
        <v>39</v>
      </c>
      <c r="F9" t="s">
        <v>25</v>
      </c>
      <c r="G9">
        <v>252.91</v>
      </c>
      <c r="H9">
        <v>43.346349400000001</v>
      </c>
      <c r="I9">
        <v>-91.556750820000005</v>
      </c>
      <c r="J9">
        <v>2310032</v>
      </c>
      <c r="K9">
        <v>580</v>
      </c>
      <c r="L9">
        <v>2.91</v>
      </c>
      <c r="M9">
        <v>-55.71</v>
      </c>
      <c r="N9">
        <v>-8.64</v>
      </c>
      <c r="O9">
        <v>13.41</v>
      </c>
      <c r="P9">
        <v>7.81</v>
      </c>
      <c r="Q9">
        <v>3.27</v>
      </c>
      <c r="R9" t="s">
        <v>26</v>
      </c>
      <c r="S9">
        <v>3</v>
      </c>
    </row>
    <row r="10" spans="1:19" x14ac:dyDescent="0.25">
      <c r="A10">
        <v>2021968</v>
      </c>
      <c r="B10" t="s">
        <v>40</v>
      </c>
      <c r="C10">
        <v>1</v>
      </c>
      <c r="D10" s="1">
        <v>45083</v>
      </c>
      <c r="E10" t="s">
        <v>41</v>
      </c>
      <c r="F10" t="s">
        <v>25</v>
      </c>
      <c r="G10">
        <v>327.98</v>
      </c>
      <c r="H10">
        <v>42.446845549999999</v>
      </c>
      <c r="I10">
        <v>-94.015311760000003</v>
      </c>
      <c r="J10">
        <v>2310040</v>
      </c>
      <c r="K10">
        <v>667</v>
      </c>
      <c r="L10">
        <v>8.35</v>
      </c>
      <c r="M10">
        <v>-49.95</v>
      </c>
      <c r="N10">
        <v>-7.44</v>
      </c>
      <c r="O10">
        <v>9.58</v>
      </c>
      <c r="P10">
        <v>7.69</v>
      </c>
      <c r="Q10">
        <v>6.89</v>
      </c>
      <c r="R10" t="s">
        <v>32</v>
      </c>
      <c r="S10">
        <v>3</v>
      </c>
    </row>
    <row r="11" spans="1:19" x14ac:dyDescent="0.25">
      <c r="A11">
        <v>2021961</v>
      </c>
      <c r="B11" t="s">
        <v>43</v>
      </c>
      <c r="C11">
        <v>1</v>
      </c>
      <c r="D11" s="1">
        <v>45083</v>
      </c>
      <c r="E11" t="s">
        <v>44</v>
      </c>
      <c r="F11" t="s">
        <v>45</v>
      </c>
      <c r="G11">
        <v>239.01</v>
      </c>
      <c r="H11">
        <v>41.90694319</v>
      </c>
      <c r="I11">
        <v>-85.623526960000007</v>
      </c>
      <c r="J11">
        <v>2310045</v>
      </c>
      <c r="K11">
        <v>563</v>
      </c>
      <c r="L11">
        <v>2.4900000000000002</v>
      </c>
      <c r="M11">
        <v>-50.79</v>
      </c>
      <c r="N11">
        <v>-7.32</v>
      </c>
      <c r="O11">
        <v>7.74</v>
      </c>
      <c r="P11">
        <v>8.01</v>
      </c>
      <c r="Q11">
        <v>3.55</v>
      </c>
      <c r="R11" t="s">
        <v>26</v>
      </c>
      <c r="S11">
        <v>6</v>
      </c>
    </row>
    <row r="12" spans="1:19" x14ac:dyDescent="0.25">
      <c r="A12">
        <v>2021990</v>
      </c>
      <c r="B12" t="s">
        <v>46</v>
      </c>
      <c r="C12">
        <v>1</v>
      </c>
      <c r="D12" s="1">
        <v>45085</v>
      </c>
      <c r="E12" t="s">
        <v>47</v>
      </c>
      <c r="F12" t="s">
        <v>25</v>
      </c>
      <c r="G12">
        <v>300.08999999999997</v>
      </c>
      <c r="H12">
        <v>42.786026819999996</v>
      </c>
      <c r="I12">
        <v>-92.789988219999998</v>
      </c>
      <c r="J12">
        <v>2310062</v>
      </c>
      <c r="K12">
        <v>545</v>
      </c>
      <c r="L12">
        <v>5.34</v>
      </c>
      <c r="M12">
        <v>-47.26</v>
      </c>
      <c r="N12">
        <v>-7.26</v>
      </c>
      <c r="O12">
        <v>10.84</v>
      </c>
      <c r="P12">
        <v>10.59</v>
      </c>
      <c r="Q12">
        <v>6.79</v>
      </c>
      <c r="R12" t="s">
        <v>32</v>
      </c>
      <c r="S12">
        <v>3</v>
      </c>
    </row>
    <row r="13" spans="1:19" x14ac:dyDescent="0.25">
      <c r="A13">
        <v>2021994</v>
      </c>
      <c r="B13" t="s">
        <v>48</v>
      </c>
      <c r="C13">
        <v>1</v>
      </c>
      <c r="D13" s="1">
        <v>45085</v>
      </c>
      <c r="E13" t="s">
        <v>49</v>
      </c>
      <c r="F13" t="s">
        <v>37</v>
      </c>
      <c r="G13">
        <v>266.68</v>
      </c>
      <c r="H13">
        <v>42.50035836</v>
      </c>
      <c r="I13">
        <v>-88.889804490000003</v>
      </c>
      <c r="J13">
        <v>2310067</v>
      </c>
      <c r="K13">
        <v>742</v>
      </c>
      <c r="L13">
        <v>6.29</v>
      </c>
      <c r="M13">
        <v>-50.9</v>
      </c>
      <c r="N13">
        <v>-8.0399999999999991</v>
      </c>
      <c r="O13">
        <v>13.44</v>
      </c>
      <c r="P13">
        <v>8.82</v>
      </c>
      <c r="Q13">
        <v>4.83</v>
      </c>
      <c r="R13" t="s">
        <v>32</v>
      </c>
      <c r="S13">
        <v>2</v>
      </c>
    </row>
    <row r="14" spans="1:19" x14ac:dyDescent="0.25">
      <c r="A14">
        <v>2022017</v>
      </c>
      <c r="B14" t="s">
        <v>50</v>
      </c>
      <c r="C14">
        <v>1</v>
      </c>
      <c r="D14" s="1">
        <v>45089</v>
      </c>
      <c r="E14" t="s">
        <v>51</v>
      </c>
      <c r="F14" t="s">
        <v>25</v>
      </c>
      <c r="G14">
        <v>179.77</v>
      </c>
      <c r="H14">
        <v>42.176183610000002</v>
      </c>
      <c r="I14">
        <v>-90.322025659999994</v>
      </c>
      <c r="J14">
        <v>2310078</v>
      </c>
      <c r="K14">
        <v>590</v>
      </c>
      <c r="L14">
        <v>3.82</v>
      </c>
      <c r="M14">
        <v>-46.72</v>
      </c>
      <c r="N14">
        <v>-7.04</v>
      </c>
      <c r="O14">
        <v>9.6300000000000008</v>
      </c>
      <c r="P14">
        <v>12.23</v>
      </c>
      <c r="Q14">
        <v>6.57</v>
      </c>
      <c r="R14" t="s">
        <v>26</v>
      </c>
      <c r="S14">
        <v>7</v>
      </c>
    </row>
    <row r="15" spans="1:19" x14ac:dyDescent="0.25">
      <c r="A15">
        <v>2022012</v>
      </c>
      <c r="B15" t="s">
        <v>52</v>
      </c>
      <c r="C15">
        <v>1</v>
      </c>
      <c r="D15" s="1">
        <v>45089</v>
      </c>
      <c r="E15" t="s">
        <v>53</v>
      </c>
      <c r="F15" t="s">
        <v>54</v>
      </c>
      <c r="G15">
        <v>10.210000000000001</v>
      </c>
      <c r="H15">
        <v>40.171198670000003</v>
      </c>
      <c r="I15">
        <v>-74.824207700000002</v>
      </c>
      <c r="J15">
        <v>2310081</v>
      </c>
      <c r="K15">
        <v>438</v>
      </c>
      <c r="L15">
        <v>3.04</v>
      </c>
      <c r="M15">
        <v>-39.99</v>
      </c>
      <c r="N15">
        <v>-6.63</v>
      </c>
      <c r="O15">
        <v>13.05</v>
      </c>
      <c r="P15">
        <v>9.57</v>
      </c>
      <c r="Q15">
        <v>4.74</v>
      </c>
      <c r="R15" t="s">
        <v>55</v>
      </c>
      <c r="S15">
        <v>1</v>
      </c>
    </row>
    <row r="16" spans="1:19" x14ac:dyDescent="0.25">
      <c r="A16">
        <v>2022028</v>
      </c>
      <c r="B16" t="s">
        <v>56</v>
      </c>
      <c r="C16">
        <v>1</v>
      </c>
      <c r="D16" s="1">
        <v>45090</v>
      </c>
      <c r="E16" t="s">
        <v>57</v>
      </c>
      <c r="F16" t="s">
        <v>25</v>
      </c>
      <c r="G16">
        <v>242.66</v>
      </c>
      <c r="H16">
        <v>42.339569160000003</v>
      </c>
      <c r="I16">
        <v>-92.170239240000001</v>
      </c>
      <c r="J16">
        <v>2310088</v>
      </c>
      <c r="K16">
        <v>528</v>
      </c>
      <c r="L16">
        <v>4.07</v>
      </c>
      <c r="M16">
        <v>-47.98</v>
      </c>
      <c r="N16">
        <v>-7.21</v>
      </c>
      <c r="O16">
        <v>9.73</v>
      </c>
      <c r="P16">
        <v>11.23</v>
      </c>
      <c r="Q16">
        <v>6.9</v>
      </c>
      <c r="R16" t="s">
        <v>32</v>
      </c>
      <c r="S16">
        <v>7</v>
      </c>
    </row>
    <row r="17" spans="1:19" x14ac:dyDescent="0.25">
      <c r="A17">
        <v>2022026</v>
      </c>
      <c r="B17" t="s">
        <v>58</v>
      </c>
      <c r="C17">
        <v>1</v>
      </c>
      <c r="D17" s="1">
        <v>45090</v>
      </c>
      <c r="E17" t="s">
        <v>59</v>
      </c>
      <c r="F17" t="s">
        <v>37</v>
      </c>
      <c r="G17">
        <v>290.58</v>
      </c>
      <c r="H17">
        <v>45.085113370000002</v>
      </c>
      <c r="I17">
        <v>-91.232136080000004</v>
      </c>
      <c r="J17">
        <v>2310097</v>
      </c>
      <c r="K17">
        <v>313</v>
      </c>
      <c r="L17">
        <v>3.11</v>
      </c>
      <c r="M17">
        <v>-62.3</v>
      </c>
      <c r="N17">
        <v>-9.23</v>
      </c>
      <c r="O17">
        <v>11.53</v>
      </c>
      <c r="P17">
        <v>7.43</v>
      </c>
      <c r="Q17">
        <v>1.46</v>
      </c>
      <c r="R17" t="s">
        <v>26</v>
      </c>
      <c r="S17">
        <v>2</v>
      </c>
    </row>
    <row r="18" spans="1:19" x14ac:dyDescent="0.25">
      <c r="A18">
        <v>2022048</v>
      </c>
      <c r="B18" t="s">
        <v>60</v>
      </c>
      <c r="C18">
        <v>1</v>
      </c>
      <c r="D18" s="1">
        <v>45090</v>
      </c>
      <c r="E18" t="s">
        <v>61</v>
      </c>
      <c r="F18" t="s">
        <v>62</v>
      </c>
      <c r="G18">
        <v>50.11</v>
      </c>
      <c r="H18">
        <v>33.177902080000003</v>
      </c>
      <c r="I18">
        <v>-81.121720300000007</v>
      </c>
      <c r="J18">
        <v>2310101</v>
      </c>
      <c r="K18">
        <v>159</v>
      </c>
      <c r="L18">
        <v>4.25</v>
      </c>
      <c r="M18">
        <v>-16.79</v>
      </c>
      <c r="N18">
        <v>-3.59</v>
      </c>
      <c r="O18">
        <v>11.96</v>
      </c>
      <c r="P18">
        <v>9.73</v>
      </c>
      <c r="Q18">
        <v>8.52</v>
      </c>
      <c r="R18" t="s">
        <v>55</v>
      </c>
      <c r="S18">
        <v>2</v>
      </c>
    </row>
    <row r="19" spans="1:19" x14ac:dyDescent="0.25">
      <c r="A19">
        <v>2022049</v>
      </c>
      <c r="B19" t="s">
        <v>63</v>
      </c>
      <c r="C19">
        <v>1</v>
      </c>
      <c r="D19" s="1">
        <v>45091</v>
      </c>
      <c r="E19" t="s">
        <v>64</v>
      </c>
      <c r="F19" t="s">
        <v>65</v>
      </c>
      <c r="G19">
        <v>330.91</v>
      </c>
      <c r="H19">
        <v>41.000490839999998</v>
      </c>
      <c r="I19">
        <v>-96.405789249999998</v>
      </c>
      <c r="J19">
        <v>2310105</v>
      </c>
      <c r="K19">
        <v>528</v>
      </c>
      <c r="L19">
        <v>2.57</v>
      </c>
      <c r="M19">
        <v>-36.53</v>
      </c>
      <c r="N19">
        <v>-6.03</v>
      </c>
      <c r="O19">
        <v>11.74</v>
      </c>
      <c r="P19">
        <v>9.11</v>
      </c>
      <c r="Q19">
        <v>4.6100000000000003</v>
      </c>
      <c r="R19" t="s">
        <v>32</v>
      </c>
      <c r="S19">
        <v>4</v>
      </c>
    </row>
    <row r="20" spans="1:19" x14ac:dyDescent="0.25">
      <c r="A20">
        <v>2022060</v>
      </c>
      <c r="B20" t="s">
        <v>66</v>
      </c>
      <c r="C20">
        <v>1</v>
      </c>
      <c r="D20" s="1">
        <v>45091</v>
      </c>
      <c r="E20" t="s">
        <v>67</v>
      </c>
      <c r="F20" t="s">
        <v>25</v>
      </c>
      <c r="G20">
        <v>258.32</v>
      </c>
      <c r="H20">
        <v>42.475878180000002</v>
      </c>
      <c r="I20">
        <v>-92.401390660000004</v>
      </c>
      <c r="J20">
        <v>2310113</v>
      </c>
      <c r="K20">
        <v>573</v>
      </c>
      <c r="L20">
        <v>5.28</v>
      </c>
      <c r="M20">
        <v>-45.5</v>
      </c>
      <c r="N20">
        <v>-6.98</v>
      </c>
      <c r="O20">
        <v>10.38</v>
      </c>
      <c r="P20">
        <v>9.32</v>
      </c>
      <c r="Q20">
        <v>5.49</v>
      </c>
      <c r="R20" t="s">
        <v>32</v>
      </c>
      <c r="S20">
        <v>5</v>
      </c>
    </row>
    <row r="21" spans="1:19" x14ac:dyDescent="0.25">
      <c r="A21">
        <v>2022036</v>
      </c>
      <c r="B21" t="s">
        <v>68</v>
      </c>
      <c r="C21">
        <v>1</v>
      </c>
      <c r="D21" s="1">
        <v>45090</v>
      </c>
      <c r="E21" t="s">
        <v>69</v>
      </c>
      <c r="F21" t="s">
        <v>45</v>
      </c>
      <c r="G21">
        <v>191.13</v>
      </c>
      <c r="H21">
        <v>43.5961578</v>
      </c>
      <c r="I21">
        <v>-83.476294269999997</v>
      </c>
      <c r="J21">
        <v>2310115</v>
      </c>
      <c r="K21">
        <v>566</v>
      </c>
      <c r="L21">
        <v>2.21</v>
      </c>
      <c r="M21">
        <v>-59.86</v>
      </c>
      <c r="N21">
        <v>-8.56</v>
      </c>
      <c r="O21">
        <v>8.61</v>
      </c>
      <c r="P21">
        <v>10.36</v>
      </c>
      <c r="Q21">
        <v>4.28</v>
      </c>
      <c r="R21" t="s">
        <v>32</v>
      </c>
      <c r="S21">
        <v>3</v>
      </c>
    </row>
    <row r="22" spans="1:19" x14ac:dyDescent="0.25">
      <c r="A22">
        <v>2022059</v>
      </c>
      <c r="B22" t="s">
        <v>70</v>
      </c>
      <c r="C22">
        <v>1</v>
      </c>
      <c r="D22" s="1">
        <v>45091</v>
      </c>
      <c r="E22" t="s">
        <v>71</v>
      </c>
      <c r="F22" t="s">
        <v>37</v>
      </c>
      <c r="G22">
        <v>289.61</v>
      </c>
      <c r="H22">
        <v>44.790071900000001</v>
      </c>
      <c r="I22">
        <v>-92.529993910000002</v>
      </c>
      <c r="J22">
        <v>2310116</v>
      </c>
      <c r="K22">
        <v>573</v>
      </c>
      <c r="L22">
        <v>2.4900000000000002</v>
      </c>
      <c r="M22">
        <v>-65.84</v>
      </c>
      <c r="N22">
        <v>-9.73</v>
      </c>
      <c r="O22">
        <v>11.97</v>
      </c>
      <c r="P22">
        <v>6.22</v>
      </c>
      <c r="Q22">
        <v>0.76</v>
      </c>
      <c r="R22" t="s">
        <v>32</v>
      </c>
      <c r="S22">
        <v>4</v>
      </c>
    </row>
    <row r="23" spans="1:19" x14ac:dyDescent="0.25">
      <c r="A23">
        <v>2022073</v>
      </c>
      <c r="B23" t="s">
        <v>72</v>
      </c>
      <c r="C23">
        <v>1</v>
      </c>
      <c r="D23" s="1">
        <v>45092</v>
      </c>
      <c r="E23" t="s">
        <v>73</v>
      </c>
      <c r="F23" t="s">
        <v>25</v>
      </c>
      <c r="G23">
        <v>225.84</v>
      </c>
      <c r="H23">
        <v>41.388767049999998</v>
      </c>
      <c r="I23">
        <v>-92.643596290000005</v>
      </c>
      <c r="J23">
        <v>2310125</v>
      </c>
      <c r="K23">
        <v>552</v>
      </c>
      <c r="L23">
        <v>4.55</v>
      </c>
      <c r="M23">
        <v>-42.23</v>
      </c>
      <c r="N23">
        <v>-6.55</v>
      </c>
      <c r="O23">
        <v>10.210000000000001</v>
      </c>
      <c r="P23">
        <v>11.41</v>
      </c>
      <c r="Q23">
        <v>6.33</v>
      </c>
      <c r="R23" t="s">
        <v>32</v>
      </c>
      <c r="S23">
        <v>2</v>
      </c>
    </row>
    <row r="24" spans="1:19" x14ac:dyDescent="0.25">
      <c r="A24">
        <v>2022053</v>
      </c>
      <c r="B24" t="s">
        <v>74</v>
      </c>
      <c r="C24">
        <v>1</v>
      </c>
      <c r="D24" s="1">
        <v>45090</v>
      </c>
      <c r="E24" t="s">
        <v>75</v>
      </c>
      <c r="F24" t="s">
        <v>76</v>
      </c>
      <c r="G24">
        <v>7.0000000000000007E-2</v>
      </c>
      <c r="H24">
        <v>29.806242730000001</v>
      </c>
      <c r="I24">
        <v>-95.214166500000005</v>
      </c>
      <c r="J24">
        <v>2310136</v>
      </c>
      <c r="K24">
        <v>443</v>
      </c>
      <c r="L24">
        <v>2.57</v>
      </c>
      <c r="M24">
        <v>-9.99</v>
      </c>
      <c r="N24">
        <v>-2.79</v>
      </c>
      <c r="O24">
        <v>12.34</v>
      </c>
      <c r="P24">
        <v>11.89</v>
      </c>
      <c r="Q24">
        <v>5.49</v>
      </c>
      <c r="R24" t="s">
        <v>55</v>
      </c>
      <c r="S24">
        <v>4</v>
      </c>
    </row>
    <row r="25" spans="1:19" x14ac:dyDescent="0.25">
      <c r="A25">
        <v>2022045</v>
      </c>
      <c r="B25" t="s">
        <v>77</v>
      </c>
      <c r="C25">
        <v>1</v>
      </c>
      <c r="D25" s="1">
        <v>45090</v>
      </c>
      <c r="E25" t="s">
        <v>78</v>
      </c>
      <c r="F25" t="s">
        <v>79</v>
      </c>
      <c r="G25">
        <v>50.42</v>
      </c>
      <c r="H25">
        <v>40.853846079999997</v>
      </c>
      <c r="I25">
        <v>-74.325523270000005</v>
      </c>
      <c r="J25">
        <v>2310143</v>
      </c>
      <c r="K25">
        <v>838</v>
      </c>
      <c r="L25">
        <v>2.36</v>
      </c>
      <c r="M25">
        <v>-38.18</v>
      </c>
      <c r="N25">
        <v>-6.28</v>
      </c>
      <c r="O25">
        <v>12.06</v>
      </c>
      <c r="P25">
        <v>17.43</v>
      </c>
      <c r="Q25">
        <v>6.21</v>
      </c>
      <c r="R25" t="s">
        <v>80</v>
      </c>
      <c r="S25">
        <v>7</v>
      </c>
    </row>
    <row r="26" spans="1:19" x14ac:dyDescent="0.25">
      <c r="A26">
        <v>2022077</v>
      </c>
      <c r="B26" t="s">
        <v>81</v>
      </c>
      <c r="C26">
        <v>1</v>
      </c>
      <c r="D26" s="1">
        <v>45119</v>
      </c>
      <c r="E26" t="s">
        <v>82</v>
      </c>
      <c r="F26" t="s">
        <v>25</v>
      </c>
      <c r="G26">
        <v>185.63</v>
      </c>
      <c r="H26">
        <v>42.692061080000002</v>
      </c>
      <c r="I26">
        <v>-90.962878410000002</v>
      </c>
      <c r="J26">
        <v>2310144</v>
      </c>
      <c r="K26">
        <v>524</v>
      </c>
      <c r="L26">
        <v>2.93</v>
      </c>
      <c r="M26">
        <v>-50.98</v>
      </c>
      <c r="N26">
        <v>-7.23</v>
      </c>
      <c r="O26">
        <v>6.88</v>
      </c>
      <c r="P26">
        <v>12.04</v>
      </c>
      <c r="Q26">
        <v>6.22</v>
      </c>
      <c r="R26" t="s">
        <v>26</v>
      </c>
      <c r="S26">
        <v>9</v>
      </c>
    </row>
    <row r="27" spans="1:19" x14ac:dyDescent="0.25">
      <c r="A27">
        <v>2022083</v>
      </c>
      <c r="B27" t="s">
        <v>83</v>
      </c>
      <c r="C27">
        <v>1</v>
      </c>
      <c r="D27" s="1">
        <v>45092</v>
      </c>
      <c r="E27" t="s">
        <v>84</v>
      </c>
      <c r="F27" t="s">
        <v>79</v>
      </c>
      <c r="G27">
        <v>0.3</v>
      </c>
      <c r="H27">
        <v>40.858849999999997</v>
      </c>
      <c r="I27">
        <v>-74.119</v>
      </c>
      <c r="J27">
        <v>2310154</v>
      </c>
      <c r="K27">
        <v>773</v>
      </c>
      <c r="L27">
        <v>3.05</v>
      </c>
      <c r="M27">
        <v>-41.34</v>
      </c>
      <c r="N27">
        <v>-6.25</v>
      </c>
      <c r="O27">
        <v>8.65</v>
      </c>
      <c r="P27">
        <v>14.86</v>
      </c>
      <c r="Q27">
        <v>4.04</v>
      </c>
      <c r="R27" t="s">
        <v>80</v>
      </c>
      <c r="S27">
        <v>7</v>
      </c>
    </row>
    <row r="28" spans="1:19" x14ac:dyDescent="0.25">
      <c r="A28">
        <v>2022100</v>
      </c>
      <c r="B28" t="s">
        <v>85</v>
      </c>
      <c r="C28">
        <v>1</v>
      </c>
      <c r="D28" s="1">
        <v>45096</v>
      </c>
      <c r="E28" t="s">
        <v>86</v>
      </c>
      <c r="F28" t="s">
        <v>37</v>
      </c>
      <c r="G28">
        <v>270.20999999999998</v>
      </c>
      <c r="H28">
        <v>43.504362180000001</v>
      </c>
      <c r="I28">
        <v>-88.718599370000007</v>
      </c>
      <c r="J28">
        <v>2310158</v>
      </c>
      <c r="K28">
        <v>783</v>
      </c>
      <c r="L28">
        <v>9.08</v>
      </c>
      <c r="M28">
        <v>-54.92</v>
      </c>
      <c r="N28">
        <v>-8.19</v>
      </c>
      <c r="O28">
        <v>10.57</v>
      </c>
      <c r="P28">
        <v>10.35</v>
      </c>
      <c r="Q28">
        <v>3.09</v>
      </c>
      <c r="R28" t="s">
        <v>32</v>
      </c>
      <c r="S28">
        <v>1</v>
      </c>
    </row>
    <row r="29" spans="1:19" x14ac:dyDescent="0.25">
      <c r="A29">
        <v>2022096</v>
      </c>
      <c r="B29" t="s">
        <v>87</v>
      </c>
      <c r="C29">
        <v>1</v>
      </c>
      <c r="D29" s="1">
        <v>45096</v>
      </c>
      <c r="E29" t="s">
        <v>88</v>
      </c>
      <c r="F29" t="s">
        <v>25</v>
      </c>
      <c r="G29">
        <v>320.72000000000003</v>
      </c>
      <c r="H29">
        <v>42.904770589999998</v>
      </c>
      <c r="I29">
        <v>-92.998367180000002</v>
      </c>
      <c r="J29">
        <v>2310161</v>
      </c>
      <c r="K29">
        <v>549</v>
      </c>
      <c r="L29">
        <v>9.89</v>
      </c>
      <c r="M29">
        <v>-46.23</v>
      </c>
      <c r="N29">
        <v>-6.84</v>
      </c>
      <c r="O29">
        <v>8.51</v>
      </c>
      <c r="P29">
        <v>9.0399999999999991</v>
      </c>
      <c r="Q29">
        <v>7.12</v>
      </c>
      <c r="R29" t="s">
        <v>32</v>
      </c>
      <c r="S29">
        <v>4</v>
      </c>
    </row>
    <row r="30" spans="1:19" x14ac:dyDescent="0.25">
      <c r="A30">
        <v>2022124</v>
      </c>
      <c r="B30" t="s">
        <v>89</v>
      </c>
      <c r="C30">
        <v>1</v>
      </c>
      <c r="D30" s="1">
        <v>45098</v>
      </c>
      <c r="E30" t="s">
        <v>90</v>
      </c>
      <c r="F30" t="s">
        <v>25</v>
      </c>
      <c r="G30">
        <v>315.57</v>
      </c>
      <c r="H30">
        <v>42.898431760000001</v>
      </c>
      <c r="I30">
        <v>-91.793673650000002</v>
      </c>
      <c r="J30">
        <v>2310173</v>
      </c>
      <c r="K30">
        <v>545</v>
      </c>
      <c r="L30">
        <v>5.08</v>
      </c>
      <c r="M30">
        <v>-48.93</v>
      </c>
      <c r="N30">
        <v>-7.74</v>
      </c>
      <c r="O30">
        <v>13.02</v>
      </c>
      <c r="P30">
        <v>7.23</v>
      </c>
      <c r="Q30">
        <v>4.1500000000000004</v>
      </c>
      <c r="R30" t="s">
        <v>26</v>
      </c>
      <c r="S30">
        <v>3</v>
      </c>
    </row>
    <row r="31" spans="1:19" x14ac:dyDescent="0.25">
      <c r="A31">
        <v>2022123</v>
      </c>
      <c r="B31" t="s">
        <v>91</v>
      </c>
      <c r="C31">
        <v>2</v>
      </c>
      <c r="D31" s="1">
        <v>45096</v>
      </c>
      <c r="E31" t="s">
        <v>92</v>
      </c>
      <c r="F31" t="s">
        <v>93</v>
      </c>
      <c r="G31">
        <v>268.61</v>
      </c>
      <c r="H31">
        <v>39.676770130000001</v>
      </c>
      <c r="I31">
        <v>-83.231229490000004</v>
      </c>
      <c r="J31">
        <v>2310188</v>
      </c>
      <c r="K31">
        <v>664</v>
      </c>
      <c r="L31">
        <v>6.18</v>
      </c>
      <c r="M31">
        <v>-36.369999999999997</v>
      </c>
      <c r="N31">
        <v>-5.93</v>
      </c>
      <c r="O31">
        <v>11.05</v>
      </c>
      <c r="P31">
        <v>17.079999999999998</v>
      </c>
      <c r="Q31">
        <v>10.24</v>
      </c>
      <c r="R31" t="s">
        <v>32</v>
      </c>
      <c r="S31">
        <v>1</v>
      </c>
    </row>
    <row r="32" spans="1:19" x14ac:dyDescent="0.25">
      <c r="A32">
        <v>2022095</v>
      </c>
      <c r="B32" t="s">
        <v>94</v>
      </c>
      <c r="C32">
        <v>1</v>
      </c>
      <c r="D32" s="1">
        <v>45096</v>
      </c>
      <c r="E32" t="s">
        <v>95</v>
      </c>
      <c r="F32" t="s">
        <v>25</v>
      </c>
      <c r="G32">
        <v>397.68</v>
      </c>
      <c r="H32">
        <v>41.626963099999998</v>
      </c>
      <c r="I32">
        <v>-94.98769523</v>
      </c>
      <c r="J32">
        <v>2310189</v>
      </c>
      <c r="K32">
        <v>493</v>
      </c>
      <c r="L32">
        <v>2.0499999999999998</v>
      </c>
      <c r="M32">
        <v>-43.77</v>
      </c>
      <c r="N32">
        <v>-6.8</v>
      </c>
      <c r="O32">
        <v>10.6</v>
      </c>
      <c r="P32">
        <v>10.55</v>
      </c>
      <c r="Q32">
        <v>6.13</v>
      </c>
      <c r="R32" t="s">
        <v>32</v>
      </c>
      <c r="S32">
        <v>2</v>
      </c>
    </row>
    <row r="33" spans="1:19" x14ac:dyDescent="0.25">
      <c r="A33">
        <v>2022139</v>
      </c>
      <c r="B33" t="s">
        <v>96</v>
      </c>
      <c r="C33">
        <v>1</v>
      </c>
      <c r="D33" s="1">
        <v>45098</v>
      </c>
      <c r="E33" t="s">
        <v>97</v>
      </c>
      <c r="F33" t="s">
        <v>25</v>
      </c>
      <c r="G33">
        <v>338.77</v>
      </c>
      <c r="H33">
        <v>41.940796169999999</v>
      </c>
      <c r="I33">
        <v>-95.463326339999995</v>
      </c>
      <c r="J33">
        <v>2310201</v>
      </c>
      <c r="K33">
        <v>626</v>
      </c>
      <c r="L33">
        <v>1.99</v>
      </c>
      <c r="M33">
        <v>-45.08</v>
      </c>
      <c r="N33">
        <v>-6.29</v>
      </c>
      <c r="O33">
        <v>5.26</v>
      </c>
      <c r="P33">
        <v>15.51</v>
      </c>
      <c r="Q33">
        <v>5.56</v>
      </c>
      <c r="R33" t="s">
        <v>32</v>
      </c>
      <c r="S33">
        <v>6</v>
      </c>
    </row>
    <row r="34" spans="1:19" x14ac:dyDescent="0.25">
      <c r="A34">
        <v>2022171</v>
      </c>
      <c r="B34" t="s">
        <v>98</v>
      </c>
      <c r="C34">
        <v>1</v>
      </c>
      <c r="D34" s="1">
        <v>45103</v>
      </c>
      <c r="E34" t="s">
        <v>99</v>
      </c>
      <c r="F34" t="s">
        <v>25</v>
      </c>
      <c r="G34">
        <v>296.67</v>
      </c>
      <c r="H34">
        <v>42.592438289999997</v>
      </c>
      <c r="I34">
        <v>-91.546018000000004</v>
      </c>
      <c r="J34">
        <v>2310231</v>
      </c>
      <c r="K34">
        <v>467</v>
      </c>
      <c r="L34">
        <v>3.48</v>
      </c>
      <c r="M34">
        <v>-44.94</v>
      </c>
      <c r="N34">
        <v>-6.69</v>
      </c>
      <c r="O34">
        <v>8.56</v>
      </c>
      <c r="P34">
        <v>10.68</v>
      </c>
      <c r="Q34">
        <v>5.59</v>
      </c>
      <c r="R34" t="s">
        <v>32</v>
      </c>
      <c r="S34">
        <v>5</v>
      </c>
    </row>
    <row r="35" spans="1:19" x14ac:dyDescent="0.25">
      <c r="A35">
        <v>2022172</v>
      </c>
      <c r="B35" t="s">
        <v>100</v>
      </c>
      <c r="C35">
        <v>1</v>
      </c>
      <c r="D35" s="1">
        <v>45103</v>
      </c>
      <c r="E35" t="s">
        <v>101</v>
      </c>
      <c r="F35" t="s">
        <v>25</v>
      </c>
      <c r="G35">
        <v>385.03</v>
      </c>
      <c r="H35">
        <v>42.58897116</v>
      </c>
      <c r="I35">
        <v>-96.169702509999993</v>
      </c>
      <c r="J35">
        <v>2310232</v>
      </c>
      <c r="K35">
        <v>734</v>
      </c>
      <c r="L35">
        <v>6.84</v>
      </c>
      <c r="M35">
        <v>-56.23</v>
      </c>
      <c r="N35">
        <v>-8.08</v>
      </c>
      <c r="O35">
        <v>8.43</v>
      </c>
      <c r="P35">
        <v>13.07</v>
      </c>
      <c r="Q35">
        <v>7.21</v>
      </c>
      <c r="R35" t="s">
        <v>32</v>
      </c>
      <c r="S35">
        <v>3</v>
      </c>
    </row>
    <row r="36" spans="1:19" x14ac:dyDescent="0.25">
      <c r="A36">
        <v>2022186</v>
      </c>
      <c r="B36" t="s">
        <v>102</v>
      </c>
      <c r="C36">
        <v>1</v>
      </c>
      <c r="D36" s="1">
        <v>45104</v>
      </c>
      <c r="E36" t="s">
        <v>103</v>
      </c>
      <c r="F36" t="s">
        <v>25</v>
      </c>
      <c r="G36">
        <v>287.55</v>
      </c>
      <c r="H36">
        <v>43.012617890000001</v>
      </c>
      <c r="I36">
        <v>-91.876452810000004</v>
      </c>
      <c r="J36">
        <v>2310236</v>
      </c>
      <c r="K36">
        <v>475</v>
      </c>
      <c r="L36">
        <v>5.57</v>
      </c>
      <c r="M36">
        <v>-45.35</v>
      </c>
      <c r="N36">
        <v>-6.87</v>
      </c>
      <c r="O36">
        <v>9.6</v>
      </c>
      <c r="P36">
        <v>9.94</v>
      </c>
      <c r="Q36">
        <v>5.42</v>
      </c>
      <c r="R36" t="s">
        <v>26</v>
      </c>
      <c r="S36">
        <v>5</v>
      </c>
    </row>
    <row r="37" spans="1:19" x14ac:dyDescent="0.25">
      <c r="A37">
        <v>2022206</v>
      </c>
      <c r="B37" t="s">
        <v>104</v>
      </c>
      <c r="C37">
        <v>1</v>
      </c>
      <c r="D37" s="1">
        <v>45105</v>
      </c>
      <c r="E37" t="s">
        <v>105</v>
      </c>
      <c r="F37" t="s">
        <v>25</v>
      </c>
      <c r="G37">
        <v>330.33</v>
      </c>
      <c r="H37">
        <v>43.477564649999998</v>
      </c>
      <c r="I37">
        <v>-92.074882369999997</v>
      </c>
      <c r="J37">
        <v>2310259</v>
      </c>
      <c r="K37">
        <v>508</v>
      </c>
      <c r="L37">
        <v>4.66</v>
      </c>
      <c r="M37">
        <v>-49.97</v>
      </c>
      <c r="N37">
        <v>-7.39</v>
      </c>
      <c r="O37">
        <v>9.1199999999999992</v>
      </c>
      <c r="P37">
        <v>9.1300000000000008</v>
      </c>
      <c r="Q37">
        <v>4.26</v>
      </c>
      <c r="R37" t="s">
        <v>26</v>
      </c>
      <c r="S37">
        <v>5</v>
      </c>
    </row>
    <row r="38" spans="1:19" x14ac:dyDescent="0.25">
      <c r="A38">
        <v>2022228</v>
      </c>
      <c r="B38" t="s">
        <v>106</v>
      </c>
      <c r="C38">
        <v>1</v>
      </c>
      <c r="D38" s="1">
        <v>45106</v>
      </c>
      <c r="E38" t="s">
        <v>107</v>
      </c>
      <c r="F38" t="s">
        <v>25</v>
      </c>
      <c r="G38">
        <v>289.68</v>
      </c>
      <c r="H38">
        <v>42.537291779999997</v>
      </c>
      <c r="I38">
        <v>-91.501708219999998</v>
      </c>
      <c r="J38">
        <v>2310274</v>
      </c>
      <c r="K38">
        <v>488</v>
      </c>
      <c r="L38">
        <v>4.38</v>
      </c>
      <c r="M38">
        <v>-44.8</v>
      </c>
      <c r="N38">
        <v>-6.85</v>
      </c>
      <c r="O38">
        <v>10.02</v>
      </c>
      <c r="P38">
        <v>10.08</v>
      </c>
      <c r="Q38">
        <v>5.56</v>
      </c>
      <c r="R38" t="s">
        <v>32</v>
      </c>
      <c r="S38">
        <v>5</v>
      </c>
    </row>
    <row r="39" spans="1:19" x14ac:dyDescent="0.25">
      <c r="A39">
        <v>2022218</v>
      </c>
      <c r="B39" t="s">
        <v>108</v>
      </c>
      <c r="C39">
        <v>1</v>
      </c>
      <c r="D39" s="1">
        <v>45105</v>
      </c>
      <c r="E39" t="s">
        <v>109</v>
      </c>
      <c r="F39" t="s">
        <v>25</v>
      </c>
      <c r="G39">
        <v>226.25</v>
      </c>
      <c r="H39">
        <v>43.367019999999997</v>
      </c>
      <c r="I39">
        <v>-91.618319999999997</v>
      </c>
      <c r="J39">
        <v>2310288</v>
      </c>
      <c r="K39">
        <v>557</v>
      </c>
      <c r="L39">
        <v>2.92</v>
      </c>
      <c r="M39">
        <v>-53.24</v>
      </c>
      <c r="N39">
        <v>-7.62</v>
      </c>
      <c r="O39">
        <v>7.7</v>
      </c>
      <c r="P39">
        <v>8.4600000000000009</v>
      </c>
      <c r="Q39">
        <v>4.1100000000000003</v>
      </c>
      <c r="R39" t="s">
        <v>26</v>
      </c>
      <c r="S39">
        <v>5</v>
      </c>
    </row>
    <row r="40" spans="1:19" x14ac:dyDescent="0.25">
      <c r="A40">
        <v>2022243</v>
      </c>
      <c r="B40" t="s">
        <v>110</v>
      </c>
      <c r="C40">
        <v>1</v>
      </c>
      <c r="D40" s="1">
        <v>45112</v>
      </c>
      <c r="E40" t="s">
        <v>111</v>
      </c>
      <c r="F40" t="s">
        <v>25</v>
      </c>
      <c r="G40">
        <v>208.16</v>
      </c>
      <c r="H40">
        <v>41.304112750000002</v>
      </c>
      <c r="I40">
        <v>-92.351668399999994</v>
      </c>
      <c r="J40">
        <v>2310292</v>
      </c>
      <c r="K40">
        <v>509</v>
      </c>
      <c r="L40">
        <v>4.18</v>
      </c>
      <c r="M40">
        <v>-39.9</v>
      </c>
      <c r="N40">
        <v>-5.96</v>
      </c>
      <c r="O40">
        <v>7.75</v>
      </c>
      <c r="P40">
        <v>11.03</v>
      </c>
      <c r="Q40">
        <v>6.6</v>
      </c>
      <c r="R40" t="s">
        <v>32</v>
      </c>
      <c r="S40">
        <v>5</v>
      </c>
    </row>
    <row r="41" spans="1:19" x14ac:dyDescent="0.25">
      <c r="A41">
        <v>2022260</v>
      </c>
      <c r="B41" t="s">
        <v>112</v>
      </c>
      <c r="C41">
        <v>1</v>
      </c>
      <c r="D41" s="1">
        <v>45112</v>
      </c>
      <c r="E41" t="s">
        <v>113</v>
      </c>
      <c r="F41" t="s">
        <v>31</v>
      </c>
      <c r="G41">
        <v>386.63</v>
      </c>
      <c r="H41">
        <v>39.766485619999997</v>
      </c>
      <c r="I41">
        <v>-96.127540159999995</v>
      </c>
      <c r="J41">
        <v>2310294</v>
      </c>
      <c r="K41">
        <v>474</v>
      </c>
      <c r="L41">
        <v>3.01</v>
      </c>
      <c r="M41">
        <v>-23.39</v>
      </c>
      <c r="N41">
        <v>-4.16</v>
      </c>
      <c r="O41">
        <v>9.9</v>
      </c>
      <c r="P41">
        <v>10.29</v>
      </c>
      <c r="Q41">
        <v>7.74</v>
      </c>
      <c r="R41" t="s">
        <v>32</v>
      </c>
      <c r="S41">
        <v>3</v>
      </c>
    </row>
    <row r="42" spans="1:19" x14ac:dyDescent="0.25">
      <c r="A42">
        <v>2022251</v>
      </c>
      <c r="B42" t="s">
        <v>114</v>
      </c>
      <c r="C42">
        <v>1</v>
      </c>
      <c r="D42" s="1">
        <v>45113</v>
      </c>
      <c r="E42" t="s">
        <v>115</v>
      </c>
      <c r="F42" t="s">
        <v>25</v>
      </c>
      <c r="G42">
        <v>197.33</v>
      </c>
      <c r="H42">
        <v>41.468527799999997</v>
      </c>
      <c r="I42">
        <v>-91.70312174</v>
      </c>
      <c r="J42">
        <v>2310298</v>
      </c>
      <c r="K42">
        <v>476</v>
      </c>
      <c r="L42">
        <v>4.9400000000000004</v>
      </c>
      <c r="M42">
        <v>-39.5</v>
      </c>
      <c r="N42">
        <v>-6.09</v>
      </c>
      <c r="O42">
        <v>9.25</v>
      </c>
      <c r="P42">
        <v>12.03</v>
      </c>
      <c r="Q42">
        <v>7.28</v>
      </c>
      <c r="R42" t="s">
        <v>32</v>
      </c>
      <c r="S42">
        <v>5</v>
      </c>
    </row>
    <row r="43" spans="1:19" x14ac:dyDescent="0.25">
      <c r="A43">
        <v>2022254</v>
      </c>
      <c r="B43" t="s">
        <v>116</v>
      </c>
      <c r="C43">
        <v>1</v>
      </c>
      <c r="D43" s="1">
        <v>45113</v>
      </c>
      <c r="E43" t="s">
        <v>117</v>
      </c>
      <c r="F43" t="s">
        <v>37</v>
      </c>
      <c r="G43">
        <v>256.33999999999997</v>
      </c>
      <c r="H43">
        <v>42.765296540000001</v>
      </c>
      <c r="I43">
        <v>-90.71761875</v>
      </c>
      <c r="J43">
        <v>2310299</v>
      </c>
      <c r="K43">
        <v>683</v>
      </c>
      <c r="L43">
        <v>7.18</v>
      </c>
      <c r="M43">
        <v>-48.9</v>
      </c>
      <c r="N43">
        <v>-7.81</v>
      </c>
      <c r="O43">
        <v>13.58</v>
      </c>
      <c r="P43">
        <v>9.7899999999999991</v>
      </c>
      <c r="Q43">
        <v>3.72</v>
      </c>
      <c r="R43" t="s">
        <v>26</v>
      </c>
      <c r="S43">
        <v>3</v>
      </c>
    </row>
    <row r="44" spans="1:19" x14ac:dyDescent="0.25">
      <c r="A44">
        <v>2022265</v>
      </c>
      <c r="B44" t="s">
        <v>118</v>
      </c>
      <c r="C44">
        <v>1</v>
      </c>
      <c r="D44" s="1">
        <v>45114</v>
      </c>
      <c r="E44" t="s">
        <v>119</v>
      </c>
      <c r="F44" t="s">
        <v>120</v>
      </c>
      <c r="G44">
        <v>5.12</v>
      </c>
      <c r="H44">
        <v>39.00075279</v>
      </c>
      <c r="I44">
        <v>-75.494612239999995</v>
      </c>
      <c r="J44">
        <v>2310308</v>
      </c>
      <c r="K44">
        <v>184</v>
      </c>
      <c r="L44">
        <v>2.94</v>
      </c>
      <c r="M44">
        <v>-36.22</v>
      </c>
      <c r="N44">
        <v>-5.94</v>
      </c>
      <c r="O44">
        <v>11.29</v>
      </c>
      <c r="P44">
        <v>11.03</v>
      </c>
      <c r="Q44">
        <v>5.17</v>
      </c>
      <c r="R44" t="s">
        <v>55</v>
      </c>
      <c r="S44">
        <v>2</v>
      </c>
    </row>
    <row r="45" spans="1:19" x14ac:dyDescent="0.25">
      <c r="A45">
        <v>2022255</v>
      </c>
      <c r="B45" t="s">
        <v>121</v>
      </c>
      <c r="C45">
        <v>1</v>
      </c>
      <c r="D45" s="1">
        <v>45112</v>
      </c>
      <c r="E45" t="s">
        <v>122</v>
      </c>
      <c r="F45" t="s">
        <v>37</v>
      </c>
      <c r="G45">
        <v>241.45</v>
      </c>
      <c r="H45">
        <v>43.038466800000002</v>
      </c>
      <c r="I45">
        <v>-90.255123159999997</v>
      </c>
      <c r="J45">
        <v>2310315</v>
      </c>
      <c r="K45">
        <v>582</v>
      </c>
      <c r="L45">
        <v>2.42</v>
      </c>
      <c r="M45">
        <v>-54.5</v>
      </c>
      <c r="N45">
        <v>-8.25</v>
      </c>
      <c r="O45">
        <v>11.52</v>
      </c>
      <c r="P45">
        <v>6.83</v>
      </c>
      <c r="Q45">
        <v>2.27</v>
      </c>
      <c r="R45" t="s">
        <v>26</v>
      </c>
      <c r="S45">
        <v>5</v>
      </c>
    </row>
    <row r="46" spans="1:19" x14ac:dyDescent="0.25">
      <c r="A46">
        <v>2022278</v>
      </c>
      <c r="B46" t="s">
        <v>123</v>
      </c>
      <c r="C46">
        <v>1</v>
      </c>
      <c r="D46" s="1">
        <v>45117</v>
      </c>
      <c r="E46" t="s">
        <v>124</v>
      </c>
      <c r="F46" t="s">
        <v>76</v>
      </c>
      <c r="G46">
        <v>29.37</v>
      </c>
      <c r="H46">
        <v>30.23850504</v>
      </c>
      <c r="I46">
        <v>-95.437608549999993</v>
      </c>
      <c r="J46">
        <v>2310321</v>
      </c>
      <c r="K46">
        <v>673</v>
      </c>
      <c r="L46">
        <v>2.13</v>
      </c>
      <c r="M46">
        <v>-14.01</v>
      </c>
      <c r="N46">
        <v>-2.68</v>
      </c>
      <c r="O46">
        <v>7.45</v>
      </c>
      <c r="P46">
        <v>13.83</v>
      </c>
      <c r="Q46">
        <v>6.85</v>
      </c>
      <c r="R46" t="s">
        <v>55</v>
      </c>
      <c r="S46">
        <v>7</v>
      </c>
    </row>
    <row r="47" spans="1:19" x14ac:dyDescent="0.25">
      <c r="A47">
        <v>2022273</v>
      </c>
      <c r="B47" t="s">
        <v>125</v>
      </c>
      <c r="C47">
        <v>1</v>
      </c>
      <c r="D47" s="1">
        <v>45117</v>
      </c>
      <c r="E47" t="s">
        <v>126</v>
      </c>
      <c r="F47" t="s">
        <v>31</v>
      </c>
      <c r="G47">
        <v>483.61</v>
      </c>
      <c r="H47">
        <v>37.64636548</v>
      </c>
      <c r="I47">
        <v>-98.191852929999996</v>
      </c>
      <c r="J47">
        <v>2310322</v>
      </c>
      <c r="K47">
        <v>468</v>
      </c>
      <c r="L47">
        <v>4.6500000000000004</v>
      </c>
      <c r="M47">
        <v>-35.520000000000003</v>
      </c>
      <c r="N47">
        <v>-5.56</v>
      </c>
      <c r="O47">
        <v>8.99</v>
      </c>
      <c r="P47">
        <v>7.18</v>
      </c>
      <c r="Q47">
        <v>6.77</v>
      </c>
      <c r="R47" t="s">
        <v>127</v>
      </c>
      <c r="S47">
        <v>2</v>
      </c>
    </row>
    <row r="48" spans="1:19" x14ac:dyDescent="0.25">
      <c r="A48">
        <v>2022287</v>
      </c>
      <c r="B48" t="s">
        <v>128</v>
      </c>
      <c r="C48">
        <v>1</v>
      </c>
      <c r="D48" s="1">
        <v>45118</v>
      </c>
      <c r="E48" t="s">
        <v>129</v>
      </c>
      <c r="F48" t="s">
        <v>37</v>
      </c>
      <c r="G48">
        <v>278.67</v>
      </c>
      <c r="H48">
        <v>44.765957649999997</v>
      </c>
      <c r="I48">
        <v>-92.552383340000006</v>
      </c>
      <c r="J48">
        <v>2310328</v>
      </c>
      <c r="K48">
        <v>562</v>
      </c>
      <c r="L48">
        <v>2.98</v>
      </c>
      <c r="M48">
        <v>-65.55</v>
      </c>
      <c r="N48">
        <v>-9.4600000000000009</v>
      </c>
      <c r="O48">
        <v>10.1</v>
      </c>
      <c r="P48">
        <v>6.82</v>
      </c>
      <c r="Q48">
        <v>1.73</v>
      </c>
      <c r="R48" t="s">
        <v>32</v>
      </c>
      <c r="S48">
        <v>4</v>
      </c>
    </row>
    <row r="49" spans="1:19" x14ac:dyDescent="0.25">
      <c r="A49">
        <v>2022328</v>
      </c>
      <c r="B49" t="s">
        <v>130</v>
      </c>
      <c r="C49">
        <v>1</v>
      </c>
      <c r="D49" s="1">
        <v>45120</v>
      </c>
      <c r="E49" t="s">
        <v>131</v>
      </c>
      <c r="F49" t="s">
        <v>37</v>
      </c>
      <c r="G49">
        <v>287.39</v>
      </c>
      <c r="H49">
        <v>44.68915569</v>
      </c>
      <c r="I49">
        <v>-91.365092689999997</v>
      </c>
      <c r="J49">
        <v>2310364</v>
      </c>
      <c r="K49">
        <v>217</v>
      </c>
      <c r="L49">
        <v>4.1500000000000004</v>
      </c>
      <c r="M49">
        <v>-64.41</v>
      </c>
      <c r="N49">
        <v>-9.44</v>
      </c>
      <c r="O49">
        <v>11.15</v>
      </c>
      <c r="P49">
        <v>8.11</v>
      </c>
      <c r="Q49">
        <v>2.16</v>
      </c>
      <c r="R49" t="s">
        <v>26</v>
      </c>
      <c r="S49">
        <v>3</v>
      </c>
    </row>
    <row r="50" spans="1:19" x14ac:dyDescent="0.25">
      <c r="A50">
        <v>2022355</v>
      </c>
      <c r="B50" t="s">
        <v>85</v>
      </c>
      <c r="C50">
        <v>2</v>
      </c>
      <c r="D50" s="1">
        <v>45124</v>
      </c>
      <c r="E50" t="s">
        <v>86</v>
      </c>
      <c r="F50" t="s">
        <v>37</v>
      </c>
      <c r="G50">
        <v>270.20999999999998</v>
      </c>
      <c r="H50">
        <v>43.504362180000001</v>
      </c>
      <c r="I50">
        <v>-88.718599370000007</v>
      </c>
      <c r="J50">
        <v>2310397</v>
      </c>
      <c r="K50">
        <v>778</v>
      </c>
      <c r="L50">
        <v>8.39</v>
      </c>
      <c r="M50">
        <v>-54.54</v>
      </c>
      <c r="N50">
        <v>-8.35</v>
      </c>
      <c r="O50">
        <v>12.29</v>
      </c>
      <c r="P50">
        <v>9.92</v>
      </c>
      <c r="Q50">
        <v>3.14</v>
      </c>
      <c r="R50" t="s">
        <v>32</v>
      </c>
      <c r="S50">
        <v>1</v>
      </c>
    </row>
    <row r="51" spans="1:19" x14ac:dyDescent="0.25">
      <c r="A51">
        <v>2022376</v>
      </c>
      <c r="B51" t="s">
        <v>132</v>
      </c>
      <c r="C51">
        <v>1</v>
      </c>
      <c r="D51" s="1">
        <v>45125</v>
      </c>
      <c r="E51" t="s">
        <v>133</v>
      </c>
      <c r="F51" t="s">
        <v>65</v>
      </c>
      <c r="G51">
        <v>612.66</v>
      </c>
      <c r="H51">
        <v>42.606951469999998</v>
      </c>
      <c r="I51">
        <v>-98.890099230000004</v>
      </c>
      <c r="J51">
        <v>2310408</v>
      </c>
      <c r="K51">
        <v>357</v>
      </c>
      <c r="L51">
        <v>4.3499999999999996</v>
      </c>
      <c r="M51">
        <v>-50.53</v>
      </c>
      <c r="N51">
        <v>-6.38</v>
      </c>
      <c r="O51">
        <v>0.52</v>
      </c>
      <c r="P51">
        <v>4.2</v>
      </c>
      <c r="Q51">
        <v>0.9</v>
      </c>
      <c r="R51" t="s">
        <v>134</v>
      </c>
      <c r="S51">
        <v>2</v>
      </c>
    </row>
    <row r="52" spans="1:19" x14ac:dyDescent="0.25">
      <c r="A52">
        <v>2022353</v>
      </c>
      <c r="B52" t="s">
        <v>135</v>
      </c>
      <c r="C52">
        <v>1</v>
      </c>
      <c r="D52" s="1">
        <v>45124</v>
      </c>
      <c r="E52" t="s">
        <v>136</v>
      </c>
      <c r="F52" t="s">
        <v>65</v>
      </c>
      <c r="G52">
        <v>489.51</v>
      </c>
      <c r="H52">
        <v>42.807534410000002</v>
      </c>
      <c r="I52">
        <v>-98.83494417</v>
      </c>
      <c r="J52">
        <v>2310409</v>
      </c>
      <c r="K52">
        <v>273</v>
      </c>
      <c r="L52">
        <v>3.71</v>
      </c>
      <c r="M52">
        <v>-67.23</v>
      </c>
      <c r="N52">
        <v>-9.33</v>
      </c>
      <c r="O52">
        <v>7.38</v>
      </c>
      <c r="P52">
        <v>8.14</v>
      </c>
      <c r="Q52">
        <v>4.3600000000000003</v>
      </c>
      <c r="R52" t="s">
        <v>127</v>
      </c>
      <c r="S52">
        <v>4</v>
      </c>
    </row>
    <row r="53" spans="1:19" x14ac:dyDescent="0.25">
      <c r="A53">
        <v>2022375</v>
      </c>
      <c r="B53" t="s">
        <v>137</v>
      </c>
      <c r="C53">
        <v>1</v>
      </c>
      <c r="D53" s="1">
        <v>45125</v>
      </c>
      <c r="E53" t="s">
        <v>138</v>
      </c>
      <c r="F53" t="s">
        <v>65</v>
      </c>
      <c r="G53">
        <v>568.66999999999996</v>
      </c>
      <c r="H53">
        <v>42.758397629999997</v>
      </c>
      <c r="I53">
        <v>-99.063119589999999</v>
      </c>
      <c r="J53">
        <v>2310418</v>
      </c>
      <c r="K53">
        <v>320</v>
      </c>
      <c r="L53">
        <v>7.93</v>
      </c>
      <c r="M53">
        <v>-67.959999999999994</v>
      </c>
      <c r="N53">
        <v>-9.42</v>
      </c>
      <c r="O53">
        <v>7.37</v>
      </c>
      <c r="P53">
        <v>6.2</v>
      </c>
      <c r="Q53">
        <v>2.74</v>
      </c>
      <c r="R53" t="s">
        <v>134</v>
      </c>
      <c r="S53">
        <v>4</v>
      </c>
    </row>
    <row r="54" spans="1:19" x14ac:dyDescent="0.25">
      <c r="A54">
        <v>2022379</v>
      </c>
      <c r="B54" t="s">
        <v>139</v>
      </c>
      <c r="C54">
        <v>1</v>
      </c>
      <c r="D54" s="1">
        <v>45125</v>
      </c>
      <c r="E54" t="s">
        <v>140</v>
      </c>
      <c r="F54" t="s">
        <v>45</v>
      </c>
      <c r="G54">
        <v>248.95</v>
      </c>
      <c r="H54">
        <v>42.612139380000002</v>
      </c>
      <c r="I54">
        <v>-85.01254892</v>
      </c>
      <c r="J54">
        <v>2310419</v>
      </c>
      <c r="K54">
        <v>698</v>
      </c>
      <c r="L54">
        <v>3.11</v>
      </c>
      <c r="M54">
        <v>-51.98</v>
      </c>
      <c r="N54">
        <v>-7.85</v>
      </c>
      <c r="O54">
        <v>10.86</v>
      </c>
      <c r="P54">
        <v>10.45</v>
      </c>
      <c r="Q54">
        <v>5.64</v>
      </c>
      <c r="R54" t="s">
        <v>26</v>
      </c>
      <c r="S54">
        <v>4</v>
      </c>
    </row>
    <row r="55" spans="1:19" x14ac:dyDescent="0.25">
      <c r="A55">
        <v>2022394</v>
      </c>
      <c r="B55" t="s">
        <v>141</v>
      </c>
      <c r="C55">
        <v>1</v>
      </c>
      <c r="D55" s="1">
        <v>45126</v>
      </c>
      <c r="E55" t="s">
        <v>142</v>
      </c>
      <c r="F55" t="s">
        <v>45</v>
      </c>
      <c r="G55">
        <v>216.63</v>
      </c>
      <c r="H55">
        <v>42.859315539999997</v>
      </c>
      <c r="I55">
        <v>-84.919129769999998</v>
      </c>
      <c r="J55">
        <v>2310442</v>
      </c>
      <c r="K55">
        <v>670</v>
      </c>
      <c r="L55">
        <v>3.12</v>
      </c>
      <c r="M55">
        <v>-47.89</v>
      </c>
      <c r="N55">
        <v>-6.72</v>
      </c>
      <c r="O55">
        <v>5.88</v>
      </c>
      <c r="P55">
        <v>10.47</v>
      </c>
      <c r="Q55">
        <v>3.73</v>
      </c>
      <c r="R55" t="s">
        <v>26</v>
      </c>
      <c r="S55">
        <v>6</v>
      </c>
    </row>
    <row r="56" spans="1:19" x14ac:dyDescent="0.25">
      <c r="A56">
        <v>2022427</v>
      </c>
      <c r="B56" t="s">
        <v>143</v>
      </c>
      <c r="C56">
        <v>1</v>
      </c>
      <c r="D56" s="1">
        <v>45131</v>
      </c>
      <c r="E56" t="s">
        <v>144</v>
      </c>
      <c r="F56" t="s">
        <v>37</v>
      </c>
      <c r="G56">
        <v>241.33</v>
      </c>
      <c r="H56">
        <v>42.536867700000002</v>
      </c>
      <c r="I56">
        <v>-89.395560130000007</v>
      </c>
      <c r="J56">
        <v>2310460</v>
      </c>
      <c r="K56">
        <v>781</v>
      </c>
      <c r="L56">
        <v>4.88</v>
      </c>
      <c r="M56">
        <v>-51.71</v>
      </c>
      <c r="N56">
        <v>-7.96</v>
      </c>
      <c r="O56">
        <v>11.94</v>
      </c>
      <c r="P56">
        <v>11.43</v>
      </c>
      <c r="Q56">
        <v>5</v>
      </c>
      <c r="R56" t="s">
        <v>32</v>
      </c>
      <c r="S56">
        <v>2</v>
      </c>
    </row>
    <row r="57" spans="1:19" x14ac:dyDescent="0.25">
      <c r="A57">
        <v>2022421</v>
      </c>
      <c r="B57" t="s">
        <v>146</v>
      </c>
      <c r="C57">
        <v>1</v>
      </c>
      <c r="D57" s="1">
        <v>45128</v>
      </c>
      <c r="E57" t="s">
        <v>147</v>
      </c>
      <c r="F57" t="s">
        <v>45</v>
      </c>
      <c r="G57">
        <v>233.56</v>
      </c>
      <c r="H57">
        <v>42.800121130000001</v>
      </c>
      <c r="I57">
        <v>-84.800831720000005</v>
      </c>
      <c r="J57">
        <v>2310463</v>
      </c>
      <c r="K57">
        <v>791</v>
      </c>
      <c r="L57">
        <v>2.73</v>
      </c>
      <c r="M57">
        <v>-50.45</v>
      </c>
      <c r="N57">
        <v>-7.38</v>
      </c>
      <c r="O57">
        <v>8.6199999999999992</v>
      </c>
      <c r="P57">
        <v>10.54</v>
      </c>
      <c r="Q57">
        <v>0.26</v>
      </c>
      <c r="R57" t="s">
        <v>26</v>
      </c>
      <c r="S57">
        <v>6</v>
      </c>
    </row>
    <row r="58" spans="1:19" x14ac:dyDescent="0.25">
      <c r="A58">
        <v>2022498</v>
      </c>
      <c r="B58" t="s">
        <v>60</v>
      </c>
      <c r="C58">
        <v>2</v>
      </c>
      <c r="D58" s="1">
        <v>45133</v>
      </c>
      <c r="E58" t="s">
        <v>61</v>
      </c>
      <c r="F58" t="s">
        <v>62</v>
      </c>
      <c r="G58">
        <v>50.11</v>
      </c>
      <c r="H58">
        <v>33.177902080000003</v>
      </c>
      <c r="I58">
        <v>-81.121720300000007</v>
      </c>
      <c r="J58">
        <v>2310505</v>
      </c>
      <c r="K58">
        <v>160</v>
      </c>
      <c r="L58">
        <v>3.73</v>
      </c>
      <c r="M58">
        <v>-18.18</v>
      </c>
      <c r="N58">
        <v>-3.5</v>
      </c>
      <c r="O58">
        <v>9.7899999999999991</v>
      </c>
      <c r="P58">
        <v>9.66</v>
      </c>
      <c r="Q58">
        <v>8.33</v>
      </c>
      <c r="R58" t="s">
        <v>55</v>
      </c>
      <c r="S58">
        <v>2</v>
      </c>
    </row>
    <row r="59" spans="1:19" x14ac:dyDescent="0.25">
      <c r="A59">
        <v>2022505</v>
      </c>
      <c r="B59" t="s">
        <v>148</v>
      </c>
      <c r="C59">
        <v>1</v>
      </c>
      <c r="D59" s="1">
        <v>45135</v>
      </c>
      <c r="E59" t="s">
        <v>149</v>
      </c>
      <c r="F59" t="s">
        <v>37</v>
      </c>
      <c r="G59">
        <v>259.51</v>
      </c>
      <c r="H59">
        <v>43.02313067</v>
      </c>
      <c r="I59">
        <v>-89.400967969999996</v>
      </c>
      <c r="J59">
        <v>2310532</v>
      </c>
      <c r="K59">
        <v>874</v>
      </c>
      <c r="L59">
        <v>4.8499999999999996</v>
      </c>
      <c r="M59">
        <v>-55.82</v>
      </c>
      <c r="N59">
        <v>-8.3800000000000008</v>
      </c>
      <c r="O59">
        <v>11.23</v>
      </c>
      <c r="P59">
        <v>7.76</v>
      </c>
      <c r="Q59">
        <v>2.4700000000000002</v>
      </c>
      <c r="R59" t="s">
        <v>32</v>
      </c>
      <c r="S59">
        <v>3</v>
      </c>
    </row>
    <row r="60" spans="1:19" x14ac:dyDescent="0.25">
      <c r="A60">
        <v>2022559</v>
      </c>
      <c r="B60" t="s">
        <v>150</v>
      </c>
      <c r="C60">
        <v>1</v>
      </c>
      <c r="D60" s="1">
        <v>45139</v>
      </c>
      <c r="E60" t="s">
        <v>151</v>
      </c>
      <c r="F60" t="s">
        <v>120</v>
      </c>
      <c r="G60">
        <v>13.33</v>
      </c>
      <c r="H60">
        <v>39.033858520000003</v>
      </c>
      <c r="I60">
        <v>-75.697068830000006</v>
      </c>
      <c r="J60">
        <v>2310555</v>
      </c>
      <c r="K60">
        <v>172</v>
      </c>
      <c r="L60">
        <v>4.67</v>
      </c>
      <c r="M60">
        <v>-35.840000000000003</v>
      </c>
      <c r="N60">
        <v>-6.04</v>
      </c>
      <c r="O60">
        <v>12.51</v>
      </c>
      <c r="P60">
        <v>9.74</v>
      </c>
      <c r="Q60">
        <v>6.09</v>
      </c>
      <c r="R60" t="s">
        <v>55</v>
      </c>
      <c r="S60">
        <v>2</v>
      </c>
    </row>
    <row r="61" spans="1:19" x14ac:dyDescent="0.25">
      <c r="A61">
        <v>2022593</v>
      </c>
      <c r="B61" t="s">
        <v>152</v>
      </c>
      <c r="C61">
        <v>1</v>
      </c>
      <c r="D61" s="1">
        <v>45141</v>
      </c>
      <c r="E61" t="s">
        <v>153</v>
      </c>
      <c r="F61" t="s">
        <v>154</v>
      </c>
      <c r="G61">
        <v>22.13</v>
      </c>
      <c r="H61">
        <v>39.644259480000002</v>
      </c>
      <c r="I61">
        <v>-75.868082000000001</v>
      </c>
      <c r="J61">
        <v>2310590</v>
      </c>
      <c r="K61">
        <v>246</v>
      </c>
      <c r="L61">
        <v>3</v>
      </c>
      <c r="M61">
        <v>-33.32</v>
      </c>
      <c r="N61">
        <v>-5.27</v>
      </c>
      <c r="O61">
        <v>8.86</v>
      </c>
      <c r="P61">
        <v>10.09</v>
      </c>
      <c r="Q61">
        <v>4.42</v>
      </c>
      <c r="R61" t="s">
        <v>55</v>
      </c>
      <c r="S61">
        <v>3</v>
      </c>
    </row>
    <row r="62" spans="1:19" x14ac:dyDescent="0.25">
      <c r="A62">
        <v>2022610</v>
      </c>
      <c r="B62" t="s">
        <v>155</v>
      </c>
      <c r="C62">
        <v>1</v>
      </c>
      <c r="D62" s="1">
        <v>45145</v>
      </c>
      <c r="E62" t="s">
        <v>156</v>
      </c>
      <c r="F62" t="s">
        <v>37</v>
      </c>
      <c r="G62">
        <v>201.19</v>
      </c>
      <c r="H62">
        <v>44.272367189999997</v>
      </c>
      <c r="I62">
        <v>-87.566221319999997</v>
      </c>
      <c r="J62">
        <v>2310606</v>
      </c>
      <c r="K62">
        <v>724</v>
      </c>
      <c r="L62">
        <v>2.29</v>
      </c>
      <c r="M62">
        <v>-53.12</v>
      </c>
      <c r="N62">
        <v>-7.65</v>
      </c>
      <c r="O62">
        <v>8.11</v>
      </c>
      <c r="P62">
        <v>22.18</v>
      </c>
      <c r="Q62">
        <v>9.19</v>
      </c>
      <c r="R62" t="s">
        <v>32</v>
      </c>
      <c r="S62">
        <v>3</v>
      </c>
    </row>
    <row r="63" spans="1:19" x14ac:dyDescent="0.25">
      <c r="A63">
        <v>2022652</v>
      </c>
      <c r="B63" t="s">
        <v>157</v>
      </c>
      <c r="C63">
        <v>1</v>
      </c>
      <c r="D63" s="1">
        <v>45148</v>
      </c>
      <c r="E63" t="s">
        <v>158</v>
      </c>
      <c r="F63" t="s">
        <v>159</v>
      </c>
      <c r="G63">
        <v>223.46</v>
      </c>
      <c r="H63">
        <v>41.210241719999999</v>
      </c>
      <c r="I63">
        <v>-90.336886710000002</v>
      </c>
      <c r="J63">
        <v>2310646</v>
      </c>
      <c r="K63">
        <v>633</v>
      </c>
      <c r="L63">
        <v>4.8899999999999997</v>
      </c>
      <c r="M63">
        <v>-43.78</v>
      </c>
      <c r="N63">
        <v>-6.95</v>
      </c>
      <c r="O63">
        <v>11.82</v>
      </c>
      <c r="P63">
        <v>8.31</v>
      </c>
      <c r="Q63">
        <v>6.62</v>
      </c>
      <c r="R63" t="s">
        <v>32</v>
      </c>
      <c r="S63">
        <v>1</v>
      </c>
    </row>
    <row r="64" spans="1:19" x14ac:dyDescent="0.25">
      <c r="A64">
        <v>2022650</v>
      </c>
      <c r="B64" t="s">
        <v>160</v>
      </c>
      <c r="C64">
        <v>1</v>
      </c>
      <c r="D64" s="1">
        <v>45147</v>
      </c>
      <c r="E64" t="s">
        <v>161</v>
      </c>
      <c r="F64" t="s">
        <v>37</v>
      </c>
      <c r="G64">
        <v>274.35000000000002</v>
      </c>
      <c r="H64">
        <v>43.858698510000004</v>
      </c>
      <c r="I64">
        <v>-88.743337650000001</v>
      </c>
      <c r="J64">
        <v>2310651</v>
      </c>
      <c r="K64">
        <v>577</v>
      </c>
      <c r="L64">
        <v>3.51</v>
      </c>
      <c r="M64">
        <v>-59.34</v>
      </c>
      <c r="N64">
        <v>-8.61</v>
      </c>
      <c r="O64">
        <v>9.5399999999999991</v>
      </c>
      <c r="P64">
        <v>13.36</v>
      </c>
      <c r="Q64">
        <v>4.41</v>
      </c>
      <c r="R64" t="s">
        <v>32</v>
      </c>
      <c r="S64">
        <v>2</v>
      </c>
    </row>
    <row r="65" spans="1:19" x14ac:dyDescent="0.25">
      <c r="A65">
        <v>2022662</v>
      </c>
      <c r="B65" t="s">
        <v>162</v>
      </c>
      <c r="C65">
        <v>1</v>
      </c>
      <c r="D65" s="1">
        <v>45148</v>
      </c>
      <c r="E65" t="s">
        <v>163</v>
      </c>
      <c r="F65" t="s">
        <v>76</v>
      </c>
      <c r="G65">
        <v>42.91</v>
      </c>
      <c r="H65">
        <v>29.955849829999998</v>
      </c>
      <c r="I65">
        <v>-95.7117401</v>
      </c>
      <c r="J65">
        <v>2310664</v>
      </c>
      <c r="K65">
        <v>918</v>
      </c>
      <c r="L65">
        <v>6.24</v>
      </c>
      <c r="M65">
        <v>-16.13</v>
      </c>
      <c r="N65">
        <v>-2.63</v>
      </c>
      <c r="O65">
        <v>4.9000000000000004</v>
      </c>
      <c r="P65">
        <v>14.94</v>
      </c>
      <c r="Q65">
        <v>5.68</v>
      </c>
      <c r="R65" t="s">
        <v>55</v>
      </c>
      <c r="S65">
        <v>4</v>
      </c>
    </row>
    <row r="66" spans="1:19" x14ac:dyDescent="0.25">
      <c r="A66">
        <v>2022723</v>
      </c>
      <c r="B66" t="s">
        <v>135</v>
      </c>
      <c r="C66">
        <v>2</v>
      </c>
      <c r="D66" s="1">
        <v>45154</v>
      </c>
      <c r="E66" t="s">
        <v>136</v>
      </c>
      <c r="F66" t="s">
        <v>65</v>
      </c>
      <c r="G66">
        <v>489.51</v>
      </c>
      <c r="H66">
        <v>42.807534410000002</v>
      </c>
      <c r="I66">
        <v>-98.83494417</v>
      </c>
      <c r="J66">
        <v>2310690</v>
      </c>
      <c r="K66">
        <v>267</v>
      </c>
      <c r="L66">
        <v>4.05</v>
      </c>
      <c r="M66">
        <v>-66.150000000000006</v>
      </c>
      <c r="N66">
        <v>-9.1999999999999993</v>
      </c>
      <c r="O66">
        <v>7.44</v>
      </c>
      <c r="P66">
        <v>7.19</v>
      </c>
      <c r="Q66">
        <v>3.11</v>
      </c>
      <c r="R66" t="s">
        <v>127</v>
      </c>
      <c r="S66">
        <v>4</v>
      </c>
    </row>
    <row r="67" spans="1:19" x14ac:dyDescent="0.25">
      <c r="A67">
        <v>2022712</v>
      </c>
      <c r="B67" t="s">
        <v>164</v>
      </c>
      <c r="C67">
        <v>1</v>
      </c>
      <c r="D67" s="1">
        <v>45153</v>
      </c>
      <c r="E67" t="s">
        <v>165</v>
      </c>
      <c r="F67" t="s">
        <v>166</v>
      </c>
      <c r="G67">
        <v>478.74</v>
      </c>
      <c r="H67">
        <v>44.221844709999999</v>
      </c>
      <c r="I67">
        <v>-96.808540480000005</v>
      </c>
      <c r="J67">
        <v>2310691</v>
      </c>
      <c r="K67">
        <v>1330</v>
      </c>
      <c r="L67">
        <v>2.0499999999999998</v>
      </c>
      <c r="M67">
        <v>-51.01</v>
      </c>
      <c r="N67">
        <v>-6.01</v>
      </c>
      <c r="O67">
        <v>-2.95</v>
      </c>
      <c r="P67">
        <v>10.96</v>
      </c>
      <c r="Q67">
        <v>-0.57999999999999996</v>
      </c>
      <c r="R67" t="s">
        <v>32</v>
      </c>
      <c r="S67">
        <v>6</v>
      </c>
    </row>
    <row r="68" spans="1:19" x14ac:dyDescent="0.25">
      <c r="A68">
        <v>2022693</v>
      </c>
      <c r="B68" t="s">
        <v>167</v>
      </c>
      <c r="C68">
        <v>1</v>
      </c>
      <c r="D68" s="1">
        <v>45153</v>
      </c>
      <c r="E68" t="s">
        <v>168</v>
      </c>
      <c r="F68" t="s">
        <v>65</v>
      </c>
      <c r="G68">
        <v>553.89</v>
      </c>
      <c r="H68">
        <v>42.921611689999999</v>
      </c>
      <c r="I68">
        <v>-99.263117199999996</v>
      </c>
      <c r="J68">
        <v>2310694</v>
      </c>
      <c r="K68">
        <v>309</v>
      </c>
      <c r="L68">
        <v>2.0099999999999998</v>
      </c>
      <c r="M68">
        <v>-78.209999999999994</v>
      </c>
      <c r="N68">
        <v>-10.88</v>
      </c>
      <c r="O68">
        <v>8.82</v>
      </c>
      <c r="P68">
        <v>7.19</v>
      </c>
      <c r="Q68">
        <v>0.47</v>
      </c>
      <c r="R68" t="s">
        <v>134</v>
      </c>
      <c r="S68">
        <v>3</v>
      </c>
    </row>
    <row r="69" spans="1:19" x14ac:dyDescent="0.25">
      <c r="A69">
        <v>2022701</v>
      </c>
      <c r="B69" t="s">
        <v>169</v>
      </c>
      <c r="C69">
        <v>1</v>
      </c>
      <c r="D69" s="1">
        <v>45153</v>
      </c>
      <c r="E69" t="s">
        <v>170</v>
      </c>
      <c r="F69" t="s">
        <v>31</v>
      </c>
      <c r="G69">
        <v>412.55</v>
      </c>
      <c r="H69">
        <v>39.727388339999997</v>
      </c>
      <c r="I69">
        <v>-97.010893539999998</v>
      </c>
      <c r="J69">
        <v>2310695</v>
      </c>
      <c r="K69">
        <v>571</v>
      </c>
      <c r="L69">
        <v>3.1</v>
      </c>
      <c r="M69">
        <v>-35.630000000000003</v>
      </c>
      <c r="N69">
        <v>-5.25</v>
      </c>
      <c r="O69">
        <v>6.37</v>
      </c>
      <c r="P69">
        <v>9.0399999999999991</v>
      </c>
      <c r="Q69">
        <v>3.22</v>
      </c>
      <c r="R69" t="s">
        <v>127</v>
      </c>
      <c r="S69">
        <v>2</v>
      </c>
    </row>
    <row r="70" spans="1:19" x14ac:dyDescent="0.25">
      <c r="A70">
        <v>2022711</v>
      </c>
      <c r="B70" t="s">
        <v>171</v>
      </c>
      <c r="C70">
        <v>1</v>
      </c>
      <c r="D70" s="1">
        <v>45154</v>
      </c>
      <c r="E70" t="s">
        <v>172</v>
      </c>
      <c r="F70" t="s">
        <v>173</v>
      </c>
      <c r="G70">
        <v>620.59</v>
      </c>
      <c r="H70">
        <v>37.119888109999998</v>
      </c>
      <c r="I70">
        <v>-80.78500511</v>
      </c>
      <c r="J70">
        <v>2310699</v>
      </c>
      <c r="K70">
        <v>629</v>
      </c>
      <c r="L70">
        <v>2.2999999999999998</v>
      </c>
      <c r="M70">
        <v>-44.75</v>
      </c>
      <c r="N70">
        <v>-7.19</v>
      </c>
      <c r="O70">
        <v>12.8</v>
      </c>
      <c r="P70">
        <v>10.62</v>
      </c>
      <c r="Q70">
        <v>1.95</v>
      </c>
      <c r="R70" t="s">
        <v>80</v>
      </c>
      <c r="S70">
        <v>1</v>
      </c>
    </row>
    <row r="71" spans="1:19" x14ac:dyDescent="0.25">
      <c r="A71">
        <v>2022716</v>
      </c>
      <c r="B71" t="s">
        <v>174</v>
      </c>
      <c r="C71">
        <v>1</v>
      </c>
      <c r="D71" s="1">
        <v>45154</v>
      </c>
      <c r="E71" t="s">
        <v>175</v>
      </c>
      <c r="F71" t="s">
        <v>37</v>
      </c>
      <c r="G71">
        <v>242.56</v>
      </c>
      <c r="H71">
        <v>42.574368479999997</v>
      </c>
      <c r="I71">
        <v>-90.02735002</v>
      </c>
      <c r="J71">
        <v>2310700</v>
      </c>
      <c r="K71">
        <v>696</v>
      </c>
      <c r="L71">
        <v>8.59</v>
      </c>
      <c r="M71">
        <v>-49.9</v>
      </c>
      <c r="N71">
        <v>-7.81</v>
      </c>
      <c r="O71">
        <v>12.57</v>
      </c>
      <c r="P71">
        <v>5.0599999999999996</v>
      </c>
      <c r="Q71">
        <v>-0.45</v>
      </c>
      <c r="R71" t="s">
        <v>26</v>
      </c>
      <c r="S71">
        <v>3</v>
      </c>
    </row>
    <row r="72" spans="1:19" x14ac:dyDescent="0.25">
      <c r="A72">
        <v>2022702</v>
      </c>
      <c r="B72" t="s">
        <v>177</v>
      </c>
      <c r="C72">
        <v>1</v>
      </c>
      <c r="D72" s="1">
        <v>45153</v>
      </c>
      <c r="E72" t="s">
        <v>178</v>
      </c>
      <c r="F72" t="s">
        <v>179</v>
      </c>
      <c r="G72">
        <v>189.83</v>
      </c>
      <c r="H72">
        <v>39.098257250000003</v>
      </c>
      <c r="I72">
        <v>-85.694999050000007</v>
      </c>
      <c r="J72">
        <v>2310720</v>
      </c>
      <c r="K72">
        <v>398</v>
      </c>
      <c r="L72">
        <v>2.59</v>
      </c>
      <c r="M72">
        <v>-32.72</v>
      </c>
      <c r="N72">
        <v>-5.1100000000000003</v>
      </c>
      <c r="O72">
        <v>8.17</v>
      </c>
      <c r="P72">
        <v>14.26</v>
      </c>
      <c r="Q72">
        <v>6.42</v>
      </c>
      <c r="R72" t="s">
        <v>32</v>
      </c>
      <c r="S72">
        <v>5</v>
      </c>
    </row>
    <row r="73" spans="1:19" x14ac:dyDescent="0.25">
      <c r="A73">
        <v>2022719</v>
      </c>
      <c r="B73" t="s">
        <v>181</v>
      </c>
      <c r="C73">
        <v>1</v>
      </c>
      <c r="D73" s="1">
        <v>45154</v>
      </c>
      <c r="E73" t="s">
        <v>182</v>
      </c>
      <c r="F73" t="s">
        <v>159</v>
      </c>
      <c r="G73">
        <v>140.21</v>
      </c>
      <c r="H73">
        <v>41.33932935</v>
      </c>
      <c r="I73">
        <v>-88.857610410000007</v>
      </c>
      <c r="J73">
        <v>2310721</v>
      </c>
      <c r="K73">
        <v>705</v>
      </c>
      <c r="L73">
        <v>3.82</v>
      </c>
      <c r="M73">
        <v>-39.5</v>
      </c>
      <c r="N73">
        <v>-5.8</v>
      </c>
      <c r="O73">
        <v>6.88</v>
      </c>
      <c r="P73">
        <v>10.4</v>
      </c>
      <c r="Q73">
        <v>3.27</v>
      </c>
      <c r="R73" t="s">
        <v>32</v>
      </c>
      <c r="S73">
        <v>9</v>
      </c>
    </row>
    <row r="74" spans="1:19" x14ac:dyDescent="0.25">
      <c r="A74">
        <v>2022739</v>
      </c>
      <c r="B74" t="s">
        <v>132</v>
      </c>
      <c r="C74">
        <v>2</v>
      </c>
      <c r="D74" s="1">
        <v>45155</v>
      </c>
      <c r="E74" t="s">
        <v>133</v>
      </c>
      <c r="F74" t="s">
        <v>65</v>
      </c>
      <c r="G74">
        <v>612.66</v>
      </c>
      <c r="H74">
        <v>42.606951469999998</v>
      </c>
      <c r="I74">
        <v>-98.890099230000004</v>
      </c>
      <c r="J74">
        <v>2310723</v>
      </c>
      <c r="K74">
        <v>360</v>
      </c>
      <c r="L74">
        <v>4.8499999999999996</v>
      </c>
      <c r="M74">
        <v>-49.83</v>
      </c>
      <c r="N74">
        <v>-6.26</v>
      </c>
      <c r="O74">
        <v>0.28999999999999998</v>
      </c>
      <c r="P74">
        <v>4.6100000000000003</v>
      </c>
      <c r="Q74">
        <v>-0.35</v>
      </c>
      <c r="R74" t="s">
        <v>134</v>
      </c>
      <c r="S74">
        <v>2</v>
      </c>
    </row>
    <row r="75" spans="1:19" x14ac:dyDescent="0.25">
      <c r="A75">
        <v>2022722</v>
      </c>
      <c r="B75" t="s">
        <v>183</v>
      </c>
      <c r="C75">
        <v>1</v>
      </c>
      <c r="D75" s="1">
        <v>45154</v>
      </c>
      <c r="E75" t="s">
        <v>184</v>
      </c>
      <c r="F75" t="s">
        <v>65</v>
      </c>
      <c r="G75">
        <v>583.5</v>
      </c>
      <c r="H75">
        <v>42.749213490000002</v>
      </c>
      <c r="I75">
        <v>-99.360186110000001</v>
      </c>
      <c r="J75">
        <v>2310735</v>
      </c>
      <c r="K75">
        <v>305</v>
      </c>
      <c r="L75">
        <v>6.86</v>
      </c>
      <c r="M75">
        <v>-69.06</v>
      </c>
      <c r="N75">
        <v>-9.64</v>
      </c>
      <c r="O75">
        <v>8.0500000000000007</v>
      </c>
      <c r="P75">
        <v>5.21</v>
      </c>
      <c r="Q75">
        <v>1.02</v>
      </c>
      <c r="R75" t="s">
        <v>134</v>
      </c>
      <c r="S75">
        <v>3</v>
      </c>
    </row>
    <row r="76" spans="1:19" x14ac:dyDescent="0.25">
      <c r="A76">
        <v>2022752</v>
      </c>
      <c r="B76" t="s">
        <v>185</v>
      </c>
      <c r="C76">
        <v>1</v>
      </c>
      <c r="D76" s="1">
        <v>45156</v>
      </c>
      <c r="E76" t="s">
        <v>186</v>
      </c>
      <c r="F76" t="s">
        <v>159</v>
      </c>
      <c r="G76">
        <v>135.35</v>
      </c>
      <c r="H76">
        <v>40.615643890000001</v>
      </c>
      <c r="I76">
        <v>-89.644876749999995</v>
      </c>
      <c r="J76">
        <v>2310743</v>
      </c>
      <c r="K76">
        <v>620</v>
      </c>
      <c r="L76">
        <v>2.69</v>
      </c>
      <c r="M76">
        <v>-35.17</v>
      </c>
      <c r="N76">
        <v>-5.32</v>
      </c>
      <c r="O76">
        <v>7.43</v>
      </c>
      <c r="P76">
        <v>10.02</v>
      </c>
      <c r="Q76">
        <v>6</v>
      </c>
      <c r="R76" t="s">
        <v>32</v>
      </c>
      <c r="S76">
        <v>9</v>
      </c>
    </row>
    <row r="77" spans="1:19" x14ac:dyDescent="0.25">
      <c r="A77">
        <v>2022760</v>
      </c>
      <c r="B77" t="s">
        <v>102</v>
      </c>
      <c r="C77">
        <v>2</v>
      </c>
      <c r="D77" s="1">
        <v>45159</v>
      </c>
      <c r="E77" t="s">
        <v>103</v>
      </c>
      <c r="F77" t="s">
        <v>25</v>
      </c>
      <c r="G77">
        <v>287.55</v>
      </c>
      <c r="H77">
        <v>43.012617890000001</v>
      </c>
      <c r="I77">
        <v>-91.876452810000004</v>
      </c>
      <c r="J77">
        <v>2310753</v>
      </c>
      <c r="K77">
        <v>442</v>
      </c>
      <c r="L77">
        <v>2.6</v>
      </c>
      <c r="M77">
        <v>-48.83</v>
      </c>
      <c r="N77">
        <v>-7.22</v>
      </c>
      <c r="O77">
        <v>8.93</v>
      </c>
      <c r="P77">
        <v>13.46</v>
      </c>
      <c r="Q77">
        <v>6.31</v>
      </c>
      <c r="R77" t="s">
        <v>26</v>
      </c>
      <c r="S77">
        <v>5</v>
      </c>
    </row>
    <row r="78" spans="1:19" x14ac:dyDescent="0.25">
      <c r="A78">
        <v>2022765</v>
      </c>
      <c r="B78" t="s">
        <v>187</v>
      </c>
      <c r="C78">
        <v>1</v>
      </c>
      <c r="D78" s="1">
        <v>45159</v>
      </c>
      <c r="E78" t="s">
        <v>188</v>
      </c>
      <c r="F78" t="s">
        <v>37</v>
      </c>
      <c r="G78">
        <v>281.58</v>
      </c>
      <c r="H78">
        <v>43.6272904</v>
      </c>
      <c r="I78">
        <v>-90.240719780000006</v>
      </c>
      <c r="J78">
        <v>2310754</v>
      </c>
      <c r="K78">
        <v>400</v>
      </c>
      <c r="L78">
        <v>2.09</v>
      </c>
      <c r="M78">
        <v>-57.14</v>
      </c>
      <c r="N78">
        <v>-8.59</v>
      </c>
      <c r="O78">
        <v>11.62</v>
      </c>
      <c r="P78">
        <v>6.31</v>
      </c>
      <c r="Q78">
        <v>0.12</v>
      </c>
      <c r="R78" t="s">
        <v>26</v>
      </c>
      <c r="S78">
        <v>2</v>
      </c>
    </row>
    <row r="79" spans="1:19" x14ac:dyDescent="0.25">
      <c r="A79">
        <v>2022759</v>
      </c>
      <c r="B79" t="s">
        <v>189</v>
      </c>
      <c r="C79">
        <v>1</v>
      </c>
      <c r="D79" s="1">
        <v>45159</v>
      </c>
      <c r="E79" t="s">
        <v>190</v>
      </c>
      <c r="F79" t="s">
        <v>159</v>
      </c>
      <c r="G79">
        <v>177.38</v>
      </c>
      <c r="H79">
        <v>41.596312179999998</v>
      </c>
      <c r="I79">
        <v>-87.577304229999996</v>
      </c>
      <c r="J79">
        <v>2310756</v>
      </c>
      <c r="K79">
        <v>1740</v>
      </c>
      <c r="L79">
        <v>4.0199999999999996</v>
      </c>
      <c r="M79">
        <v>-42.72</v>
      </c>
      <c r="N79">
        <v>-6.06</v>
      </c>
      <c r="O79">
        <v>5.78</v>
      </c>
      <c r="P79">
        <v>8.15</v>
      </c>
      <c r="Q79">
        <v>1.34</v>
      </c>
      <c r="R79" t="s">
        <v>32</v>
      </c>
      <c r="S79">
        <v>7</v>
      </c>
    </row>
    <row r="80" spans="1:19" x14ac:dyDescent="0.25">
      <c r="A80">
        <v>2022769</v>
      </c>
      <c r="B80" t="s">
        <v>38</v>
      </c>
      <c r="C80">
        <v>2</v>
      </c>
      <c r="D80" s="1">
        <v>45160</v>
      </c>
      <c r="E80" t="s">
        <v>39</v>
      </c>
      <c r="F80" t="s">
        <v>25</v>
      </c>
      <c r="G80">
        <v>252.91</v>
      </c>
      <c r="H80">
        <v>43.346349400000001</v>
      </c>
      <c r="I80">
        <v>-91.556750820000005</v>
      </c>
      <c r="J80">
        <v>2310764</v>
      </c>
      <c r="K80">
        <v>584</v>
      </c>
      <c r="L80">
        <v>2.57</v>
      </c>
      <c r="M80">
        <v>-56.66</v>
      </c>
      <c r="N80">
        <v>-8.7100000000000009</v>
      </c>
      <c r="O80">
        <v>13.03</v>
      </c>
      <c r="P80">
        <v>7.81</v>
      </c>
      <c r="Q80">
        <v>4.34</v>
      </c>
      <c r="R80" t="s">
        <v>26</v>
      </c>
      <c r="S80">
        <v>3</v>
      </c>
    </row>
    <row r="81" spans="1:19" x14ac:dyDescent="0.25">
      <c r="A81">
        <v>2022794</v>
      </c>
      <c r="B81" t="s">
        <v>191</v>
      </c>
      <c r="C81">
        <v>1</v>
      </c>
      <c r="D81" s="1">
        <v>45161</v>
      </c>
      <c r="E81" t="s">
        <v>192</v>
      </c>
      <c r="F81" t="s">
        <v>120</v>
      </c>
      <c r="G81">
        <v>46.93</v>
      </c>
      <c r="H81">
        <v>39.740771649999999</v>
      </c>
      <c r="I81">
        <v>-75.711434089999997</v>
      </c>
      <c r="J81">
        <v>2310788</v>
      </c>
      <c r="K81">
        <v>353</v>
      </c>
      <c r="L81">
        <v>2.71</v>
      </c>
      <c r="M81">
        <v>-38.450000000000003</v>
      </c>
      <c r="N81">
        <v>-6.24</v>
      </c>
      <c r="O81">
        <v>11.49</v>
      </c>
      <c r="P81">
        <v>9.2200000000000006</v>
      </c>
      <c r="Q81">
        <v>3.96</v>
      </c>
      <c r="R81" t="s">
        <v>80</v>
      </c>
      <c r="S81">
        <v>3</v>
      </c>
    </row>
    <row r="82" spans="1:19" x14ac:dyDescent="0.25">
      <c r="A82">
        <v>2022796</v>
      </c>
      <c r="B82" t="s">
        <v>193</v>
      </c>
      <c r="C82">
        <v>1</v>
      </c>
      <c r="D82" s="1">
        <v>45162</v>
      </c>
      <c r="E82" t="s">
        <v>194</v>
      </c>
      <c r="F82" t="s">
        <v>54</v>
      </c>
      <c r="G82">
        <v>173.71</v>
      </c>
      <c r="H82">
        <v>41.020490969999997</v>
      </c>
      <c r="I82">
        <v>-76.505330430000001</v>
      </c>
      <c r="J82">
        <v>2310791</v>
      </c>
      <c r="K82">
        <v>141</v>
      </c>
      <c r="L82">
        <v>2.96</v>
      </c>
      <c r="M82">
        <v>-48.26</v>
      </c>
      <c r="N82">
        <v>-7.77</v>
      </c>
      <c r="O82">
        <v>13.93</v>
      </c>
      <c r="P82">
        <v>5.44</v>
      </c>
      <c r="Q82">
        <v>1.43</v>
      </c>
      <c r="R82" t="s">
        <v>80</v>
      </c>
      <c r="S82">
        <v>3</v>
      </c>
    </row>
    <row r="83" spans="1:19" x14ac:dyDescent="0.25">
      <c r="A83">
        <v>2022812</v>
      </c>
      <c r="B83" t="s">
        <v>195</v>
      </c>
      <c r="C83">
        <v>1</v>
      </c>
      <c r="D83" s="1">
        <v>45166</v>
      </c>
      <c r="E83" t="s">
        <v>196</v>
      </c>
      <c r="F83" t="s">
        <v>25</v>
      </c>
      <c r="G83">
        <v>236.72</v>
      </c>
      <c r="H83">
        <v>42.710192990000003</v>
      </c>
      <c r="I83">
        <v>-91.311261999999999</v>
      </c>
      <c r="J83">
        <v>2310802</v>
      </c>
      <c r="K83">
        <v>645</v>
      </c>
      <c r="L83">
        <v>2.98</v>
      </c>
      <c r="M83">
        <v>-52.71</v>
      </c>
      <c r="N83">
        <v>-8.18</v>
      </c>
      <c r="O83">
        <v>12.72</v>
      </c>
      <c r="P83">
        <v>13.77</v>
      </c>
      <c r="Q83">
        <v>5.41</v>
      </c>
      <c r="R83" t="s">
        <v>26</v>
      </c>
      <c r="S83">
        <v>2</v>
      </c>
    </row>
    <row r="84" spans="1:19" x14ac:dyDescent="0.25">
      <c r="A84">
        <v>2022815</v>
      </c>
      <c r="B84" t="s">
        <v>197</v>
      </c>
      <c r="C84">
        <v>1</v>
      </c>
      <c r="D84" s="1">
        <v>45166</v>
      </c>
      <c r="E84" t="s">
        <v>198</v>
      </c>
      <c r="F84" t="s">
        <v>37</v>
      </c>
      <c r="G84">
        <v>234.13</v>
      </c>
      <c r="H84">
        <v>44.516448850000003</v>
      </c>
      <c r="I84">
        <v>-88.374727550000003</v>
      </c>
      <c r="J84">
        <v>2310806</v>
      </c>
      <c r="K84">
        <v>1290</v>
      </c>
      <c r="L84">
        <v>9.3800000000000008</v>
      </c>
      <c r="M84">
        <v>-63.15</v>
      </c>
      <c r="N84">
        <v>-8.82</v>
      </c>
      <c r="O84">
        <v>7.43</v>
      </c>
      <c r="P84">
        <v>7.8</v>
      </c>
      <c r="Q84">
        <v>-1.66</v>
      </c>
      <c r="R84" t="s">
        <v>26</v>
      </c>
      <c r="S84">
        <v>3</v>
      </c>
    </row>
    <row r="85" spans="1:19" x14ac:dyDescent="0.25">
      <c r="A85">
        <v>2022823</v>
      </c>
      <c r="B85" t="s">
        <v>199</v>
      </c>
      <c r="C85">
        <v>1</v>
      </c>
      <c r="D85" s="1">
        <v>45167</v>
      </c>
      <c r="E85" t="s">
        <v>200</v>
      </c>
      <c r="F85" t="s">
        <v>25</v>
      </c>
      <c r="G85">
        <v>255.49</v>
      </c>
      <c r="H85">
        <v>42.387847639999997</v>
      </c>
      <c r="I85">
        <v>-92.088218350000005</v>
      </c>
      <c r="J85">
        <v>2310809</v>
      </c>
      <c r="K85">
        <v>559</v>
      </c>
      <c r="L85">
        <v>5.2</v>
      </c>
      <c r="M85">
        <v>-44.82</v>
      </c>
      <c r="N85">
        <v>-6.48</v>
      </c>
      <c r="O85">
        <v>7.01</v>
      </c>
      <c r="P85">
        <v>8.7799999999999994</v>
      </c>
      <c r="Q85">
        <v>4.66</v>
      </c>
      <c r="R85" t="s">
        <v>32</v>
      </c>
      <c r="S85">
        <v>4</v>
      </c>
    </row>
    <row r="86" spans="1:19" x14ac:dyDescent="0.25">
      <c r="A86">
        <v>2022829</v>
      </c>
      <c r="B86" t="s">
        <v>201</v>
      </c>
      <c r="C86">
        <v>1</v>
      </c>
      <c r="D86" s="1">
        <v>45167</v>
      </c>
      <c r="E86" t="s">
        <v>202</v>
      </c>
      <c r="F86" t="s">
        <v>31</v>
      </c>
      <c r="G86">
        <v>306.64</v>
      </c>
      <c r="H86">
        <v>39.789829159999996</v>
      </c>
      <c r="I86">
        <v>-95.06722268</v>
      </c>
      <c r="J86">
        <v>2310823</v>
      </c>
      <c r="K86">
        <v>722</v>
      </c>
      <c r="L86">
        <v>5.0199999999999996</v>
      </c>
      <c r="M86">
        <v>-36.880000000000003</v>
      </c>
      <c r="N86">
        <v>-5.9</v>
      </c>
      <c r="O86">
        <v>10.3</v>
      </c>
      <c r="P86">
        <v>9.2799999999999994</v>
      </c>
      <c r="Q86">
        <v>6.19</v>
      </c>
      <c r="R86" t="s">
        <v>32</v>
      </c>
      <c r="S86">
        <v>2</v>
      </c>
    </row>
    <row r="87" spans="1:19" x14ac:dyDescent="0.25">
      <c r="A87">
        <v>2022817</v>
      </c>
      <c r="B87" t="s">
        <v>203</v>
      </c>
      <c r="C87">
        <v>1</v>
      </c>
      <c r="D87" s="1">
        <v>45166</v>
      </c>
      <c r="E87" t="s">
        <v>204</v>
      </c>
      <c r="F87" t="s">
        <v>31</v>
      </c>
      <c r="G87">
        <v>315.23</v>
      </c>
      <c r="H87">
        <v>39.835182930000002</v>
      </c>
      <c r="I87">
        <v>-95.533186229999998</v>
      </c>
      <c r="J87">
        <v>2310827</v>
      </c>
      <c r="K87">
        <v>594</v>
      </c>
      <c r="L87">
        <v>2.2599999999999998</v>
      </c>
      <c r="M87">
        <v>-27.34</v>
      </c>
      <c r="N87">
        <v>-4.3499999999999996</v>
      </c>
      <c r="O87">
        <v>7.5</v>
      </c>
      <c r="P87">
        <v>9.11</v>
      </c>
      <c r="Q87">
        <v>4.05</v>
      </c>
      <c r="R87" t="s">
        <v>32</v>
      </c>
      <c r="S87">
        <v>2</v>
      </c>
    </row>
    <row r="88" spans="1:19" x14ac:dyDescent="0.25">
      <c r="A88">
        <v>2022852</v>
      </c>
      <c r="B88" t="s">
        <v>89</v>
      </c>
      <c r="C88">
        <v>2</v>
      </c>
      <c r="D88" s="1">
        <v>45169</v>
      </c>
      <c r="E88" t="s">
        <v>90</v>
      </c>
      <c r="F88" t="s">
        <v>25</v>
      </c>
      <c r="G88">
        <v>315.57</v>
      </c>
      <c r="H88">
        <v>42.898431760000001</v>
      </c>
      <c r="I88">
        <v>-91.793673650000002</v>
      </c>
      <c r="J88">
        <v>2310840</v>
      </c>
      <c r="K88">
        <v>606</v>
      </c>
      <c r="L88">
        <v>3.74</v>
      </c>
      <c r="M88">
        <v>-51.26</v>
      </c>
      <c r="N88">
        <v>-7.92</v>
      </c>
      <c r="O88">
        <v>12.13</v>
      </c>
      <c r="P88">
        <v>5.8</v>
      </c>
      <c r="Q88">
        <v>3.28</v>
      </c>
      <c r="R88" t="s">
        <v>26</v>
      </c>
      <c r="S88">
        <v>3</v>
      </c>
    </row>
    <row r="89" spans="1:19" x14ac:dyDescent="0.25">
      <c r="A89">
        <v>2022855</v>
      </c>
      <c r="B89" t="s">
        <v>206</v>
      </c>
      <c r="C89">
        <v>1</v>
      </c>
      <c r="D89" s="1">
        <v>45169</v>
      </c>
      <c r="E89" t="s">
        <v>207</v>
      </c>
      <c r="F89" t="s">
        <v>37</v>
      </c>
      <c r="G89">
        <v>206.74</v>
      </c>
      <c r="H89">
        <v>43.784604620000003</v>
      </c>
      <c r="I89">
        <v>-87.801983710000002</v>
      </c>
      <c r="J89">
        <v>2310847</v>
      </c>
      <c r="K89">
        <v>1120</v>
      </c>
      <c r="L89">
        <v>11.8</v>
      </c>
      <c r="M89">
        <v>-60.25</v>
      </c>
      <c r="N89">
        <v>-9.0399999999999991</v>
      </c>
      <c r="O89">
        <v>12.07</v>
      </c>
      <c r="P89">
        <v>10.37</v>
      </c>
      <c r="Q89">
        <v>1.98</v>
      </c>
      <c r="R89" t="s">
        <v>32</v>
      </c>
      <c r="S89">
        <v>1</v>
      </c>
    </row>
    <row r="90" spans="1:19" x14ac:dyDescent="0.25">
      <c r="A90">
        <v>2022869</v>
      </c>
      <c r="B90" t="s">
        <v>148</v>
      </c>
      <c r="C90">
        <v>2</v>
      </c>
      <c r="D90" s="1">
        <v>45174</v>
      </c>
      <c r="E90" t="s">
        <v>149</v>
      </c>
      <c r="F90" t="s">
        <v>37</v>
      </c>
      <c r="G90">
        <v>259.51</v>
      </c>
      <c r="H90">
        <v>43.02313067</v>
      </c>
      <c r="I90">
        <v>-89.400967969999996</v>
      </c>
      <c r="J90">
        <v>2310853</v>
      </c>
      <c r="K90">
        <v>888</v>
      </c>
      <c r="L90">
        <v>5.73</v>
      </c>
      <c r="M90">
        <v>-57.09</v>
      </c>
      <c r="N90">
        <v>-8.65</v>
      </c>
      <c r="O90">
        <v>12.13</v>
      </c>
      <c r="P90">
        <v>7.25</v>
      </c>
      <c r="Q90">
        <v>1.07</v>
      </c>
      <c r="R90" t="s">
        <v>32</v>
      </c>
      <c r="S90">
        <v>3</v>
      </c>
    </row>
    <row r="91" spans="1:19" x14ac:dyDescent="0.25">
      <c r="A91">
        <v>2022887</v>
      </c>
      <c r="B91" t="s">
        <v>208</v>
      </c>
      <c r="C91">
        <v>1</v>
      </c>
      <c r="D91" s="1">
        <v>45176</v>
      </c>
      <c r="E91" t="s">
        <v>209</v>
      </c>
      <c r="F91" t="s">
        <v>76</v>
      </c>
      <c r="G91">
        <v>94.28</v>
      </c>
      <c r="H91">
        <v>33.473810530000002</v>
      </c>
      <c r="I91">
        <v>-94.223956319999999</v>
      </c>
      <c r="J91">
        <v>2310865</v>
      </c>
      <c r="K91">
        <v>385</v>
      </c>
      <c r="L91">
        <v>9.86</v>
      </c>
      <c r="M91">
        <v>-6.14</v>
      </c>
      <c r="N91">
        <v>-1.07</v>
      </c>
      <c r="O91">
        <v>2.44</v>
      </c>
      <c r="P91">
        <v>26.23</v>
      </c>
      <c r="Q91">
        <v>9.44</v>
      </c>
      <c r="R91" t="s">
        <v>55</v>
      </c>
      <c r="S91">
        <v>2</v>
      </c>
    </row>
    <row r="92" spans="1:19" x14ac:dyDescent="0.25">
      <c r="A92">
        <v>2023086</v>
      </c>
      <c r="B92" t="s">
        <v>210</v>
      </c>
      <c r="C92">
        <v>1</v>
      </c>
      <c r="D92" s="1">
        <v>45404</v>
      </c>
      <c r="E92" t="s">
        <v>211</v>
      </c>
      <c r="F92" t="s">
        <v>212</v>
      </c>
      <c r="G92">
        <v>1503.31</v>
      </c>
      <c r="H92">
        <v>35.16494059</v>
      </c>
      <c r="I92">
        <v>-104.93453649999999</v>
      </c>
      <c r="J92">
        <v>2410013</v>
      </c>
      <c r="K92">
        <v>170</v>
      </c>
      <c r="L92">
        <v>2.0099999999999998</v>
      </c>
      <c r="M92">
        <v>-87.76</v>
      </c>
      <c r="N92">
        <v>-12.15</v>
      </c>
      <c r="O92">
        <v>9.43</v>
      </c>
      <c r="P92">
        <v>4.5199999999999996</v>
      </c>
      <c r="Q92">
        <v>2.38</v>
      </c>
      <c r="R92" t="s">
        <v>127</v>
      </c>
      <c r="S92">
        <v>6</v>
      </c>
    </row>
    <row r="93" spans="1:19" x14ac:dyDescent="0.25">
      <c r="A93">
        <v>2023190</v>
      </c>
      <c r="B93" t="s">
        <v>213</v>
      </c>
      <c r="C93">
        <v>1</v>
      </c>
      <c r="D93" s="1">
        <v>45447</v>
      </c>
      <c r="E93" t="s">
        <v>214</v>
      </c>
      <c r="F93" t="s">
        <v>31</v>
      </c>
      <c r="G93">
        <v>364.77</v>
      </c>
      <c r="H93">
        <v>39.597551760000002</v>
      </c>
      <c r="I93">
        <v>-96.196386110000006</v>
      </c>
      <c r="J93">
        <v>2410069</v>
      </c>
      <c r="K93">
        <v>525</v>
      </c>
      <c r="L93">
        <v>2.746</v>
      </c>
      <c r="M93">
        <v>-36.51</v>
      </c>
      <c r="N93">
        <v>-5.78</v>
      </c>
      <c r="O93">
        <v>9.7200000000000006</v>
      </c>
      <c r="P93">
        <v>10.5</v>
      </c>
      <c r="Q93">
        <v>7.58</v>
      </c>
      <c r="R93" t="s">
        <v>32</v>
      </c>
      <c r="S93">
        <v>2</v>
      </c>
    </row>
    <row r="94" spans="1:19" x14ac:dyDescent="0.25">
      <c r="A94">
        <v>2023199</v>
      </c>
      <c r="B94" t="s">
        <v>215</v>
      </c>
      <c r="C94">
        <v>1</v>
      </c>
      <c r="D94" s="1">
        <v>45447</v>
      </c>
      <c r="E94" t="s">
        <v>216</v>
      </c>
      <c r="F94" t="s">
        <v>93</v>
      </c>
      <c r="G94">
        <v>210.32</v>
      </c>
      <c r="H94">
        <v>41.135084800000001</v>
      </c>
      <c r="I94">
        <v>-84.431275420000006</v>
      </c>
      <c r="J94">
        <v>2410071</v>
      </c>
      <c r="K94">
        <v>624</v>
      </c>
      <c r="L94">
        <v>8.9700000000000006</v>
      </c>
      <c r="M94">
        <v>-45.94</v>
      </c>
      <c r="N94">
        <v>-7.34</v>
      </c>
      <c r="O94">
        <v>12.82</v>
      </c>
      <c r="P94">
        <v>8.43</v>
      </c>
      <c r="Q94">
        <v>5.82</v>
      </c>
      <c r="R94" t="s">
        <v>32</v>
      </c>
      <c r="S94">
        <v>6</v>
      </c>
    </row>
    <row r="95" spans="1:19" x14ac:dyDescent="0.25">
      <c r="A95">
        <v>2023209</v>
      </c>
      <c r="B95" t="s">
        <v>217</v>
      </c>
      <c r="C95">
        <v>1</v>
      </c>
      <c r="D95" s="1">
        <v>45448</v>
      </c>
      <c r="E95" t="s">
        <v>218</v>
      </c>
      <c r="F95" t="s">
        <v>179</v>
      </c>
      <c r="G95">
        <v>286.99</v>
      </c>
      <c r="H95">
        <v>41.625811110000001</v>
      </c>
      <c r="I95">
        <v>-84.834911320000003</v>
      </c>
      <c r="J95">
        <v>2410072</v>
      </c>
      <c r="K95">
        <v>623</v>
      </c>
      <c r="L95">
        <v>3.6579999999999999</v>
      </c>
      <c r="M95">
        <v>-52.65</v>
      </c>
      <c r="N95">
        <v>-8.07</v>
      </c>
      <c r="O95">
        <v>11.93</v>
      </c>
      <c r="P95">
        <v>15.56</v>
      </c>
      <c r="Q95">
        <v>7.96</v>
      </c>
      <c r="R95" t="s">
        <v>32</v>
      </c>
      <c r="S95">
        <v>4</v>
      </c>
    </row>
    <row r="96" spans="1:19" x14ac:dyDescent="0.25">
      <c r="A96">
        <v>2023227</v>
      </c>
      <c r="B96" t="s">
        <v>219</v>
      </c>
      <c r="C96">
        <v>1</v>
      </c>
      <c r="D96" s="1">
        <v>45449</v>
      </c>
      <c r="E96" t="s">
        <v>220</v>
      </c>
      <c r="F96" t="s">
        <v>120</v>
      </c>
      <c r="G96">
        <v>13.18</v>
      </c>
      <c r="H96">
        <v>38.917498039999998</v>
      </c>
      <c r="I96">
        <v>-75.565801140000005</v>
      </c>
      <c r="J96">
        <v>2410086</v>
      </c>
      <c r="K96">
        <v>219</v>
      </c>
      <c r="L96">
        <v>3.2789999999999999</v>
      </c>
      <c r="M96">
        <v>-36.409999999999997</v>
      </c>
      <c r="N96">
        <v>-6.29</v>
      </c>
      <c r="O96">
        <v>13.89</v>
      </c>
      <c r="P96">
        <v>6.78</v>
      </c>
      <c r="Q96">
        <v>4.34</v>
      </c>
      <c r="R96" t="s">
        <v>55</v>
      </c>
      <c r="S96">
        <v>2</v>
      </c>
    </row>
    <row r="97" spans="1:19" x14ac:dyDescent="0.25">
      <c r="A97">
        <v>2023222</v>
      </c>
      <c r="B97" t="s">
        <v>221</v>
      </c>
      <c r="C97">
        <v>1</v>
      </c>
      <c r="D97" s="1">
        <v>45449</v>
      </c>
      <c r="E97" t="s">
        <v>222</v>
      </c>
      <c r="F97" t="s">
        <v>93</v>
      </c>
      <c r="G97">
        <v>291.86</v>
      </c>
      <c r="H97">
        <v>40.380149520000003</v>
      </c>
      <c r="I97">
        <v>-84.478106969999999</v>
      </c>
      <c r="J97">
        <v>2410087</v>
      </c>
      <c r="K97">
        <v>749</v>
      </c>
      <c r="L97">
        <v>19.489000000000001</v>
      </c>
      <c r="M97">
        <v>-39.340000000000003</v>
      </c>
      <c r="N97">
        <v>-6.35</v>
      </c>
      <c r="O97">
        <v>11.43</v>
      </c>
      <c r="P97">
        <v>9.69</v>
      </c>
      <c r="Q97">
        <v>7.77</v>
      </c>
      <c r="R97" t="s">
        <v>32</v>
      </c>
      <c r="S97">
        <v>1</v>
      </c>
    </row>
    <row r="98" spans="1:19" x14ac:dyDescent="0.25">
      <c r="A98">
        <v>2023237</v>
      </c>
      <c r="B98" t="s">
        <v>223</v>
      </c>
      <c r="C98">
        <v>1</v>
      </c>
      <c r="D98" s="1">
        <v>45449</v>
      </c>
      <c r="E98" t="s">
        <v>224</v>
      </c>
      <c r="F98" t="s">
        <v>225</v>
      </c>
      <c r="G98">
        <v>222.66</v>
      </c>
      <c r="H98">
        <v>44.293436159999999</v>
      </c>
      <c r="I98">
        <v>-92.208460770000002</v>
      </c>
      <c r="J98">
        <v>2410090</v>
      </c>
      <c r="K98">
        <v>473</v>
      </c>
      <c r="L98">
        <v>12.026</v>
      </c>
      <c r="M98">
        <v>-49.82</v>
      </c>
      <c r="N98">
        <v>-7.76</v>
      </c>
      <c r="O98">
        <v>12.25</v>
      </c>
      <c r="P98">
        <v>4.12</v>
      </c>
      <c r="Q98">
        <v>2.04</v>
      </c>
      <c r="R98" t="s">
        <v>26</v>
      </c>
      <c r="S98">
        <v>6</v>
      </c>
    </row>
    <row r="99" spans="1:19" x14ac:dyDescent="0.25">
      <c r="A99">
        <v>2023297</v>
      </c>
      <c r="B99" t="s">
        <v>226</v>
      </c>
      <c r="C99">
        <v>1</v>
      </c>
      <c r="D99" s="1">
        <v>45455</v>
      </c>
      <c r="E99" t="s">
        <v>227</v>
      </c>
      <c r="F99" t="s">
        <v>93</v>
      </c>
      <c r="G99">
        <v>203.77</v>
      </c>
      <c r="H99">
        <v>39.800310680000003</v>
      </c>
      <c r="I99">
        <v>-83.009533189999999</v>
      </c>
      <c r="J99">
        <v>2410125</v>
      </c>
      <c r="K99">
        <v>515</v>
      </c>
      <c r="L99">
        <v>6.1459999999999999</v>
      </c>
      <c r="M99">
        <v>-29.16</v>
      </c>
      <c r="N99">
        <v>-5.09</v>
      </c>
      <c r="O99">
        <v>11.53</v>
      </c>
      <c r="P99">
        <v>7.97</v>
      </c>
      <c r="Q99">
        <v>6.11</v>
      </c>
      <c r="R99" t="s">
        <v>32</v>
      </c>
      <c r="S99">
        <v>7</v>
      </c>
    </row>
    <row r="100" spans="1:19" x14ac:dyDescent="0.25">
      <c r="A100">
        <v>2023284</v>
      </c>
      <c r="B100" t="s">
        <v>228</v>
      </c>
      <c r="C100">
        <v>1</v>
      </c>
      <c r="D100" s="1">
        <v>45455</v>
      </c>
      <c r="E100" t="s">
        <v>229</v>
      </c>
      <c r="F100" t="s">
        <v>65</v>
      </c>
      <c r="G100">
        <v>380.29</v>
      </c>
      <c r="H100">
        <v>41.785113760000002</v>
      </c>
      <c r="I100">
        <v>-96.488906200000002</v>
      </c>
      <c r="J100">
        <v>2410129</v>
      </c>
      <c r="K100">
        <v>807</v>
      </c>
      <c r="L100">
        <v>12.173999999999999</v>
      </c>
      <c r="M100">
        <v>-50.33</v>
      </c>
      <c r="N100">
        <v>-7.6</v>
      </c>
      <c r="O100">
        <v>10.43</v>
      </c>
      <c r="P100">
        <v>7.8</v>
      </c>
      <c r="Q100">
        <v>4.22</v>
      </c>
      <c r="R100" t="s">
        <v>32</v>
      </c>
      <c r="S100">
        <v>1</v>
      </c>
    </row>
    <row r="101" spans="1:19" x14ac:dyDescent="0.25">
      <c r="A101">
        <v>2023293</v>
      </c>
      <c r="B101" t="s">
        <v>230</v>
      </c>
      <c r="C101">
        <v>1</v>
      </c>
      <c r="D101" s="1">
        <v>45455</v>
      </c>
      <c r="E101" t="s">
        <v>231</v>
      </c>
      <c r="F101" t="s">
        <v>154</v>
      </c>
      <c r="G101">
        <v>114.2</v>
      </c>
      <c r="H101">
        <v>39.682285049999997</v>
      </c>
      <c r="I101">
        <v>-77.833393259999994</v>
      </c>
      <c r="J101">
        <v>2410153</v>
      </c>
      <c r="K101">
        <v>480</v>
      </c>
      <c r="L101">
        <v>3.8370000000000002</v>
      </c>
      <c r="M101">
        <v>-48.69</v>
      </c>
      <c r="N101">
        <v>-7.62</v>
      </c>
      <c r="O101">
        <v>12.3</v>
      </c>
      <c r="P101">
        <v>9.67</v>
      </c>
      <c r="Q101">
        <v>4.21</v>
      </c>
      <c r="R101" t="s">
        <v>80</v>
      </c>
      <c r="S101">
        <v>6</v>
      </c>
    </row>
    <row r="102" spans="1:19" x14ac:dyDescent="0.25">
      <c r="A102">
        <v>2023320</v>
      </c>
      <c r="B102" t="s">
        <v>232</v>
      </c>
      <c r="C102">
        <v>1</v>
      </c>
      <c r="D102" s="1">
        <v>45456</v>
      </c>
      <c r="E102" t="s">
        <v>233</v>
      </c>
      <c r="F102" t="s">
        <v>93</v>
      </c>
      <c r="G102">
        <v>257.47000000000003</v>
      </c>
      <c r="H102">
        <v>40.147588650000003</v>
      </c>
      <c r="I102">
        <v>-84.227921330000001</v>
      </c>
      <c r="J102">
        <v>2410172</v>
      </c>
      <c r="K102">
        <v>668</v>
      </c>
      <c r="L102">
        <v>3.0009999999999999</v>
      </c>
      <c r="M102">
        <v>-37.840000000000003</v>
      </c>
      <c r="N102">
        <v>-5.83</v>
      </c>
      <c r="O102">
        <v>8.8000000000000007</v>
      </c>
      <c r="P102">
        <v>13.3</v>
      </c>
      <c r="Q102">
        <v>8.7200000000000006</v>
      </c>
      <c r="R102" t="s">
        <v>32</v>
      </c>
      <c r="S102">
        <v>6</v>
      </c>
    </row>
    <row r="103" spans="1:19" x14ac:dyDescent="0.25">
      <c r="A103">
        <v>2023369</v>
      </c>
      <c r="B103" t="s">
        <v>234</v>
      </c>
      <c r="C103">
        <v>1</v>
      </c>
      <c r="D103" s="1">
        <v>45461</v>
      </c>
      <c r="E103" t="s">
        <v>235</v>
      </c>
      <c r="F103" t="s">
        <v>236</v>
      </c>
      <c r="G103">
        <v>678.3</v>
      </c>
      <c r="H103">
        <v>47.17907537</v>
      </c>
      <c r="I103">
        <v>-103.5481961</v>
      </c>
      <c r="J103">
        <v>2410202</v>
      </c>
      <c r="K103">
        <v>1190</v>
      </c>
      <c r="L103">
        <v>4.58</v>
      </c>
      <c r="M103">
        <v>-65.510000000000005</v>
      </c>
      <c r="N103">
        <v>-9.6199999999999992</v>
      </c>
      <c r="O103">
        <v>11.48</v>
      </c>
      <c r="P103">
        <v>2.02</v>
      </c>
      <c r="Q103">
        <v>9.64</v>
      </c>
      <c r="R103" t="s">
        <v>134</v>
      </c>
      <c r="S103">
        <v>3</v>
      </c>
    </row>
    <row r="104" spans="1:19" x14ac:dyDescent="0.25">
      <c r="A104">
        <v>2023363</v>
      </c>
      <c r="B104" t="s">
        <v>237</v>
      </c>
      <c r="C104">
        <v>1</v>
      </c>
      <c r="D104" s="1">
        <v>45461</v>
      </c>
      <c r="E104" t="s">
        <v>238</v>
      </c>
      <c r="F104" t="s">
        <v>37</v>
      </c>
      <c r="G104">
        <v>249.35</v>
      </c>
      <c r="H104">
        <v>42.784923829999997</v>
      </c>
      <c r="I104">
        <v>-89.477800060000007</v>
      </c>
      <c r="J104">
        <v>2410206</v>
      </c>
      <c r="K104">
        <v>697</v>
      </c>
      <c r="L104">
        <v>5.3760000000000003</v>
      </c>
      <c r="M104">
        <v>-54.23</v>
      </c>
      <c r="N104">
        <v>-8.27</v>
      </c>
      <c r="O104">
        <v>11.9</v>
      </c>
      <c r="P104">
        <v>8.07</v>
      </c>
      <c r="Q104">
        <v>3.01</v>
      </c>
      <c r="R104" t="s">
        <v>32</v>
      </c>
      <c r="S104">
        <v>5</v>
      </c>
    </row>
    <row r="105" spans="1:19" x14ac:dyDescent="0.25">
      <c r="A105">
        <v>2023401</v>
      </c>
      <c r="B105" t="s">
        <v>239</v>
      </c>
      <c r="C105">
        <v>1</v>
      </c>
      <c r="D105" s="1">
        <v>45460</v>
      </c>
      <c r="E105" t="s">
        <v>240</v>
      </c>
      <c r="F105" t="s">
        <v>120</v>
      </c>
      <c r="G105">
        <v>-0.13</v>
      </c>
      <c r="H105">
        <v>38.62218232</v>
      </c>
      <c r="I105">
        <v>-75.6254785</v>
      </c>
      <c r="J105">
        <v>2410217</v>
      </c>
      <c r="K105">
        <v>141</v>
      </c>
      <c r="L105">
        <v>2.7879999999999998</v>
      </c>
      <c r="M105">
        <v>-34.83</v>
      </c>
      <c r="N105">
        <v>-5.7</v>
      </c>
      <c r="O105">
        <v>10.81</v>
      </c>
      <c r="P105">
        <v>9.67</v>
      </c>
      <c r="Q105">
        <v>6.77</v>
      </c>
      <c r="R105" t="s">
        <v>55</v>
      </c>
      <c r="S105">
        <v>6</v>
      </c>
    </row>
    <row r="106" spans="1:19" x14ac:dyDescent="0.25">
      <c r="A106">
        <v>2023365</v>
      </c>
      <c r="B106" t="s">
        <v>241</v>
      </c>
      <c r="C106">
        <v>1</v>
      </c>
      <c r="D106" s="1">
        <v>45461</v>
      </c>
      <c r="E106" t="s">
        <v>242</v>
      </c>
      <c r="F106" t="s">
        <v>120</v>
      </c>
      <c r="G106">
        <v>7.19</v>
      </c>
      <c r="H106">
        <v>39.539553410000003</v>
      </c>
      <c r="I106">
        <v>-75.69163245</v>
      </c>
      <c r="J106">
        <v>2410218</v>
      </c>
      <c r="K106">
        <v>304</v>
      </c>
      <c r="L106">
        <v>2.3919999999999999</v>
      </c>
      <c r="M106">
        <v>-37.44</v>
      </c>
      <c r="N106">
        <v>-6.41</v>
      </c>
      <c r="O106">
        <v>13.85</v>
      </c>
      <c r="P106">
        <v>8.74</v>
      </c>
      <c r="Q106">
        <v>4.53</v>
      </c>
      <c r="R106" t="s">
        <v>55</v>
      </c>
      <c r="S106">
        <v>2</v>
      </c>
    </row>
    <row r="107" spans="1:19" x14ac:dyDescent="0.25">
      <c r="A107">
        <v>2023402</v>
      </c>
      <c r="B107" t="s">
        <v>243</v>
      </c>
      <c r="C107">
        <v>1</v>
      </c>
      <c r="D107" s="1">
        <v>45463</v>
      </c>
      <c r="E107" t="s">
        <v>244</v>
      </c>
      <c r="F107" t="s">
        <v>65</v>
      </c>
      <c r="G107">
        <v>378.71</v>
      </c>
      <c r="H107">
        <v>40.034188589999999</v>
      </c>
      <c r="I107">
        <v>-96.521888500000003</v>
      </c>
      <c r="J107">
        <v>2410236</v>
      </c>
      <c r="K107">
        <v>731</v>
      </c>
      <c r="L107">
        <v>3.0449999999999999</v>
      </c>
      <c r="M107">
        <v>-33.31</v>
      </c>
      <c r="N107">
        <v>-5.31</v>
      </c>
      <c r="O107">
        <v>9.18</v>
      </c>
      <c r="P107">
        <v>13.09</v>
      </c>
      <c r="Q107">
        <v>8.9600000000000009</v>
      </c>
      <c r="R107" t="s">
        <v>32</v>
      </c>
      <c r="S107">
        <v>3</v>
      </c>
    </row>
    <row r="108" spans="1:19" x14ac:dyDescent="0.25">
      <c r="A108">
        <v>2023396</v>
      </c>
      <c r="B108" t="s">
        <v>245</v>
      </c>
      <c r="C108">
        <v>1</v>
      </c>
      <c r="D108" s="1">
        <v>45462</v>
      </c>
      <c r="E108" t="s">
        <v>246</v>
      </c>
      <c r="F108" t="s">
        <v>93</v>
      </c>
      <c r="G108">
        <v>292.44</v>
      </c>
      <c r="H108">
        <v>40.724196370000001</v>
      </c>
      <c r="I108">
        <v>-83.039932690000001</v>
      </c>
      <c r="J108">
        <v>2410238</v>
      </c>
      <c r="K108">
        <v>740</v>
      </c>
      <c r="L108">
        <v>4.8719999999999999</v>
      </c>
      <c r="M108">
        <v>-40.35</v>
      </c>
      <c r="N108">
        <v>-6.5</v>
      </c>
      <c r="O108">
        <v>11.69</v>
      </c>
      <c r="P108">
        <v>16.82</v>
      </c>
      <c r="Q108">
        <v>10.33</v>
      </c>
      <c r="R108" t="s">
        <v>32</v>
      </c>
      <c r="S108">
        <v>3</v>
      </c>
    </row>
    <row r="109" spans="1:19" x14ac:dyDescent="0.25">
      <c r="A109">
        <v>2023397</v>
      </c>
      <c r="B109" t="s">
        <v>247</v>
      </c>
      <c r="C109">
        <v>1</v>
      </c>
      <c r="D109" s="1">
        <v>45462</v>
      </c>
      <c r="E109" t="s">
        <v>248</v>
      </c>
      <c r="F109" t="s">
        <v>93</v>
      </c>
      <c r="G109">
        <v>301.67</v>
      </c>
      <c r="H109">
        <v>40.694083650000003</v>
      </c>
      <c r="I109">
        <v>-82.962367850000007</v>
      </c>
      <c r="J109">
        <v>2410239</v>
      </c>
      <c r="K109">
        <v>824</v>
      </c>
      <c r="L109">
        <v>2.2810000000000001</v>
      </c>
      <c r="M109">
        <v>-41.65</v>
      </c>
      <c r="N109">
        <v>-6.53</v>
      </c>
      <c r="O109">
        <v>10.63</v>
      </c>
      <c r="P109">
        <v>17.739999999999998</v>
      </c>
      <c r="Q109">
        <v>10.64</v>
      </c>
      <c r="R109" t="s">
        <v>32</v>
      </c>
      <c r="S109">
        <v>2</v>
      </c>
    </row>
    <row r="110" spans="1:19" x14ac:dyDescent="0.25">
      <c r="A110">
        <v>2023409</v>
      </c>
      <c r="B110" t="s">
        <v>249</v>
      </c>
      <c r="C110">
        <v>1</v>
      </c>
      <c r="D110" s="1">
        <v>45463</v>
      </c>
      <c r="E110" t="s">
        <v>250</v>
      </c>
      <c r="F110" t="s">
        <v>93</v>
      </c>
      <c r="G110">
        <v>256.29000000000002</v>
      </c>
      <c r="H110">
        <v>40.698116820000003</v>
      </c>
      <c r="I110">
        <v>-81.98644985</v>
      </c>
      <c r="J110">
        <v>2410253</v>
      </c>
      <c r="K110">
        <v>752</v>
      </c>
      <c r="L110">
        <v>2.2130000000000001</v>
      </c>
      <c r="M110">
        <v>-46.1</v>
      </c>
      <c r="N110">
        <v>-6.88</v>
      </c>
      <c r="O110">
        <v>8.9499999999999993</v>
      </c>
      <c r="P110">
        <v>10.38</v>
      </c>
      <c r="Q110">
        <v>3.28</v>
      </c>
      <c r="R110" t="s">
        <v>251</v>
      </c>
      <c r="S110">
        <v>5</v>
      </c>
    </row>
    <row r="111" spans="1:19" x14ac:dyDescent="0.25">
      <c r="A111">
        <v>2023422</v>
      </c>
      <c r="B111" t="s">
        <v>252</v>
      </c>
      <c r="C111">
        <v>1</v>
      </c>
      <c r="D111" s="1">
        <v>45466</v>
      </c>
      <c r="E111" t="s">
        <v>253</v>
      </c>
      <c r="F111" t="s">
        <v>225</v>
      </c>
      <c r="G111">
        <v>308.27</v>
      </c>
      <c r="H111">
        <v>45.588577059999999</v>
      </c>
      <c r="I111">
        <v>-94.037950649999999</v>
      </c>
      <c r="J111">
        <v>2410260</v>
      </c>
      <c r="K111">
        <v>420</v>
      </c>
      <c r="L111">
        <v>2.133</v>
      </c>
      <c r="M111">
        <v>-51.05</v>
      </c>
      <c r="N111">
        <v>-7.45</v>
      </c>
      <c r="O111">
        <v>8.5500000000000007</v>
      </c>
      <c r="P111">
        <v>11.38</v>
      </c>
      <c r="Q111">
        <v>2.0699999999999998</v>
      </c>
      <c r="R111" t="s">
        <v>26</v>
      </c>
      <c r="S111">
        <v>4</v>
      </c>
    </row>
    <row r="112" spans="1:19" x14ac:dyDescent="0.25">
      <c r="A112">
        <v>2023424</v>
      </c>
      <c r="B112" t="s">
        <v>255</v>
      </c>
      <c r="C112">
        <v>1</v>
      </c>
      <c r="D112" s="1">
        <v>45466</v>
      </c>
      <c r="E112" t="s">
        <v>256</v>
      </c>
      <c r="F112" t="s">
        <v>225</v>
      </c>
      <c r="G112">
        <v>332.05</v>
      </c>
      <c r="H112">
        <v>45.257162719999997</v>
      </c>
      <c r="I112">
        <v>-94.566953960000006</v>
      </c>
      <c r="J112">
        <v>2410262</v>
      </c>
      <c r="K112">
        <v>548</v>
      </c>
      <c r="L112">
        <v>2.57</v>
      </c>
      <c r="M112">
        <v>-52.13</v>
      </c>
      <c r="N112">
        <v>-6.88</v>
      </c>
      <c r="O112">
        <v>2.9</v>
      </c>
      <c r="P112">
        <v>9.16</v>
      </c>
      <c r="Q112">
        <v>2.65</v>
      </c>
      <c r="R112" t="s">
        <v>26</v>
      </c>
      <c r="S112">
        <v>5</v>
      </c>
    </row>
    <row r="113" spans="1:19" x14ac:dyDescent="0.25">
      <c r="A113">
        <v>2023438</v>
      </c>
      <c r="B113" t="s">
        <v>257</v>
      </c>
      <c r="C113">
        <v>1</v>
      </c>
      <c r="D113" s="1">
        <v>45467</v>
      </c>
      <c r="E113" t="s">
        <v>258</v>
      </c>
      <c r="F113" t="s">
        <v>120</v>
      </c>
      <c r="G113">
        <v>16.61</v>
      </c>
      <c r="H113">
        <v>39.692247330000001</v>
      </c>
      <c r="I113">
        <v>-75.734231199999996</v>
      </c>
      <c r="J113">
        <v>2410306</v>
      </c>
      <c r="K113">
        <v>358</v>
      </c>
      <c r="L113">
        <v>2.9489999999999998</v>
      </c>
      <c r="M113">
        <v>-35.22</v>
      </c>
      <c r="N113">
        <v>-5.95</v>
      </c>
      <c r="O113">
        <v>12.42</v>
      </c>
      <c r="P113">
        <v>11.14</v>
      </c>
      <c r="Q113">
        <v>4.3899999999999997</v>
      </c>
      <c r="R113" t="s">
        <v>80</v>
      </c>
      <c r="S113">
        <v>5</v>
      </c>
    </row>
    <row r="114" spans="1:19" x14ac:dyDescent="0.25">
      <c r="A114">
        <v>2023476</v>
      </c>
      <c r="B114" t="s">
        <v>259</v>
      </c>
      <c r="C114">
        <v>1</v>
      </c>
      <c r="D114" s="1">
        <v>45469</v>
      </c>
      <c r="E114" t="s">
        <v>260</v>
      </c>
      <c r="F114" t="s">
        <v>65</v>
      </c>
      <c r="G114">
        <v>597.70000000000005</v>
      </c>
      <c r="H114">
        <v>40.114871890000003</v>
      </c>
      <c r="I114">
        <v>-99.444580259999995</v>
      </c>
      <c r="J114">
        <v>2410326</v>
      </c>
      <c r="K114">
        <v>858</v>
      </c>
      <c r="L114">
        <v>3.9540000000000002</v>
      </c>
      <c r="M114">
        <v>-53.77</v>
      </c>
      <c r="N114">
        <v>-6.93</v>
      </c>
      <c r="O114">
        <v>1.63</v>
      </c>
      <c r="P114">
        <v>8.39</v>
      </c>
      <c r="Q114">
        <v>3.36</v>
      </c>
      <c r="R114" t="s">
        <v>127</v>
      </c>
      <c r="S114">
        <v>4</v>
      </c>
    </row>
    <row r="115" spans="1:19" x14ac:dyDescent="0.25">
      <c r="A115">
        <v>2023514</v>
      </c>
      <c r="B115" t="s">
        <v>261</v>
      </c>
      <c r="C115">
        <v>1</v>
      </c>
      <c r="D115" s="1">
        <v>45474</v>
      </c>
      <c r="E115" t="s">
        <v>262</v>
      </c>
      <c r="F115" t="s">
        <v>37</v>
      </c>
      <c r="G115">
        <v>233.03</v>
      </c>
      <c r="H115">
        <v>42.520094989999997</v>
      </c>
      <c r="I115">
        <v>-89.812462400000001</v>
      </c>
      <c r="J115">
        <v>2410343</v>
      </c>
      <c r="K115">
        <v>675</v>
      </c>
      <c r="L115">
        <v>6.2770000000000001</v>
      </c>
      <c r="M115">
        <v>-50.64</v>
      </c>
      <c r="N115">
        <v>-7.72</v>
      </c>
      <c r="O115">
        <v>11.15</v>
      </c>
      <c r="P115">
        <v>6.86</v>
      </c>
      <c r="Q115">
        <v>1.76</v>
      </c>
      <c r="R115" t="s">
        <v>32</v>
      </c>
      <c r="S115">
        <v>6</v>
      </c>
    </row>
    <row r="116" spans="1:19" x14ac:dyDescent="0.25">
      <c r="A116">
        <v>2023532</v>
      </c>
      <c r="B116" t="s">
        <v>263</v>
      </c>
      <c r="C116">
        <v>1</v>
      </c>
      <c r="D116" s="1">
        <v>45475</v>
      </c>
      <c r="E116" t="s">
        <v>264</v>
      </c>
      <c r="F116" t="s">
        <v>265</v>
      </c>
      <c r="G116">
        <v>1347.84</v>
      </c>
      <c r="H116">
        <v>41.703973449999999</v>
      </c>
      <c r="I116">
        <v>-111.91944580000001</v>
      </c>
      <c r="J116">
        <v>2410362</v>
      </c>
      <c r="K116">
        <v>950</v>
      </c>
      <c r="L116">
        <v>2.2599999999999998</v>
      </c>
      <c r="M116">
        <v>-123.02</v>
      </c>
      <c r="N116">
        <v>-16.05</v>
      </c>
      <c r="O116">
        <v>5.36</v>
      </c>
      <c r="P116">
        <v>8.8800000000000008</v>
      </c>
      <c r="Q116">
        <v>-5.25</v>
      </c>
      <c r="R116" t="s">
        <v>19</v>
      </c>
      <c r="S116">
        <v>2</v>
      </c>
    </row>
    <row r="117" spans="1:19" x14ac:dyDescent="0.25">
      <c r="A117">
        <v>2023562</v>
      </c>
      <c r="B117" t="s">
        <v>266</v>
      </c>
      <c r="C117">
        <v>1</v>
      </c>
      <c r="D117" s="1">
        <v>45482</v>
      </c>
      <c r="E117" t="s">
        <v>267</v>
      </c>
      <c r="F117" t="s">
        <v>225</v>
      </c>
      <c r="G117">
        <v>317.04000000000002</v>
      </c>
      <c r="H117">
        <v>44.849386289999998</v>
      </c>
      <c r="I117">
        <v>-95.275757229999996</v>
      </c>
      <c r="J117">
        <v>2410402</v>
      </c>
      <c r="K117">
        <v>945</v>
      </c>
      <c r="L117">
        <v>17.146000000000001</v>
      </c>
      <c r="M117">
        <v>-68.02</v>
      </c>
      <c r="N117">
        <v>-9.61</v>
      </c>
      <c r="O117">
        <v>8.8800000000000008</v>
      </c>
      <c r="P117">
        <v>6.12</v>
      </c>
      <c r="Q117">
        <v>1.74</v>
      </c>
      <c r="R117" t="s">
        <v>32</v>
      </c>
      <c r="S117">
        <v>5</v>
      </c>
    </row>
    <row r="118" spans="1:19" x14ac:dyDescent="0.25">
      <c r="A118">
        <v>2023640</v>
      </c>
      <c r="B118" t="s">
        <v>268</v>
      </c>
      <c r="C118">
        <v>1</v>
      </c>
      <c r="D118" s="1">
        <v>45488</v>
      </c>
      <c r="E118" t="s">
        <v>269</v>
      </c>
      <c r="F118" t="s">
        <v>45</v>
      </c>
      <c r="G118">
        <v>186.93</v>
      </c>
      <c r="H118">
        <v>42.006541300000002</v>
      </c>
      <c r="I118">
        <v>-83.437165870000001</v>
      </c>
      <c r="J118">
        <v>2410461</v>
      </c>
      <c r="K118">
        <v>806</v>
      </c>
      <c r="L118">
        <v>3.387</v>
      </c>
      <c r="M118">
        <v>-47.06</v>
      </c>
      <c r="N118">
        <v>-7.13</v>
      </c>
      <c r="O118">
        <v>9.99</v>
      </c>
      <c r="P118">
        <v>15.56</v>
      </c>
      <c r="Q118">
        <v>5.59</v>
      </c>
      <c r="R118" t="s">
        <v>32</v>
      </c>
      <c r="S118">
        <v>2</v>
      </c>
    </row>
    <row r="119" spans="1:19" x14ac:dyDescent="0.25">
      <c r="A119">
        <v>2023642</v>
      </c>
      <c r="B119" t="s">
        <v>270</v>
      </c>
      <c r="C119">
        <v>1</v>
      </c>
      <c r="D119" s="1">
        <v>45488</v>
      </c>
      <c r="E119" t="s">
        <v>271</v>
      </c>
      <c r="F119" t="s">
        <v>159</v>
      </c>
      <c r="G119">
        <v>197.79</v>
      </c>
      <c r="H119">
        <v>41.275237169999997</v>
      </c>
      <c r="I119">
        <v>-90.790141969999993</v>
      </c>
      <c r="J119">
        <v>2410464</v>
      </c>
      <c r="K119">
        <v>518</v>
      </c>
      <c r="L119">
        <v>3.2010000000000001</v>
      </c>
      <c r="M119">
        <v>-38.659999999999997</v>
      </c>
      <c r="N119">
        <v>-5.98</v>
      </c>
      <c r="O119">
        <v>9.18</v>
      </c>
      <c r="P119">
        <v>9.59</v>
      </c>
      <c r="Q119">
        <v>6.3</v>
      </c>
      <c r="R119" t="s">
        <v>32</v>
      </c>
      <c r="S119">
        <v>4</v>
      </c>
    </row>
    <row r="120" spans="1:19" x14ac:dyDescent="0.25">
      <c r="A120">
        <v>2023663</v>
      </c>
      <c r="B120" t="s">
        <v>272</v>
      </c>
      <c r="C120">
        <v>1</v>
      </c>
      <c r="D120" s="1">
        <v>45489</v>
      </c>
      <c r="E120" t="s">
        <v>273</v>
      </c>
      <c r="F120" t="s">
        <v>45</v>
      </c>
      <c r="G120">
        <v>312.64999999999998</v>
      </c>
      <c r="H120">
        <v>41.874794999999999</v>
      </c>
      <c r="I120">
        <v>-84.789398399999996</v>
      </c>
      <c r="J120">
        <v>2410470</v>
      </c>
      <c r="K120">
        <v>594</v>
      </c>
      <c r="L120">
        <v>5.1479999999999997</v>
      </c>
      <c r="M120">
        <v>-49.85</v>
      </c>
      <c r="N120">
        <v>-7.78</v>
      </c>
      <c r="O120">
        <v>12.38</v>
      </c>
      <c r="P120">
        <v>9.9600000000000009</v>
      </c>
      <c r="Q120">
        <v>5.3</v>
      </c>
      <c r="R120" t="s">
        <v>26</v>
      </c>
      <c r="S120">
        <v>2</v>
      </c>
    </row>
    <row r="121" spans="1:19" x14ac:dyDescent="0.25">
      <c r="A121">
        <v>2023655</v>
      </c>
      <c r="B121" t="s">
        <v>274</v>
      </c>
      <c r="C121">
        <v>1</v>
      </c>
      <c r="D121" s="1">
        <v>45489</v>
      </c>
      <c r="E121" t="s">
        <v>275</v>
      </c>
      <c r="F121" t="s">
        <v>159</v>
      </c>
      <c r="G121">
        <v>237.71</v>
      </c>
      <c r="H121">
        <v>40.453520869999998</v>
      </c>
      <c r="I121">
        <v>-88.444823220000004</v>
      </c>
      <c r="J121">
        <v>2410478</v>
      </c>
      <c r="K121">
        <v>731</v>
      </c>
      <c r="L121">
        <v>9.4779999999999998</v>
      </c>
      <c r="M121">
        <v>-40.92</v>
      </c>
      <c r="N121">
        <v>-6.84</v>
      </c>
      <c r="O121">
        <v>13.77</v>
      </c>
      <c r="P121">
        <v>8.6999999999999993</v>
      </c>
      <c r="Q121">
        <v>9.0299999999999994</v>
      </c>
      <c r="R121" t="s">
        <v>32</v>
      </c>
      <c r="S121">
        <v>1</v>
      </c>
    </row>
    <row r="122" spans="1:19" x14ac:dyDescent="0.25">
      <c r="A122">
        <v>2023661</v>
      </c>
      <c r="B122" t="s">
        <v>276</v>
      </c>
      <c r="C122">
        <v>1</v>
      </c>
      <c r="D122" s="1">
        <v>45489</v>
      </c>
      <c r="E122" t="s">
        <v>277</v>
      </c>
      <c r="F122" t="s">
        <v>278</v>
      </c>
      <c r="G122">
        <v>143.08000000000001</v>
      </c>
      <c r="H122">
        <v>41.246313790000002</v>
      </c>
      <c r="I122">
        <v>-74.169971290000007</v>
      </c>
      <c r="J122">
        <v>2410489</v>
      </c>
      <c r="K122">
        <v>950</v>
      </c>
      <c r="L122">
        <v>8.2509999999999994</v>
      </c>
      <c r="M122">
        <v>-45.53</v>
      </c>
      <c r="N122">
        <v>-7.23</v>
      </c>
      <c r="O122">
        <v>12.33</v>
      </c>
      <c r="P122">
        <v>15.12</v>
      </c>
      <c r="Q122">
        <v>2.34</v>
      </c>
      <c r="R122" t="s">
        <v>251</v>
      </c>
      <c r="S122">
        <v>4</v>
      </c>
    </row>
    <row r="123" spans="1:19" x14ac:dyDescent="0.25">
      <c r="A123">
        <v>2023693</v>
      </c>
      <c r="B123" t="s">
        <v>279</v>
      </c>
      <c r="C123">
        <v>1</v>
      </c>
      <c r="D123" s="1">
        <v>45489</v>
      </c>
      <c r="E123" t="s">
        <v>280</v>
      </c>
      <c r="F123" t="s">
        <v>281</v>
      </c>
      <c r="G123">
        <v>276.94</v>
      </c>
      <c r="H123">
        <v>40.472857599999998</v>
      </c>
      <c r="I123">
        <v>-95.315411249999997</v>
      </c>
      <c r="J123">
        <v>2410492</v>
      </c>
      <c r="K123">
        <v>450</v>
      </c>
      <c r="L123">
        <v>6.7910000000000004</v>
      </c>
      <c r="M123">
        <v>-38.17</v>
      </c>
      <c r="N123">
        <v>-5.95</v>
      </c>
      <c r="O123">
        <v>9.44</v>
      </c>
      <c r="P123">
        <v>6.28</v>
      </c>
      <c r="Q123">
        <v>4.91</v>
      </c>
      <c r="R123" t="s">
        <v>32</v>
      </c>
      <c r="S123">
        <v>5</v>
      </c>
    </row>
    <row r="124" spans="1:19" x14ac:dyDescent="0.25">
      <c r="A124">
        <v>2023708</v>
      </c>
      <c r="B124" t="s">
        <v>282</v>
      </c>
      <c r="C124">
        <v>1</v>
      </c>
      <c r="D124" s="1">
        <v>45491</v>
      </c>
      <c r="E124" t="s">
        <v>283</v>
      </c>
      <c r="F124" t="s">
        <v>120</v>
      </c>
      <c r="G124">
        <v>14</v>
      </c>
      <c r="H124">
        <v>38.981216170000003</v>
      </c>
      <c r="I124">
        <v>-75.705197580000004</v>
      </c>
      <c r="J124">
        <v>2410527</v>
      </c>
      <c r="K124">
        <v>132</v>
      </c>
      <c r="L124">
        <v>2.3109999999999999</v>
      </c>
      <c r="M124">
        <v>-30.35</v>
      </c>
      <c r="N124">
        <v>-5.54</v>
      </c>
      <c r="O124">
        <v>13.98</v>
      </c>
      <c r="P124">
        <v>10.220000000000001</v>
      </c>
      <c r="Q124">
        <v>7.59</v>
      </c>
      <c r="R124" t="s">
        <v>55</v>
      </c>
      <c r="S124">
        <v>3</v>
      </c>
    </row>
    <row r="125" spans="1:19" x14ac:dyDescent="0.25">
      <c r="A125">
        <v>2023700</v>
      </c>
      <c r="B125" t="s">
        <v>284</v>
      </c>
      <c r="C125">
        <v>1</v>
      </c>
      <c r="D125" s="1">
        <v>45491</v>
      </c>
      <c r="E125" t="s">
        <v>285</v>
      </c>
      <c r="F125" t="s">
        <v>281</v>
      </c>
      <c r="G125">
        <v>277.49</v>
      </c>
      <c r="H125">
        <v>39.964600509999997</v>
      </c>
      <c r="I125">
        <v>-94.956344509999994</v>
      </c>
      <c r="J125">
        <v>2410529</v>
      </c>
      <c r="K125">
        <v>585</v>
      </c>
      <c r="L125">
        <v>2.3980000000000001</v>
      </c>
      <c r="M125">
        <v>-39.42</v>
      </c>
      <c r="N125">
        <v>-6.27</v>
      </c>
      <c r="O125">
        <v>10.76</v>
      </c>
      <c r="P125">
        <v>5.0199999999999996</v>
      </c>
      <c r="Q125">
        <v>5.26</v>
      </c>
      <c r="R125" t="s">
        <v>32</v>
      </c>
      <c r="S125">
        <v>2</v>
      </c>
    </row>
    <row r="126" spans="1:19" x14ac:dyDescent="0.25">
      <c r="A126">
        <v>2023726</v>
      </c>
      <c r="B126" t="s">
        <v>286</v>
      </c>
      <c r="C126">
        <v>1</v>
      </c>
      <c r="D126" s="1">
        <v>45495</v>
      </c>
      <c r="E126" t="s">
        <v>287</v>
      </c>
      <c r="F126" t="s">
        <v>31</v>
      </c>
      <c r="G126">
        <v>323.27</v>
      </c>
      <c r="H126">
        <v>39.754472759999999</v>
      </c>
      <c r="I126">
        <v>-95.699032619999997</v>
      </c>
      <c r="J126">
        <v>2410559</v>
      </c>
      <c r="K126">
        <v>874</v>
      </c>
      <c r="L126">
        <v>4.9489999999999998</v>
      </c>
      <c r="M126">
        <v>-36.200000000000003</v>
      </c>
      <c r="N126">
        <v>-5.57</v>
      </c>
      <c r="O126">
        <v>8.3699999999999992</v>
      </c>
      <c r="P126">
        <v>8.2899999999999991</v>
      </c>
      <c r="Q126">
        <v>9.0299999999999994</v>
      </c>
      <c r="R126" t="s">
        <v>32</v>
      </c>
      <c r="S126">
        <v>4</v>
      </c>
    </row>
    <row r="127" spans="1:19" x14ac:dyDescent="0.25">
      <c r="A127">
        <v>2023792</v>
      </c>
      <c r="B127" t="s">
        <v>288</v>
      </c>
      <c r="C127">
        <v>1</v>
      </c>
      <c r="D127" s="1">
        <v>45498</v>
      </c>
      <c r="E127" t="s">
        <v>289</v>
      </c>
      <c r="F127" t="s">
        <v>281</v>
      </c>
      <c r="G127">
        <v>271.70999999999998</v>
      </c>
      <c r="H127">
        <v>37.7016317</v>
      </c>
      <c r="I127">
        <v>-93.791859520000003</v>
      </c>
      <c r="J127">
        <v>2410580</v>
      </c>
      <c r="K127">
        <v>550</v>
      </c>
      <c r="L127">
        <v>2.089</v>
      </c>
      <c r="M127">
        <v>-34.36</v>
      </c>
      <c r="N127">
        <v>-5.74</v>
      </c>
      <c r="O127">
        <v>11.59</v>
      </c>
      <c r="P127">
        <v>10.28</v>
      </c>
      <c r="Q127">
        <v>6.27</v>
      </c>
      <c r="R127" t="s">
        <v>80</v>
      </c>
      <c r="S127">
        <v>2</v>
      </c>
    </row>
    <row r="128" spans="1:19" x14ac:dyDescent="0.25">
      <c r="A128">
        <v>2023766</v>
      </c>
      <c r="B128" t="s">
        <v>291</v>
      </c>
      <c r="C128">
        <v>1</v>
      </c>
      <c r="D128" s="1">
        <v>45497</v>
      </c>
      <c r="E128" t="s">
        <v>292</v>
      </c>
      <c r="F128" t="s">
        <v>76</v>
      </c>
      <c r="G128">
        <v>133.1</v>
      </c>
      <c r="H128">
        <v>33.016902989999998</v>
      </c>
      <c r="I128">
        <v>-95.534103509999994</v>
      </c>
      <c r="J128">
        <v>2410582</v>
      </c>
      <c r="K128">
        <v>273</v>
      </c>
      <c r="L128">
        <v>3.5739999999999998</v>
      </c>
      <c r="M128">
        <v>-23.13</v>
      </c>
      <c r="N128">
        <v>-3.97</v>
      </c>
      <c r="O128">
        <v>8.6300000000000008</v>
      </c>
      <c r="P128">
        <v>15.73</v>
      </c>
      <c r="Q128">
        <v>9.6199999999999992</v>
      </c>
      <c r="R128" t="s">
        <v>55</v>
      </c>
      <c r="S128">
        <v>3</v>
      </c>
    </row>
    <row r="129" spans="1:19" x14ac:dyDescent="0.25">
      <c r="A129">
        <v>2023771</v>
      </c>
      <c r="B129" t="s">
        <v>293</v>
      </c>
      <c r="C129">
        <v>1</v>
      </c>
      <c r="D129" s="1">
        <v>45497</v>
      </c>
      <c r="E129" t="s">
        <v>294</v>
      </c>
      <c r="F129" t="s">
        <v>225</v>
      </c>
      <c r="G129">
        <v>243.47</v>
      </c>
      <c r="H129">
        <v>44.389145229999997</v>
      </c>
      <c r="I129">
        <v>-94.626342930000007</v>
      </c>
      <c r="J129">
        <v>2410585</v>
      </c>
      <c r="K129">
        <v>1010</v>
      </c>
      <c r="L129">
        <v>3.6150000000000002</v>
      </c>
      <c r="M129">
        <v>-57.98</v>
      </c>
      <c r="N129">
        <v>-7.68</v>
      </c>
      <c r="O129">
        <v>3.47</v>
      </c>
      <c r="P129">
        <v>8.8699999999999992</v>
      </c>
      <c r="Q129">
        <v>2.71</v>
      </c>
      <c r="R129" t="s">
        <v>32</v>
      </c>
      <c r="S129">
        <v>7</v>
      </c>
    </row>
    <row r="130" spans="1:19" x14ac:dyDescent="0.25">
      <c r="A130">
        <v>2023776</v>
      </c>
      <c r="B130" t="s">
        <v>295</v>
      </c>
      <c r="C130">
        <v>1</v>
      </c>
      <c r="D130" s="1">
        <v>45498</v>
      </c>
      <c r="E130" t="s">
        <v>296</v>
      </c>
      <c r="F130" t="s">
        <v>225</v>
      </c>
      <c r="G130">
        <v>291.08999999999997</v>
      </c>
      <c r="H130">
        <v>43.954491390000001</v>
      </c>
      <c r="I130">
        <v>-94.176139649999996</v>
      </c>
      <c r="J130">
        <v>2410586</v>
      </c>
      <c r="K130">
        <v>624</v>
      </c>
      <c r="L130">
        <v>5.9950000000000001</v>
      </c>
      <c r="M130">
        <v>-46.68</v>
      </c>
      <c r="N130">
        <v>-6.65</v>
      </c>
      <c r="O130">
        <v>6.49</v>
      </c>
      <c r="P130">
        <v>8.4700000000000006</v>
      </c>
      <c r="Q130">
        <v>7.05</v>
      </c>
      <c r="R130" t="s">
        <v>32</v>
      </c>
      <c r="S130">
        <v>5</v>
      </c>
    </row>
    <row r="131" spans="1:19" x14ac:dyDescent="0.25">
      <c r="A131">
        <v>2023778</v>
      </c>
      <c r="B131" t="s">
        <v>297</v>
      </c>
      <c r="C131">
        <v>1</v>
      </c>
      <c r="D131" s="1">
        <v>45498</v>
      </c>
      <c r="E131" t="s">
        <v>298</v>
      </c>
      <c r="F131" t="s">
        <v>225</v>
      </c>
      <c r="G131">
        <v>309.88</v>
      </c>
      <c r="H131">
        <v>44.176369190000003</v>
      </c>
      <c r="I131">
        <v>-94.750676189999993</v>
      </c>
      <c r="J131">
        <v>2410596</v>
      </c>
      <c r="K131">
        <v>777</v>
      </c>
      <c r="L131">
        <v>6.782</v>
      </c>
      <c r="M131">
        <v>-58.26</v>
      </c>
      <c r="N131">
        <v>-8.44</v>
      </c>
      <c r="O131">
        <v>9.27</v>
      </c>
      <c r="P131">
        <v>7.71</v>
      </c>
      <c r="Q131">
        <v>3.6</v>
      </c>
      <c r="R131" t="s">
        <v>32</v>
      </c>
      <c r="S131">
        <v>5</v>
      </c>
    </row>
    <row r="132" spans="1:19" x14ac:dyDescent="0.25">
      <c r="A132">
        <v>2023795</v>
      </c>
      <c r="B132" t="s">
        <v>299</v>
      </c>
      <c r="C132">
        <v>1</v>
      </c>
      <c r="D132" s="1">
        <v>45499</v>
      </c>
      <c r="E132" t="s">
        <v>300</v>
      </c>
      <c r="F132" t="s">
        <v>225</v>
      </c>
      <c r="G132">
        <v>341.77</v>
      </c>
      <c r="H132">
        <v>44.1106342</v>
      </c>
      <c r="I132">
        <v>-92.348996560000003</v>
      </c>
      <c r="J132">
        <v>2410610</v>
      </c>
      <c r="K132">
        <v>704</v>
      </c>
      <c r="L132">
        <v>8.5299999999999994</v>
      </c>
      <c r="M132">
        <v>-54.61</v>
      </c>
      <c r="N132">
        <v>-8.3000000000000007</v>
      </c>
      <c r="O132">
        <v>11.76</v>
      </c>
      <c r="P132">
        <v>6.94</v>
      </c>
      <c r="Q132">
        <v>3.81</v>
      </c>
      <c r="R132" t="s">
        <v>26</v>
      </c>
      <c r="S132">
        <v>3</v>
      </c>
    </row>
    <row r="133" spans="1:19" x14ac:dyDescent="0.25">
      <c r="A133">
        <v>2023804</v>
      </c>
      <c r="B133" t="s">
        <v>241</v>
      </c>
      <c r="C133">
        <v>2</v>
      </c>
      <c r="D133" s="1">
        <v>45499</v>
      </c>
      <c r="E133" t="s">
        <v>242</v>
      </c>
      <c r="F133" t="s">
        <v>120</v>
      </c>
      <c r="G133">
        <v>7.19</v>
      </c>
      <c r="H133">
        <v>39.539553410000003</v>
      </c>
      <c r="I133">
        <v>-75.69163245</v>
      </c>
      <c r="J133">
        <v>2410614</v>
      </c>
      <c r="K133">
        <v>307</v>
      </c>
      <c r="L133">
        <v>2.113</v>
      </c>
      <c r="M133">
        <v>-38.14</v>
      </c>
      <c r="N133">
        <v>-6.36</v>
      </c>
      <c r="O133">
        <v>12.7</v>
      </c>
      <c r="P133">
        <v>9.02</v>
      </c>
      <c r="Q133">
        <v>4.08</v>
      </c>
      <c r="R133" t="s">
        <v>55</v>
      </c>
      <c r="S133">
        <v>2</v>
      </c>
    </row>
    <row r="134" spans="1:19" x14ac:dyDescent="0.25">
      <c r="A134">
        <v>2023805</v>
      </c>
      <c r="B134" t="s">
        <v>301</v>
      </c>
      <c r="C134">
        <v>1</v>
      </c>
      <c r="D134" s="1">
        <v>45498</v>
      </c>
      <c r="E134" t="s">
        <v>302</v>
      </c>
      <c r="F134" t="s">
        <v>120</v>
      </c>
      <c r="G134">
        <v>10.85</v>
      </c>
      <c r="H134">
        <v>38.873327170000003</v>
      </c>
      <c r="I134">
        <v>-75.476414579999997</v>
      </c>
      <c r="J134">
        <v>2410616</v>
      </c>
      <c r="K134">
        <v>152</v>
      </c>
      <c r="L134">
        <v>4.1669999999999998</v>
      </c>
      <c r="M134">
        <v>-38.06</v>
      </c>
      <c r="N134">
        <v>-6.39</v>
      </c>
      <c r="O134">
        <v>13.07</v>
      </c>
      <c r="P134">
        <v>8.98</v>
      </c>
      <c r="Q134">
        <v>3.62</v>
      </c>
      <c r="R134" t="s">
        <v>55</v>
      </c>
      <c r="S134">
        <v>4</v>
      </c>
    </row>
    <row r="135" spans="1:19" x14ac:dyDescent="0.25">
      <c r="A135">
        <v>2023801</v>
      </c>
      <c r="B135" t="s">
        <v>303</v>
      </c>
      <c r="C135">
        <v>1</v>
      </c>
      <c r="D135" s="1">
        <v>45501</v>
      </c>
      <c r="E135" t="s">
        <v>304</v>
      </c>
      <c r="F135" t="s">
        <v>225</v>
      </c>
      <c r="G135">
        <v>213.76</v>
      </c>
      <c r="H135">
        <v>44.800882369999997</v>
      </c>
      <c r="I135">
        <v>-93.538050420000005</v>
      </c>
      <c r="J135">
        <v>2410619</v>
      </c>
      <c r="K135">
        <v>885</v>
      </c>
      <c r="L135">
        <v>4.2949999999999999</v>
      </c>
      <c r="M135">
        <v>-54.18</v>
      </c>
      <c r="N135">
        <v>-7.27</v>
      </c>
      <c r="O135">
        <v>3.95</v>
      </c>
      <c r="P135">
        <v>9.18</v>
      </c>
      <c r="Q135">
        <v>4.75</v>
      </c>
      <c r="R135" t="s">
        <v>26</v>
      </c>
      <c r="S135">
        <v>8</v>
      </c>
    </row>
    <row r="136" spans="1:19" x14ac:dyDescent="0.25">
      <c r="A136">
        <v>2023823</v>
      </c>
      <c r="B136" t="s">
        <v>305</v>
      </c>
      <c r="C136">
        <v>1</v>
      </c>
      <c r="D136" s="1">
        <v>45503</v>
      </c>
      <c r="E136" t="s">
        <v>306</v>
      </c>
      <c r="F136" t="s">
        <v>166</v>
      </c>
      <c r="G136">
        <v>359.18</v>
      </c>
      <c r="H136">
        <v>42.834523789999999</v>
      </c>
      <c r="I136">
        <v>-96.726777990000002</v>
      </c>
      <c r="J136">
        <v>2410627</v>
      </c>
      <c r="K136">
        <v>1010</v>
      </c>
      <c r="L136">
        <v>4.4640000000000004</v>
      </c>
      <c r="M136">
        <v>-56.52</v>
      </c>
      <c r="N136">
        <v>-8.1</v>
      </c>
      <c r="O136">
        <v>8.2799999999999994</v>
      </c>
      <c r="P136">
        <v>11.98</v>
      </c>
      <c r="Q136">
        <v>7.69</v>
      </c>
      <c r="R136" t="s">
        <v>32</v>
      </c>
      <c r="S136">
        <v>5</v>
      </c>
    </row>
    <row r="137" spans="1:19" x14ac:dyDescent="0.25">
      <c r="A137">
        <v>2023799</v>
      </c>
      <c r="B137" t="s">
        <v>307</v>
      </c>
      <c r="C137">
        <v>1</v>
      </c>
      <c r="D137" s="1">
        <v>45501</v>
      </c>
      <c r="E137" t="s">
        <v>308</v>
      </c>
      <c r="F137" t="s">
        <v>225</v>
      </c>
      <c r="G137">
        <v>537.70000000000005</v>
      </c>
      <c r="H137">
        <v>44.260067939999999</v>
      </c>
      <c r="I137">
        <v>-96.425772050000006</v>
      </c>
      <c r="J137">
        <v>2410628</v>
      </c>
      <c r="K137">
        <v>913</v>
      </c>
      <c r="L137">
        <v>5.5449999999999999</v>
      </c>
      <c r="M137">
        <v>-61.94</v>
      </c>
      <c r="N137">
        <v>-8.75</v>
      </c>
      <c r="O137">
        <v>8.0299999999999994</v>
      </c>
      <c r="P137">
        <v>15.54</v>
      </c>
      <c r="Q137">
        <v>6.99</v>
      </c>
      <c r="R137" t="s">
        <v>32</v>
      </c>
      <c r="S137">
        <v>3</v>
      </c>
    </row>
    <row r="138" spans="1:19" x14ac:dyDescent="0.25">
      <c r="A138">
        <v>2023821</v>
      </c>
      <c r="B138" t="s">
        <v>309</v>
      </c>
      <c r="C138">
        <v>1</v>
      </c>
      <c r="D138" s="1">
        <v>45503</v>
      </c>
      <c r="E138" t="s">
        <v>310</v>
      </c>
      <c r="F138" t="s">
        <v>54</v>
      </c>
      <c r="G138">
        <v>0.48</v>
      </c>
      <c r="H138">
        <v>39.922032549999997</v>
      </c>
      <c r="I138">
        <v>-75.211258020000002</v>
      </c>
      <c r="J138">
        <v>2410635</v>
      </c>
      <c r="K138">
        <v>355</v>
      </c>
      <c r="L138">
        <v>2.024</v>
      </c>
      <c r="M138">
        <v>-37.68</v>
      </c>
      <c r="N138">
        <v>-6.13</v>
      </c>
      <c r="O138">
        <v>11.38</v>
      </c>
      <c r="P138">
        <v>9.92</v>
      </c>
      <c r="Q138">
        <v>3.1</v>
      </c>
      <c r="R138" t="s">
        <v>55</v>
      </c>
      <c r="S138">
        <v>7</v>
      </c>
    </row>
    <row r="139" spans="1:19" x14ac:dyDescent="0.25">
      <c r="A139">
        <v>2023814</v>
      </c>
      <c r="B139" t="s">
        <v>311</v>
      </c>
      <c r="C139">
        <v>1</v>
      </c>
      <c r="D139" s="1">
        <v>45502</v>
      </c>
      <c r="E139" t="s">
        <v>312</v>
      </c>
      <c r="F139" t="s">
        <v>225</v>
      </c>
      <c r="G139">
        <v>199.26</v>
      </c>
      <c r="H139">
        <v>44.144044890000004</v>
      </c>
      <c r="I139">
        <v>-91.770616160000003</v>
      </c>
      <c r="J139">
        <v>2410642</v>
      </c>
      <c r="K139">
        <v>558</v>
      </c>
      <c r="L139">
        <v>2.867</v>
      </c>
      <c r="M139">
        <v>-53.62</v>
      </c>
      <c r="N139">
        <v>-7.34</v>
      </c>
      <c r="O139">
        <v>5.14</v>
      </c>
      <c r="P139">
        <v>8.51</v>
      </c>
      <c r="Q139">
        <v>3.25</v>
      </c>
      <c r="R139" t="s">
        <v>26</v>
      </c>
      <c r="S139">
        <v>9</v>
      </c>
    </row>
    <row r="140" spans="1:19" x14ac:dyDescent="0.25">
      <c r="A140">
        <v>2023840</v>
      </c>
      <c r="B140" t="s">
        <v>313</v>
      </c>
      <c r="C140">
        <v>1</v>
      </c>
      <c r="D140" s="1">
        <v>45503</v>
      </c>
      <c r="E140" t="s">
        <v>314</v>
      </c>
      <c r="F140" t="s">
        <v>225</v>
      </c>
      <c r="G140">
        <v>275.58</v>
      </c>
      <c r="H140">
        <v>44.752693239999999</v>
      </c>
      <c r="I140">
        <v>-93.770725330000005</v>
      </c>
      <c r="J140">
        <v>2410645</v>
      </c>
      <c r="K140">
        <v>587</v>
      </c>
      <c r="L140">
        <v>3.3029999999999999</v>
      </c>
      <c r="M140">
        <v>-45.61</v>
      </c>
      <c r="N140">
        <v>-6.5</v>
      </c>
      <c r="O140">
        <v>6.36</v>
      </c>
      <c r="P140">
        <v>14.25</v>
      </c>
      <c r="Q140">
        <v>5.72</v>
      </c>
      <c r="R140" t="s">
        <v>26</v>
      </c>
      <c r="S140">
        <v>4</v>
      </c>
    </row>
    <row r="141" spans="1:19" x14ac:dyDescent="0.25">
      <c r="A141">
        <v>2023854</v>
      </c>
      <c r="B141" t="s">
        <v>315</v>
      </c>
      <c r="C141">
        <v>1</v>
      </c>
      <c r="D141" s="1">
        <v>45503</v>
      </c>
      <c r="E141" t="s">
        <v>316</v>
      </c>
      <c r="F141" t="s">
        <v>281</v>
      </c>
      <c r="G141">
        <v>154.5</v>
      </c>
      <c r="H141">
        <v>40.541121160000003</v>
      </c>
      <c r="I141">
        <v>-91.620311209999997</v>
      </c>
      <c r="J141">
        <v>2410647</v>
      </c>
      <c r="K141">
        <v>509</v>
      </c>
      <c r="L141">
        <v>4.5069999999999997</v>
      </c>
      <c r="M141">
        <v>-42.65</v>
      </c>
      <c r="N141">
        <v>-6.34</v>
      </c>
      <c r="O141">
        <v>8.1</v>
      </c>
      <c r="P141">
        <v>8.36</v>
      </c>
      <c r="Q141">
        <v>5.94</v>
      </c>
      <c r="R141" t="s">
        <v>32</v>
      </c>
      <c r="S141">
        <v>7</v>
      </c>
    </row>
    <row r="142" spans="1:19" x14ac:dyDescent="0.25">
      <c r="A142">
        <v>2023850</v>
      </c>
      <c r="B142" t="s">
        <v>108</v>
      </c>
      <c r="C142">
        <v>1</v>
      </c>
      <c r="D142" s="1">
        <v>45504</v>
      </c>
      <c r="E142" t="s">
        <v>109</v>
      </c>
      <c r="F142" t="s">
        <v>25</v>
      </c>
      <c r="G142">
        <v>226.25</v>
      </c>
      <c r="H142">
        <v>43.367019999999997</v>
      </c>
      <c r="I142">
        <v>-91.618319999999997</v>
      </c>
      <c r="J142">
        <v>2410650</v>
      </c>
      <c r="K142">
        <v>564</v>
      </c>
      <c r="L142">
        <v>4.3959999999999999</v>
      </c>
      <c r="M142">
        <v>-52.85</v>
      </c>
      <c r="N142">
        <v>-8.1199999999999992</v>
      </c>
      <c r="O142">
        <v>12.12</v>
      </c>
      <c r="P142">
        <v>8.31</v>
      </c>
      <c r="Q142">
        <v>4.1900000000000004</v>
      </c>
      <c r="R142" t="s">
        <v>26</v>
      </c>
      <c r="S142">
        <v>5</v>
      </c>
    </row>
    <row r="143" spans="1:19" x14ac:dyDescent="0.25">
      <c r="A143">
        <v>2023841</v>
      </c>
      <c r="B143" t="s">
        <v>317</v>
      </c>
      <c r="C143">
        <v>1</v>
      </c>
      <c r="D143" s="1">
        <v>45503</v>
      </c>
      <c r="E143" t="s">
        <v>318</v>
      </c>
      <c r="F143" t="s">
        <v>120</v>
      </c>
      <c r="G143">
        <v>16.8</v>
      </c>
      <c r="H143">
        <v>39.018491079999997</v>
      </c>
      <c r="I143">
        <v>-75.642585740000001</v>
      </c>
      <c r="J143">
        <v>2410653</v>
      </c>
      <c r="K143">
        <v>148</v>
      </c>
      <c r="L143">
        <v>3.867</v>
      </c>
      <c r="M143">
        <v>-34.24</v>
      </c>
      <c r="N143">
        <v>-5.71</v>
      </c>
      <c r="O143">
        <v>11.46</v>
      </c>
      <c r="P143">
        <v>12.85</v>
      </c>
      <c r="Q143">
        <v>4.55</v>
      </c>
      <c r="R143" t="s">
        <v>55</v>
      </c>
      <c r="S143">
        <v>3</v>
      </c>
    </row>
    <row r="144" spans="1:19" x14ac:dyDescent="0.25">
      <c r="A144">
        <v>2023880</v>
      </c>
      <c r="B144" t="s">
        <v>319</v>
      </c>
      <c r="C144">
        <v>1</v>
      </c>
      <c r="D144" s="1">
        <v>45509</v>
      </c>
      <c r="E144" t="s">
        <v>320</v>
      </c>
      <c r="F144" t="s">
        <v>37</v>
      </c>
      <c r="G144">
        <v>240.08</v>
      </c>
      <c r="H144">
        <v>42.685092509999997</v>
      </c>
      <c r="I144">
        <v>-89.42526368</v>
      </c>
      <c r="J144">
        <v>2410696</v>
      </c>
      <c r="K144">
        <v>677</v>
      </c>
      <c r="L144">
        <v>5.1349999999999998</v>
      </c>
      <c r="M144">
        <v>-54.63</v>
      </c>
      <c r="N144">
        <v>-8.24</v>
      </c>
      <c r="O144">
        <v>11.3</v>
      </c>
      <c r="P144">
        <v>8.3000000000000007</v>
      </c>
      <c r="Q144">
        <v>2.67</v>
      </c>
      <c r="R144" t="s">
        <v>32</v>
      </c>
      <c r="S144">
        <v>6</v>
      </c>
    </row>
    <row r="145" spans="1:19" x14ac:dyDescent="0.25">
      <c r="A145">
        <v>2023899</v>
      </c>
      <c r="B145" t="s">
        <v>257</v>
      </c>
      <c r="C145">
        <v>2</v>
      </c>
      <c r="D145" s="1">
        <v>45510</v>
      </c>
      <c r="E145" t="s">
        <v>258</v>
      </c>
      <c r="F145" t="s">
        <v>120</v>
      </c>
      <c r="G145">
        <v>16.61</v>
      </c>
      <c r="H145">
        <v>39.692247330000001</v>
      </c>
      <c r="I145">
        <v>-75.734231199999996</v>
      </c>
      <c r="J145">
        <v>2410706</v>
      </c>
      <c r="K145">
        <v>326</v>
      </c>
      <c r="L145">
        <v>2.15</v>
      </c>
      <c r="M145">
        <v>-31.67</v>
      </c>
      <c r="N145">
        <v>-5.47</v>
      </c>
      <c r="O145">
        <v>12.07</v>
      </c>
      <c r="P145">
        <v>11.81</v>
      </c>
      <c r="Q145">
        <v>5.12</v>
      </c>
      <c r="R145" t="s">
        <v>80</v>
      </c>
      <c r="S145">
        <v>5</v>
      </c>
    </row>
    <row r="146" spans="1:19" x14ac:dyDescent="0.25">
      <c r="A146">
        <v>2023897</v>
      </c>
      <c r="B146" t="s">
        <v>321</v>
      </c>
      <c r="C146">
        <v>1</v>
      </c>
      <c r="D146" s="1">
        <v>45510</v>
      </c>
      <c r="E146" t="s">
        <v>322</v>
      </c>
      <c r="F146" t="s">
        <v>159</v>
      </c>
      <c r="G146">
        <v>138.91999999999999</v>
      </c>
      <c r="H146">
        <v>41.28674041</v>
      </c>
      <c r="I146">
        <v>-89.382708019999995</v>
      </c>
      <c r="J146">
        <v>2410707</v>
      </c>
      <c r="K146">
        <v>714</v>
      </c>
      <c r="L146">
        <v>2.669</v>
      </c>
      <c r="M146">
        <v>-45.44</v>
      </c>
      <c r="N146">
        <v>-7</v>
      </c>
      <c r="O146">
        <v>10.54</v>
      </c>
      <c r="P146">
        <v>11.27</v>
      </c>
      <c r="Q146">
        <v>7.9</v>
      </c>
      <c r="R146" t="s">
        <v>32</v>
      </c>
      <c r="S146">
        <v>6</v>
      </c>
    </row>
    <row r="147" spans="1:19" x14ac:dyDescent="0.25">
      <c r="A147">
        <v>2023912</v>
      </c>
      <c r="B147" t="s">
        <v>323</v>
      </c>
      <c r="C147">
        <v>1</v>
      </c>
      <c r="D147" s="1">
        <v>45511</v>
      </c>
      <c r="E147" t="s">
        <v>324</v>
      </c>
      <c r="F147" t="s">
        <v>159</v>
      </c>
      <c r="G147">
        <v>199.32</v>
      </c>
      <c r="H147">
        <v>40.03883398</v>
      </c>
      <c r="I147">
        <v>-88.099387390000004</v>
      </c>
      <c r="J147">
        <v>2410712</v>
      </c>
      <c r="K147">
        <v>662</v>
      </c>
      <c r="L147">
        <v>3.9409999999999998</v>
      </c>
      <c r="M147">
        <v>-39.69</v>
      </c>
      <c r="N147">
        <v>-6</v>
      </c>
      <c r="O147">
        <v>8.32</v>
      </c>
      <c r="P147">
        <v>16.77</v>
      </c>
      <c r="Q147">
        <v>13.92</v>
      </c>
      <c r="R147" t="s">
        <v>32</v>
      </c>
      <c r="S147">
        <v>2</v>
      </c>
    </row>
    <row r="148" spans="1:19" x14ac:dyDescent="0.25">
      <c r="A148">
        <v>2023960</v>
      </c>
      <c r="B148" t="s">
        <v>325</v>
      </c>
      <c r="C148">
        <v>1</v>
      </c>
      <c r="D148" s="1">
        <v>45517</v>
      </c>
      <c r="E148" t="s">
        <v>326</v>
      </c>
      <c r="F148" t="s">
        <v>179</v>
      </c>
      <c r="G148">
        <v>231.53</v>
      </c>
      <c r="H148">
        <v>41.265304209999996</v>
      </c>
      <c r="I148">
        <v>-86.316250100000005</v>
      </c>
      <c r="J148">
        <v>2410752</v>
      </c>
      <c r="K148">
        <v>776</v>
      </c>
      <c r="L148">
        <v>3.8149999999999999</v>
      </c>
      <c r="M148">
        <v>-50.84</v>
      </c>
      <c r="N148">
        <v>-7.91</v>
      </c>
      <c r="O148">
        <v>12.48</v>
      </c>
      <c r="P148">
        <v>9.6199999999999992</v>
      </c>
      <c r="Q148">
        <v>4.47</v>
      </c>
      <c r="R148" t="s">
        <v>26</v>
      </c>
      <c r="S148">
        <v>6</v>
      </c>
    </row>
    <row r="149" spans="1:19" x14ac:dyDescent="0.25">
      <c r="A149">
        <v>2024000</v>
      </c>
      <c r="B149" t="s">
        <v>327</v>
      </c>
      <c r="C149">
        <v>1</v>
      </c>
      <c r="D149" s="1">
        <v>45519</v>
      </c>
      <c r="E149" t="s">
        <v>328</v>
      </c>
      <c r="F149" t="s">
        <v>76</v>
      </c>
      <c r="G149">
        <v>100.26</v>
      </c>
      <c r="H149">
        <v>30.181298139999999</v>
      </c>
      <c r="I149">
        <v>-97.377850510000002</v>
      </c>
      <c r="J149">
        <v>2410790</v>
      </c>
      <c r="K149">
        <v>863</v>
      </c>
      <c r="L149">
        <v>7.0949999999999998</v>
      </c>
      <c r="M149">
        <v>0.35</v>
      </c>
      <c r="N149">
        <v>0.65</v>
      </c>
      <c r="O149">
        <v>-4.8600000000000003</v>
      </c>
      <c r="P149">
        <v>19.079999999999998</v>
      </c>
      <c r="Q149">
        <v>12.14</v>
      </c>
      <c r="R149" t="s">
        <v>55</v>
      </c>
      <c r="S149">
        <v>8</v>
      </c>
    </row>
    <row r="150" spans="1:19" x14ac:dyDescent="0.25">
      <c r="A150">
        <v>2023996</v>
      </c>
      <c r="B150" t="s">
        <v>329</v>
      </c>
      <c r="C150">
        <v>1</v>
      </c>
      <c r="D150" s="1">
        <v>45519</v>
      </c>
      <c r="E150" t="s">
        <v>330</v>
      </c>
      <c r="F150" t="s">
        <v>159</v>
      </c>
      <c r="G150">
        <v>183.31</v>
      </c>
      <c r="H150">
        <v>42.002238060000003</v>
      </c>
      <c r="I150">
        <v>-87.789836449999996</v>
      </c>
      <c r="J150">
        <v>2410795</v>
      </c>
      <c r="K150">
        <v>1015</v>
      </c>
      <c r="L150">
        <v>6.0419999999999998</v>
      </c>
      <c r="M150">
        <v>-41.72</v>
      </c>
      <c r="N150">
        <v>-5.69</v>
      </c>
      <c r="O150">
        <v>3.8</v>
      </c>
      <c r="P150">
        <v>9.9</v>
      </c>
      <c r="Q150">
        <v>0.19</v>
      </c>
      <c r="R150" t="s">
        <v>32</v>
      </c>
      <c r="S150">
        <v>3</v>
      </c>
    </row>
    <row r="151" spans="1:19" x14ac:dyDescent="0.25">
      <c r="A151">
        <v>2024010</v>
      </c>
      <c r="B151" t="s">
        <v>331</v>
      </c>
      <c r="C151">
        <v>1</v>
      </c>
      <c r="D151" s="1">
        <v>45522</v>
      </c>
      <c r="E151" t="s">
        <v>332</v>
      </c>
      <c r="F151" t="s">
        <v>159</v>
      </c>
      <c r="G151">
        <v>233.19</v>
      </c>
      <c r="H151">
        <v>42.494252789999997</v>
      </c>
      <c r="I151">
        <v>-89.765753329999995</v>
      </c>
      <c r="J151">
        <v>2410805</v>
      </c>
      <c r="K151">
        <v>695</v>
      </c>
      <c r="L151">
        <v>6.0019999999999998</v>
      </c>
      <c r="M151">
        <v>-50.68</v>
      </c>
      <c r="N151">
        <v>-7.77</v>
      </c>
      <c r="O151">
        <v>11.46</v>
      </c>
      <c r="P151">
        <v>7.09</v>
      </c>
      <c r="Q151">
        <v>3.09</v>
      </c>
      <c r="R151" t="s">
        <v>32</v>
      </c>
      <c r="S151">
        <v>6</v>
      </c>
    </row>
    <row r="152" spans="1:19" x14ac:dyDescent="0.25">
      <c r="A152">
        <v>2024036</v>
      </c>
      <c r="B152" t="s">
        <v>333</v>
      </c>
      <c r="C152">
        <v>1</v>
      </c>
      <c r="D152" s="1">
        <v>45524</v>
      </c>
      <c r="E152" t="s">
        <v>334</v>
      </c>
      <c r="F152" t="s">
        <v>335</v>
      </c>
      <c r="G152">
        <v>77.510000000000005</v>
      </c>
      <c r="H152">
        <v>33.497625489999997</v>
      </c>
      <c r="I152">
        <v>-87.207274459999994</v>
      </c>
      <c r="J152">
        <v>2410821</v>
      </c>
      <c r="K152">
        <v>710</v>
      </c>
      <c r="L152">
        <v>3.5990000000000002</v>
      </c>
      <c r="M152">
        <v>-17.809999999999999</v>
      </c>
      <c r="N152">
        <v>-3.22</v>
      </c>
      <c r="O152">
        <v>7.97</v>
      </c>
      <c r="P152">
        <v>15.44</v>
      </c>
      <c r="Q152">
        <v>7.94</v>
      </c>
      <c r="R152" t="s">
        <v>80</v>
      </c>
      <c r="S152">
        <v>5</v>
      </c>
    </row>
    <row r="153" spans="1:19" x14ac:dyDescent="0.25">
      <c r="A153">
        <v>2024024</v>
      </c>
      <c r="B153" t="s">
        <v>336</v>
      </c>
      <c r="C153">
        <v>1</v>
      </c>
      <c r="D153" s="1">
        <v>45523</v>
      </c>
      <c r="E153" t="s">
        <v>337</v>
      </c>
      <c r="F153" t="s">
        <v>159</v>
      </c>
      <c r="G153">
        <v>211.27</v>
      </c>
      <c r="H153">
        <v>42.400539960000003</v>
      </c>
      <c r="I153">
        <v>-90.135216790000001</v>
      </c>
      <c r="J153">
        <v>2410824</v>
      </c>
      <c r="K153">
        <v>685</v>
      </c>
      <c r="L153">
        <v>5.0199999999999996</v>
      </c>
      <c r="M153">
        <v>-48.5</v>
      </c>
      <c r="N153">
        <v>-7.42</v>
      </c>
      <c r="O153">
        <v>10.83</v>
      </c>
      <c r="P153">
        <v>9.09</v>
      </c>
      <c r="Q153">
        <v>5.21</v>
      </c>
      <c r="R153" t="s">
        <v>26</v>
      </c>
      <c r="S153">
        <v>5</v>
      </c>
    </row>
    <row r="154" spans="1:19" x14ac:dyDescent="0.25">
      <c r="A154">
        <v>2024063</v>
      </c>
      <c r="B154" t="s">
        <v>338</v>
      </c>
      <c r="C154">
        <v>1</v>
      </c>
      <c r="D154" s="1">
        <v>45525</v>
      </c>
      <c r="E154" t="s">
        <v>339</v>
      </c>
      <c r="F154" t="s">
        <v>159</v>
      </c>
      <c r="G154">
        <v>205.89</v>
      </c>
      <c r="H154">
        <v>42.133160459999999</v>
      </c>
      <c r="I154">
        <v>-89.236508749999999</v>
      </c>
      <c r="J154">
        <v>2410835</v>
      </c>
      <c r="K154">
        <v>685</v>
      </c>
      <c r="L154">
        <v>3.0680000000000001</v>
      </c>
      <c r="M154">
        <v>-45.88</v>
      </c>
      <c r="N154">
        <v>-6.73</v>
      </c>
      <c r="O154">
        <v>7.95</v>
      </c>
      <c r="P154">
        <v>8.18</v>
      </c>
      <c r="Q154">
        <v>3.13</v>
      </c>
      <c r="R154" t="s">
        <v>32</v>
      </c>
      <c r="S154">
        <v>8</v>
      </c>
    </row>
    <row r="155" spans="1:19" x14ac:dyDescent="0.25">
      <c r="A155">
        <v>2024072</v>
      </c>
      <c r="B155" t="s">
        <v>340</v>
      </c>
      <c r="C155">
        <v>1</v>
      </c>
      <c r="D155" s="1">
        <v>45526</v>
      </c>
      <c r="E155" t="s">
        <v>341</v>
      </c>
      <c r="F155" t="s">
        <v>76</v>
      </c>
      <c r="G155">
        <v>119.85</v>
      </c>
      <c r="H155">
        <v>29.22019933</v>
      </c>
      <c r="I155">
        <v>-98.353216579999994</v>
      </c>
      <c r="J155">
        <v>2410867</v>
      </c>
      <c r="K155">
        <v>1420</v>
      </c>
      <c r="L155">
        <v>20.448</v>
      </c>
      <c r="M155">
        <v>-21.24</v>
      </c>
      <c r="N155">
        <v>-3.77</v>
      </c>
      <c r="O155">
        <v>8.92</v>
      </c>
      <c r="P155">
        <v>13.43</v>
      </c>
      <c r="Q155">
        <v>4.05</v>
      </c>
      <c r="R155" t="s">
        <v>55</v>
      </c>
      <c r="S155">
        <v>7</v>
      </c>
    </row>
    <row r="156" spans="1:19" x14ac:dyDescent="0.25">
      <c r="A156">
        <v>2024105</v>
      </c>
      <c r="B156" t="s">
        <v>342</v>
      </c>
      <c r="C156">
        <v>1</v>
      </c>
      <c r="D156" s="1">
        <v>45531</v>
      </c>
      <c r="E156" t="s">
        <v>343</v>
      </c>
      <c r="F156" t="s">
        <v>37</v>
      </c>
      <c r="G156">
        <v>203.26</v>
      </c>
      <c r="H156">
        <v>44.353224169999997</v>
      </c>
      <c r="I156">
        <v>-91.918756720000005</v>
      </c>
      <c r="J156">
        <v>2410889</v>
      </c>
      <c r="K156">
        <v>360</v>
      </c>
      <c r="L156">
        <v>2.6459999999999999</v>
      </c>
      <c r="M156">
        <v>-60.38</v>
      </c>
      <c r="N156">
        <v>-8.92</v>
      </c>
      <c r="O156">
        <v>11.02</v>
      </c>
      <c r="P156">
        <v>7.08</v>
      </c>
      <c r="Q156">
        <v>2.02</v>
      </c>
      <c r="R156" t="s">
        <v>26</v>
      </c>
      <c r="S156">
        <v>5</v>
      </c>
    </row>
    <row r="157" spans="1:19" x14ac:dyDescent="0.25">
      <c r="A157">
        <v>2024125</v>
      </c>
      <c r="B157" t="s">
        <v>344</v>
      </c>
      <c r="C157">
        <v>1</v>
      </c>
      <c r="D157" s="1">
        <v>45532</v>
      </c>
      <c r="E157" t="s">
        <v>345</v>
      </c>
      <c r="F157" t="s">
        <v>37</v>
      </c>
      <c r="G157">
        <v>209.66</v>
      </c>
      <c r="H157">
        <v>44.392624650000002</v>
      </c>
      <c r="I157">
        <v>-91.838389219999996</v>
      </c>
      <c r="J157">
        <v>2410903</v>
      </c>
      <c r="K157">
        <v>353</v>
      </c>
      <c r="L157">
        <v>2.7170000000000001</v>
      </c>
      <c r="M157">
        <v>-59.1</v>
      </c>
      <c r="N157">
        <v>-8.8000000000000007</v>
      </c>
      <c r="O157">
        <v>11.33</v>
      </c>
      <c r="P157">
        <v>7.09</v>
      </c>
      <c r="Q157">
        <v>2.1800000000000002</v>
      </c>
      <c r="R157" t="s">
        <v>26</v>
      </c>
      <c r="S157">
        <v>5</v>
      </c>
    </row>
    <row r="158" spans="1:19" x14ac:dyDescent="0.25">
      <c r="A158">
        <v>2024144</v>
      </c>
      <c r="B158" t="s">
        <v>346</v>
      </c>
      <c r="C158">
        <v>1</v>
      </c>
      <c r="D158" s="1">
        <v>45533</v>
      </c>
      <c r="E158" t="s">
        <v>347</v>
      </c>
      <c r="F158" t="s">
        <v>76</v>
      </c>
      <c r="G158">
        <v>11.49</v>
      </c>
      <c r="H158">
        <v>28.551300770000001</v>
      </c>
      <c r="I158">
        <v>-97.113687580000004</v>
      </c>
      <c r="J158">
        <v>2410918</v>
      </c>
      <c r="K158">
        <v>1382</v>
      </c>
      <c r="L158">
        <v>10.481999999999999</v>
      </c>
      <c r="M158">
        <v>-15.41</v>
      </c>
      <c r="N158">
        <v>-2.65</v>
      </c>
      <c r="O158">
        <v>5.8</v>
      </c>
      <c r="P158">
        <v>16.559999999999999</v>
      </c>
      <c r="Q158">
        <v>7.23</v>
      </c>
      <c r="R158" t="s">
        <v>55</v>
      </c>
      <c r="S158">
        <v>7</v>
      </c>
    </row>
    <row r="159" spans="1:19" x14ac:dyDescent="0.25">
      <c r="A159">
        <v>2023423</v>
      </c>
      <c r="B159" t="s">
        <v>348</v>
      </c>
      <c r="C159">
        <v>1</v>
      </c>
      <c r="D159" s="1">
        <v>45466</v>
      </c>
      <c r="E159" t="s">
        <v>349</v>
      </c>
      <c r="F159" t="s">
        <v>225</v>
      </c>
      <c r="G159">
        <v>318.89</v>
      </c>
      <c r="H159">
        <v>45.551646730000002</v>
      </c>
      <c r="I159">
        <v>-94.266438980000004</v>
      </c>
      <c r="J159">
        <v>2410261</v>
      </c>
      <c r="K159">
        <v>570</v>
      </c>
      <c r="L159">
        <v>1.579</v>
      </c>
      <c r="M159">
        <v>-51.97</v>
      </c>
      <c r="N159">
        <v>-7.15</v>
      </c>
      <c r="O159">
        <v>5.24</v>
      </c>
      <c r="P159">
        <v>12.3</v>
      </c>
      <c r="Q159">
        <v>2.76</v>
      </c>
      <c r="R159" t="s">
        <v>26</v>
      </c>
      <c r="S159">
        <v>5</v>
      </c>
    </row>
    <row r="160" spans="1:19" x14ac:dyDescent="0.25">
      <c r="A160">
        <v>2023429</v>
      </c>
      <c r="B160" t="s">
        <v>350</v>
      </c>
      <c r="C160">
        <v>1</v>
      </c>
      <c r="D160" s="1">
        <v>45467</v>
      </c>
      <c r="E160" t="s">
        <v>351</v>
      </c>
      <c r="F160" t="s">
        <v>225</v>
      </c>
      <c r="G160">
        <v>291.95</v>
      </c>
      <c r="H160">
        <v>46.056651610000003</v>
      </c>
      <c r="I160">
        <v>-96.560057580000006</v>
      </c>
      <c r="J160">
        <v>2410268</v>
      </c>
      <c r="K160">
        <v>2320</v>
      </c>
      <c r="L160">
        <v>1.0549999999999999</v>
      </c>
      <c r="M160">
        <v>-56.47</v>
      </c>
      <c r="N160">
        <v>-7.25</v>
      </c>
      <c r="O160">
        <v>1.49</v>
      </c>
      <c r="P160">
        <v>10.54</v>
      </c>
      <c r="Q160">
        <v>3.42</v>
      </c>
      <c r="R160" t="s">
        <v>32</v>
      </c>
      <c r="S160">
        <v>6</v>
      </c>
    </row>
    <row r="161" spans="1:19" x14ac:dyDescent="0.25">
      <c r="A161">
        <v>2023425</v>
      </c>
      <c r="B161" t="s">
        <v>352</v>
      </c>
      <c r="C161">
        <v>1</v>
      </c>
      <c r="D161" s="1">
        <v>45467</v>
      </c>
      <c r="E161" t="s">
        <v>353</v>
      </c>
      <c r="F161" t="s">
        <v>225</v>
      </c>
      <c r="G161">
        <v>310.93</v>
      </c>
      <c r="H161">
        <v>45.593521000000003</v>
      </c>
      <c r="I161">
        <v>-93.748887240000002</v>
      </c>
      <c r="J161">
        <v>2410270</v>
      </c>
      <c r="K161">
        <v>474</v>
      </c>
      <c r="L161">
        <v>1.1140000000000001</v>
      </c>
      <c r="M161">
        <v>-57.33</v>
      </c>
      <c r="N161">
        <v>-8.65</v>
      </c>
      <c r="O161">
        <v>11.91</v>
      </c>
      <c r="P161">
        <v>12.29</v>
      </c>
      <c r="Q161">
        <v>3.37</v>
      </c>
      <c r="R161" t="s">
        <v>26</v>
      </c>
      <c r="S161">
        <v>2</v>
      </c>
    </row>
    <row r="162" spans="1:19" x14ac:dyDescent="0.25">
      <c r="A162">
        <v>2023437</v>
      </c>
      <c r="B162" t="s">
        <v>354</v>
      </c>
      <c r="C162">
        <v>1</v>
      </c>
      <c r="D162" s="1">
        <v>45468</v>
      </c>
      <c r="E162" t="s">
        <v>355</v>
      </c>
      <c r="F162" t="s">
        <v>65</v>
      </c>
      <c r="G162">
        <v>835.27</v>
      </c>
      <c r="H162">
        <v>40.363869459999997</v>
      </c>
      <c r="I162">
        <v>-101.10896030000001</v>
      </c>
      <c r="J162">
        <v>2410285</v>
      </c>
      <c r="K162">
        <v>490</v>
      </c>
      <c r="L162">
        <v>1.0509999999999999</v>
      </c>
      <c r="M162">
        <v>-67.790000000000006</v>
      </c>
      <c r="N162">
        <v>-9.06</v>
      </c>
      <c r="O162">
        <v>4.6900000000000004</v>
      </c>
      <c r="P162">
        <v>8.41</v>
      </c>
      <c r="Q162">
        <v>1.17</v>
      </c>
      <c r="R162" t="s">
        <v>127</v>
      </c>
      <c r="S162">
        <v>6</v>
      </c>
    </row>
    <row r="163" spans="1:19" x14ac:dyDescent="0.25">
      <c r="A163">
        <v>2023449</v>
      </c>
      <c r="B163" t="s">
        <v>356</v>
      </c>
      <c r="C163">
        <v>1</v>
      </c>
      <c r="D163" s="1">
        <v>45468</v>
      </c>
      <c r="E163" t="s">
        <v>357</v>
      </c>
      <c r="F163" t="s">
        <v>225</v>
      </c>
      <c r="G163">
        <v>286.16000000000003</v>
      </c>
      <c r="H163">
        <v>45.222674210000001</v>
      </c>
      <c r="I163">
        <v>-96.273700599999998</v>
      </c>
      <c r="J163">
        <v>2410289</v>
      </c>
      <c r="K163">
        <v>1290</v>
      </c>
      <c r="L163">
        <v>1.236</v>
      </c>
      <c r="M163">
        <v>-61.63</v>
      </c>
      <c r="N163">
        <v>-8.1</v>
      </c>
      <c r="O163">
        <v>3.16</v>
      </c>
      <c r="P163">
        <v>9.1199999999999992</v>
      </c>
      <c r="Q163">
        <v>3.07</v>
      </c>
      <c r="R163" t="s">
        <v>32</v>
      </c>
      <c r="S163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T48"/>
  <sheetViews>
    <sheetView workbookViewId="0"/>
  </sheetViews>
  <sheetFormatPr defaultRowHeight="15" x14ac:dyDescent="0.25"/>
  <cols>
    <col min="1" max="1" width="14.7109375" bestFit="1" customWidth="1"/>
    <col min="2" max="3" width="9.140625" style="2"/>
    <col min="4" max="4" width="9.140625" style="3"/>
    <col min="5" max="5" width="9.140625" style="2"/>
    <col min="6" max="6" width="12" style="2" bestFit="1" customWidth="1"/>
    <col min="7" max="7" width="11.28515625" style="2" customWidth="1"/>
    <col min="8" max="8" width="12.28515625" bestFit="1" customWidth="1"/>
    <col min="10" max="11" width="8.85546875" style="2"/>
    <col min="12" max="12" width="40.85546875" bestFit="1" customWidth="1"/>
    <col min="14" max="14" width="14.7109375" bestFit="1" customWidth="1"/>
    <col min="18" max="18" width="12" bestFit="1" customWidth="1"/>
    <col min="19" max="19" width="9.28515625" customWidth="1"/>
    <col min="20" max="20" width="13.140625" customWidth="1"/>
    <col min="21" max="21" width="37.5703125" bestFit="1" customWidth="1"/>
    <col min="22" max="22" width="11" bestFit="1" customWidth="1"/>
    <col min="23" max="23" width="12" bestFit="1" customWidth="1"/>
    <col min="26" max="26" width="17.5703125" style="27" bestFit="1" customWidth="1"/>
    <col min="27" max="27" width="10.28515625" style="44" bestFit="1" customWidth="1"/>
    <col min="28" max="28" width="13.7109375" style="44" bestFit="1" customWidth="1"/>
    <col min="29" max="29" width="15.5703125" style="44" bestFit="1" customWidth="1"/>
    <col min="30" max="30" width="40.85546875" bestFit="1" customWidth="1"/>
    <col min="31" max="32" width="12" bestFit="1" customWidth="1"/>
    <col min="36" max="36" width="17.5703125" style="2" bestFit="1" customWidth="1"/>
    <col min="38" max="38" width="19" bestFit="1" customWidth="1"/>
    <col min="40" max="40" width="18" customWidth="1"/>
    <col min="41" max="41" width="13.140625" bestFit="1" customWidth="1"/>
    <col min="42" max="42" width="22" bestFit="1" customWidth="1"/>
    <col min="43" max="44" width="12" bestFit="1" customWidth="1"/>
    <col min="45" max="45" width="12.5703125" bestFit="1" customWidth="1"/>
    <col min="46" max="46" width="2.85546875" bestFit="1" customWidth="1"/>
  </cols>
  <sheetData>
    <row r="1" spans="1:46" ht="409.6" thickBot="1" x14ac:dyDescent="0.3">
      <c r="A1" s="70" t="s">
        <v>520</v>
      </c>
    </row>
    <row r="2" spans="1:46" ht="18" thickTop="1" x14ac:dyDescent="0.25">
      <c r="E2" s="4" t="s">
        <v>358</v>
      </c>
      <c r="F2" s="4" t="s">
        <v>501</v>
      </c>
      <c r="G2" s="5" t="s">
        <v>359</v>
      </c>
      <c r="H2" s="5" t="s">
        <v>502</v>
      </c>
      <c r="I2" s="6" t="s">
        <v>360</v>
      </c>
      <c r="Q2" t="s">
        <v>360</v>
      </c>
      <c r="R2" s="7" t="s">
        <v>361</v>
      </c>
      <c r="S2" s="7" t="s">
        <v>362</v>
      </c>
      <c r="AA2" s="44" t="s">
        <v>360</v>
      </c>
      <c r="AB2" s="45" t="s">
        <v>363</v>
      </c>
      <c r="AC2" s="45" t="s">
        <v>364</v>
      </c>
      <c r="AI2" t="s">
        <v>365</v>
      </c>
      <c r="AK2" s="8" t="s">
        <v>366</v>
      </c>
      <c r="AM2" s="8" t="s">
        <v>364</v>
      </c>
      <c r="AO2" s="8" t="s">
        <v>367</v>
      </c>
      <c r="AP2" t="s">
        <v>360</v>
      </c>
    </row>
    <row r="3" spans="1:46" ht="15.75" thickBot="1" x14ac:dyDescent="0.3">
      <c r="A3" t="s">
        <v>368</v>
      </c>
      <c r="D3" s="9" t="s">
        <v>369</v>
      </c>
      <c r="E3" s="66">
        <f>AVERAGE(J:J)</f>
        <v>3.2101380239066918E-2</v>
      </c>
      <c r="F3" s="66">
        <f>STDEV(J:J)</f>
        <v>0.32175029485663348</v>
      </c>
      <c r="G3" s="66">
        <f>AVERAGE(K:K)</f>
        <v>-2.1152627654907594E-2</v>
      </c>
      <c r="H3" s="66">
        <f>STDEV(K:K)</f>
        <v>0.37565100277880042</v>
      </c>
      <c r="I3" s="4">
        <f>COUNT(J:J)</f>
        <v>44</v>
      </c>
      <c r="N3" t="s">
        <v>370</v>
      </c>
      <c r="Q3" s="6">
        <f>SUM(X:X)</f>
        <v>15</v>
      </c>
      <c r="R3" s="67">
        <f t="array" ref="R3">SQRT(SUM(V5:V20*X5:X20)/Q3)</f>
        <v>8.6150767838859804E-2</v>
      </c>
      <c r="S3" s="67">
        <f t="array" ref="S3">SQRT(SUM(W5:W19*X5:X19)/Q3)</f>
        <v>0.40144696449689171</v>
      </c>
      <c r="Z3" s="27" t="s">
        <v>371</v>
      </c>
      <c r="AA3" s="68">
        <f>SUM(AG:AG)</f>
        <v>17</v>
      </c>
      <c r="AB3" s="69">
        <f>SQRT(SUM(AE:AE)/AA3)</f>
        <v>9.859986746652695E-2</v>
      </c>
      <c r="AC3" s="69">
        <f>SQRT(SUM(AF:AF)/AA3)</f>
        <v>0.78958516552183189</v>
      </c>
      <c r="AJ3" s="2" t="s">
        <v>371</v>
      </c>
      <c r="AK3" s="67">
        <f>SQRT(SUM(AQ5:AQ19)/$AP3)</f>
        <v>0.22422667890382905</v>
      </c>
      <c r="AL3" s="11"/>
      <c r="AM3" s="67">
        <f>SQRT(SUM(AR5:AR19)/$AP3)</f>
        <v>5.1841443866650107E-2</v>
      </c>
      <c r="AN3" s="11"/>
      <c r="AO3" s="67">
        <f>SQRT(SUM(AS5:AS19)/$AP3)</f>
        <v>0.56530078164409225</v>
      </c>
      <c r="AP3">
        <f>SUM(AT5:AT19)</f>
        <v>8</v>
      </c>
    </row>
    <row r="4" spans="1:46" ht="18" thickTop="1" x14ac:dyDescent="0.25">
      <c r="A4" s="31" t="s">
        <v>372</v>
      </c>
      <c r="B4" s="32" t="s">
        <v>373</v>
      </c>
      <c r="C4" s="32" t="s">
        <v>374</v>
      </c>
      <c r="D4" s="46" t="s">
        <v>375</v>
      </c>
      <c r="E4" s="33" t="s">
        <v>376</v>
      </c>
      <c r="F4" s="33" t="s">
        <v>377</v>
      </c>
      <c r="G4" s="47" t="s">
        <v>378</v>
      </c>
      <c r="H4" s="33" t="s">
        <v>379</v>
      </c>
      <c r="I4" s="33" t="s">
        <v>380</v>
      </c>
      <c r="J4" s="33" t="s">
        <v>381</v>
      </c>
      <c r="K4" s="33" t="s">
        <v>382</v>
      </c>
      <c r="L4" s="12" t="s">
        <v>383</v>
      </c>
      <c r="N4" s="31" t="s">
        <v>372</v>
      </c>
      <c r="O4" s="32" t="s">
        <v>373</v>
      </c>
      <c r="P4" s="32" t="s">
        <v>374</v>
      </c>
      <c r="Q4" s="32" t="s">
        <v>375</v>
      </c>
      <c r="R4" s="33" t="s">
        <v>376</v>
      </c>
      <c r="S4" s="33" t="s">
        <v>377</v>
      </c>
      <c r="T4" s="34" t="s">
        <v>378</v>
      </c>
      <c r="U4" s="12" t="s">
        <v>383</v>
      </c>
      <c r="V4" s="8" t="s">
        <v>384</v>
      </c>
      <c r="W4" s="8" t="s">
        <v>385</v>
      </c>
      <c r="X4" t="s">
        <v>386</v>
      </c>
      <c r="Z4" s="52" t="s">
        <v>387</v>
      </c>
      <c r="AA4" s="53" t="s">
        <v>388</v>
      </c>
      <c r="AB4" s="64" t="s">
        <v>518</v>
      </c>
      <c r="AC4" s="64" t="s">
        <v>517</v>
      </c>
      <c r="AD4" s="12" t="s">
        <v>383</v>
      </c>
      <c r="AE4" s="33" t="s">
        <v>384</v>
      </c>
      <c r="AF4" s="33" t="s">
        <v>385</v>
      </c>
      <c r="AG4" t="s">
        <v>386</v>
      </c>
      <c r="AJ4" s="13" t="s">
        <v>387</v>
      </c>
      <c r="AK4" s="14" t="s">
        <v>389</v>
      </c>
      <c r="AL4" t="s">
        <v>503</v>
      </c>
      <c r="AM4" s="14" t="s">
        <v>390</v>
      </c>
      <c r="AN4" t="s">
        <v>504</v>
      </c>
      <c r="AO4" s="14" t="s">
        <v>391</v>
      </c>
      <c r="AP4" t="s">
        <v>383</v>
      </c>
      <c r="AQ4" s="8" t="s">
        <v>392</v>
      </c>
      <c r="AR4" s="8" t="s">
        <v>385</v>
      </c>
      <c r="AS4" s="8" t="s">
        <v>393</v>
      </c>
      <c r="AT4" t="s">
        <v>386</v>
      </c>
    </row>
    <row r="5" spans="1:46" x14ac:dyDescent="0.25">
      <c r="A5" s="35" t="s">
        <v>394</v>
      </c>
      <c r="B5" s="36">
        <v>7</v>
      </c>
      <c r="C5" s="36">
        <v>64.695999999999998</v>
      </c>
      <c r="D5" s="48">
        <v>10967</v>
      </c>
      <c r="E5" s="29">
        <v>90.082203510072304</v>
      </c>
      <c r="F5" s="29">
        <v>-1.3574866505292025</v>
      </c>
      <c r="G5" s="29">
        <v>51.602648270630333</v>
      </c>
      <c r="H5" s="29">
        <v>89.19</v>
      </c>
      <c r="I5" s="29">
        <v>-0.96</v>
      </c>
      <c r="J5" s="49">
        <f>E5-H5</f>
        <v>0.89220351007230647</v>
      </c>
      <c r="K5" s="49">
        <f>F5-I5</f>
        <v>-0.39748665052920251</v>
      </c>
      <c r="L5" s="37" t="s">
        <v>395</v>
      </c>
      <c r="N5" s="38" t="s">
        <v>396</v>
      </c>
      <c r="O5" s="38">
        <v>24</v>
      </c>
      <c r="P5" s="38">
        <v>60.234000000000002</v>
      </c>
      <c r="Q5" s="38">
        <v>10789</v>
      </c>
      <c r="R5" s="39">
        <v>4.678147224316735</v>
      </c>
      <c r="S5" s="39">
        <v>8.8134678114284632</v>
      </c>
      <c r="T5" s="39">
        <v>186.55431549431157</v>
      </c>
      <c r="U5" s="40" t="s">
        <v>395</v>
      </c>
      <c r="V5">
        <f>VAR(R5:R10)</f>
        <v>1.2466988594949855E-2</v>
      </c>
      <c r="W5">
        <f>VAR(S5:S10)</f>
        <v>0.14863252715661532</v>
      </c>
      <c r="X5" s="29">
        <f>COUNT(S5:S10)-1</f>
        <v>5</v>
      </c>
      <c r="Z5" s="54" t="s">
        <v>397</v>
      </c>
      <c r="AA5" s="55">
        <v>-7.4414210402744825</v>
      </c>
      <c r="AB5" s="55">
        <v>7.6945759484161664</v>
      </c>
      <c r="AC5" s="55">
        <v>6.8872863559544362</v>
      </c>
      <c r="AD5" s="63" t="s">
        <v>398</v>
      </c>
      <c r="AE5" s="26">
        <f>VAR(AB5:AB6)</f>
        <v>1.9587306865385314E-3</v>
      </c>
      <c r="AF5" s="26">
        <f>VAR(AC5:AC6)</f>
        <v>2.2012379515573212E-3</v>
      </c>
      <c r="AG5" s="26">
        <v>1</v>
      </c>
      <c r="AJ5" s="10" t="s">
        <v>399</v>
      </c>
      <c r="AK5" s="11">
        <v>-51.712891840079457</v>
      </c>
      <c r="AL5" s="11">
        <v>0.35502169335010181</v>
      </c>
      <c r="AM5" s="11">
        <v>-7.9560145196086722</v>
      </c>
      <c r="AN5" s="11">
        <v>8.56711314234785E-2</v>
      </c>
      <c r="AO5" s="11">
        <v>11.93522431678992</v>
      </c>
      <c r="AP5" s="11" t="s">
        <v>400</v>
      </c>
      <c r="AQ5">
        <f>VAR(AK5:AK6)</f>
        <v>0.1223173524312646</v>
      </c>
      <c r="AR5">
        <f>VAR(AM5:AM6)</f>
        <v>6.4253059815902354E-3</v>
      </c>
      <c r="AS5">
        <f>VAR(AO5:AO6)</f>
        <v>0.98208700219606737</v>
      </c>
      <c r="AT5">
        <v>1</v>
      </c>
    </row>
    <row r="6" spans="1:46" x14ac:dyDescent="0.25">
      <c r="A6" s="35" t="s">
        <v>394</v>
      </c>
      <c r="B6" s="36">
        <v>16</v>
      </c>
      <c r="C6" s="36">
        <v>66.132999999999996</v>
      </c>
      <c r="D6" s="48">
        <v>11119</v>
      </c>
      <c r="E6" s="29">
        <v>89.299082137212196</v>
      </c>
      <c r="F6" s="29">
        <v>-1.7369660617139746</v>
      </c>
      <c r="G6" s="29">
        <v>53.004830368041745</v>
      </c>
      <c r="H6" s="29">
        <v>89.19</v>
      </c>
      <c r="I6" s="29">
        <v>-0.96</v>
      </c>
      <c r="J6" s="49">
        <f t="shared" ref="J6:K21" si="0">E6-H6</f>
        <v>0.10908213721219795</v>
      </c>
      <c r="K6" s="49">
        <f t="shared" si="0"/>
        <v>-0.77696606171397464</v>
      </c>
      <c r="L6" s="37" t="s">
        <v>395</v>
      </c>
      <c r="N6" s="38" t="s">
        <v>396</v>
      </c>
      <c r="O6" s="38">
        <v>44</v>
      </c>
      <c r="P6" s="38">
        <v>58.881</v>
      </c>
      <c r="Q6" s="38">
        <v>10288</v>
      </c>
      <c r="R6" s="39">
        <v>4.8025512447132366</v>
      </c>
      <c r="S6" s="39">
        <v>9.3648360859792028</v>
      </c>
      <c r="T6" s="39">
        <v>181.2734459666911</v>
      </c>
      <c r="U6" s="40" t="s">
        <v>395</v>
      </c>
      <c r="X6" s="30"/>
      <c r="Z6" s="54" t="s">
        <v>42</v>
      </c>
      <c r="AA6" s="55">
        <v>-7.4004318648850376</v>
      </c>
      <c r="AB6" s="55">
        <v>7.6319863216951429</v>
      </c>
      <c r="AC6" s="55">
        <v>6.9536375119587941</v>
      </c>
      <c r="AD6" s="63" t="s">
        <v>398</v>
      </c>
      <c r="AE6" s="26"/>
      <c r="AF6" s="26"/>
      <c r="AG6" s="26"/>
      <c r="AJ6" s="10" t="s">
        <v>145</v>
      </c>
      <c r="AK6" s="11">
        <v>-51.218286234710362</v>
      </c>
      <c r="AL6" s="11">
        <v>0.22048946473345335</v>
      </c>
      <c r="AM6" s="11">
        <v>-8.0693750593179576</v>
      </c>
      <c r="AN6" s="11">
        <v>3.0227249746064166E-2</v>
      </c>
      <c r="AO6" s="11">
        <v>13.336714239833299</v>
      </c>
      <c r="AP6" s="11" t="s">
        <v>400</v>
      </c>
    </row>
    <row r="7" spans="1:46" x14ac:dyDescent="0.25">
      <c r="A7" s="35" t="s">
        <v>394</v>
      </c>
      <c r="B7" s="36">
        <v>28</v>
      </c>
      <c r="C7" s="36">
        <v>68.585999999999999</v>
      </c>
      <c r="D7" s="48">
        <v>11478</v>
      </c>
      <c r="E7" s="29">
        <v>88.687713594656998</v>
      </c>
      <c r="F7" s="29">
        <v>-1.2221719708968171</v>
      </c>
      <c r="G7" s="29">
        <v>55.39839521491038</v>
      </c>
      <c r="H7" s="29">
        <v>89.19</v>
      </c>
      <c r="I7" s="29">
        <v>-0.96</v>
      </c>
      <c r="J7" s="49">
        <f t="shared" si="0"/>
        <v>-0.50228640534299984</v>
      </c>
      <c r="K7" s="49">
        <f t="shared" si="0"/>
        <v>-0.2621719708968171</v>
      </c>
      <c r="L7" s="37" t="s">
        <v>395</v>
      </c>
      <c r="N7" s="38" t="s">
        <v>396</v>
      </c>
      <c r="O7" s="38">
        <v>24</v>
      </c>
      <c r="P7" s="38">
        <v>53.923999999999999</v>
      </c>
      <c r="Q7" s="38">
        <v>9479</v>
      </c>
      <c r="R7" s="39">
        <v>4.4993900925884116</v>
      </c>
      <c r="S7" s="39">
        <v>9.343083832798504</v>
      </c>
      <c r="T7" s="39">
        <v>214.52910547598819</v>
      </c>
      <c r="U7" s="39" t="s">
        <v>398</v>
      </c>
      <c r="X7" s="29"/>
      <c r="Z7" s="54" t="s">
        <v>401</v>
      </c>
      <c r="AA7" s="55">
        <v>-8.6516510562202598</v>
      </c>
      <c r="AB7" s="55">
        <v>7.2548304609101484</v>
      </c>
      <c r="AC7" s="55">
        <v>1.0734980937528711</v>
      </c>
      <c r="AD7" s="37" t="s">
        <v>402</v>
      </c>
      <c r="AE7" s="26">
        <f>VAR(AB7:AB8)</f>
        <v>7.7492381334672098E-3</v>
      </c>
      <c r="AF7" s="26">
        <f>VAR(AC7:AC8)</f>
        <v>1.6722092798610504</v>
      </c>
      <c r="AG7" s="26">
        <v>1</v>
      </c>
      <c r="AJ7" s="3" t="s">
        <v>403</v>
      </c>
      <c r="AK7" s="11">
        <v>-51.046560002285901</v>
      </c>
      <c r="AL7" s="11">
        <v>0.35347842314919592</v>
      </c>
      <c r="AM7" s="11">
        <v>-7.4493686964736403</v>
      </c>
      <c r="AN7" s="11">
        <v>0.10579896702409086</v>
      </c>
      <c r="AO7" s="11">
        <v>8.5483895695032217</v>
      </c>
      <c r="AP7" s="65" t="s">
        <v>404</v>
      </c>
      <c r="AQ7">
        <f>VAR(AK7:AK8)</f>
        <v>1.5219727840066687E-2</v>
      </c>
      <c r="AR7">
        <f>VAR(AM7:AM8)</f>
        <v>1.1107258146503885E-3</v>
      </c>
      <c r="AS7">
        <f>VAR(AO7:AO8)</f>
        <v>2.0521183066524114E-2</v>
      </c>
      <c r="AT7">
        <v>1</v>
      </c>
    </row>
    <row r="8" spans="1:46" x14ac:dyDescent="0.25">
      <c r="A8" s="35" t="s">
        <v>394</v>
      </c>
      <c r="B8" s="36">
        <v>37</v>
      </c>
      <c r="C8" s="36">
        <v>69.843999999999994</v>
      </c>
      <c r="D8" s="48">
        <v>11769</v>
      </c>
      <c r="E8" s="29">
        <v>89.671808786383025</v>
      </c>
      <c r="F8" s="29">
        <v>-1.6330073913037004</v>
      </c>
      <c r="G8" s="29">
        <v>56.625914406659547</v>
      </c>
      <c r="H8" s="29">
        <v>89.19</v>
      </c>
      <c r="I8" s="29">
        <v>-0.96</v>
      </c>
      <c r="J8" s="49">
        <f t="shared" si="0"/>
        <v>0.48180878638302715</v>
      </c>
      <c r="K8" s="49">
        <f t="shared" si="0"/>
        <v>-0.67300739130370046</v>
      </c>
      <c r="L8" s="37" t="s">
        <v>395</v>
      </c>
      <c r="N8" s="38" t="s">
        <v>396</v>
      </c>
      <c r="O8" s="38">
        <v>44</v>
      </c>
      <c r="P8" s="38">
        <v>53.886000000000003</v>
      </c>
      <c r="Q8" s="38">
        <v>9577</v>
      </c>
      <c r="R8" s="39">
        <v>4.59633339707774</v>
      </c>
      <c r="S8" s="39">
        <v>9.7594474869006369</v>
      </c>
      <c r="T8" s="39">
        <v>214.42648450397593</v>
      </c>
      <c r="U8" s="39" t="s">
        <v>398</v>
      </c>
      <c r="X8" s="30"/>
      <c r="Z8" s="54" t="s">
        <v>405</v>
      </c>
      <c r="AA8" s="55">
        <v>-8.6516510562202598</v>
      </c>
      <c r="AB8" s="55">
        <v>7.3793233372803826</v>
      </c>
      <c r="AC8" s="55">
        <v>2.9022732466139605</v>
      </c>
      <c r="AD8" s="37" t="s">
        <v>402</v>
      </c>
      <c r="AE8" s="26"/>
      <c r="AF8" s="26"/>
      <c r="AG8" s="26"/>
      <c r="AJ8" s="3" t="s">
        <v>254</v>
      </c>
      <c r="AK8" s="11">
        <v>-50.872090934310705</v>
      </c>
      <c r="AL8" s="11">
        <v>0.31033268731674196</v>
      </c>
      <c r="AM8" s="11">
        <v>-7.4022364184754279</v>
      </c>
      <c r="AN8" s="11">
        <v>0.13307921086791949</v>
      </c>
      <c r="AO8" s="11">
        <v>8.345800413492718</v>
      </c>
      <c r="AP8" s="65" t="s">
        <v>404</v>
      </c>
    </row>
    <row r="9" spans="1:46" x14ac:dyDescent="0.25">
      <c r="A9" s="35" t="s">
        <v>394</v>
      </c>
      <c r="B9" s="36">
        <v>49</v>
      </c>
      <c r="C9" s="36">
        <v>66.92</v>
      </c>
      <c r="D9" s="48">
        <v>11252</v>
      </c>
      <c r="E9" s="29">
        <v>88.67743640861238</v>
      </c>
      <c r="F9" s="29">
        <v>-1.2038035215511511</v>
      </c>
      <c r="G9" s="29">
        <v>53.772761690702005</v>
      </c>
      <c r="H9" s="29">
        <v>89.19</v>
      </c>
      <c r="I9" s="29">
        <v>-0.96</v>
      </c>
      <c r="J9" s="49">
        <f t="shared" si="0"/>
        <v>-0.51256359138761809</v>
      </c>
      <c r="K9" s="49">
        <f t="shared" si="0"/>
        <v>-0.24380352155115115</v>
      </c>
      <c r="L9" s="37" t="s">
        <v>395</v>
      </c>
      <c r="N9" s="43" t="s">
        <v>396</v>
      </c>
      <c r="O9" s="43">
        <v>24</v>
      </c>
      <c r="P9" s="43">
        <v>56.637999999999998</v>
      </c>
      <c r="Q9" s="43">
        <v>9742</v>
      </c>
      <c r="R9" s="43">
        <v>4.7300000000000004</v>
      </c>
      <c r="S9" s="43">
        <v>9.61</v>
      </c>
      <c r="T9" s="43">
        <v>214.68</v>
      </c>
      <c r="U9" s="43" t="s">
        <v>413</v>
      </c>
      <c r="X9" s="29"/>
      <c r="Z9" s="54" t="s">
        <v>407</v>
      </c>
      <c r="AA9" s="55">
        <v>-11.67046601692584</v>
      </c>
      <c r="AB9" s="55">
        <v>9.7148147369157449</v>
      </c>
      <c r="AC9" s="55">
        <v>3.7612561755787883</v>
      </c>
      <c r="AD9" s="37" t="s">
        <v>402</v>
      </c>
      <c r="AE9" s="26">
        <f>VAR(AB9:AB10)</f>
        <v>7.9558724387733412E-2</v>
      </c>
      <c r="AF9" s="26">
        <f>VAR(AC9:AC10)</f>
        <v>1.2048271302175877</v>
      </c>
      <c r="AG9" s="26">
        <v>1</v>
      </c>
      <c r="AJ9" s="3" t="s">
        <v>408</v>
      </c>
      <c r="AK9" s="11">
        <v>-34.357769368528643</v>
      </c>
      <c r="AL9" s="11">
        <v>0.33807083887743994</v>
      </c>
      <c r="AM9" s="11">
        <v>-5.7437958434928831</v>
      </c>
      <c r="AN9" s="11">
        <v>0.10581666229757303</v>
      </c>
      <c r="AO9" s="11">
        <v>11.592597379414421</v>
      </c>
      <c r="AP9" s="65" t="s">
        <v>409</v>
      </c>
      <c r="AQ9">
        <f>VAR(AK9:AK10)</f>
        <v>1.9409077036452176E-3</v>
      </c>
      <c r="AR9">
        <f>VAR(AM9:AM10)</f>
        <v>8.2793206131179432E-5</v>
      </c>
      <c r="AS9">
        <f>VAR(AO9:AO10)</f>
        <v>1.3653537310487745E-2</v>
      </c>
      <c r="AT9">
        <v>1</v>
      </c>
    </row>
    <row r="10" spans="1:46" x14ac:dyDescent="0.25">
      <c r="A10" s="37" t="s">
        <v>394</v>
      </c>
      <c r="B10" s="49">
        <v>7</v>
      </c>
      <c r="C10" s="49">
        <v>41.01</v>
      </c>
      <c r="D10" s="50">
        <v>7847</v>
      </c>
      <c r="E10" s="49">
        <v>88.867189467709636</v>
      </c>
      <c r="F10" s="49">
        <v>-1.0377650138338401</v>
      </c>
      <c r="G10" s="49">
        <v>45.186469101688708</v>
      </c>
      <c r="H10" s="29">
        <v>89.19</v>
      </c>
      <c r="I10" s="29">
        <v>-0.96</v>
      </c>
      <c r="J10" s="49">
        <f t="shared" si="0"/>
        <v>-0.32281053229036161</v>
      </c>
      <c r="K10" s="49">
        <f t="shared" si="0"/>
        <v>-7.7765013833840158E-2</v>
      </c>
      <c r="L10" s="63" t="s">
        <v>398</v>
      </c>
      <c r="N10" s="43" t="s">
        <v>396</v>
      </c>
      <c r="O10" s="43">
        <v>44</v>
      </c>
      <c r="P10" s="43">
        <v>56.820999999999998</v>
      </c>
      <c r="Q10" s="43">
        <v>9981</v>
      </c>
      <c r="R10" s="43">
        <v>4.57</v>
      </c>
      <c r="S10" s="43">
        <v>8.86</v>
      </c>
      <c r="T10" s="43">
        <v>215.32</v>
      </c>
      <c r="U10" s="43" t="s">
        <v>413</v>
      </c>
      <c r="X10" s="30"/>
      <c r="Z10" s="54" t="s">
        <v>410</v>
      </c>
      <c r="AA10" s="55">
        <v>-11.67046601692584</v>
      </c>
      <c r="AB10" s="55">
        <v>10.113710022392356</v>
      </c>
      <c r="AC10" s="55">
        <v>5.3135622859948866</v>
      </c>
      <c r="AD10" s="26" t="s">
        <v>395</v>
      </c>
      <c r="AE10" s="26"/>
      <c r="AF10" s="26"/>
      <c r="AG10" s="26"/>
      <c r="AJ10" s="3" t="s">
        <v>290</v>
      </c>
      <c r="AK10" s="11">
        <v>-34.420073585137878</v>
      </c>
      <c r="AL10" s="11">
        <v>0.39540614160615761</v>
      </c>
      <c r="AM10" s="11">
        <v>-5.730927805092942</v>
      </c>
      <c r="AN10" s="11">
        <v>0.16725003609234573</v>
      </c>
      <c r="AO10" s="11">
        <v>11.427348855605658</v>
      </c>
      <c r="AP10" s="65" t="s">
        <v>409</v>
      </c>
    </row>
    <row r="11" spans="1:46" x14ac:dyDescent="0.25">
      <c r="A11" s="37" t="s">
        <v>394</v>
      </c>
      <c r="B11" s="49">
        <v>16</v>
      </c>
      <c r="C11" s="49">
        <v>52.271000000000001</v>
      </c>
      <c r="D11" s="50">
        <v>9363</v>
      </c>
      <c r="E11" s="49">
        <v>89.26745666319357</v>
      </c>
      <c r="F11" s="49">
        <v>-1.1341619360175121</v>
      </c>
      <c r="G11" s="49">
        <v>52.78919782425784</v>
      </c>
      <c r="H11" s="29">
        <v>89.19</v>
      </c>
      <c r="I11" s="29">
        <v>-0.96</v>
      </c>
      <c r="J11" s="49">
        <f t="shared" si="0"/>
        <v>7.7456663193572695E-2</v>
      </c>
      <c r="K11" s="49">
        <f t="shared" si="0"/>
        <v>-0.17416193601751218</v>
      </c>
      <c r="L11" s="63" t="s">
        <v>398</v>
      </c>
      <c r="N11" s="40" t="s">
        <v>406</v>
      </c>
      <c r="O11" s="41">
        <v>24</v>
      </c>
      <c r="P11" s="42">
        <v>56.603000000000002</v>
      </c>
      <c r="Q11" s="41">
        <v>10026</v>
      </c>
      <c r="R11" s="40">
        <v>4.4812130073065211</v>
      </c>
      <c r="S11" s="40">
        <v>8.5549406759179458</v>
      </c>
      <c r="T11" s="40">
        <v>223.76752337537363</v>
      </c>
      <c r="U11" s="43" t="s">
        <v>402</v>
      </c>
      <c r="V11">
        <f>VAR(R11:R18)</f>
        <v>5.8200734970800666E-3</v>
      </c>
      <c r="W11">
        <f>VAR(S11:S18)</f>
        <v>0.21088794438250741</v>
      </c>
      <c r="X11" s="29">
        <f>COUNT(S11:S18)-1</f>
        <v>7</v>
      </c>
      <c r="Z11" s="54" t="s">
        <v>412</v>
      </c>
      <c r="AA11" s="55">
        <v>-7.8084488519347133</v>
      </c>
      <c r="AB11" s="55">
        <v>5.0591710457701673</v>
      </c>
      <c r="AC11" s="55">
        <v>-0.44625386535021183</v>
      </c>
      <c r="AD11" s="26" t="s">
        <v>413</v>
      </c>
      <c r="AE11" s="26">
        <f>VAR(AB11:AB12)</f>
        <v>2.2738292978354731E-2</v>
      </c>
      <c r="AF11" s="26">
        <f>VAR(AC11:AC12)</f>
        <v>0.23773218760126591</v>
      </c>
      <c r="AG11" s="26">
        <v>1</v>
      </c>
      <c r="AJ11" s="10" t="s">
        <v>397</v>
      </c>
      <c r="AK11" s="11">
        <v>-49.954455592712947</v>
      </c>
      <c r="AL11" s="11">
        <v>0.130025703278837</v>
      </c>
      <c r="AM11" s="11">
        <v>-7.4414210402744825</v>
      </c>
      <c r="AN11" s="11">
        <v>4.0409841416435957E-2</v>
      </c>
      <c r="AO11" s="11">
        <v>9.5769127294829133</v>
      </c>
      <c r="AP11" s="11" t="s">
        <v>414</v>
      </c>
      <c r="AQ11">
        <f>VAR(AK11:AK12)</f>
        <v>4.5069869642041585E-2</v>
      </c>
      <c r="AR11">
        <f>VAR(AM11:AM12)</f>
        <v>8.4005624955333811E-4</v>
      </c>
      <c r="AS11">
        <f>VAR(AO11:AO12)</f>
        <v>0.19728383156705059</v>
      </c>
      <c r="AT11">
        <v>1</v>
      </c>
    </row>
    <row r="12" spans="1:46" x14ac:dyDescent="0.25">
      <c r="A12" s="37" t="s">
        <v>394</v>
      </c>
      <c r="B12" s="49">
        <v>28</v>
      </c>
      <c r="C12" s="49">
        <v>59.631999999999998</v>
      </c>
      <c r="D12" s="50">
        <v>10294</v>
      </c>
      <c r="E12" s="49">
        <v>89.14764960787069</v>
      </c>
      <c r="F12" s="49">
        <v>-1.1077184003910685</v>
      </c>
      <c r="G12" s="49">
        <v>57.758888449142965</v>
      </c>
      <c r="H12" s="29">
        <v>89.19</v>
      </c>
      <c r="I12" s="29">
        <v>-0.96</v>
      </c>
      <c r="J12" s="49">
        <f t="shared" si="0"/>
        <v>-4.2350392129307579E-2</v>
      </c>
      <c r="K12" s="49">
        <f t="shared" si="0"/>
        <v>-0.14771840039106854</v>
      </c>
      <c r="L12" s="63" t="s">
        <v>398</v>
      </c>
      <c r="N12" s="40" t="s">
        <v>406</v>
      </c>
      <c r="O12" s="41">
        <v>44</v>
      </c>
      <c r="P12" s="42">
        <v>49.997999999999998</v>
      </c>
      <c r="Q12" s="41">
        <v>9106</v>
      </c>
      <c r="R12" s="40">
        <v>4.3731891351978529</v>
      </c>
      <c r="S12" s="40">
        <v>9.6769581080212017</v>
      </c>
      <c r="T12" s="40">
        <v>201.98062804552808</v>
      </c>
      <c r="U12" s="43" t="s">
        <v>402</v>
      </c>
      <c r="X12" s="30"/>
      <c r="Z12" s="54" t="s">
        <v>176</v>
      </c>
      <c r="AA12" s="55">
        <v>-7.8209681022290702</v>
      </c>
      <c r="AB12" s="55">
        <v>5.2724234454206975</v>
      </c>
      <c r="AC12" s="55">
        <v>-1.1357931138361352</v>
      </c>
      <c r="AD12" s="26" t="s">
        <v>413</v>
      </c>
      <c r="AE12" s="26"/>
      <c r="AF12" s="26"/>
      <c r="AG12" s="26"/>
      <c r="AJ12" s="10" t="s">
        <v>42</v>
      </c>
      <c r="AK12" s="11">
        <v>-50.254688401186776</v>
      </c>
      <c r="AL12" s="11">
        <v>0.2582695746088432</v>
      </c>
      <c r="AM12" s="11">
        <v>-7.4004318648850376</v>
      </c>
      <c r="AN12" s="11">
        <v>5.3186717037028812E-2</v>
      </c>
      <c r="AO12" s="11">
        <v>8.9487665178935245</v>
      </c>
      <c r="AP12" s="11" t="s">
        <v>414</v>
      </c>
    </row>
    <row r="13" spans="1:46" x14ac:dyDescent="0.25">
      <c r="A13" s="37" t="s">
        <v>394</v>
      </c>
      <c r="B13" s="49">
        <v>37</v>
      </c>
      <c r="C13" s="49">
        <v>55.518999999999998</v>
      </c>
      <c r="D13" s="50">
        <v>9678</v>
      </c>
      <c r="E13" s="49">
        <v>89.151898621726431</v>
      </c>
      <c r="F13" s="49">
        <v>-1.2521337980234404</v>
      </c>
      <c r="G13" s="49">
        <v>54.982045963046986</v>
      </c>
      <c r="H13" s="29">
        <v>89.19</v>
      </c>
      <c r="I13" s="29">
        <v>-0.96</v>
      </c>
      <c r="J13" s="49">
        <f t="shared" si="0"/>
        <v>-3.8101378273566411E-2</v>
      </c>
      <c r="K13" s="49">
        <f t="shared" si="0"/>
        <v>-0.29213379802344042</v>
      </c>
      <c r="L13" s="63" t="s">
        <v>398</v>
      </c>
      <c r="N13" s="40" t="s">
        <v>406</v>
      </c>
      <c r="O13" s="40">
        <v>24</v>
      </c>
      <c r="P13" s="40">
        <v>53.011000000000003</v>
      </c>
      <c r="Q13" s="40">
        <v>9519</v>
      </c>
      <c r="R13" s="40">
        <v>4.558873696800136</v>
      </c>
      <c r="S13" s="40">
        <v>9.0504679606230596</v>
      </c>
      <c r="T13" s="40">
        <v>218.32969851955221</v>
      </c>
      <c r="U13" s="43" t="s">
        <v>411</v>
      </c>
      <c r="X13" s="29"/>
      <c r="Z13" s="54" t="s">
        <v>415</v>
      </c>
      <c r="AA13" s="55">
        <v>-5.1110641704691373</v>
      </c>
      <c r="AB13" s="55">
        <v>14.255301777619303</v>
      </c>
      <c r="AC13" s="55">
        <v>6.4190356705013176</v>
      </c>
      <c r="AD13" s="26" t="s">
        <v>413</v>
      </c>
      <c r="AE13" s="26">
        <f>VAR(AB13:AB14)</f>
        <v>5.5240757587177725E-3</v>
      </c>
      <c r="AF13" s="26">
        <f>VAR(AC13:AC14)</f>
        <v>0.34318597792210304</v>
      </c>
      <c r="AG13" s="26">
        <v>1</v>
      </c>
      <c r="AJ13" s="10" t="s">
        <v>399</v>
      </c>
      <c r="AK13" s="11">
        <v>-51.712891840079457</v>
      </c>
      <c r="AL13" s="11">
        <v>0.35502169335010181</v>
      </c>
      <c r="AM13" s="11">
        <v>-7.9560145196086722</v>
      </c>
      <c r="AN13" s="11">
        <v>8.56711314234785E-2</v>
      </c>
      <c r="AO13" s="11">
        <v>11.93522431678992</v>
      </c>
      <c r="AP13" s="11" t="s">
        <v>400</v>
      </c>
      <c r="AQ13">
        <f>VAR(AK13:AK14)</f>
        <v>0.1223173524312646</v>
      </c>
      <c r="AR13">
        <f>VAR(AM13:AM14)</f>
        <v>6.4253059815902354E-3</v>
      </c>
      <c r="AS13">
        <f>VAR(AO13:AO14)</f>
        <v>0.98208700219606737</v>
      </c>
      <c r="AT13">
        <v>1</v>
      </c>
    </row>
    <row r="14" spans="1:46" x14ac:dyDescent="0.25">
      <c r="A14" s="37" t="s">
        <v>394</v>
      </c>
      <c r="B14" s="49">
        <v>7</v>
      </c>
      <c r="C14" s="49">
        <v>51.314</v>
      </c>
      <c r="D14" s="50">
        <v>9334</v>
      </c>
      <c r="E14" s="49">
        <v>89.385763106181983</v>
      </c>
      <c r="F14" s="49">
        <v>-1.1934631046087352</v>
      </c>
      <c r="G14" s="49">
        <v>51.687581335642307</v>
      </c>
      <c r="H14" s="29">
        <v>89.19</v>
      </c>
      <c r="I14" s="29">
        <v>-0.96</v>
      </c>
      <c r="J14" s="49">
        <f t="shared" si="0"/>
        <v>0.19576310618198534</v>
      </c>
      <c r="K14" s="49">
        <f t="shared" si="0"/>
        <v>-0.23346310460873521</v>
      </c>
      <c r="L14" s="26" t="s">
        <v>402</v>
      </c>
      <c r="N14" s="40" t="s">
        <v>406</v>
      </c>
      <c r="O14" s="40">
        <v>44</v>
      </c>
      <c r="P14" s="40">
        <v>51.744999999999997</v>
      </c>
      <c r="Q14" s="40">
        <v>9221</v>
      </c>
      <c r="R14" s="40">
        <v>4.3808866579412804</v>
      </c>
      <c r="S14" s="40">
        <v>8.7899726703837331</v>
      </c>
      <c r="T14" s="40">
        <v>214.1200648655977</v>
      </c>
      <c r="U14" s="43" t="s">
        <v>411</v>
      </c>
      <c r="X14" s="30"/>
      <c r="Z14" s="54" t="s">
        <v>180</v>
      </c>
      <c r="AA14" s="55">
        <v>-5.2246874174275426</v>
      </c>
      <c r="AB14" s="55">
        <v>14.360411965124776</v>
      </c>
      <c r="AC14" s="55">
        <v>7.2475113526092514</v>
      </c>
      <c r="AD14" s="26" t="s">
        <v>413</v>
      </c>
      <c r="AE14" s="26"/>
      <c r="AF14" s="26"/>
      <c r="AG14" s="26"/>
      <c r="AJ14" s="10" t="s">
        <v>145</v>
      </c>
      <c r="AK14" s="11">
        <v>-51.218286234710362</v>
      </c>
      <c r="AL14" s="11">
        <v>0.22048946473345335</v>
      </c>
      <c r="AM14" s="11">
        <v>-8.0693750593179576</v>
      </c>
      <c r="AN14" s="11">
        <v>3.0227249746064166E-2</v>
      </c>
      <c r="AO14" s="11">
        <v>13.336714239833299</v>
      </c>
      <c r="AP14" s="11" t="s">
        <v>400</v>
      </c>
    </row>
    <row r="15" spans="1:46" x14ac:dyDescent="0.25">
      <c r="A15" s="37" t="s">
        <v>394</v>
      </c>
      <c r="B15" s="49">
        <v>16</v>
      </c>
      <c r="C15" s="49">
        <v>47.301000000000002</v>
      </c>
      <c r="D15" s="50">
        <v>8834</v>
      </c>
      <c r="E15" s="49">
        <v>89.391477265825316</v>
      </c>
      <c r="F15" s="49">
        <v>-1.3028944750047204</v>
      </c>
      <c r="G15" s="49">
        <v>48.378315213058279</v>
      </c>
      <c r="H15" s="29">
        <v>89.19</v>
      </c>
      <c r="I15" s="29">
        <v>-0.96</v>
      </c>
      <c r="J15" s="49">
        <f t="shared" si="0"/>
        <v>0.20147726582531789</v>
      </c>
      <c r="K15" s="49">
        <f t="shared" si="0"/>
        <v>-0.34289447500472048</v>
      </c>
      <c r="L15" s="26" t="s">
        <v>402</v>
      </c>
      <c r="N15" s="40" t="s">
        <v>406</v>
      </c>
      <c r="O15" s="40">
        <v>24</v>
      </c>
      <c r="P15" s="40">
        <v>54.69</v>
      </c>
      <c r="Q15" s="40">
        <v>9658</v>
      </c>
      <c r="R15" s="40">
        <v>4.3728657383392608</v>
      </c>
      <c r="S15" s="40">
        <v>9.8778730637850813</v>
      </c>
      <c r="T15" s="40">
        <v>223.99202279334267</v>
      </c>
      <c r="U15" s="43" t="s">
        <v>424</v>
      </c>
      <c r="X15" s="29"/>
      <c r="Z15" s="54" t="s">
        <v>418</v>
      </c>
      <c r="AA15" s="55">
        <v>-7.9232782601044436</v>
      </c>
      <c r="AB15" s="55">
        <v>5.803796689829543</v>
      </c>
      <c r="AC15" s="55">
        <v>3.2813854743264343</v>
      </c>
      <c r="AD15" s="37" t="s">
        <v>402</v>
      </c>
      <c r="AE15" s="26">
        <f>VAR(AB15:AB16)</f>
        <v>7.9161629439089762E-3</v>
      </c>
      <c r="AF15" s="26">
        <f>VAR(AC15:AC16)</f>
        <v>0.35643770042635481</v>
      </c>
      <c r="AG15" s="26">
        <v>1</v>
      </c>
      <c r="AJ15" s="10" t="s">
        <v>412</v>
      </c>
      <c r="AK15" s="11">
        <v>-49.902159426055576</v>
      </c>
      <c r="AL15" s="11">
        <v>9.1599164856098453E-2</v>
      </c>
      <c r="AM15" s="11">
        <v>-7.8084488519347133</v>
      </c>
      <c r="AN15" s="11">
        <v>1.2398596124410886E-2</v>
      </c>
      <c r="AO15" s="11">
        <v>12.56543138942213</v>
      </c>
      <c r="AP15" s="11" t="s">
        <v>419</v>
      </c>
      <c r="AQ15">
        <f>VAR(AK15:AK16)</f>
        <v>6.8508705676643439E-2</v>
      </c>
      <c r="AR15">
        <f>VAR(AM15:AM16)</f>
        <v>7.8365813966378483E-5</v>
      </c>
      <c r="AS15">
        <f>VAR(AO15:AO16)</f>
        <v>0.11059698606980327</v>
      </c>
      <c r="AT15">
        <v>1</v>
      </c>
    </row>
    <row r="16" spans="1:46" x14ac:dyDescent="0.25">
      <c r="A16" s="37" t="s">
        <v>394</v>
      </c>
      <c r="B16" s="49">
        <v>28</v>
      </c>
      <c r="C16" s="49">
        <v>48.905000000000001</v>
      </c>
      <c r="D16" s="50">
        <v>9105</v>
      </c>
      <c r="E16" s="49">
        <v>89.273470437841524</v>
      </c>
      <c r="F16" s="49">
        <v>-1.8606553772745624</v>
      </c>
      <c r="G16" s="49">
        <v>49.701032098337315</v>
      </c>
      <c r="H16" s="29">
        <v>89.19</v>
      </c>
      <c r="I16" s="29">
        <v>-0.96</v>
      </c>
      <c r="J16" s="49">
        <f t="shared" si="0"/>
        <v>8.3470437841526746E-2</v>
      </c>
      <c r="K16" s="49">
        <f t="shared" si="0"/>
        <v>-0.90065537727456246</v>
      </c>
      <c r="L16" s="26" t="s">
        <v>402</v>
      </c>
      <c r="N16" s="40" t="s">
        <v>406</v>
      </c>
      <c r="O16" s="40">
        <v>44</v>
      </c>
      <c r="P16" s="40">
        <v>56.265999999999998</v>
      </c>
      <c r="Q16" s="40">
        <v>9869</v>
      </c>
      <c r="R16" s="40">
        <v>4.3638305646268858</v>
      </c>
      <c r="S16" s="40">
        <v>8.8436633167049372</v>
      </c>
      <c r="T16" s="40">
        <v>229.2389056245664</v>
      </c>
      <c r="U16" s="43" t="s">
        <v>424</v>
      </c>
      <c r="X16" s="30"/>
      <c r="Z16" s="54" t="s">
        <v>205</v>
      </c>
      <c r="AA16" s="55">
        <v>-7.9361319168032303</v>
      </c>
      <c r="AB16" s="55">
        <v>5.6779701191545939</v>
      </c>
      <c r="AC16" s="55">
        <v>4.1257049641244068</v>
      </c>
      <c r="AD16" s="37" t="s">
        <v>402</v>
      </c>
      <c r="AE16" s="26"/>
      <c r="AF16" s="26"/>
      <c r="AG16" s="26"/>
      <c r="AJ16" s="10" t="s">
        <v>176</v>
      </c>
      <c r="AK16" s="11">
        <v>-49.53200079606934</v>
      </c>
      <c r="AL16" s="11">
        <v>5.6539079122139575E-2</v>
      </c>
      <c r="AM16" s="11">
        <v>-7.8209681022290702</v>
      </c>
      <c r="AN16" s="11">
        <v>5.5589145830040591E-2</v>
      </c>
      <c r="AO16" s="11">
        <v>13.035744021763222</v>
      </c>
      <c r="AP16" s="11" t="s">
        <v>419</v>
      </c>
    </row>
    <row r="17" spans="1:46" x14ac:dyDescent="0.25">
      <c r="A17" s="37" t="s">
        <v>394</v>
      </c>
      <c r="B17" s="49">
        <v>37</v>
      </c>
      <c r="C17" s="49">
        <v>47.962000000000003</v>
      </c>
      <c r="D17" s="50">
        <v>8789</v>
      </c>
      <c r="E17" s="49">
        <v>89.432713761767829</v>
      </c>
      <c r="F17" s="49">
        <v>-0.75083505997837574</v>
      </c>
      <c r="G17" s="49">
        <v>48.923399914535487</v>
      </c>
      <c r="H17" s="29">
        <v>89.19</v>
      </c>
      <c r="I17" s="29">
        <v>-0.96</v>
      </c>
      <c r="J17" s="49">
        <f t="shared" si="0"/>
        <v>0.24271376176783122</v>
      </c>
      <c r="K17" s="49">
        <f t="shared" si="0"/>
        <v>0.20916494002162422</v>
      </c>
      <c r="L17" s="26" t="s">
        <v>402</v>
      </c>
      <c r="N17" s="38" t="s">
        <v>406</v>
      </c>
      <c r="O17" s="38">
        <v>24</v>
      </c>
      <c r="P17" s="38">
        <v>38.026000000000003</v>
      </c>
      <c r="Q17" s="38">
        <v>6809</v>
      </c>
      <c r="R17" s="39">
        <v>4.4621017121752491</v>
      </c>
      <c r="S17" s="39">
        <v>9.0850927177805794</v>
      </c>
      <c r="T17" s="39">
        <v>216.4794243620068</v>
      </c>
      <c r="U17" s="43" t="s">
        <v>426</v>
      </c>
      <c r="X17" s="29"/>
      <c r="Z17" s="54" t="s">
        <v>421</v>
      </c>
      <c r="AA17" s="55">
        <v>-5.5637768534214374</v>
      </c>
      <c r="AB17" s="55">
        <v>7.182984478521246</v>
      </c>
      <c r="AC17" s="55">
        <v>6.7737683114002261</v>
      </c>
      <c r="AD17" s="26" t="s">
        <v>411</v>
      </c>
      <c r="AE17" s="26">
        <f>VAR(AB17:AB18)</f>
        <v>7.8752061535778263E-4</v>
      </c>
      <c r="AF17" s="26">
        <f>VAR(AC17:AC18)</f>
        <v>4.2190447530365637E-4</v>
      </c>
      <c r="AG17" s="26">
        <v>1</v>
      </c>
      <c r="AJ17" s="10" t="s">
        <v>415</v>
      </c>
      <c r="AK17" s="11">
        <v>-32.722436829732111</v>
      </c>
      <c r="AL17" s="11">
        <v>0.10385243239644443</v>
      </c>
      <c r="AM17" s="11">
        <v>-5.1110641704691373</v>
      </c>
      <c r="AN17" s="11">
        <v>2.6207741835953466E-2</v>
      </c>
      <c r="AO17" s="11">
        <v>8.1660765340209878</v>
      </c>
      <c r="AP17" s="11" t="s">
        <v>422</v>
      </c>
      <c r="AQ17">
        <f>VAR(AK17:AK18)</f>
        <v>2.4642884338593362E-2</v>
      </c>
      <c r="AR17">
        <f>VAR(AM17:AM18)</f>
        <v>6.4551211246853812E-3</v>
      </c>
      <c r="AS17">
        <f>VAR(AO17:AO18)</f>
        <v>0.23597212880065788</v>
      </c>
      <c r="AT17">
        <v>1</v>
      </c>
    </row>
    <row r="18" spans="1:46" x14ac:dyDescent="0.25">
      <c r="A18" s="37" t="s">
        <v>394</v>
      </c>
      <c r="B18" s="49">
        <v>49</v>
      </c>
      <c r="C18" s="49">
        <v>49.475999999999999</v>
      </c>
      <c r="D18" s="50">
        <v>9176</v>
      </c>
      <c r="E18" s="49">
        <v>89.389283174670624</v>
      </c>
      <c r="F18" s="49">
        <v>-0.41648851577734347</v>
      </c>
      <c r="G18" s="49">
        <v>50.171899518221565</v>
      </c>
      <c r="H18" s="29">
        <v>89.19</v>
      </c>
      <c r="I18" s="29">
        <v>-0.96</v>
      </c>
      <c r="J18" s="49">
        <f t="shared" si="0"/>
        <v>0.19928317467062584</v>
      </c>
      <c r="K18" s="49">
        <f t="shared" si="0"/>
        <v>0.54351148422265649</v>
      </c>
      <c r="L18" s="26" t="s">
        <v>402</v>
      </c>
      <c r="N18" s="38" t="s">
        <v>406</v>
      </c>
      <c r="O18" s="38">
        <v>44</v>
      </c>
      <c r="P18" s="38">
        <v>38.786999999999999</v>
      </c>
      <c r="Q18" s="38">
        <v>6944</v>
      </c>
      <c r="R18" s="39">
        <v>4.5185160576245202</v>
      </c>
      <c r="S18" s="39">
        <v>9.4302604389788609</v>
      </c>
      <c r="T18" s="39">
        <v>219.89761258676035</v>
      </c>
      <c r="U18" s="43" t="s">
        <v>426</v>
      </c>
      <c r="X18" s="30"/>
      <c r="Z18" s="54" t="s">
        <v>423</v>
      </c>
      <c r="AA18" s="55">
        <v>-5.5637768534214374</v>
      </c>
      <c r="AB18" s="55">
        <v>7.1432976894004874</v>
      </c>
      <c r="AC18" s="55">
        <v>6.7447199215893034</v>
      </c>
      <c r="AD18" s="26" t="s">
        <v>411</v>
      </c>
      <c r="AE18" s="26"/>
      <c r="AF18" s="26"/>
      <c r="AG18" s="26"/>
      <c r="AJ18" s="10" t="s">
        <v>180</v>
      </c>
      <c r="AK18" s="11">
        <v>-32.944440813203549</v>
      </c>
      <c r="AL18" s="11">
        <v>0.21954270314168831</v>
      </c>
      <c r="AM18" s="11">
        <v>-5.2246874174275426</v>
      </c>
      <c r="AN18" s="11">
        <v>1.3773265070814916E-2</v>
      </c>
      <c r="AO18" s="11">
        <v>8.8530585262167918</v>
      </c>
      <c r="AP18" s="11" t="s">
        <v>422</v>
      </c>
    </row>
    <row r="19" spans="1:46" x14ac:dyDescent="0.25">
      <c r="A19" s="37" t="s">
        <v>394</v>
      </c>
      <c r="B19" s="49">
        <v>7</v>
      </c>
      <c r="C19" s="49">
        <v>44.649000000000001</v>
      </c>
      <c r="D19" s="50">
        <v>8519</v>
      </c>
      <c r="E19" s="49">
        <v>89.154022318267877</v>
      </c>
      <c r="F19" s="49">
        <v>-0.60006674602239773</v>
      </c>
      <c r="G19" s="49">
        <v>47.631208868756985</v>
      </c>
      <c r="H19" s="29">
        <v>89.19</v>
      </c>
      <c r="I19" s="29">
        <v>-0.96</v>
      </c>
      <c r="J19" s="49">
        <f t="shared" si="0"/>
        <v>-3.5977681732120459E-2</v>
      </c>
      <c r="K19" s="49">
        <f t="shared" si="0"/>
        <v>0.35993325397760223</v>
      </c>
      <c r="L19" s="26" t="s">
        <v>411</v>
      </c>
      <c r="N19" s="43" t="s">
        <v>416</v>
      </c>
      <c r="O19" s="43">
        <v>24</v>
      </c>
      <c r="P19" s="40">
        <v>29.547000000000001</v>
      </c>
      <c r="Q19" s="40">
        <v>5639</v>
      </c>
      <c r="R19" s="40">
        <v>5.021848251522993</v>
      </c>
      <c r="S19" s="40">
        <v>-2.4431403046169895</v>
      </c>
      <c r="T19" s="40">
        <v>187.79791062841912</v>
      </c>
      <c r="U19" s="40" t="s">
        <v>417</v>
      </c>
      <c r="V19">
        <f>VAR(R19:R22)</f>
        <v>2.7512881780223553E-3</v>
      </c>
      <c r="W19">
        <f>VAR(S19:S22)</f>
        <v>6.6005577698633799E-2</v>
      </c>
      <c r="X19" s="29">
        <f>COUNT(S19:S22)-1</f>
        <v>3</v>
      </c>
      <c r="Z19" s="54" t="s">
        <v>399</v>
      </c>
      <c r="AA19" s="55">
        <v>-7.9560145196086722</v>
      </c>
      <c r="AB19" s="55">
        <v>11.43352367374032</v>
      </c>
      <c r="AC19" s="55">
        <v>4.9977583343533389</v>
      </c>
      <c r="AD19" s="26" t="s">
        <v>411</v>
      </c>
      <c r="AE19" s="26">
        <f>VAR(AB19:AB20)</f>
        <v>4.9571052088616331E-4</v>
      </c>
      <c r="AF19" s="26">
        <f>VAR(AC19:AC20)</f>
        <v>7.7721689957318553E-4</v>
      </c>
      <c r="AG19" s="26">
        <v>1</v>
      </c>
      <c r="AJ19" s="16" t="s">
        <v>418</v>
      </c>
      <c r="AK19" s="62">
        <v>-51.258239759293446</v>
      </c>
      <c r="AL19" s="62">
        <v>0.12848423926872868</v>
      </c>
      <c r="AM19" s="62">
        <v>-7.9232782601044436</v>
      </c>
      <c r="AN19" s="62">
        <v>3.9353660008325944E-3</v>
      </c>
      <c r="AO19" s="62">
        <v>12.127986321542103</v>
      </c>
      <c r="AP19" s="28" t="s">
        <v>425</v>
      </c>
      <c r="AQ19">
        <f>VAR(AK19:AK20)</f>
        <v>2.2040281944073672E-3</v>
      </c>
      <c r="AR19">
        <f>VAR(AM19:AM20)</f>
        <v>8.2608245265131927E-5</v>
      </c>
      <c r="AS19">
        <f>VAR(AO19:AO20)</f>
        <v>1.4318118612715229E-2</v>
      </c>
      <c r="AT19">
        <v>1</v>
      </c>
    </row>
    <row r="20" spans="1:46" x14ac:dyDescent="0.25">
      <c r="A20" s="37" t="s">
        <v>394</v>
      </c>
      <c r="B20" s="49">
        <v>16</v>
      </c>
      <c r="C20" s="49">
        <v>49.637</v>
      </c>
      <c r="D20" s="50">
        <v>9110</v>
      </c>
      <c r="E20" s="49">
        <v>89.163886217236836</v>
      </c>
      <c r="F20" s="49">
        <v>-0.79522987206305895</v>
      </c>
      <c r="G20" s="49">
        <v>51.777664766451529</v>
      </c>
      <c r="H20" s="29">
        <v>89.19</v>
      </c>
      <c r="I20" s="29">
        <v>-0.96</v>
      </c>
      <c r="J20" s="49">
        <f t="shared" si="0"/>
        <v>-2.6113782763161453E-2</v>
      </c>
      <c r="K20" s="49">
        <f t="shared" si="0"/>
        <v>0.16477012793694101</v>
      </c>
      <c r="L20" s="26" t="s">
        <v>411</v>
      </c>
      <c r="N20" s="43" t="s">
        <v>416</v>
      </c>
      <c r="O20" s="43">
        <v>44</v>
      </c>
      <c r="P20" s="40">
        <v>29.091999999999999</v>
      </c>
      <c r="Q20" s="40">
        <v>5620</v>
      </c>
      <c r="R20" s="40">
        <v>4.9485181854107045</v>
      </c>
      <c r="S20" s="40">
        <v>-2.2572106708532451</v>
      </c>
      <c r="T20" s="40">
        <v>185.64302922946857</v>
      </c>
      <c r="U20" s="40" t="s">
        <v>417</v>
      </c>
      <c r="X20" s="30"/>
      <c r="Z20" s="54" t="s">
        <v>145</v>
      </c>
      <c r="AA20" s="55">
        <v>-8.0693750593179576</v>
      </c>
      <c r="AB20" s="55">
        <v>11.402036834556744</v>
      </c>
      <c r="AC20" s="55">
        <v>5.0371846428179463</v>
      </c>
      <c r="AD20" s="26" t="s">
        <v>411</v>
      </c>
      <c r="AE20" s="26"/>
      <c r="AF20" s="26"/>
      <c r="AG20" s="26"/>
      <c r="AJ20" s="16" t="s">
        <v>205</v>
      </c>
      <c r="AK20" s="15">
        <v>-51.191846563943209</v>
      </c>
      <c r="AL20" s="15">
        <v>0.2873770291076011</v>
      </c>
      <c r="AM20" s="15">
        <v>-7.9361319168032303</v>
      </c>
      <c r="AN20" s="15">
        <v>4.0554925917121072E-2</v>
      </c>
      <c r="AO20" s="15">
        <v>12.297208770482634</v>
      </c>
      <c r="AP20" s="11" t="s">
        <v>425</v>
      </c>
    </row>
    <row r="21" spans="1:46" x14ac:dyDescent="0.25">
      <c r="A21" s="37" t="s">
        <v>394</v>
      </c>
      <c r="B21" s="49">
        <v>28</v>
      </c>
      <c r="C21" s="49">
        <v>46.832999999999998</v>
      </c>
      <c r="D21" s="50">
        <v>8781</v>
      </c>
      <c r="E21" s="49">
        <v>89.071218111997467</v>
      </c>
      <c r="F21" s="49">
        <v>-0.61761452169375297</v>
      </c>
      <c r="G21" s="49">
        <v>49.446738074964856</v>
      </c>
      <c r="H21" s="29">
        <v>89.19</v>
      </c>
      <c r="I21" s="29">
        <v>-0.96</v>
      </c>
      <c r="J21" s="49">
        <f t="shared" si="0"/>
        <v>-0.11878188800253042</v>
      </c>
      <c r="K21" s="49">
        <f t="shared" si="0"/>
        <v>0.34238547830624699</v>
      </c>
      <c r="L21" s="26" t="s">
        <v>411</v>
      </c>
      <c r="N21" s="38" t="s">
        <v>416</v>
      </c>
      <c r="O21" s="38">
        <v>24</v>
      </c>
      <c r="P21" s="38">
        <v>28.838000000000001</v>
      </c>
      <c r="Q21" s="38">
        <v>5279</v>
      </c>
      <c r="R21" s="39">
        <v>4.8967060700828506</v>
      </c>
      <c r="S21" s="39">
        <v>-2.8079269744369832</v>
      </c>
      <c r="T21" s="39">
        <v>172.5005263171858</v>
      </c>
      <c r="U21" s="43" t="s">
        <v>420</v>
      </c>
      <c r="X21" s="29"/>
      <c r="Z21" s="54" t="s">
        <v>427</v>
      </c>
      <c r="AA21" s="55">
        <v>-9.4164701389524712</v>
      </c>
      <c r="AB21" s="55">
        <v>6.2028569892915923</v>
      </c>
      <c r="AC21" s="55">
        <v>2.7424839220526871</v>
      </c>
      <c r="AD21" s="26" t="s">
        <v>411</v>
      </c>
      <c r="AE21" s="26">
        <f>VAR(AB21:AB22)</f>
        <v>1.4708717192160164E-2</v>
      </c>
      <c r="AF21" s="26">
        <f>VAR(AC21:AC22)</f>
        <v>9.5711627360065623E-6</v>
      </c>
      <c r="AG21" s="26">
        <v>1</v>
      </c>
    </row>
    <row r="22" spans="1:46" x14ac:dyDescent="0.25">
      <c r="A22" s="37" t="s">
        <v>394</v>
      </c>
      <c r="B22" s="49">
        <v>37</v>
      </c>
      <c r="C22" s="49">
        <v>49.433</v>
      </c>
      <c r="D22" s="50">
        <v>9022</v>
      </c>
      <c r="E22" s="49">
        <v>89.284982346866499</v>
      </c>
      <c r="F22" s="49">
        <v>-0.90215947236862337</v>
      </c>
      <c r="G22" s="49">
        <v>51.608082368069468</v>
      </c>
      <c r="H22" s="29">
        <v>89.19</v>
      </c>
      <c r="I22" s="29">
        <v>-0.96</v>
      </c>
      <c r="J22" s="49">
        <f t="shared" ref="J22:K28" si="1">E22-H22</f>
        <v>9.4982346866501643E-2</v>
      </c>
      <c r="K22" s="49">
        <f t="shared" si="1"/>
        <v>5.7840527631376593E-2</v>
      </c>
      <c r="L22" s="26" t="s">
        <v>411</v>
      </c>
      <c r="N22" s="38" t="s">
        <v>416</v>
      </c>
      <c r="O22" s="38">
        <v>44</v>
      </c>
      <c r="P22" s="38">
        <v>31.225999999999999</v>
      </c>
      <c r="Q22" s="38">
        <v>5652</v>
      </c>
      <c r="R22" s="39">
        <v>4.9341993992812823</v>
      </c>
      <c r="S22" s="39">
        <v>-2.7366848594573692</v>
      </c>
      <c r="T22" s="39">
        <v>183.52324533741199</v>
      </c>
      <c r="U22" s="43" t="s">
        <v>420</v>
      </c>
      <c r="X22" s="30"/>
      <c r="Z22" s="54" t="s">
        <v>427</v>
      </c>
      <c r="AA22" s="56">
        <v>-9.42</v>
      </c>
      <c r="AB22" s="55">
        <v>6.0313418751345003</v>
      </c>
      <c r="AC22" s="55">
        <v>2.7468591163880296</v>
      </c>
      <c r="AD22" s="26" t="s">
        <v>426</v>
      </c>
      <c r="AE22" s="26"/>
      <c r="AF22" s="26"/>
      <c r="AG22" s="26"/>
    </row>
    <row r="23" spans="1:46" x14ac:dyDescent="0.25">
      <c r="A23" s="37" t="s">
        <v>394</v>
      </c>
      <c r="B23" s="49">
        <v>49</v>
      </c>
      <c r="C23" s="49">
        <v>50.256</v>
      </c>
      <c r="D23" s="50">
        <v>8974</v>
      </c>
      <c r="E23" s="49">
        <v>89.281176548789134</v>
      </c>
      <c r="F23" s="49">
        <v>-0.6681400952912212</v>
      </c>
      <c r="G23" s="49">
        <v>52.292230965463744</v>
      </c>
      <c r="H23" s="29">
        <v>89.19</v>
      </c>
      <c r="I23" s="29">
        <v>-0.96</v>
      </c>
      <c r="J23" s="49">
        <f t="shared" si="1"/>
        <v>9.1176548789135836E-2</v>
      </c>
      <c r="K23" s="49">
        <f t="shared" si="1"/>
        <v>0.29185990470877876</v>
      </c>
      <c r="L23" s="26" t="s">
        <v>411</v>
      </c>
      <c r="Z23" s="57">
        <v>2410790</v>
      </c>
      <c r="AA23" s="55">
        <v>0.65163467077814874</v>
      </c>
      <c r="AB23" s="55">
        <v>19.084144080371367</v>
      </c>
      <c r="AC23" s="55">
        <v>12.144558305059538</v>
      </c>
      <c r="AD23" s="37" t="s">
        <v>417</v>
      </c>
      <c r="AE23" s="26">
        <f>VAR(AB23:AB24)</f>
        <v>9.1950897835143403E-3</v>
      </c>
      <c r="AF23" s="26">
        <f>VAR(AC23:AC24)</f>
        <v>3.2622912857188199E-2</v>
      </c>
      <c r="AG23" s="26">
        <v>1</v>
      </c>
    </row>
    <row r="24" spans="1:46" x14ac:dyDescent="0.25">
      <c r="A24" s="26" t="s">
        <v>394</v>
      </c>
      <c r="B24" s="51">
        <v>7</v>
      </c>
      <c r="C24" s="51">
        <v>47.271000000000001</v>
      </c>
      <c r="D24" s="50">
        <v>8694</v>
      </c>
      <c r="E24" s="51">
        <v>88.96</v>
      </c>
      <c r="F24" s="51">
        <v>-1.88</v>
      </c>
      <c r="G24" s="51">
        <v>46.03</v>
      </c>
      <c r="H24" s="29">
        <v>89.19</v>
      </c>
      <c r="I24" s="29">
        <v>-0.96</v>
      </c>
      <c r="J24" s="49">
        <f t="shared" si="1"/>
        <v>-0.23000000000000398</v>
      </c>
      <c r="K24" s="49">
        <f t="shared" si="1"/>
        <v>-0.91999999999999993</v>
      </c>
      <c r="L24" s="26" t="s">
        <v>413</v>
      </c>
      <c r="Z24" s="54" t="s">
        <v>428</v>
      </c>
      <c r="AA24" s="58">
        <v>0.65163467077814874</v>
      </c>
      <c r="AB24" s="59">
        <v>19.219754476606422</v>
      </c>
      <c r="AC24" s="59">
        <v>12.399990929668018</v>
      </c>
      <c r="AD24" s="37" t="s">
        <v>417</v>
      </c>
      <c r="AE24" s="26"/>
      <c r="AF24" s="26"/>
      <c r="AG24" s="26"/>
    </row>
    <row r="25" spans="1:46" x14ac:dyDescent="0.25">
      <c r="A25" s="26" t="s">
        <v>394</v>
      </c>
      <c r="B25" s="51">
        <v>16</v>
      </c>
      <c r="C25" s="51">
        <v>48.588000000000001</v>
      </c>
      <c r="D25" s="50">
        <v>8933</v>
      </c>
      <c r="E25" s="51">
        <v>88.94</v>
      </c>
      <c r="F25" s="51">
        <v>-1.01</v>
      </c>
      <c r="G25" s="51">
        <v>47.17</v>
      </c>
      <c r="H25" s="29">
        <v>89.19</v>
      </c>
      <c r="I25" s="29">
        <v>-0.96</v>
      </c>
      <c r="J25" s="49">
        <f t="shared" si="1"/>
        <v>-0.25</v>
      </c>
      <c r="K25" s="49">
        <f t="shared" si="1"/>
        <v>-5.0000000000000044E-2</v>
      </c>
      <c r="L25" s="26" t="s">
        <v>413</v>
      </c>
      <c r="Z25" s="54">
        <v>2410090</v>
      </c>
      <c r="AA25" s="55">
        <v>-7.7585780277812288</v>
      </c>
      <c r="AB25" s="55">
        <v>4.1165871997374364</v>
      </c>
      <c r="AC25" s="55">
        <v>2.0415793625796543</v>
      </c>
      <c r="AD25" s="26" t="s">
        <v>424</v>
      </c>
      <c r="AE25" s="26">
        <f>VAR(AB25:AB26)</f>
        <v>6.7354180757919864E-3</v>
      </c>
      <c r="AF25" s="26">
        <f>VAR(AC25:AC26)</f>
        <v>2.2591535656630342</v>
      </c>
      <c r="AG25" s="26">
        <v>1</v>
      </c>
    </row>
    <row r="26" spans="1:46" x14ac:dyDescent="0.25">
      <c r="A26" s="26" t="s">
        <v>394</v>
      </c>
      <c r="B26" s="51">
        <v>28</v>
      </c>
      <c r="C26" s="51">
        <v>52.366</v>
      </c>
      <c r="D26" s="50">
        <v>9378</v>
      </c>
      <c r="E26" s="51">
        <v>88.26</v>
      </c>
      <c r="F26" s="51">
        <v>-0.96</v>
      </c>
      <c r="G26" s="51">
        <v>50.45</v>
      </c>
      <c r="H26" s="29">
        <v>89.19</v>
      </c>
      <c r="I26" s="29">
        <v>-0.96</v>
      </c>
      <c r="J26" s="49">
        <f t="shared" si="1"/>
        <v>-0.92999999999999261</v>
      </c>
      <c r="K26" s="49">
        <f t="shared" si="1"/>
        <v>0</v>
      </c>
      <c r="L26" s="26" t="s">
        <v>413</v>
      </c>
      <c r="Z26" s="54" t="s">
        <v>429</v>
      </c>
      <c r="AA26" s="55">
        <v>-7.7585780277812288</v>
      </c>
      <c r="AB26" s="55">
        <v>4.000523268425491</v>
      </c>
      <c r="AC26" s="55">
        <v>-8.4051633460361472E-2</v>
      </c>
      <c r="AD26" s="26" t="s">
        <v>424</v>
      </c>
      <c r="AE26" s="26"/>
      <c r="AF26" s="26"/>
      <c r="AG26" s="26"/>
    </row>
    <row r="27" spans="1:46" x14ac:dyDescent="0.25">
      <c r="A27" s="26" t="s">
        <v>394</v>
      </c>
      <c r="B27" s="51">
        <v>37</v>
      </c>
      <c r="C27" s="51">
        <v>52.331000000000003</v>
      </c>
      <c r="D27" s="50">
        <v>9294</v>
      </c>
      <c r="E27" s="51">
        <v>89.42</v>
      </c>
      <c r="F27" s="51">
        <v>-1.57</v>
      </c>
      <c r="G27" s="51">
        <v>50.42</v>
      </c>
      <c r="H27" s="29">
        <v>89.19</v>
      </c>
      <c r="I27" s="29">
        <v>-0.96</v>
      </c>
      <c r="J27" s="49">
        <f t="shared" si="1"/>
        <v>0.23000000000000398</v>
      </c>
      <c r="K27" s="49">
        <f t="shared" si="1"/>
        <v>-0.6100000000000001</v>
      </c>
      <c r="L27" s="26" t="s">
        <v>413</v>
      </c>
      <c r="Z27" s="54">
        <v>2410238</v>
      </c>
      <c r="AA27" s="55">
        <v>-6.5048461908062309</v>
      </c>
      <c r="AB27" s="55">
        <v>16.82371846993513</v>
      </c>
      <c r="AC27" s="55">
        <v>10.330114439036393</v>
      </c>
      <c r="AD27" s="26" t="s">
        <v>424</v>
      </c>
      <c r="AE27" s="26">
        <f>VAR(AB27:AB28)</f>
        <v>1.4795987891501774E-3</v>
      </c>
      <c r="AF27" s="26">
        <f>VAR(AC27:AC28)</f>
        <v>2.4449952098510079E-2</v>
      </c>
      <c r="AG27" s="26">
        <v>1</v>
      </c>
    </row>
    <row r="28" spans="1:46" x14ac:dyDescent="0.25">
      <c r="A28" s="26" t="s">
        <v>394</v>
      </c>
      <c r="B28" s="51">
        <v>49</v>
      </c>
      <c r="C28" s="51">
        <v>54.408000000000001</v>
      </c>
      <c r="D28" s="50">
        <v>9703</v>
      </c>
      <c r="E28" s="51">
        <v>88.24</v>
      </c>
      <c r="F28" s="51">
        <v>-0.64</v>
      </c>
      <c r="G28" s="51">
        <v>52.22</v>
      </c>
      <c r="H28" s="29">
        <v>89.19</v>
      </c>
      <c r="I28" s="29">
        <v>-0.96</v>
      </c>
      <c r="J28" s="49">
        <f t="shared" si="1"/>
        <v>-0.95000000000000284</v>
      </c>
      <c r="K28" s="49">
        <f t="shared" si="1"/>
        <v>0.31999999999999995</v>
      </c>
      <c r="L28" s="26" t="s">
        <v>413</v>
      </c>
      <c r="Z28" s="54" t="s">
        <v>430</v>
      </c>
      <c r="AA28" s="55">
        <v>-6.5048461908062309</v>
      </c>
      <c r="AB28" s="55">
        <v>16.878116977068142</v>
      </c>
      <c r="AC28" s="55">
        <v>10.551247666293222</v>
      </c>
      <c r="AD28" s="26" t="s">
        <v>424</v>
      </c>
      <c r="AE28" s="26"/>
      <c r="AF28" s="26"/>
      <c r="AG28" s="26"/>
    </row>
    <row r="29" spans="1:46" x14ac:dyDescent="0.25">
      <c r="A29" s="35" t="s">
        <v>394</v>
      </c>
      <c r="B29" s="36">
        <v>7</v>
      </c>
      <c r="C29" s="36">
        <v>32.914000000000001</v>
      </c>
      <c r="D29" s="48">
        <v>6075</v>
      </c>
      <c r="E29" s="29">
        <v>89.461921640550372</v>
      </c>
      <c r="F29" s="29">
        <v>-1.0153983689854691</v>
      </c>
      <c r="G29" s="29">
        <v>51.109168357578909</v>
      </c>
      <c r="H29" s="29">
        <v>89.19</v>
      </c>
      <c r="I29" s="29">
        <v>-0.96</v>
      </c>
      <c r="J29" s="49">
        <f>E29-H29</f>
        <v>0.27192164055037438</v>
      </c>
      <c r="K29" s="49">
        <f>F29-I29</f>
        <v>-5.5398368985469126E-2</v>
      </c>
      <c r="L29" s="37" t="s">
        <v>417</v>
      </c>
      <c r="Z29" s="54">
        <v>2410492</v>
      </c>
      <c r="AA29" s="55">
        <v>-5.9511696102754845</v>
      </c>
      <c r="AB29" s="55">
        <v>6.2827983972084596</v>
      </c>
      <c r="AC29" s="55">
        <v>4.909630423349169</v>
      </c>
      <c r="AD29" s="26" t="s">
        <v>426</v>
      </c>
      <c r="AE29" s="26">
        <f>VAR(AB29:AB30)</f>
        <v>1.9471838944205926E-3</v>
      </c>
      <c r="AF29" s="26">
        <f>VAR(AC29:AC30)</f>
        <v>1.0046316875868528E-2</v>
      </c>
      <c r="AG29" s="26">
        <v>1</v>
      </c>
    </row>
    <row r="30" spans="1:46" x14ac:dyDescent="0.25">
      <c r="A30" s="35" t="s">
        <v>394</v>
      </c>
      <c r="B30" s="36">
        <v>16</v>
      </c>
      <c r="C30" s="36">
        <v>35.902999999999999</v>
      </c>
      <c r="D30" s="48">
        <v>6440</v>
      </c>
      <c r="E30" s="29">
        <v>89.233895270584753</v>
      </c>
      <c r="F30" s="29">
        <v>-0.80895248800264463</v>
      </c>
      <c r="G30" s="29">
        <v>54.648146655086109</v>
      </c>
      <c r="H30" s="29">
        <v>89.19</v>
      </c>
      <c r="I30" s="29">
        <v>-0.96</v>
      </c>
      <c r="J30" s="49">
        <f t="shared" ref="J30:K45" si="2">E30-H30</f>
        <v>4.3895270584755508E-2</v>
      </c>
      <c r="K30" s="49">
        <f t="shared" si="2"/>
        <v>0.15104751199735533</v>
      </c>
      <c r="L30" s="37" t="s">
        <v>417</v>
      </c>
      <c r="Z30" s="54" t="s">
        <v>431</v>
      </c>
      <c r="AA30" s="55">
        <v>-5.9511696102754845</v>
      </c>
      <c r="AB30" s="55">
        <v>6.2203935272955979</v>
      </c>
      <c r="AC30" s="55">
        <v>4.7678819356967885</v>
      </c>
      <c r="AD30" s="26" t="s">
        <v>426</v>
      </c>
      <c r="AE30" s="26"/>
      <c r="AF30" s="26"/>
      <c r="AG30" s="26"/>
    </row>
    <row r="31" spans="1:46" x14ac:dyDescent="0.25">
      <c r="A31" s="26" t="s">
        <v>394</v>
      </c>
      <c r="B31" s="51">
        <v>28</v>
      </c>
      <c r="C31" s="49">
        <v>29.390999999999998</v>
      </c>
      <c r="D31" s="49">
        <v>5613</v>
      </c>
      <c r="E31" s="49">
        <v>88.935552398867628</v>
      </c>
      <c r="F31" s="49">
        <v>-0.64563565964181935</v>
      </c>
      <c r="G31" s="49">
        <v>46.937933649610393</v>
      </c>
      <c r="H31" s="29">
        <v>89.19</v>
      </c>
      <c r="I31" s="29">
        <v>-0.96</v>
      </c>
      <c r="J31" s="49">
        <f t="shared" si="2"/>
        <v>-0.25444760113236953</v>
      </c>
      <c r="K31" s="49">
        <f t="shared" si="2"/>
        <v>0.31436434035818062</v>
      </c>
      <c r="L31" s="37" t="s">
        <v>417</v>
      </c>
      <c r="Z31" s="54">
        <v>2410610</v>
      </c>
      <c r="AA31" s="55">
        <v>-8.2963640382041337</v>
      </c>
      <c r="AB31" s="55">
        <v>6.9415775948779048</v>
      </c>
      <c r="AC31" s="55">
        <v>3.8148833819204833</v>
      </c>
      <c r="AD31" s="26" t="s">
        <v>426</v>
      </c>
      <c r="AE31" s="26">
        <f>VAR(AB31:AB32)</f>
        <v>4.8288523737851632E-4</v>
      </c>
      <c r="AF31" s="26">
        <f>VAR(AC31:AC32)</f>
        <v>2.4436983367519289</v>
      </c>
      <c r="AG31" s="26">
        <v>1</v>
      </c>
    </row>
    <row r="32" spans="1:46" x14ac:dyDescent="0.25">
      <c r="A32" s="26" t="s">
        <v>394</v>
      </c>
      <c r="B32" s="51">
        <v>37</v>
      </c>
      <c r="C32" s="49">
        <v>33.960999999999999</v>
      </c>
      <c r="D32" s="49">
        <v>6277</v>
      </c>
      <c r="E32" s="49">
        <v>89.384573488623715</v>
      </c>
      <c r="F32" s="49">
        <v>-0.76537337344067868</v>
      </c>
      <c r="G32" s="49">
        <v>52.348817162359786</v>
      </c>
      <c r="H32" s="29">
        <v>89.19</v>
      </c>
      <c r="I32" s="29">
        <v>-0.96</v>
      </c>
      <c r="J32" s="49">
        <f t="shared" si="2"/>
        <v>0.19457348862371759</v>
      </c>
      <c r="K32" s="49">
        <f t="shared" si="2"/>
        <v>0.19462662655932128</v>
      </c>
      <c r="L32" s="37" t="s">
        <v>417</v>
      </c>
      <c r="Z32" s="54" t="s">
        <v>432</v>
      </c>
      <c r="AA32" s="58">
        <v>-8.2963640382041337</v>
      </c>
      <c r="AB32" s="59">
        <v>6.9726544427675643</v>
      </c>
      <c r="AC32" s="59">
        <v>1.6041376540033496</v>
      </c>
      <c r="AD32" s="26" t="s">
        <v>426</v>
      </c>
      <c r="AE32" s="26"/>
      <c r="AF32" s="26"/>
      <c r="AG32" s="26"/>
    </row>
    <row r="33" spans="1:33" x14ac:dyDescent="0.25">
      <c r="A33" s="26" t="s">
        <v>394</v>
      </c>
      <c r="B33" s="51">
        <v>49</v>
      </c>
      <c r="C33" s="49">
        <v>32.033999999999999</v>
      </c>
      <c r="D33" s="49">
        <v>6057</v>
      </c>
      <c r="E33" s="49">
        <v>89.4277679111282</v>
      </c>
      <c r="F33" s="49">
        <v>-0.72071741513948995</v>
      </c>
      <c r="G33" s="49">
        <v>50.067247681163266</v>
      </c>
      <c r="H33" s="29">
        <v>89.19</v>
      </c>
      <c r="I33" s="29">
        <v>-0.96</v>
      </c>
      <c r="J33" s="49">
        <f t="shared" si="2"/>
        <v>0.23776791112820206</v>
      </c>
      <c r="K33" s="49">
        <f t="shared" si="2"/>
        <v>0.23928258486051002</v>
      </c>
      <c r="L33" s="37" t="s">
        <v>417</v>
      </c>
      <c r="Z33" s="54" t="s">
        <v>399</v>
      </c>
      <c r="AA33" s="55">
        <v>-7.9560145196086722</v>
      </c>
      <c r="AB33" s="55">
        <v>11.43352367374032</v>
      </c>
      <c r="AC33" s="55">
        <v>4.9977583343533389</v>
      </c>
      <c r="AD33" s="26" t="s">
        <v>411</v>
      </c>
      <c r="AE33" s="26">
        <f>VAR(AB33:AB34)</f>
        <v>4.9571052088616331E-4</v>
      </c>
      <c r="AF33" s="26">
        <f>VAR(AC33:AC34)</f>
        <v>7.7721689957318553E-4</v>
      </c>
      <c r="AG33" s="26">
        <v>1</v>
      </c>
    </row>
    <row r="34" spans="1:33" x14ac:dyDescent="0.25">
      <c r="A34" s="37" t="s">
        <v>394</v>
      </c>
      <c r="B34" s="49">
        <v>7</v>
      </c>
      <c r="C34" s="49">
        <v>31.87</v>
      </c>
      <c r="D34" s="49">
        <v>5652</v>
      </c>
      <c r="E34" s="49">
        <v>89.385493583386435</v>
      </c>
      <c r="F34" s="49">
        <v>-0.56531993538627345</v>
      </c>
      <c r="G34" s="49">
        <v>46.644307568103024</v>
      </c>
      <c r="H34" s="29">
        <v>89.19</v>
      </c>
      <c r="I34" s="29">
        <v>-0.96</v>
      </c>
      <c r="J34" s="49">
        <f t="shared" si="2"/>
        <v>0.19549358338643685</v>
      </c>
      <c r="K34" s="49">
        <f t="shared" si="2"/>
        <v>0.39468006461372651</v>
      </c>
      <c r="L34" s="26" t="s">
        <v>420</v>
      </c>
      <c r="Z34" s="54" t="s">
        <v>145</v>
      </c>
      <c r="AA34" s="55">
        <v>-8.0693750593179576</v>
      </c>
      <c r="AB34" s="55">
        <v>11.402036834556744</v>
      </c>
      <c r="AC34" s="55">
        <v>5.0371846428179463</v>
      </c>
      <c r="AD34" s="26" t="s">
        <v>411</v>
      </c>
      <c r="AE34" s="26"/>
      <c r="AF34" s="26"/>
      <c r="AG34" s="26"/>
    </row>
    <row r="35" spans="1:33" x14ac:dyDescent="0.25">
      <c r="A35" s="37" t="s">
        <v>394</v>
      </c>
      <c r="B35" s="49">
        <v>16</v>
      </c>
      <c r="C35" s="49">
        <v>37.89</v>
      </c>
      <c r="D35" s="49">
        <v>6166</v>
      </c>
      <c r="E35" s="49">
        <v>89.368977412029054</v>
      </c>
      <c r="F35" s="49">
        <v>-0.66149812574821165</v>
      </c>
      <c r="G35" s="49">
        <v>53.581397161819247</v>
      </c>
      <c r="H35" s="29">
        <v>89.19</v>
      </c>
      <c r="I35" s="29">
        <v>-0.96</v>
      </c>
      <c r="J35" s="49">
        <f t="shared" si="2"/>
        <v>0.17897741202905593</v>
      </c>
      <c r="K35" s="49">
        <f t="shared" si="2"/>
        <v>0.29850187425178831</v>
      </c>
      <c r="L35" s="26" t="s">
        <v>420</v>
      </c>
      <c r="Z35" s="60">
        <v>2410260</v>
      </c>
      <c r="AA35" s="55">
        <v>-7.4493686964736403</v>
      </c>
      <c r="AB35" s="55">
        <v>11.375655255472095</v>
      </c>
      <c r="AC35" s="55">
        <v>2.0736805226526105</v>
      </c>
      <c r="AD35" s="37" t="s">
        <v>433</v>
      </c>
      <c r="AE35" s="26">
        <f>VAR(AB35:AB36)</f>
        <v>1.5322980555491206E-4</v>
      </c>
      <c r="AF35" s="26">
        <f>VAR(AC35:AC36)</f>
        <v>0.2122948347060758</v>
      </c>
      <c r="AG35" s="26">
        <v>1</v>
      </c>
    </row>
    <row r="36" spans="1:33" x14ac:dyDescent="0.25">
      <c r="A36" s="37" t="s">
        <v>394</v>
      </c>
      <c r="B36" s="49">
        <v>28</v>
      </c>
      <c r="C36" s="49">
        <v>36.735999999999997</v>
      </c>
      <c r="D36" s="49">
        <v>6230</v>
      </c>
      <c r="E36" s="49">
        <v>89.340761334529731</v>
      </c>
      <c r="F36" s="49">
        <v>-0.66602031606486911</v>
      </c>
      <c r="G36" s="49">
        <v>52.236638365812816</v>
      </c>
      <c r="H36" s="29">
        <v>89.19</v>
      </c>
      <c r="I36" s="29">
        <v>-0.96</v>
      </c>
      <c r="J36" s="49">
        <f t="shared" si="2"/>
        <v>0.15076133452973295</v>
      </c>
      <c r="K36" s="49">
        <f t="shared" si="2"/>
        <v>0.29397968393513085</v>
      </c>
      <c r="L36" s="26" t="s">
        <v>420</v>
      </c>
      <c r="Z36" s="60" t="s">
        <v>254</v>
      </c>
      <c r="AA36" s="55">
        <v>-7.4022364184754279</v>
      </c>
      <c r="AB36" s="55">
        <v>11.393161243336532</v>
      </c>
      <c r="AC36" s="55">
        <v>1.4220750673254241</v>
      </c>
      <c r="AD36" s="37" t="s">
        <v>433</v>
      </c>
      <c r="AE36" s="26"/>
      <c r="AF36" s="26"/>
      <c r="AG36" s="26"/>
    </row>
    <row r="37" spans="1:33" x14ac:dyDescent="0.25">
      <c r="A37" s="37" t="s">
        <v>394</v>
      </c>
      <c r="B37" s="49">
        <v>37</v>
      </c>
      <c r="C37" s="49">
        <v>37.158000000000001</v>
      </c>
      <c r="D37" s="49">
        <v>6387</v>
      </c>
      <c r="E37" s="49">
        <v>89.407392274494768</v>
      </c>
      <c r="F37" s="49">
        <v>-0.88883844602561557</v>
      </c>
      <c r="G37" s="49">
        <v>52.713805317650248</v>
      </c>
      <c r="H37" s="29">
        <v>89.19</v>
      </c>
      <c r="I37" s="29">
        <v>-0.96</v>
      </c>
      <c r="J37" s="49">
        <f t="shared" si="2"/>
        <v>0.21739227449477028</v>
      </c>
      <c r="K37" s="49">
        <f t="shared" si="2"/>
        <v>7.1161553974384395E-2</v>
      </c>
      <c r="L37" s="26" t="s">
        <v>420</v>
      </c>
      <c r="Z37" s="61">
        <v>2410580</v>
      </c>
      <c r="AA37" s="55">
        <v>-5.7437958434928831</v>
      </c>
      <c r="AB37" s="55">
        <v>10.279721692239175</v>
      </c>
      <c r="AC37" s="55">
        <v>6.2694458892847464</v>
      </c>
      <c r="AD37" s="37" t="s">
        <v>434</v>
      </c>
      <c r="AE37" s="26">
        <f>VAR(AB37:AB38)</f>
        <v>3.3465863712621316E-3</v>
      </c>
      <c r="AF37" s="26">
        <f>VAR(AC37:AC38)</f>
        <v>1.7977151290366464</v>
      </c>
      <c r="AG37" s="26">
        <v>1</v>
      </c>
    </row>
    <row r="38" spans="1:33" x14ac:dyDescent="0.25">
      <c r="A38" s="37" t="s">
        <v>394</v>
      </c>
      <c r="B38" s="49">
        <v>49</v>
      </c>
      <c r="C38" s="49">
        <v>37.073999999999998</v>
      </c>
      <c r="D38" s="49">
        <v>6339</v>
      </c>
      <c r="E38" s="49">
        <v>89.267824446347078</v>
      </c>
      <c r="F38" s="49">
        <v>-0.51222399447254952</v>
      </c>
      <c r="G38" s="49">
        <v>52.603794150584562</v>
      </c>
      <c r="H38" s="29">
        <v>89.19</v>
      </c>
      <c r="I38" s="29">
        <v>-0.96</v>
      </c>
      <c r="J38" s="49">
        <f t="shared" si="2"/>
        <v>7.7824446347079856E-2</v>
      </c>
      <c r="K38" s="49">
        <f t="shared" si="2"/>
        <v>0.44777600552745045</v>
      </c>
      <c r="L38" s="26" t="s">
        <v>420</v>
      </c>
      <c r="Z38" s="61" t="s">
        <v>290</v>
      </c>
      <c r="AA38" s="55">
        <v>-5.730927805092942</v>
      </c>
      <c r="AB38" s="55">
        <v>10.197909879262538</v>
      </c>
      <c r="AC38" s="55">
        <v>4.373283908315484</v>
      </c>
      <c r="AD38" s="37" t="s">
        <v>434</v>
      </c>
      <c r="AE38" s="26"/>
      <c r="AF38" s="26"/>
      <c r="AG38" s="26"/>
    </row>
    <row r="39" spans="1:33" x14ac:dyDescent="0.25">
      <c r="A39" s="37" t="s">
        <v>394</v>
      </c>
      <c r="B39" s="49">
        <v>7</v>
      </c>
      <c r="C39" s="49">
        <v>48.58</v>
      </c>
      <c r="D39" s="49">
        <v>9138</v>
      </c>
      <c r="E39" s="49">
        <v>89.326901687671921</v>
      </c>
      <c r="F39" s="49">
        <v>-0.93427241265638217</v>
      </c>
      <c r="G39" s="49">
        <v>50.91652801851199</v>
      </c>
      <c r="H39" s="29">
        <v>89.19</v>
      </c>
      <c r="I39" s="29">
        <v>-0.96</v>
      </c>
      <c r="J39" s="49">
        <f t="shared" si="2"/>
        <v>0.1369016876719229</v>
      </c>
      <c r="K39" s="49">
        <f t="shared" si="2"/>
        <v>2.5727587343617797E-2</v>
      </c>
      <c r="L39" s="26" t="s">
        <v>424</v>
      </c>
    </row>
    <row r="40" spans="1:33" x14ac:dyDescent="0.25">
      <c r="A40" s="37" t="s">
        <v>394</v>
      </c>
      <c r="B40" s="49">
        <v>16</v>
      </c>
      <c r="C40" s="49">
        <v>50.378</v>
      </c>
      <c r="D40" s="49">
        <v>9200</v>
      </c>
      <c r="E40" s="49">
        <v>89.189616187046809</v>
      </c>
      <c r="F40" s="49">
        <v>-1.4732781158998551</v>
      </c>
      <c r="G40" s="49">
        <v>52.410239487418806</v>
      </c>
      <c r="H40" s="29">
        <v>89.19</v>
      </c>
      <c r="I40" s="29">
        <v>-0.96</v>
      </c>
      <c r="J40" s="49">
        <f t="shared" si="2"/>
        <v>-3.8381295318856701E-4</v>
      </c>
      <c r="K40" s="49">
        <f t="shared" si="2"/>
        <v>-0.51327811589985517</v>
      </c>
      <c r="L40" s="26" t="s">
        <v>424</v>
      </c>
    </row>
    <row r="41" spans="1:33" x14ac:dyDescent="0.25">
      <c r="A41" s="37" t="s">
        <v>394</v>
      </c>
      <c r="B41" s="49">
        <v>28</v>
      </c>
      <c r="C41" s="49">
        <v>51.579000000000001</v>
      </c>
      <c r="D41" s="49">
        <v>9287</v>
      </c>
      <c r="E41" s="49">
        <v>89.067669400721556</v>
      </c>
      <c r="F41" s="49">
        <v>-0.67458486213387525</v>
      </c>
      <c r="G41" s="49">
        <v>53.406134470429187</v>
      </c>
      <c r="H41" s="29">
        <v>89.19</v>
      </c>
      <c r="I41" s="29">
        <v>-0.96</v>
      </c>
      <c r="J41" s="49">
        <f t="shared" si="2"/>
        <v>-0.12233059927844181</v>
      </c>
      <c r="K41" s="49">
        <f t="shared" si="2"/>
        <v>0.28541513786612471</v>
      </c>
      <c r="L41" s="26" t="s">
        <v>424</v>
      </c>
    </row>
    <row r="42" spans="1:33" x14ac:dyDescent="0.25">
      <c r="A42" s="37" t="s">
        <v>394</v>
      </c>
      <c r="B42" s="49">
        <v>37</v>
      </c>
      <c r="C42" s="49">
        <v>51.593000000000004</v>
      </c>
      <c r="D42" s="49">
        <v>9270</v>
      </c>
      <c r="E42" s="49">
        <v>89.374157119460506</v>
      </c>
      <c r="F42" s="49">
        <v>-0.6150777916560467</v>
      </c>
      <c r="G42" s="49">
        <v>53.415004732022702</v>
      </c>
      <c r="H42" s="29">
        <v>89.19</v>
      </c>
      <c r="I42" s="29">
        <v>-0.96</v>
      </c>
      <c r="J42" s="49">
        <f t="shared" si="2"/>
        <v>0.18415711946050806</v>
      </c>
      <c r="K42" s="49">
        <f t="shared" si="2"/>
        <v>0.34492220834395326</v>
      </c>
      <c r="L42" s="26" t="s">
        <v>424</v>
      </c>
    </row>
    <row r="43" spans="1:33" x14ac:dyDescent="0.25">
      <c r="A43" s="37" t="s">
        <v>394</v>
      </c>
      <c r="B43" s="49">
        <v>49</v>
      </c>
      <c r="C43" s="49">
        <v>51.514000000000003</v>
      </c>
      <c r="D43" s="49">
        <v>9407</v>
      </c>
      <c r="E43" s="49">
        <v>89.55937781007438</v>
      </c>
      <c r="F43" s="49">
        <v>-0.62945082311700329</v>
      </c>
      <c r="G43" s="49">
        <v>53.345542794987665</v>
      </c>
      <c r="H43" s="29">
        <v>89.19</v>
      </c>
      <c r="I43" s="29">
        <v>-0.96</v>
      </c>
      <c r="J43" s="49">
        <f t="shared" si="2"/>
        <v>0.36937781007438275</v>
      </c>
      <c r="K43" s="49">
        <f t="shared" si="2"/>
        <v>0.33054917688299668</v>
      </c>
      <c r="L43" s="26" t="s">
        <v>424</v>
      </c>
    </row>
    <row r="44" spans="1:33" x14ac:dyDescent="0.25">
      <c r="A44" s="37" t="s">
        <v>394</v>
      </c>
      <c r="B44" s="49">
        <v>7</v>
      </c>
      <c r="C44" s="49">
        <v>37.161000000000001</v>
      </c>
      <c r="D44" s="49">
        <v>6645</v>
      </c>
      <c r="E44" s="49">
        <v>89.349420900524194</v>
      </c>
      <c r="F44" s="49">
        <v>-1.1250423729972774</v>
      </c>
      <c r="G44" s="49">
        <v>53.148524679722513</v>
      </c>
      <c r="H44" s="29">
        <v>89.19</v>
      </c>
      <c r="I44" s="29">
        <v>-0.96</v>
      </c>
      <c r="J44" s="49">
        <f t="shared" si="2"/>
        <v>0.15942090052419644</v>
      </c>
      <c r="K44" s="49">
        <f t="shared" si="2"/>
        <v>-0.16504237299727742</v>
      </c>
      <c r="L44" s="26" t="s">
        <v>426</v>
      </c>
    </row>
    <row r="45" spans="1:33" x14ac:dyDescent="0.25">
      <c r="A45" s="37" t="s">
        <v>394</v>
      </c>
      <c r="B45" s="49">
        <v>16</v>
      </c>
      <c r="C45" s="49">
        <v>36.951999999999998</v>
      </c>
      <c r="D45" s="49">
        <v>6819</v>
      </c>
      <c r="E45" s="49">
        <v>89.375695777682566</v>
      </c>
      <c r="F45" s="49">
        <v>-0.71261659366721164</v>
      </c>
      <c r="G45" s="49">
        <v>52.913833044054478</v>
      </c>
      <c r="H45" s="29">
        <v>89.19</v>
      </c>
      <c r="I45" s="29">
        <v>-0.96</v>
      </c>
      <c r="J45" s="49">
        <f t="shared" si="2"/>
        <v>0.18569577768256806</v>
      </c>
      <c r="K45" s="49">
        <f t="shared" si="2"/>
        <v>0.24738340633278832</v>
      </c>
      <c r="L45" s="26" t="s">
        <v>426</v>
      </c>
    </row>
    <row r="46" spans="1:33" x14ac:dyDescent="0.25">
      <c r="A46" s="37" t="s">
        <v>394</v>
      </c>
      <c r="B46" s="49">
        <v>28</v>
      </c>
      <c r="C46" s="49">
        <v>37.039000000000001</v>
      </c>
      <c r="D46" s="49">
        <v>6661</v>
      </c>
      <c r="E46" s="49">
        <v>89.312224435079472</v>
      </c>
      <c r="F46" s="49">
        <v>-1.2932298146266794</v>
      </c>
      <c r="G46" s="49">
        <v>53.011527648375619</v>
      </c>
      <c r="H46" s="29">
        <v>89.19</v>
      </c>
      <c r="I46" s="29">
        <v>-0.96</v>
      </c>
      <c r="J46" s="49">
        <f t="shared" ref="J46:K48" si="3">E46-H46</f>
        <v>0.12222443507947389</v>
      </c>
      <c r="K46" s="49">
        <f t="shared" si="3"/>
        <v>-0.33322981462667944</v>
      </c>
      <c r="L46" s="26" t="s">
        <v>426</v>
      </c>
    </row>
    <row r="47" spans="1:33" x14ac:dyDescent="0.25">
      <c r="A47" s="37" t="s">
        <v>394</v>
      </c>
      <c r="B47" s="49">
        <v>37</v>
      </c>
      <c r="C47" s="49">
        <v>37.198</v>
      </c>
      <c r="D47" s="49">
        <v>6650</v>
      </c>
      <c r="E47" s="49">
        <v>89.192471023442735</v>
      </c>
      <c r="F47" s="49">
        <v>-0.89196169073442921</v>
      </c>
      <c r="G47" s="49">
        <v>53.190072959721164</v>
      </c>
      <c r="H47" s="29">
        <v>89.19</v>
      </c>
      <c r="I47" s="29">
        <v>-0.96</v>
      </c>
      <c r="J47" s="49">
        <f t="shared" si="3"/>
        <v>2.4710234427374189E-3</v>
      </c>
      <c r="K47" s="49">
        <f t="shared" si="3"/>
        <v>6.8038309265570751E-2</v>
      </c>
      <c r="L47" s="26" t="s">
        <v>426</v>
      </c>
    </row>
    <row r="48" spans="1:33" x14ac:dyDescent="0.25">
      <c r="A48" s="37" t="s">
        <v>394</v>
      </c>
      <c r="B48" s="49">
        <v>49</v>
      </c>
      <c r="C48" s="49">
        <v>36.345999999999997</v>
      </c>
      <c r="D48" s="49">
        <v>6738</v>
      </c>
      <c r="E48" s="49">
        <v>89.31033454139066</v>
      </c>
      <c r="F48" s="49">
        <v>-0.71846103207605372</v>
      </c>
      <c r="G48" s="49">
        <v>52.233339593265825</v>
      </c>
      <c r="H48" s="29">
        <v>89.19</v>
      </c>
      <c r="I48" s="29">
        <v>-0.96</v>
      </c>
      <c r="J48" s="49">
        <f t="shared" si="3"/>
        <v>0.1203345413906618</v>
      </c>
      <c r="K48" s="49">
        <f t="shared" si="3"/>
        <v>0.24153896792394625</v>
      </c>
      <c r="L48" s="26" t="s">
        <v>426</v>
      </c>
    </row>
  </sheetData>
  <protectedRanges>
    <protectedRange password="94AB" sqref="AA24:AC24" name="Sample IDs"/>
    <protectedRange password="94AB" sqref="AA32:AC32" name="Sample IDs_1"/>
  </protectedRange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Meta Data</vt:lpstr>
      <vt:lpstr>NRSA2324_Nitrate_isotopes_data</vt:lpstr>
      <vt:lpstr>QA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Brooks, J. Renee</dc:creator>
  <cp:lastModifiedBy> J. Renee Brooks</cp:lastModifiedBy>
  <dcterms:created xsi:type="dcterms:W3CDTF">2025-05-28T20:01:37Z</dcterms:created>
  <dcterms:modified xsi:type="dcterms:W3CDTF">2025-06-02T20:24:16Z</dcterms:modified>
</cp:coreProperties>
</file>