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my.sharepoint.com/personal/hughes_michaelf_epa_gov/Documents/Profile/Documents/Word/PFAS/90-day subchronic study/EDSP TO5 RTI/Immunotoxicity/manuscript/"/>
    </mc:Choice>
  </mc:AlternateContent>
  <xr:revisionPtr revIDLastSave="0" documentId="8_{2E924BC0-6039-4EBE-B425-87C24130C70C}" xr6:coauthVersionLast="47" xr6:coauthVersionMax="47" xr10:uidLastSave="{00000000-0000-0000-0000-000000000000}"/>
  <bookViews>
    <workbookView xWindow="1635" yWindow="600" windowWidth="21600" windowHeight="11235" activeTab="2" xr2:uid="{1EDBA546-A046-485A-B02E-0D8BA8CDB878}"/>
  </bookViews>
  <sheets>
    <sheet name="Information" sheetId="6" r:id="rId1"/>
    <sheet name="SRBC optimization" sheetId="1" r:id="rId2"/>
    <sheet name="PFHI" sheetId="2" r:id="rId3"/>
    <sheet name="PFNAC" sheetId="3" r:id="rId4"/>
    <sheet name="CTFPA" sheetId="5" r:id="rId5"/>
    <sheet name="MFHPK" sheetId="4" r:id="rId6"/>
  </sheets>
  <definedNames>
    <definedName name="ExternalData_1" localSheetId="2" hidden="1">PFHI!$C$10:$N$94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43  Page 25_75d0423b-a5f3-41f3-b134-eb5261f463c5" name="Table043  Page 25" connection="Query - Table043 (Page 25)"/>
          <x15:modelTable id="Table044  Page 25_34e83925-1455-4767-adef-69076f0ebf19" name="Table044  Page 25" connection="Query - Table044 (Page 2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27" i="3" l="1"/>
  <c r="AI227" i="3" s="1"/>
  <c r="AG227" i="3"/>
  <c r="AD227" i="3"/>
  <c r="AE227" i="3" s="1"/>
  <c r="AC227" i="3"/>
  <c r="Z227" i="3"/>
  <c r="AA227" i="3" s="1"/>
  <c r="Y227" i="3"/>
  <c r="V227" i="3"/>
  <c r="W227" i="3" s="1"/>
  <c r="U227" i="3"/>
  <c r="R227" i="3"/>
  <c r="S227" i="3" s="1"/>
  <c r="Q227" i="3"/>
  <c r="N227" i="3"/>
  <c r="O227" i="3" s="1"/>
  <c r="M227" i="3"/>
  <c r="J227" i="3"/>
  <c r="K227" i="3" s="1"/>
  <c r="I227" i="3"/>
  <c r="AH136" i="3"/>
  <c r="AI136" i="3" s="1"/>
  <c r="AG136" i="3"/>
  <c r="AD136" i="3"/>
  <c r="AE136" i="3" s="1"/>
  <c r="AC136" i="3"/>
  <c r="Z136" i="3"/>
  <c r="AA136" i="3" s="1"/>
  <c r="Y136" i="3"/>
  <c r="V136" i="3"/>
  <c r="W136" i="3" s="1"/>
  <c r="U136" i="3"/>
  <c r="R136" i="3"/>
  <c r="S136" i="3" s="1"/>
  <c r="Q136" i="3"/>
  <c r="N136" i="3"/>
  <c r="O136" i="3" s="1"/>
  <c r="M136" i="3"/>
  <c r="J136" i="3"/>
  <c r="K136" i="3" s="1"/>
  <c r="I136"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L101" i="2"/>
  <c r="P101" i="2"/>
  <c r="T101" i="2"/>
  <c r="X101" i="2"/>
  <c r="AB101" i="2"/>
  <c r="L102" i="2"/>
  <c r="P102" i="2"/>
  <c r="T102" i="2"/>
  <c r="X102" i="2"/>
  <c r="AB102" i="2"/>
  <c r="L103" i="2"/>
  <c r="P103" i="2"/>
  <c r="T103" i="2"/>
  <c r="X103" i="2"/>
  <c r="AB103" i="2"/>
  <c r="L104" i="2"/>
  <c r="P104" i="2"/>
  <c r="T104" i="2"/>
  <c r="X104" i="2"/>
  <c r="AB104" i="2"/>
  <c r="K136" i="2"/>
  <c r="O136" i="2"/>
  <c r="S136" i="2"/>
  <c r="W136" i="2"/>
  <c r="AA136" i="2"/>
  <c r="K142" i="2"/>
  <c r="O142" i="2"/>
  <c r="S142" i="2"/>
  <c r="W142" i="2"/>
  <c r="AA142" i="2"/>
  <c r="K225" i="2"/>
  <c r="O225" i="2"/>
  <c r="S225" i="2"/>
  <c r="W225" i="2"/>
  <c r="AA225" i="2"/>
  <c r="K231" i="2"/>
  <c r="O231" i="2"/>
  <c r="S231" i="2"/>
  <c r="W231" i="2"/>
  <c r="AA231" i="2"/>
  <c r="J314" i="2"/>
  <c r="N314" i="2"/>
  <c r="R314" i="2"/>
  <c r="V314" i="2"/>
  <c r="Z314" i="2"/>
  <c r="AD314" i="2"/>
  <c r="AI136" i="2"/>
  <c r="AE136" i="2"/>
  <c r="AI225" i="2"/>
  <c r="AE225"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AI150" i="5"/>
  <c r="AH150" i="5"/>
  <c r="AG150" i="5"/>
  <c r="AE150" i="5"/>
  <c r="AD150" i="5"/>
  <c r="AC150" i="5"/>
  <c r="AA150" i="5"/>
  <c r="Z150" i="5"/>
  <c r="Y150" i="5"/>
  <c r="W150" i="5"/>
  <c r="V150" i="5"/>
  <c r="U150" i="5"/>
  <c r="S150" i="5"/>
  <c r="R150" i="5"/>
  <c r="Q150" i="5"/>
  <c r="O150" i="5"/>
  <c r="N150" i="5"/>
  <c r="M150" i="5"/>
  <c r="K150" i="5"/>
  <c r="J150" i="5"/>
  <c r="I150" i="5"/>
  <c r="AI240" i="5"/>
  <c r="AH240" i="5"/>
  <c r="AG240" i="5"/>
  <c r="AE240" i="5"/>
  <c r="AD240" i="5"/>
  <c r="AC240" i="5"/>
  <c r="AA240" i="5"/>
  <c r="Z240" i="5"/>
  <c r="Y240" i="5"/>
  <c r="W240" i="5"/>
  <c r="V240" i="5"/>
  <c r="U240" i="5"/>
  <c r="S240" i="5"/>
  <c r="R240" i="5"/>
  <c r="Q240" i="5"/>
  <c r="O240" i="5"/>
  <c r="N240" i="5"/>
  <c r="M240" i="5"/>
  <c r="K240" i="5"/>
  <c r="J240" i="5"/>
  <c r="I240"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AI243" i="4"/>
  <c r="AH243" i="4"/>
  <c r="AG243" i="4"/>
  <c r="AE243" i="4"/>
  <c r="AD243" i="4"/>
  <c r="AC243" i="4"/>
  <c r="AA243" i="4"/>
  <c r="Z243" i="4"/>
  <c r="Y243" i="4"/>
  <c r="W243" i="4"/>
  <c r="V243" i="4"/>
  <c r="U243" i="4"/>
  <c r="S243" i="4"/>
  <c r="R243" i="4"/>
  <c r="Q243" i="4"/>
  <c r="O243" i="4"/>
  <c r="N243" i="4"/>
  <c r="M243" i="4"/>
  <c r="K243" i="4"/>
  <c r="J243" i="4"/>
  <c r="I243"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AI150" i="4"/>
  <c r="AH150" i="4"/>
  <c r="AG150" i="4"/>
  <c r="AE150" i="4"/>
  <c r="AD150" i="4"/>
  <c r="AC150" i="4"/>
  <c r="AA150" i="4"/>
  <c r="Z150" i="4"/>
  <c r="Y150" i="4"/>
  <c r="W150" i="4"/>
  <c r="V150" i="4"/>
  <c r="U150" i="4"/>
  <c r="S150" i="4"/>
  <c r="R150" i="4"/>
  <c r="Q150" i="4"/>
  <c r="O150" i="4"/>
  <c r="N150" i="4"/>
  <c r="M150"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K150" i="4" s="1"/>
  <c r="F42" i="1"/>
  <c r="E42" i="1"/>
  <c r="D42" i="1"/>
  <c r="F41" i="1"/>
  <c r="E41" i="1"/>
  <c r="D41" i="1"/>
  <c r="F30" i="1"/>
  <c r="E30" i="1"/>
  <c r="D30" i="1"/>
  <c r="F29" i="1"/>
  <c r="E29" i="1"/>
  <c r="D29" i="1"/>
  <c r="F18" i="1"/>
  <c r="E18" i="1"/>
  <c r="F17" i="1"/>
  <c r="E17" i="1"/>
  <c r="D18" i="1"/>
  <c r="D17" i="1"/>
  <c r="AB93" i="3"/>
  <c r="Z93" i="3"/>
  <c r="X93" i="3"/>
  <c r="V93" i="3"/>
  <c r="T93" i="3"/>
  <c r="R93" i="3"/>
  <c r="P93" i="3"/>
  <c r="AB92" i="3"/>
  <c r="Z92" i="3"/>
  <c r="X92" i="3"/>
  <c r="V92" i="3"/>
  <c r="T92" i="3"/>
  <c r="R92" i="3"/>
  <c r="P92" i="3"/>
  <c r="AB72" i="3"/>
  <c r="AB71" i="3"/>
  <c r="Z72" i="3"/>
  <c r="Z71" i="3"/>
  <c r="X72" i="3"/>
  <c r="X71" i="3"/>
  <c r="V72" i="3"/>
  <c r="V71" i="3"/>
  <c r="T72" i="3"/>
  <c r="T71" i="3"/>
  <c r="R72" i="3"/>
  <c r="R71" i="3"/>
  <c r="P72" i="3"/>
  <c r="P71" i="3"/>
  <c r="AG330" i="5"/>
  <c r="AC330" i="5"/>
  <c r="Y330" i="5"/>
  <c r="U330" i="5"/>
  <c r="Q330" i="5"/>
  <c r="M330" i="5"/>
  <c r="I330" i="5"/>
  <c r="AH250" i="5"/>
  <c r="AD250" i="5"/>
  <c r="Z250" i="5"/>
  <c r="V250" i="5"/>
  <c r="R250" i="5"/>
  <c r="N250" i="5"/>
  <c r="J250" i="5"/>
  <c r="AH160" i="5"/>
  <c r="AD160" i="5"/>
  <c r="Z160" i="5"/>
  <c r="V160" i="5"/>
  <c r="R160" i="5"/>
  <c r="N160" i="5"/>
  <c r="J160" i="5"/>
  <c r="AK104" i="5"/>
  <c r="AK103" i="5"/>
  <c r="AK102" i="5"/>
  <c r="AK101" i="5"/>
  <c r="AG104" i="5"/>
  <c r="AG103" i="5"/>
  <c r="AG102" i="5"/>
  <c r="AG101" i="5"/>
  <c r="AC104" i="5"/>
  <c r="AC103" i="5"/>
  <c r="AC102" i="5"/>
  <c r="AC101" i="5"/>
  <c r="Y104" i="5"/>
  <c r="Y103" i="5"/>
  <c r="Y102" i="5"/>
  <c r="Y101" i="5"/>
  <c r="U104" i="5"/>
  <c r="U103" i="5"/>
  <c r="U102" i="5"/>
  <c r="U101" i="5"/>
  <c r="Q104" i="5"/>
  <c r="Q103" i="5"/>
  <c r="Q102" i="5"/>
  <c r="Q101" i="5"/>
  <c r="M104" i="5"/>
  <c r="M103" i="5"/>
  <c r="M102" i="5"/>
  <c r="M101" i="5"/>
  <c r="AP20" i="5"/>
  <c r="AP19" i="5"/>
  <c r="AP18" i="5"/>
  <c r="AP17" i="5"/>
  <c r="AP16" i="5"/>
  <c r="AP15" i="5"/>
  <c r="AP14" i="5"/>
  <c r="AP13" i="5"/>
  <c r="AP12" i="5"/>
  <c r="AP11" i="5"/>
  <c r="AL20" i="5"/>
  <c r="AL19" i="5"/>
  <c r="AL18" i="5"/>
  <c r="AL17" i="5"/>
  <c r="AL16" i="5"/>
  <c r="AL15" i="5"/>
  <c r="AL14" i="5"/>
  <c r="AL13" i="5"/>
  <c r="AL12" i="5"/>
  <c r="AL11" i="5"/>
  <c r="AH20" i="5"/>
  <c r="AH19" i="5"/>
  <c r="AH18" i="5"/>
  <c r="AH17" i="5"/>
  <c r="AH16" i="5"/>
  <c r="AH15" i="5"/>
  <c r="AH14" i="5"/>
  <c r="AH13" i="5"/>
  <c r="AH12" i="5"/>
  <c r="AH11" i="5"/>
  <c r="AD20" i="5"/>
  <c r="AD19" i="5"/>
  <c r="AD18" i="5"/>
  <c r="AD17" i="5"/>
  <c r="AD16" i="5"/>
  <c r="AD15" i="5"/>
  <c r="AD14" i="5"/>
  <c r="AD13" i="5"/>
  <c r="AD12" i="5"/>
  <c r="AD11" i="5"/>
  <c r="Z20" i="5"/>
  <c r="Z19" i="5"/>
  <c r="Z18" i="5"/>
  <c r="Z17" i="5"/>
  <c r="Z16" i="5"/>
  <c r="Z15" i="5"/>
  <c r="Z14" i="5"/>
  <c r="Z13" i="5"/>
  <c r="Z12" i="5"/>
  <c r="Z11" i="5"/>
  <c r="V20" i="5"/>
  <c r="V19" i="5"/>
  <c r="V18" i="5"/>
  <c r="V17" i="5"/>
  <c r="V16" i="5"/>
  <c r="V15" i="5"/>
  <c r="V14" i="5"/>
  <c r="V13" i="5"/>
  <c r="V12" i="5"/>
  <c r="V11" i="5"/>
  <c r="R20" i="5"/>
  <c r="R19" i="5"/>
  <c r="R18" i="5"/>
  <c r="R17" i="5"/>
  <c r="R16" i="5"/>
  <c r="R15" i="5"/>
  <c r="R14" i="5"/>
  <c r="R13" i="5"/>
  <c r="R12" i="5"/>
  <c r="R11" i="5"/>
  <c r="AI231" i="2"/>
  <c r="AH334" i="4"/>
  <c r="AD334" i="4"/>
  <c r="Z334" i="4"/>
  <c r="V334" i="4"/>
  <c r="R334" i="4"/>
  <c r="N334" i="4"/>
  <c r="J334" i="4"/>
  <c r="J253" i="4"/>
  <c r="N253" i="4"/>
  <c r="R253" i="4"/>
  <c r="V253" i="4"/>
  <c r="Z253" i="4"/>
  <c r="AD253" i="4"/>
  <c r="AH253" i="4"/>
  <c r="AH159" i="4"/>
  <c r="AD159" i="4"/>
  <c r="Z159" i="4"/>
  <c r="V159" i="4"/>
  <c r="R159" i="4"/>
  <c r="N159" i="4"/>
  <c r="J159" i="4"/>
  <c r="AJ104" i="4"/>
  <c r="AJ103" i="4"/>
  <c r="AJ102" i="4"/>
  <c r="AJ101" i="4"/>
  <c r="AF104" i="4"/>
  <c r="AF103" i="4"/>
  <c r="AF102" i="4"/>
  <c r="AF101" i="4"/>
  <c r="AB104" i="4"/>
  <c r="AB103" i="4"/>
  <c r="AB102" i="4"/>
  <c r="AB101" i="4"/>
  <c r="X104" i="4"/>
  <c r="X103" i="4"/>
  <c r="X102" i="4"/>
  <c r="X101" i="4"/>
  <c r="T104" i="4"/>
  <c r="T103" i="4"/>
  <c r="T102" i="4"/>
  <c r="T101" i="4"/>
  <c r="P104" i="4"/>
  <c r="P103" i="4"/>
  <c r="P102" i="4"/>
  <c r="P101" i="4"/>
  <c r="L104" i="4"/>
  <c r="L103" i="4"/>
  <c r="L102" i="4"/>
  <c r="L101" i="4"/>
  <c r="R20" i="4"/>
  <c r="R19" i="4"/>
  <c r="R18" i="4"/>
  <c r="R17" i="4"/>
  <c r="R16" i="4"/>
  <c r="R15" i="4"/>
  <c r="R14" i="4"/>
  <c r="R13" i="4"/>
  <c r="R12" i="4"/>
  <c r="R11" i="4"/>
  <c r="V20" i="4"/>
  <c r="V19" i="4"/>
  <c r="V18" i="4"/>
  <c r="V17" i="4"/>
  <c r="V16" i="4"/>
  <c r="V15" i="4"/>
  <c r="V14" i="4"/>
  <c r="V13" i="4"/>
  <c r="V12" i="4"/>
  <c r="V11" i="4"/>
  <c r="Z20" i="4"/>
  <c r="Z19" i="4"/>
  <c r="Z18" i="4"/>
  <c r="Z17" i="4"/>
  <c r="Z16" i="4"/>
  <c r="Z15" i="4"/>
  <c r="Z14" i="4"/>
  <c r="Z13" i="4"/>
  <c r="Z12" i="4"/>
  <c r="Z11" i="4"/>
  <c r="AD20" i="4"/>
  <c r="AD19" i="4"/>
  <c r="AD18" i="4"/>
  <c r="AD17" i="4"/>
  <c r="AD16" i="4"/>
  <c r="AD15" i="4"/>
  <c r="AD14" i="4"/>
  <c r="AD13" i="4"/>
  <c r="AD12" i="4"/>
  <c r="AD11" i="4"/>
  <c r="AH20" i="4"/>
  <c r="AH19" i="4"/>
  <c r="AH18" i="4"/>
  <c r="AH17" i="4"/>
  <c r="AH16" i="4"/>
  <c r="AH15" i="4"/>
  <c r="AH14" i="4"/>
  <c r="AH13" i="4"/>
  <c r="AH12" i="4"/>
  <c r="AH11" i="4"/>
  <c r="AL20" i="4"/>
  <c r="AL19" i="4"/>
  <c r="AL18" i="4"/>
  <c r="AL17" i="4"/>
  <c r="AL16" i="4"/>
  <c r="AL15" i="4"/>
  <c r="AL14" i="4"/>
  <c r="AL13" i="4"/>
  <c r="AL12" i="4"/>
  <c r="AL11" i="4"/>
  <c r="AP20" i="4"/>
  <c r="AP19" i="4"/>
  <c r="AP18" i="4"/>
  <c r="AP17" i="4"/>
  <c r="AP16" i="4"/>
  <c r="AP15" i="4"/>
  <c r="AP14" i="4"/>
  <c r="AP13" i="4"/>
  <c r="AP12" i="4"/>
  <c r="AP11" i="4"/>
  <c r="AH310" i="3"/>
  <c r="AD310" i="3"/>
  <c r="Z310" i="3"/>
  <c r="V310" i="3"/>
  <c r="R310" i="3"/>
  <c r="N310" i="3"/>
  <c r="J310" i="3"/>
  <c r="AH234" i="3"/>
  <c r="AD234" i="3"/>
  <c r="Z234" i="3"/>
  <c r="V234" i="3"/>
  <c r="R234" i="3"/>
  <c r="N234" i="3"/>
  <c r="J234" i="3"/>
  <c r="AH141" i="3"/>
  <c r="AD141" i="3"/>
  <c r="Z141" i="3"/>
  <c r="V141" i="3"/>
  <c r="R141" i="3"/>
  <c r="N141" i="3"/>
  <c r="J141" i="3"/>
  <c r="AJ104" i="3"/>
  <c r="AJ103" i="3"/>
  <c r="AJ102" i="3"/>
  <c r="AJ101" i="3"/>
  <c r="AF104" i="3"/>
  <c r="AF103" i="3"/>
  <c r="AF102" i="3"/>
  <c r="AF101" i="3"/>
  <c r="AB104" i="3"/>
  <c r="AB103" i="3"/>
  <c r="AB102" i="3"/>
  <c r="AB101" i="3"/>
  <c r="X104" i="3"/>
  <c r="X103" i="3"/>
  <c r="X102" i="3"/>
  <c r="X101" i="3"/>
  <c r="T104" i="3"/>
  <c r="T103" i="3"/>
  <c r="T102" i="3"/>
  <c r="T101" i="3"/>
  <c r="P104" i="3"/>
  <c r="P103" i="3"/>
  <c r="P102" i="3"/>
  <c r="P101" i="3"/>
  <c r="L104" i="3"/>
  <c r="L103" i="3"/>
  <c r="L102" i="3"/>
  <c r="L101" i="3"/>
  <c r="AO21" i="3"/>
  <c r="AO20" i="3"/>
  <c r="AO19" i="3"/>
  <c r="AO18" i="3"/>
  <c r="AO17" i="3"/>
  <c r="AO16" i="3"/>
  <c r="AO15" i="3"/>
  <c r="AO14" i="3"/>
  <c r="AO13" i="3"/>
  <c r="AK21" i="3"/>
  <c r="AK20" i="3"/>
  <c r="AK19" i="3"/>
  <c r="AK18" i="3"/>
  <c r="AK17" i="3"/>
  <c r="AK16" i="3"/>
  <c r="AK15" i="3"/>
  <c r="AK14" i="3"/>
  <c r="AK13" i="3"/>
  <c r="AG21" i="3"/>
  <c r="AG20" i="3"/>
  <c r="AG19" i="3"/>
  <c r="AG18" i="3"/>
  <c r="AG17" i="3"/>
  <c r="AG16" i="3"/>
  <c r="AG15" i="3"/>
  <c r="AG14" i="3"/>
  <c r="AG13" i="3"/>
  <c r="AC21" i="3"/>
  <c r="AC20" i="3"/>
  <c r="AC19" i="3"/>
  <c r="AC18" i="3"/>
  <c r="AC17" i="3"/>
  <c r="AC16" i="3"/>
  <c r="AC15" i="3"/>
  <c r="AC14" i="3"/>
  <c r="AC13" i="3"/>
  <c r="Y21" i="3"/>
  <c r="Y20" i="3"/>
  <c r="Y19" i="3"/>
  <c r="Y18" i="3"/>
  <c r="Y17" i="3"/>
  <c r="Y16" i="3"/>
  <c r="Y15" i="3"/>
  <c r="Y14" i="3"/>
  <c r="Y13" i="3"/>
  <c r="U21" i="3"/>
  <c r="U20" i="3"/>
  <c r="U19" i="3"/>
  <c r="U18" i="3"/>
  <c r="U17" i="3"/>
  <c r="U16" i="3"/>
  <c r="U15" i="3"/>
  <c r="U14" i="3"/>
  <c r="U13" i="3"/>
  <c r="Q21" i="3"/>
  <c r="Q20" i="3"/>
  <c r="Q19" i="3"/>
  <c r="Q18" i="3"/>
  <c r="Q17" i="3"/>
  <c r="Q16" i="3"/>
  <c r="Q15" i="3"/>
  <c r="Q14" i="3"/>
  <c r="AJ104" i="2"/>
  <c r="AJ103" i="2"/>
  <c r="AJ102" i="2"/>
  <c r="AJ101" i="2"/>
  <c r="AF104" i="2"/>
  <c r="AF103" i="2"/>
  <c r="AF102" i="2"/>
  <c r="AF101" i="2"/>
  <c r="AH314" i="2"/>
  <c r="Q13" i="3"/>
  <c r="AE231" i="2"/>
  <c r="AI142" i="2"/>
  <c r="AE142" i="2"/>
  <c r="F100" i="1"/>
  <c r="E100" i="1"/>
  <c r="D100" i="1"/>
  <c r="F99" i="1"/>
  <c r="E99" i="1"/>
  <c r="D99" i="1"/>
  <c r="F86" i="1"/>
  <c r="E86" i="1"/>
  <c r="D86" i="1"/>
  <c r="F85" i="1"/>
  <c r="E85" i="1"/>
  <c r="D85" i="1"/>
  <c r="F72" i="1"/>
  <c r="E72" i="1"/>
  <c r="F71" i="1"/>
  <c r="E71" i="1"/>
  <c r="D72" i="1"/>
  <c r="D71" i="1"/>
  <c r="F56" i="1"/>
  <c r="E56" i="1"/>
  <c r="D56" i="1"/>
  <c r="F55" i="1"/>
  <c r="E55" i="1"/>
  <c r="D55" i="1"/>
  <c r="J150" i="4" l="1"/>
  <c r="I150"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2B4F30C-E754-4A0A-9C58-A81AE0118C98}" name="Query - Table043 (Page 25)" description="Connection to the 'Table043 (Page 25)' query in the workbook." type="100" refreshedVersion="8" minRefreshableVersion="5">
    <extLst>
      <ext xmlns:x15="http://schemas.microsoft.com/office/spreadsheetml/2010/11/main" uri="{DE250136-89BD-433C-8126-D09CA5730AF9}">
        <x15:connection id="d9e9f9dd-8a4d-4315-98b6-39ff488eb2bf"/>
      </ext>
    </extLst>
  </connection>
  <connection id="2" xr16:uid="{1FDE6869-6D90-4309-888D-6A4DE1E1AFE7}" keepAlive="1" name="Query - Table043 (Page 25) (2)" description="Connection to the 'Table043 (Page 25) (2)' query in the workbook." type="5" refreshedVersion="0" background="1" saveData="1">
    <dbPr connection="Provider=Microsoft.Mashup.OleDb.1;Data Source=$Workbook$;Location=&quot;Table043 (Page 25) (2)&quot;;Extended Properties=&quot;&quot;" command="SELECT * FROM [Table043 (Page 25) (2)]"/>
  </connection>
  <connection id="3" xr16:uid="{A1C3DAE4-843C-4805-B03F-F8C7CFFAFA6F}" name="Query - Table044 (Page 25)" description="Connection to the 'Table044 (Page 25)' query in the workbook." type="100" refreshedVersion="8" minRefreshableVersion="5">
    <extLst>
      <ext xmlns:x15="http://schemas.microsoft.com/office/spreadsheetml/2010/11/main" uri="{DE250136-89BD-433C-8126-D09CA5730AF9}">
        <x15:connection id="83aa6d4a-a908-4bb5-8c89-8e1921c92abe"/>
      </ext>
    </extLst>
  </connection>
  <connection id="4" xr16:uid="{9372C53A-1865-44A1-B8FC-63EB4BCC6583}" keepAlive="1" name="Query - Table044 (Page 25) (2)" description="Connection to the 'Table044 (Page 25) (2)' query in the workbook." type="5" refreshedVersion="0" background="1" saveData="1">
    <dbPr connection="Provider=Microsoft.Mashup.OleDb.1;Data Source=$Workbook$;Location=&quot;Table044 (Page 25) (2)&quot;;Extended Properties=&quot;&quot;" command="SELECT * FROM [Table044 (Page 25) (2)]"/>
  </connection>
  <connection id="5" xr16:uid="{9368A4CE-01E5-4659-8B60-977312E407A0}" keepAlive="1" name="Query - Table125 (Page 54)" description="Connection to the 'Table125 (Page 54)' query in the workbook." type="5" refreshedVersion="0" background="1" saveData="1">
    <dbPr connection="Provider=Microsoft.Mashup.OleDb.1;Data Source=$Workbook$;Location=&quot;Table125 (Page 54)&quot;;Extended Properties=&quot;&quot;" command="SELECT * FROM [Table125 (Page 54)]"/>
  </connection>
  <connection id="6" xr16:uid="{9446C467-3E74-463B-83D6-1075C9BC2D3E}" keepAlive="1" name="Query - Table125 (Page 54) (2)" description="Connection to the 'Table125 (Page 54) (2)' query in the workbook." type="5" refreshedVersion="8" background="1" saveData="1">
    <dbPr connection="Provider=Microsoft.Mashup.OleDb.1;Data Source=$Workbook$;Location=&quot;Table125 (Page 54) (2)&quot;;Extended Properties=&quot;&quot;" command="SELECT * FROM [Table125 (Page 54) (2)]"/>
  </connection>
  <connection id="7" xr16:uid="{C565287E-0ED5-4732-A76F-9FA6C603D5D8}" keepAlive="1" name="Query - Table127 (Page 55)" description="Connection to the 'Table127 (Page 55)' query in the workbook." type="5" refreshedVersion="0" background="1" saveData="1">
    <dbPr connection="Provider=Microsoft.Mashup.OleDb.1;Data Source=$Workbook$;Location=&quot;Table127 (Page 55)&quot;;Extended Properties=&quot;&quot;" command="SELECT * FROM [Table127 (Page 55)]"/>
  </connection>
  <connection id="8" xr16:uid="{E09F45E5-0198-4AD4-8494-9ABA4D74E9B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<sst xmlns="http://schemas.openxmlformats.org/spreadsheetml/2006/main" count="1885" uniqueCount="400">
  <si>
    <t>Males</t>
  </si>
  <si>
    <t>Spleen weights from anti-SRBC IgM response optimization study</t>
  </si>
  <si>
    <t>mean</t>
  </si>
  <si>
    <t>SD</t>
  </si>
  <si>
    <t>anti-SRBC IgM response</t>
  </si>
  <si>
    <t>Day 4</t>
  </si>
  <si>
    <t>Day 5</t>
  </si>
  <si>
    <t>Day 6</t>
  </si>
  <si>
    <t>std</t>
  </si>
  <si>
    <t>Day</t>
  </si>
  <si>
    <t>Vehicle</t>
  </si>
  <si>
    <t>PFHI</t>
  </si>
  <si>
    <t>Mean</t>
  </si>
  <si>
    <t>SEM</t>
  </si>
  <si>
    <t>N</t>
  </si>
  <si>
    <t>327*</t>
  </si>
  <si>
    <t>357*</t>
  </si>
  <si>
    <t>388*</t>
  </si>
  <si>
    <t>418*</t>
  </si>
  <si>
    <t>436*</t>
  </si>
  <si>
    <t>456*</t>
  </si>
  <si>
    <t>PFHI (12.5 mg/kg/day)</t>
  </si>
  <si>
    <t>PFHI (25 mg/kg/day)</t>
  </si>
  <si>
    <t>PFHI (50 mg/kg/day)</t>
  </si>
  <si>
    <t>PFHI (100 mg/kg/day)</t>
  </si>
  <si>
    <t>PFHI (200 mg/kg/day)</t>
  </si>
  <si>
    <t>Cyclophosphamide (15 mg/kg/day)</t>
  </si>
  <si>
    <t>Mean Feed Consumption</t>
  </si>
  <si>
    <t>Week</t>
  </si>
  <si>
    <t>28.9*</t>
  </si>
  <si>
    <t>30.1*</t>
  </si>
  <si>
    <t>1.179*</t>
  </si>
  <si>
    <t>Mean group spleen:body weight ratios (mg/g body weight)</t>
  </si>
  <si>
    <t>CPS (15 mg/kg/day)</t>
  </si>
  <si>
    <t>362*</t>
  </si>
  <si>
    <t>369*</t>
  </si>
  <si>
    <t>358*</t>
  </si>
  <si>
    <t>PFNA (0.1 mg/kg/day)</t>
  </si>
  <si>
    <t xml:space="preserve">PFNA (0.3 mg/kg/day) </t>
  </si>
  <si>
    <t>PFNA (1.0 mg/kg/day)</t>
  </si>
  <si>
    <t>PFNA (3 mg/kg/day)</t>
  </si>
  <si>
    <t>PFNA (10 mg/kg/day)</t>
  </si>
  <si>
    <t>Bodyweight (g)</t>
  </si>
  <si>
    <t>Feed consumption (g/rat/day)</t>
  </si>
  <si>
    <t>28.3*</t>
  </si>
  <si>
    <t>PFNA (0.3 mg/kg/day)</t>
  </si>
  <si>
    <t>Spleen body weight ratios</t>
  </si>
  <si>
    <t>1.15*</t>
  </si>
  <si>
    <t>0.68*</t>
  </si>
  <si>
    <t>Thymus body weight ratios</t>
  </si>
  <si>
    <t>545*</t>
  </si>
  <si>
    <t>PFNA (1 mg/kg/day)</t>
  </si>
  <si>
    <t>PFNA ( 3 mg/kg/day)</t>
  </si>
  <si>
    <t>MHFPK (18.8 mg/kg/day)</t>
  </si>
  <si>
    <t>MHFPK (37.5 mg/kg/day)</t>
  </si>
  <si>
    <t>MHFPK (75 mg/kg/day)</t>
  </si>
  <si>
    <t>MHFPK (150 mg/kg/day)</t>
  </si>
  <si>
    <t>MHFPK (300 mg/kg/day)</t>
  </si>
  <si>
    <t>CPS (15 mg/kg/d)</t>
  </si>
  <si>
    <t>399*</t>
  </si>
  <si>
    <t>392*</t>
  </si>
  <si>
    <t>Feed consumption</t>
  </si>
  <si>
    <t xml:space="preserve">MHFPK </t>
  </si>
  <si>
    <t>(18.8 mg/kg/day)</t>
  </si>
  <si>
    <t>(37.5 mg/kg/day)</t>
  </si>
  <si>
    <t>(75 mg/kg/day)</t>
  </si>
  <si>
    <t>(150 mg/kg/day)</t>
  </si>
  <si>
    <t>(300 mg/kg/day)</t>
  </si>
  <si>
    <t xml:space="preserve">CPS </t>
  </si>
  <si>
    <t>(15 mg/kg/d)</t>
  </si>
  <si>
    <t>24.8*</t>
  </si>
  <si>
    <t>28.1*</t>
  </si>
  <si>
    <t>Spleen:body weight ratios (mg/g body weight)</t>
  </si>
  <si>
    <t>1.16*</t>
  </si>
  <si>
    <t>0.55*</t>
  </si>
  <si>
    <t>Mean Anti-SRBC IgM (U/mL)</t>
  </si>
  <si>
    <t>680*</t>
  </si>
  <si>
    <t>CTFPA (1.9 mg/kg/day)</t>
  </si>
  <si>
    <t>CTFPA (3.8 mg/kg/day)</t>
  </si>
  <si>
    <t>CTFPA (7.5 mg/kg/day)</t>
  </si>
  <si>
    <t>CTFPA (15 mg/kg/day)</t>
  </si>
  <si>
    <t>CTFPA (30 mg/kg/day)</t>
  </si>
  <si>
    <t xml:space="preserve">CTFPA </t>
  </si>
  <si>
    <t>(1.9 mg/kg/day)</t>
  </si>
  <si>
    <t>(3.8 mg/kg/day)</t>
  </si>
  <si>
    <t>(7.5 mg/kg/day)</t>
  </si>
  <si>
    <t>(15 mg/kg/day)</t>
  </si>
  <si>
    <t>(30 mg/kg/day)</t>
  </si>
  <si>
    <t>1.18*</t>
  </si>
  <si>
    <t>0.507*</t>
  </si>
  <si>
    <t>383*</t>
  </si>
  <si>
    <t>0.677*</t>
  </si>
  <si>
    <t>425*</t>
  </si>
  <si>
    <t>Spleen weights</t>
  </si>
  <si>
    <t>Animal No.</t>
  </si>
  <si>
    <t>Weight</t>
  </si>
  <si>
    <t>Thymus weights</t>
  </si>
  <si>
    <t>Body weights</t>
  </si>
  <si>
    <r>
      <t>0.5 x 10</t>
    </r>
    <r>
      <rPr>
        <vertAlign val="superscript"/>
        <sz val="11"/>
        <color theme="1"/>
        <rFont val="Calibri"/>
        <family val="2"/>
        <scheme val="minor"/>
      </rPr>
      <t>8</t>
    </r>
    <r>
      <rPr>
        <sz val="11"/>
        <color theme="1"/>
        <rFont val="Calibri"/>
        <family val="2"/>
        <scheme val="minor"/>
      </rPr>
      <t xml:space="preserve"> cells/rat</t>
    </r>
  </si>
  <si>
    <t>Day -9</t>
  </si>
  <si>
    <t>Day -1</t>
  </si>
  <si>
    <r>
      <t>1 x 10</t>
    </r>
    <r>
      <rPr>
        <vertAlign val="superscript"/>
        <sz val="11"/>
        <color theme="1"/>
        <rFont val="Calibri"/>
        <family val="2"/>
        <scheme val="minor"/>
      </rPr>
      <t>8</t>
    </r>
    <r>
      <rPr>
        <sz val="11"/>
        <color theme="1"/>
        <rFont val="Calibri"/>
        <family val="2"/>
        <scheme val="minor"/>
      </rPr>
      <t xml:space="preserve"> cells/rat</t>
    </r>
  </si>
  <si>
    <r>
      <t>2 x 10</t>
    </r>
    <r>
      <rPr>
        <vertAlign val="superscript"/>
        <sz val="11"/>
        <color theme="1"/>
        <rFont val="Calibri"/>
        <family val="2"/>
        <scheme val="minor"/>
      </rPr>
      <t>8</t>
    </r>
    <r>
      <rPr>
        <sz val="11"/>
        <color theme="1"/>
        <rFont val="Calibri"/>
        <family val="2"/>
        <scheme val="minor"/>
      </rPr>
      <t xml:space="preserve"> cells/rat</t>
    </r>
  </si>
  <si>
    <t>Group</t>
  </si>
  <si>
    <t>Cage Number</t>
  </si>
  <si>
    <t xml:space="preserve">Week </t>
  </si>
  <si>
    <t>(Corn Oil)</t>
  </si>
  <si>
    <t xml:space="preserve">PFHI </t>
  </si>
  <si>
    <t>CPS</t>
  </si>
  <si>
    <t xml:space="preserve"> Animal Number</t>
  </si>
  <si>
    <t xml:space="preserve">Day -1 </t>
  </si>
  <si>
    <t xml:space="preserve">Day 3 </t>
  </si>
  <si>
    <t xml:space="preserve">Day 6 </t>
  </si>
  <si>
    <t xml:space="preserve">Day 13 </t>
  </si>
  <si>
    <t xml:space="preserve">Day 16 </t>
  </si>
  <si>
    <t xml:space="preserve">Day 21 </t>
  </si>
  <si>
    <t xml:space="preserve">Day 24 </t>
  </si>
  <si>
    <t xml:space="preserve">Day 27 </t>
  </si>
  <si>
    <t xml:space="preserve">Day 28 </t>
  </si>
  <si>
    <t xml:space="preserve">Vehicle </t>
  </si>
  <si>
    <t xml:space="preserve">(Corn Oil) </t>
  </si>
  <si>
    <t>12.5 mg/kg/d</t>
  </si>
  <si>
    <t>25 mg/kg/d</t>
  </si>
  <si>
    <t>50 mg/kg/d</t>
  </si>
  <si>
    <t>100 mg/kg/d</t>
  </si>
  <si>
    <t>200 mg/kg/d</t>
  </si>
  <si>
    <t>15 mg/kg/d</t>
  </si>
  <si>
    <t xml:space="preserve">Spleen </t>
  </si>
  <si>
    <t xml:space="preserve">Weight (g) </t>
  </si>
  <si>
    <t xml:space="preserve"> Animal</t>
  </si>
  <si>
    <t>Number</t>
  </si>
  <si>
    <t xml:space="preserve">Thymus </t>
  </si>
  <si>
    <t>IgM</t>
  </si>
  <si>
    <t>Value below limit of quantitation of the assay and reported as ½ the lower limit of quantitation (LLOQ).</t>
  </si>
  <si>
    <t>Spleen</t>
  </si>
  <si>
    <t>Anti-SRBC IgM (Units/mL)</t>
  </si>
  <si>
    <t>Relative weights</t>
  </si>
  <si>
    <t>Absolute Weights</t>
  </si>
  <si>
    <t>Mean group thymus:body weight ratios (mg/g body weight)</t>
  </si>
  <si>
    <t>Relative weight</t>
  </si>
  <si>
    <t>Mean group spleen weights (g)</t>
  </si>
  <si>
    <t>Animal Number</t>
  </si>
  <si>
    <t xml:space="preserve">The tabs are for individual experiments/chemicals.  </t>
  </si>
  <si>
    <t>SRBC</t>
  </si>
  <si>
    <t>PFNAC</t>
  </si>
  <si>
    <t>CTFPA</t>
  </si>
  <si>
    <t>d</t>
  </si>
  <si>
    <t>day</t>
  </si>
  <si>
    <t>sheep red blood cell</t>
  </si>
  <si>
    <t>Immunoglobulin M</t>
  </si>
  <si>
    <t>1H,1H,9H-perfluorononyl acrylate</t>
  </si>
  <si>
    <t>3,3,4,4,5,5,5-heptafluoropentan-2-one</t>
  </si>
  <si>
    <t>2-chloro-2,3,3,-tetrafluoropropionic acid</t>
  </si>
  <si>
    <t>male rats</t>
  </si>
  <si>
    <t xml:space="preserve"> Animal No.</t>
  </si>
  <si>
    <t xml:space="preserve">Day 10 </t>
  </si>
  <si>
    <t>Day 14</t>
  </si>
  <si>
    <t xml:space="preserve">Day 17 </t>
  </si>
  <si>
    <t>Day 28</t>
  </si>
  <si>
    <t xml:space="preserve">Vehicle (Corn Oil) </t>
  </si>
  <si>
    <t>MHFPK (18.8 mg/kg/d)</t>
  </si>
  <si>
    <t>MHFPK (37.5 mg/kg/d)</t>
  </si>
  <si>
    <t>MHFPK (75 mg/kg/d)</t>
  </si>
  <si>
    <t>Mean Bodyweight (g)</t>
  </si>
  <si>
    <t>Body weight (g)</t>
  </si>
  <si>
    <t>cyclophosphamide (positive control)</t>
  </si>
  <si>
    <t>Cage No.</t>
  </si>
  <si>
    <t>Week 1</t>
  </si>
  <si>
    <t>Week 2</t>
  </si>
  <si>
    <t>Week 3</t>
  </si>
  <si>
    <t>Week 4</t>
  </si>
  <si>
    <t>MHFPK</t>
  </si>
  <si>
    <t>(18.8 mg/kg/d)</t>
  </si>
  <si>
    <t>(37.5 mg/kg/d)</t>
  </si>
  <si>
    <t>(75 mg/kg/d)</t>
  </si>
  <si>
    <t>(150 mg/kg/d)</t>
  </si>
  <si>
    <t>(300 mg/kg/d)</t>
  </si>
  <si>
    <t>Feed Consumption (g/rat/day)</t>
  </si>
  <si>
    <t>No.</t>
  </si>
  <si>
    <t>Spleen:Body Weight Ratio*</t>
  </si>
  <si>
    <t>300 mg/kg/d</t>
  </si>
  <si>
    <t>150 mg/kg/d</t>
  </si>
  <si>
    <t>75 mg/kg/d</t>
  </si>
  <si>
    <t>18.8 mg/kg/d</t>
  </si>
  <si>
    <t>37.5 mg/kg/d</t>
  </si>
  <si>
    <t>Body weights (g)</t>
  </si>
  <si>
    <t>Spleen weight (g)</t>
  </si>
  <si>
    <t>MHFPK (150 mg/kg/d)</t>
  </si>
  <si>
    <t>MHFPK (300 mg/kg/d)</t>
  </si>
  <si>
    <t>(relative weight)</t>
  </si>
  <si>
    <t>Data from Rat # 170 (200 mg/kg/d) shown in spread sheet, but not used in analysis.  This rat was mis-dosed over the course of 4 days.</t>
  </si>
  <si>
    <t>Thymus:Body Weight Ratio*</t>
  </si>
  <si>
    <t>Thymus</t>
  </si>
  <si>
    <t>Anti-SRBC IgM (U/mL)</t>
  </si>
  <si>
    <t xml:space="preserve">Animal No. </t>
  </si>
  <si>
    <t>serum anti-SRBC IgM levels</t>
  </si>
  <si>
    <t>Spleen weights (absolute and relative)</t>
  </si>
  <si>
    <t>Thymus weights (absolute and relative)</t>
  </si>
  <si>
    <t>Mean spleen weight (g, absolute weight)</t>
  </si>
  <si>
    <t>Mean thymus:body weight ratios (mg/g body weight, relative weight)</t>
  </si>
  <si>
    <t>Mean thymus weight (g, absolute weight)</t>
  </si>
  <si>
    <t xml:space="preserve">Day 2 </t>
  </si>
  <si>
    <t xml:space="preserve">Day 9 </t>
  </si>
  <si>
    <t xml:space="preserve">Day 20 </t>
  </si>
  <si>
    <t xml:space="preserve">Day 23 </t>
  </si>
  <si>
    <t>CTFPA (1.9 mg/kg/d)</t>
  </si>
  <si>
    <t>CTFPA (3.8 mg/kg/d)</t>
  </si>
  <si>
    <t>CTFPA (7.5 mg/kg/d)</t>
  </si>
  <si>
    <t>CTFPA (15 mg/kg/d)</t>
  </si>
  <si>
    <t>CTFPA (30 mg/kg/d)</t>
  </si>
  <si>
    <t>(1.9 mg/kg/d)</t>
  </si>
  <si>
    <t>(3.8 mg/kg/d)</t>
  </si>
  <si>
    <t>(7.5 mg/kg/d)</t>
  </si>
  <si>
    <t>(30 mg/kg/d)</t>
  </si>
  <si>
    <t>Positive Control (CPS 15 mg/kg/d)</t>
  </si>
  <si>
    <t>Anti-SRBC IgM</t>
  </si>
  <si>
    <t>*, mg/g body weight</t>
  </si>
  <si>
    <r>
      <t>Spleen weight</t>
    </r>
    <r>
      <rPr>
        <vertAlign val="superscript"/>
        <sz val="11"/>
        <color theme="1"/>
        <rFont val="Calibri"/>
        <family val="2"/>
        <scheme val="minor"/>
      </rPr>
      <t>#</t>
    </r>
  </si>
  <si>
    <r>
      <t>#</t>
    </r>
    <r>
      <rPr>
        <sz val="11"/>
        <color theme="1"/>
        <rFont val="Calibri"/>
        <family val="2"/>
        <scheme val="minor"/>
      </rPr>
      <t>, g</t>
    </r>
  </si>
  <si>
    <r>
      <t>Thymus weight</t>
    </r>
    <r>
      <rPr>
        <vertAlign val="superscript"/>
        <sz val="11"/>
        <color theme="1"/>
        <rFont val="Calibri"/>
        <family val="2"/>
        <scheme val="minor"/>
      </rPr>
      <t>#</t>
    </r>
  </si>
  <si>
    <r>
      <t>*</t>
    </r>
    <r>
      <rPr>
        <sz val="11"/>
        <color theme="1"/>
        <rFont val="Calibri"/>
        <family val="2"/>
        <scheme val="minor"/>
      </rPr>
      <t>significantly different from control, p &lt; 0.05</t>
    </r>
  </si>
  <si>
    <t>Abbreviations</t>
  </si>
  <si>
    <t>Mean feed consumption (g/rat/day)</t>
  </si>
  <si>
    <t>Mean Feed consumption (g/rat/day)</t>
  </si>
  <si>
    <t xml:space="preserve"> Mean spleen:body weight ratios (mg/g body weight, relative weight)</t>
  </si>
  <si>
    <t>Spleen: body weight ratio mg/g</t>
  </si>
  <si>
    <t>Thymus: Body Weight Ratio*</t>
  </si>
  <si>
    <t>#, g</t>
  </si>
  <si>
    <r>
      <t>Thymus Weight</t>
    </r>
    <r>
      <rPr>
        <vertAlign val="superscript"/>
        <sz val="11"/>
        <color theme="1"/>
        <rFont val="Calibri"/>
        <family val="2"/>
        <scheme val="minor"/>
      </rPr>
      <t>#</t>
    </r>
  </si>
  <si>
    <t>(data without Animal # 170)</t>
  </si>
  <si>
    <t>data not included in final analysis</t>
  </si>
  <si>
    <t>Thymus: body weight ratio</t>
  </si>
  <si>
    <r>
      <rPr>
        <sz val="9"/>
        <color theme="1"/>
        <rFont val="Calibri"/>
        <family val="2"/>
        <scheme val="minor"/>
      </rPr>
      <t>Thymus: body weight ratio</t>
    </r>
    <r>
      <rPr>
        <vertAlign val="superscript"/>
        <sz val="9"/>
        <color theme="1"/>
        <rFont val="Calibri"/>
        <family val="2"/>
        <scheme val="minor"/>
      </rPr>
      <t>#</t>
    </r>
  </si>
  <si>
    <t>Mean Body Weights (g)</t>
  </si>
  <si>
    <t xml:space="preserve">PFNA </t>
  </si>
  <si>
    <t>(report has chemical identified as PFNA.  Other perfluoroalkyl substances are identifed as PFNA.  Changed to PFNAC to avoid confusion)</t>
  </si>
  <si>
    <t xml:space="preserve">PFNAC </t>
  </si>
  <si>
    <t>0.1 mg/kg/d</t>
  </si>
  <si>
    <t>0.3 mg/kg/d</t>
  </si>
  <si>
    <t>1.0 mg/kg/d</t>
  </si>
  <si>
    <t>3.0 mg/kg/d</t>
  </si>
  <si>
    <t>10.0 mg/kg/d</t>
  </si>
  <si>
    <t>PFNAC (0.1 mg/kg/day)</t>
  </si>
  <si>
    <t>PFNAC (0.3 mg/kg/day)</t>
  </si>
  <si>
    <t>PFNAC (1 mg/kg/day)</t>
  </si>
  <si>
    <t>PFNAC (3 mg/kg/day)</t>
  </si>
  <si>
    <t>PFNAC (10 mg/kg/day)</t>
  </si>
  <si>
    <t>PFNAC ( 3 mg/kg/day)</t>
  </si>
  <si>
    <t>10 mg/kg/d</t>
  </si>
  <si>
    <t>The objective of this experiment was to determine the optimum number of sheep red blood cells to administer rats and the day to sacrifice them for collection of blood and measure IgM in serum</t>
  </si>
  <si>
    <t>Sheep red blood cells (SRBC) are antigenic.</t>
  </si>
  <si>
    <t>Standard Deviation</t>
  </si>
  <si>
    <t>Standard Error of the Mean</t>
  </si>
  <si>
    <t>number of animals</t>
  </si>
  <si>
    <t>Animal
Number</t>
  </si>
  <si>
    <t>Day
-1</t>
  </si>
  <si>
    <t>Day
3</t>
  </si>
  <si>
    <t>Day
6</t>
  </si>
  <si>
    <t>Day
10</t>
  </si>
  <si>
    <t>Day
14</t>
  </si>
  <si>
    <t>Day
17</t>
  </si>
  <si>
    <t>Day
20</t>
  </si>
  <si>
    <t>Day
24</t>
  </si>
  <si>
    <t>Day
27</t>
  </si>
  <si>
    <t>Day
28</t>
  </si>
  <si>
    <t>Vehicle
(Corn Oil)</t>
  </si>
  <si>
    <t>PFHI
25 mg/kg/d</t>
  </si>
  <si>
    <t>PFHI
12.5 mg/kg/d</t>
  </si>
  <si>
    <t>-1</t>
  </si>
  <si>
    <t>266</t>
  </si>
  <si>
    <t>7.2</t>
  </si>
  <si>
    <t>12</t>
  </si>
  <si>
    <t>264</t>
  </si>
  <si>
    <t>9.6</t>
  </si>
  <si>
    <t>265</t>
  </si>
  <si>
    <t>7.9</t>
  </si>
  <si>
    <t>249</t>
  </si>
  <si>
    <t>7.7</t>
  </si>
  <si>
    <t>3</t>
  </si>
  <si>
    <t>305</t>
  </si>
  <si>
    <t>7.5</t>
  </si>
  <si>
    <t>310</t>
  </si>
  <si>
    <t>10.8</t>
  </si>
  <si>
    <t>306</t>
  </si>
  <si>
    <t>9.2</t>
  </si>
  <si>
    <t>289</t>
  </si>
  <si>
    <t>8.3</t>
  </si>
  <si>
    <t>6</t>
  </si>
  <si>
    <t>327</t>
  </si>
  <si>
    <t>332</t>
  </si>
  <si>
    <t>10.5</t>
  </si>
  <si>
    <t>328</t>
  </si>
  <si>
    <t>10.0</t>
  </si>
  <si>
    <t>313</t>
  </si>
  <si>
    <t>8.4</t>
  </si>
  <si>
    <t>10</t>
  </si>
  <si>
    <t>357</t>
  </si>
  <si>
    <t>9.1</t>
  </si>
  <si>
    <t>363</t>
  </si>
  <si>
    <t>358</t>
  </si>
  <si>
    <t>11.0</t>
  </si>
  <si>
    <t>339</t>
  </si>
  <si>
    <t>8.7</t>
  </si>
  <si>
    <t>14</t>
  </si>
  <si>
    <t>383</t>
  </si>
  <si>
    <t>9.5</t>
  </si>
  <si>
    <t>392</t>
  </si>
  <si>
    <t>11.4</t>
  </si>
  <si>
    <t>384</t>
  </si>
  <si>
    <t>11.6</t>
  </si>
  <si>
    <t>365</t>
  </si>
  <si>
    <t>8.6</t>
  </si>
  <si>
    <t>17</t>
  </si>
  <si>
    <t>400</t>
  </si>
  <si>
    <t>10.4</t>
  </si>
  <si>
    <t>409</t>
  </si>
  <si>
    <t>398</t>
  </si>
  <si>
    <t>378</t>
  </si>
  <si>
    <t>20</t>
  </si>
  <si>
    <t>417</t>
  </si>
  <si>
    <t>11.5</t>
  </si>
  <si>
    <t>427</t>
  </si>
  <si>
    <t>12.5</t>
  </si>
  <si>
    <t>416</t>
  </si>
  <si>
    <t>13.0</t>
  </si>
  <si>
    <t>393</t>
  </si>
  <si>
    <t>24</t>
  </si>
  <si>
    <t>437</t>
  </si>
  <si>
    <t>12.2</t>
  </si>
  <si>
    <t>446</t>
  </si>
  <si>
    <t>12.7</t>
  </si>
  <si>
    <t>432</t>
  </si>
  <si>
    <t>408</t>
  </si>
  <si>
    <t>27</t>
  </si>
  <si>
    <t>450</t>
  </si>
  <si>
    <t>12.3</t>
  </si>
  <si>
    <t>458</t>
  </si>
  <si>
    <t>13.4</t>
  </si>
  <si>
    <t>445</t>
  </si>
  <si>
    <t>13.2</t>
  </si>
  <si>
    <t>28</t>
  </si>
  <si>
    <t>440</t>
  </si>
  <si>
    <t>12.4</t>
  </si>
  <si>
    <t>452</t>
  </si>
  <si>
    <t>442</t>
  </si>
  <si>
    <t>405</t>
  </si>
  <si>
    <t>4.8</t>
  </si>
  <si>
    <t>256</t>
  </si>
  <si>
    <t>8.1</t>
  </si>
  <si>
    <t>11</t>
  </si>
  <si>
    <t>279</t>
  </si>
  <si>
    <t>8.0</t>
  </si>
  <si>
    <t>311</t>
  </si>
  <si>
    <t>5.6</t>
  </si>
  <si>
    <t>302</t>
  </si>
  <si>
    <t>8.5</t>
  </si>
  <si>
    <t>334</t>
  </si>
  <si>
    <t>5.7</t>
  </si>
  <si>
    <t>9.9</t>
  </si>
  <si>
    <t>364</t>
  </si>
  <si>
    <t>6.9</t>
  </si>
  <si>
    <t>356</t>
  </si>
  <si>
    <t>10.1</t>
  </si>
  <si>
    <t>389</t>
  </si>
  <si>
    <t>11.3</t>
  </si>
  <si>
    <t>404</t>
  </si>
  <si>
    <t>399</t>
  </si>
  <si>
    <t>419</t>
  </si>
  <si>
    <t>414</t>
  </si>
  <si>
    <t>12.6</t>
  </si>
  <si>
    <t>436</t>
  </si>
  <si>
    <t>11.2</t>
  </si>
  <si>
    <t>433</t>
  </si>
  <si>
    <t>14.1</t>
  </si>
  <si>
    <t>463</t>
  </si>
  <si>
    <t>12.9</t>
  </si>
  <si>
    <t>15.5</t>
  </si>
  <si>
    <t>455</t>
  </si>
  <si>
    <t>441</t>
  </si>
  <si>
    <t>11.8</t>
  </si>
  <si>
    <t>439</t>
  </si>
  <si>
    <t>15.2</t>
  </si>
  <si>
    <t>PFHI
50 mg/kg/d</t>
  </si>
  <si>
    <t>PFHI
100 mg/kg/d</t>
  </si>
  <si>
    <t>PFHI
200 mg/kg/d</t>
  </si>
  <si>
    <t>CPS
15 mg/kg/d</t>
  </si>
  <si>
    <t>*significantly different from control, p &lt; 0.05</t>
  </si>
  <si>
    <t>Mean group thymus weights (g)</t>
  </si>
  <si>
    <t>CPS 15 mg/kg/d</t>
  </si>
  <si>
    <t>Spleen: body weight ratio</t>
  </si>
  <si>
    <t>spleen body weight</t>
  </si>
  <si>
    <t>Thymus body weight</t>
  </si>
  <si>
    <t>Body weights (grams)</t>
  </si>
  <si>
    <t>g</t>
  </si>
  <si>
    <t>grams</t>
  </si>
  <si>
    <t>1H,1H,2H,2H-perfluorohexyl iodide (PFHI)</t>
  </si>
  <si>
    <t>1H,1H,2H,2H-perfluorohexyl iodide</t>
  </si>
  <si>
    <t>1H,1H,9H-perfluorononyl acrylate (PFNAC(</t>
  </si>
  <si>
    <t>(CTFPA)</t>
  </si>
  <si>
    <t>(MHFPK)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</si>
</sst>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vertAlign val="superscript"/>
      <sz val="11"/>
      <color theme="1"/>
      <name val="Calibri"/>
      <family val="2"/>
      <scheme val="minor"/>
    </font>
    <font>
      <sz val="10"/>
      <color theme="1"/>
      <name val="Times New Roman"/>
      <family val="1"/>
    </font>
    <font>
      <b/>
      <sz val="10"/>
      <color rgb="FF000000"/>
      <name val="Times New Roman"/>
      <family val="1"/>
    </font>
    <font>
      <b/>
      <sz val="10"/>
      <color theme="1"/>
      <name val="Times New Roman"/>
      <family val="1"/>
    </font>
    <font>
      <i/>
      <sz val="10"/>
      <color theme="1"/>
      <name val="Times New Roman"/>
      <family val="1"/>
    </font>
    <font>
      <b/>
      <sz val="11"/>
      <color rgb="FF000000"/>
      <name val="Calibri"/>
      <family val="2"/>
      <scheme val="minor"/>
    </font>
    <font>
      <sz val="11"/>
      <color rgb="FF000000"/>
      <name val="Calibri"/>
      <family val="2"/>
      <scheme val="minor"/>
    </font>
    <font>
      <sz val="12"/>
      <color rgb="FF000000"/>
      <name val="Calibri"/>
      <family val="2"/>
      <scheme val="minor"/>
    </font>
    <font>
      <sz val="11"/>
      <color theme="1"/>
      <name val="Calibri Light"/>
      <family val="2"/>
      <scheme val="major"/>
    </font>
    <font>
      <b/>
      <sz val="11"/>
      <color rgb="FF000000"/>
      <name val="Calibri Light"/>
      <family val="2"/>
      <scheme val="major"/>
    </font>
    <font>
      <sz val="11"/>
      <color rgb="FF000000"/>
      <name val="Calibri Light"/>
      <family val="2"/>
      <scheme val="major"/>
    </font>
    <font>
      <sz val="12"/>
      <color theme="1"/>
      <name val="Times New Roman"/>
      <family val="1"/>
    </font>
    <font>
      <sz val="9"/>
      <color rgb="FF000000"/>
      <name val="Times New Roman"/>
      <family val="1"/>
    </font>
    <font>
      <b/>
      <sz val="9"/>
      <color rgb="FF000000"/>
      <name val="Times New Roman"/>
      <family val="1"/>
    </font>
    <font>
      <b/>
      <sz val="9"/>
      <color theme="1"/>
      <name val="Times New Roman"/>
      <family val="1"/>
    </font>
    <font>
      <sz val="10"/>
      <color rgb="FF000000"/>
      <name val="Times New Roman"/>
      <family val="1"/>
    </font>
    <font>
      <sz val="9"/>
      <color theme="1"/>
      <name val="Times New Roman"/>
      <family val="1"/>
    </font>
    <font>
      <sz val="9"/>
      <color theme="1"/>
      <name val="Calibri"/>
      <family val="2"/>
      <scheme val="minor"/>
    </font>
    <font>
      <vertAlign val="superscript"/>
      <sz val="9"/>
      <color theme="1"/>
      <name val="Calibri"/>
      <family val="2"/>
      <scheme val="minor"/>
    </font>
    <font>
      <sz val="12"/>
      <color rgb="FF000000"/>
      <name val="Times New Roman"/>
      <family val="1"/>
    </font>
    <font>
      <sz val="8"/>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7CAAC"/>
        <bgColor indexed="64"/>
      </patternFill>
    </fill>
    <fill>
      <patternFill patternType="solid">
        <fgColor theme="5" tint="0.59999389629810485"/>
        <bgColor indexed="64"/>
      </patternFill>
    </fill>
    <fill>
      <patternFill patternType="solid">
        <fgColor theme="9" tint="0.79998168889431442"/>
        <bgColor theme="9" tint="0.79998168889431442"/>
      </patternFill>
    </fill>
    <fill>
      <patternFill patternType="solid">
        <fgColor theme="9" tint="0.79998168889431442"/>
        <bgColor indexed="64"/>
      </patternFill>
    </fill>
    <fill>
      <patternFill patternType="solid">
        <fgColor theme="5" tint="0.39997558519241921"/>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indexed="64"/>
      </left>
      <right style="medium">
        <color indexed="64"/>
      </right>
      <top style="medium">
        <color rgb="FF000000"/>
      </top>
      <bottom/>
      <diagonal/>
    </border>
    <border>
      <left/>
      <right style="medium">
        <color indexed="64"/>
      </right>
      <top/>
      <bottom style="medium">
        <color rgb="FF000000"/>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04">
    <xf numFmtId="0" fontId="0" fillId="0" borderId="0" xfId="0"/>
    <xf numFmtId="0" fontId="5" fillId="0" borderId="5" xfId="0" applyFont="1" applyBorder="1" applyAlignment="1">
      <alignment horizontal="center" vertical="center"/>
    </xf>
    <xf numFmtId="0" fontId="4" fillId="0" borderId="2" xfId="0" applyFont="1" applyBorder="1" applyAlignment="1">
      <alignment horizontal="center" vertical="center"/>
    </xf>
    <xf numFmtId="0" fontId="2" fillId="0" borderId="5" xfId="0" applyFont="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2" fillId="0" borderId="2"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0" fillId="0" borderId="0" xfId="0" applyAlignment="1">
      <alignment wrapText="1"/>
    </xf>
    <xf numFmtId="0" fontId="0" fillId="0" borderId="0" xfId="0" applyAlignment="1">
      <alignment horizontal="center"/>
    </xf>
    <xf numFmtId="0" fontId="0" fillId="0" borderId="7" xfId="0" applyFont="1" applyBorder="1" applyAlignment="1">
      <alignment vertical="center"/>
    </xf>
    <xf numFmtId="0" fontId="0" fillId="0" borderId="2" xfId="0" applyFont="1" applyBorder="1" applyAlignment="1">
      <alignment vertical="center"/>
    </xf>
    <xf numFmtId="0" fontId="0" fillId="0" borderId="7" xfId="0" applyFont="1" applyBorder="1" applyAlignment="1">
      <alignment vertical="center" wrapText="1"/>
    </xf>
    <xf numFmtId="0" fontId="0" fillId="0" borderId="15" xfId="0" applyFont="1" applyBorder="1" applyAlignment="1">
      <alignment vertical="center" wrapText="1"/>
    </xf>
    <xf numFmtId="0" fontId="0" fillId="0" borderId="2" xfId="0" applyFont="1" applyBorder="1" applyAlignment="1">
      <alignment vertical="center" wrapText="1"/>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6" fillId="0" borderId="7" xfId="0" applyFont="1" applyBorder="1" applyAlignment="1">
      <alignment horizontal="center" vertical="center" wrapText="1"/>
    </xf>
    <xf numFmtId="0" fontId="7" fillId="0" borderId="3" xfId="0" applyFont="1" applyBorder="1" applyAlignment="1">
      <alignment horizontal="center" vertical="center"/>
    </xf>
    <xf numFmtId="0" fontId="6" fillId="0" borderId="1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0" fillId="0" borderId="15"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0" fillId="2" borderId="0" xfId="0" applyFill="1"/>
    <xf numFmtId="0" fontId="6" fillId="0" borderId="1" xfId="0" applyFont="1" applyBorder="1" applyAlignment="1">
      <alignment horizontal="center" vertical="center" wrapText="1"/>
    </xf>
    <xf numFmtId="0" fontId="7" fillId="2" borderId="5" xfId="0" applyFont="1" applyFill="1" applyBorder="1" applyAlignment="1">
      <alignment horizontal="center" vertical="center"/>
    </xf>
    <xf numFmtId="0" fontId="8" fillId="2" borderId="0" xfId="0" applyFont="1" applyFill="1" applyAlignment="1">
      <alignment vertical="center"/>
    </xf>
    <xf numFmtId="0" fontId="9" fillId="0" borderId="7" xfId="0" applyFont="1" applyBorder="1" applyAlignment="1">
      <alignment vertical="center"/>
    </xf>
    <xf numFmtId="0" fontId="9" fillId="0" borderId="2" xfId="0" applyFont="1" applyBorder="1" applyAlignment="1">
      <alignment vertical="center"/>
    </xf>
    <xf numFmtId="0" fontId="9" fillId="0" borderId="15" xfId="0" applyFont="1" applyBorder="1" applyAlignment="1">
      <alignment vertical="center"/>
    </xf>
    <xf numFmtId="0" fontId="9" fillId="0" borderId="7" xfId="0" applyFont="1" applyBorder="1" applyAlignment="1">
      <alignment vertical="center" wrapText="1"/>
    </xf>
    <xf numFmtId="0" fontId="9" fillId="0" borderId="15" xfId="0" applyFont="1" applyBorder="1" applyAlignment="1">
      <alignment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xf>
    <xf numFmtId="0" fontId="10"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3" fillId="0" borderId="14" xfId="0" applyFont="1" applyBorder="1" applyAlignment="1">
      <alignment vertical="center"/>
    </xf>
    <xf numFmtId="0" fontId="14" fillId="0" borderId="3" xfId="0" applyFont="1" applyBorder="1" applyAlignment="1">
      <alignment horizontal="center" vertical="center"/>
    </xf>
    <xf numFmtId="0" fontId="2" fillId="0" borderId="16" xfId="0" applyFont="1" applyBorder="1" applyAlignment="1">
      <alignment horizontal="center" vertical="center"/>
    </xf>
    <xf numFmtId="0" fontId="16" fillId="0" borderId="5" xfId="0" applyFont="1" applyBorder="1" applyAlignment="1">
      <alignment horizontal="center" vertical="center"/>
    </xf>
    <xf numFmtId="0" fontId="2"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7" xfId="0" applyFont="1" applyBorder="1" applyAlignment="1">
      <alignment horizontal="center" vertical="center" wrapText="1"/>
    </xf>
    <xf numFmtId="0" fontId="0" fillId="0" borderId="7" xfId="0" applyBorder="1" applyAlignment="1">
      <alignment vertical="center" wrapText="1"/>
    </xf>
    <xf numFmtId="0" fontId="0" fillId="0" borderId="2" xfId="0" applyBorder="1" applyAlignment="1">
      <alignment vertical="center" wrapText="1"/>
    </xf>
    <xf numFmtId="0" fontId="13" fillId="0" borderId="5" xfId="0" applyFont="1" applyBorder="1" applyAlignment="1">
      <alignment horizontal="center" vertical="center"/>
    </xf>
    <xf numFmtId="0" fontId="0" fillId="0" borderId="15" xfId="0" applyBorder="1" applyAlignment="1">
      <alignment vertical="center" wrapText="1"/>
    </xf>
    <xf numFmtId="0" fontId="12" fillId="0" borderId="0" xfId="0" applyFont="1" applyAlignment="1">
      <alignmen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vertical="center"/>
    </xf>
    <xf numFmtId="0" fontId="0" fillId="0" borderId="15" xfId="0" applyBorder="1" applyAlignment="1">
      <alignment vertical="center"/>
    </xf>
    <xf numFmtId="0" fontId="0" fillId="0" borderId="2" xfId="0" applyBorder="1" applyAlignment="1">
      <alignment vertical="center"/>
    </xf>
    <xf numFmtId="0" fontId="4" fillId="0" borderId="7" xfId="0" applyFont="1" applyBorder="1" applyAlignment="1">
      <alignment horizontal="center" vertical="center" wrapText="1"/>
    </xf>
    <xf numFmtId="0" fontId="2" fillId="0" borderId="0" xfId="0" applyFont="1"/>
    <xf numFmtId="0" fontId="15" fillId="0" borderId="9" xfId="0" applyFont="1" applyBorder="1" applyAlignment="1">
      <alignment horizontal="center" vertical="center"/>
    </xf>
    <xf numFmtId="0" fontId="2" fillId="0" borderId="0" xfId="0" applyFont="1" applyAlignment="1">
      <alignment vertical="center" wrapText="1"/>
    </xf>
    <xf numFmtId="0" fontId="15" fillId="0" borderId="7" xfId="0" applyFont="1" applyBorder="1" applyAlignment="1">
      <alignment horizontal="center" vertical="center"/>
    </xf>
    <xf numFmtId="0" fontId="16" fillId="0" borderId="19" xfId="0" applyFont="1" applyBorder="1" applyAlignment="1">
      <alignment horizontal="center" vertical="center"/>
    </xf>
    <xf numFmtId="0" fontId="2" fillId="0" borderId="19" xfId="0" applyFont="1" applyBorder="1" applyAlignment="1">
      <alignment horizontal="center" vertical="center"/>
    </xf>
    <xf numFmtId="0" fontId="15" fillId="0" borderId="7" xfId="0" applyFont="1" applyBorder="1" applyAlignment="1">
      <alignment horizontal="center" vertical="center" wrapText="1"/>
    </xf>
    <xf numFmtId="0" fontId="16" fillId="2" borderId="5" xfId="0" applyFont="1" applyFill="1" applyBorder="1" applyAlignment="1">
      <alignment horizontal="center" vertical="center"/>
    </xf>
    <xf numFmtId="0" fontId="16" fillId="2" borderId="0" xfId="0" applyFont="1" applyFill="1" applyAlignment="1">
      <alignment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5"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center" vertical="center"/>
    </xf>
    <xf numFmtId="0" fontId="17" fillId="0" borderId="19" xfId="0" applyFont="1" applyBorder="1" applyAlignment="1">
      <alignment horizontal="center" vertical="center"/>
    </xf>
    <xf numFmtId="0" fontId="13" fillId="2" borderId="5" xfId="0" applyFont="1" applyFill="1" applyBorder="1" applyAlignment="1">
      <alignment horizontal="center" vertical="center"/>
    </xf>
    <xf numFmtId="0" fontId="1" fillId="0" borderId="0" xfId="0" applyFont="1"/>
    <xf numFmtId="0" fontId="0" fillId="0" borderId="0" xfId="0" applyAlignment="1">
      <alignment textRotation="15"/>
    </xf>
    <xf numFmtId="0" fontId="2" fillId="0" borderId="0" xfId="0" applyFont="1" applyAlignment="1">
      <alignment wrapText="1"/>
    </xf>
    <xf numFmtId="0" fontId="0" fillId="3" borderId="0" xfId="0" applyFill="1"/>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0" fillId="0" borderId="7" xfId="0" applyBorder="1" applyAlignment="1">
      <alignment vertical="center" textRotation="90"/>
    </xf>
    <xf numFmtId="0" fontId="0" fillId="0" borderId="2" xfId="0" applyBorder="1" applyAlignment="1">
      <alignment vertical="center" textRotation="90"/>
    </xf>
    <xf numFmtId="0" fontId="16" fillId="0" borderId="14" xfId="0" applyFont="1" applyBorder="1" applyAlignment="1">
      <alignment horizontal="center" vertical="center"/>
    </xf>
    <xf numFmtId="0" fontId="0" fillId="0" borderId="15" xfId="0" applyBorder="1" applyAlignment="1">
      <alignment vertical="center" textRotation="90"/>
    </xf>
    <xf numFmtId="0" fontId="16" fillId="0" borderId="3" xfId="0" applyFont="1" applyBorder="1" applyAlignment="1">
      <alignment horizontal="center" vertical="center"/>
    </xf>
    <xf numFmtId="0" fontId="0" fillId="0" borderId="7" xfId="0" applyBorder="1" applyAlignment="1">
      <alignment vertical="center" textRotation="90" wrapText="1"/>
    </xf>
    <xf numFmtId="0" fontId="0" fillId="0" borderId="15" xfId="0" applyBorder="1" applyAlignment="1">
      <alignment vertical="center" textRotation="90" wrapText="1"/>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3" fillId="0" borderId="10" xfId="0" applyFont="1" applyBorder="1" applyAlignment="1">
      <alignment horizontal="center" vertical="center"/>
    </xf>
    <xf numFmtId="0" fontId="16" fillId="4" borderId="5" xfId="0" applyFont="1" applyFill="1" applyBorder="1" applyAlignment="1">
      <alignment horizontal="center" vertical="center"/>
    </xf>
    <xf numFmtId="0" fontId="20" fillId="5" borderId="0" xfId="0" applyFont="1" applyFill="1" applyAlignment="1">
      <alignment vertical="center"/>
    </xf>
    <xf numFmtId="0" fontId="0" fillId="5" borderId="0" xfId="0" applyFill="1"/>
    <xf numFmtId="0" fontId="3" fillId="0" borderId="1" xfId="0" applyFont="1" applyBorder="1" applyAlignment="1">
      <alignment horizontal="center" vertical="center"/>
    </xf>
    <xf numFmtId="0" fontId="15" fillId="0" borderId="7"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vertical="center"/>
    </xf>
    <xf numFmtId="0" fontId="7" fillId="0" borderId="0" xfId="0" applyFont="1" applyBorder="1" applyAlignment="1">
      <alignment horizontal="center" vertical="center"/>
    </xf>
    <xf numFmtId="0" fontId="0" fillId="0" borderId="0" xfId="0" applyNumberFormat="1"/>
    <xf numFmtId="0" fontId="0" fillId="0" borderId="0" xfId="0" applyNumberFormat="1" applyAlignment="1">
      <alignment wrapText="1"/>
    </xf>
    <xf numFmtId="0" fontId="0" fillId="6" borderId="20" xfId="0" applyNumberFormat="1" applyFont="1" applyFill="1" applyBorder="1"/>
    <xf numFmtId="0" fontId="0" fillId="6" borderId="21" xfId="0" applyNumberFormat="1" applyFont="1" applyFill="1" applyBorder="1"/>
    <xf numFmtId="0" fontId="0" fillId="6" borderId="22" xfId="0" applyNumberFormat="1" applyFont="1" applyFill="1" applyBorder="1"/>
    <xf numFmtId="0" fontId="0" fillId="0" borderId="20" xfId="0" applyNumberFormat="1" applyFont="1" applyBorder="1"/>
    <xf numFmtId="0" fontId="0" fillId="0" borderId="21" xfId="0" applyNumberFormat="1" applyFont="1" applyBorder="1"/>
    <xf numFmtId="0" fontId="0" fillId="0" borderId="22" xfId="0" applyNumberFormat="1" applyFont="1" applyBorder="1"/>
    <xf numFmtId="0" fontId="0" fillId="7" borderId="0" xfId="0" applyFill="1"/>
    <xf numFmtId="0" fontId="0" fillId="0" borderId="0" xfId="0" applyNumberFormat="1" applyFont="1" applyFill="1" applyBorder="1"/>
    <xf numFmtId="0" fontId="2" fillId="0" borderId="0" xfId="0" applyFont="1" applyBorder="1" applyAlignment="1">
      <alignment vertical="center"/>
    </xf>
    <xf numFmtId="0" fontId="0" fillId="0" borderId="23" xfId="0" applyBorder="1"/>
    <xf numFmtId="0" fontId="0" fillId="0" borderId="23" xfId="0" applyBorder="1" applyAlignment="1">
      <alignment horizontal="center"/>
    </xf>
    <xf numFmtId="0" fontId="0" fillId="0" borderId="13" xfId="0" applyBorder="1"/>
    <xf numFmtId="0" fontId="11" fillId="0" borderId="0" xfId="0" applyFont="1" applyBorder="1" applyAlignment="1">
      <alignment horizontal="center" vertical="center"/>
    </xf>
    <xf numFmtId="0" fontId="0" fillId="0" borderId="13" xfId="0" applyBorder="1" applyAlignment="1">
      <alignment wrapText="1"/>
    </xf>
    <xf numFmtId="0" fontId="0" fillId="0" borderId="13" xfId="0" applyBorder="1" applyAlignment="1">
      <alignment horizontal="center" vertical="center" wrapText="1"/>
    </xf>
    <xf numFmtId="0" fontId="13" fillId="0" borderId="13" xfId="0" applyFont="1" applyBorder="1" applyAlignment="1">
      <alignment vertical="center"/>
    </xf>
    <xf numFmtId="0" fontId="2" fillId="0" borderId="16" xfId="0" applyFont="1" applyBorder="1" applyAlignment="1">
      <alignment horizontal="center" vertical="center" wrapText="1"/>
    </xf>
    <xf numFmtId="0" fontId="2" fillId="0" borderId="10" xfId="0" applyFont="1" applyBorder="1" applyAlignment="1">
      <alignment horizontal="center" vertical="center"/>
    </xf>
    <xf numFmtId="0" fontId="0" fillId="0" borderId="13" xfId="0" applyBorder="1" applyAlignment="1">
      <alignment vertical="center"/>
    </xf>
    <xf numFmtId="0" fontId="7" fillId="8" borderId="10" xfId="0" applyFont="1" applyFill="1" applyBorder="1" applyAlignment="1">
      <alignment horizontal="center" vertical="center"/>
    </xf>
    <xf numFmtId="0" fontId="7" fillId="8" borderId="2" xfId="0" applyFont="1" applyFill="1" applyBorder="1" applyAlignment="1">
      <alignment horizontal="center" vertical="center"/>
    </xf>
    <xf numFmtId="0" fontId="0" fillId="8" borderId="13" xfId="0" applyFill="1" applyBorder="1"/>
    <xf numFmtId="0" fontId="0" fillId="8" borderId="0" xfId="0" applyFill="1"/>
    <xf numFmtId="0" fontId="11" fillId="8" borderId="10" xfId="0" applyFont="1" applyFill="1" applyBorder="1" applyAlignment="1">
      <alignment horizontal="center" vertical="center"/>
    </xf>
    <xf numFmtId="0" fontId="11" fillId="8" borderId="2" xfId="0" applyFont="1" applyFill="1" applyBorder="1" applyAlignment="1">
      <alignment horizontal="center" vertical="center"/>
    </xf>
    <xf numFmtId="0" fontId="7" fillId="8" borderId="5" xfId="0" applyFont="1" applyFill="1" applyBorder="1" applyAlignment="1">
      <alignment horizontal="center" vertical="center"/>
    </xf>
    <xf numFmtId="0" fontId="0" fillId="0" borderId="0" xfId="0" applyBorder="1"/>
    <xf numFmtId="0" fontId="3" fillId="0" borderId="3" xfId="0" applyFont="1" applyBorder="1" applyAlignment="1">
      <alignment horizontal="center" vertical="center" wrapText="1"/>
    </xf>
    <xf numFmtId="0" fontId="0" fillId="0" borderId="23" xfId="0" applyBorder="1" applyAlignment="1">
      <alignment horizontal="center"/>
    </xf>
    <xf numFmtId="0" fontId="4" fillId="0" borderId="0" xfId="0" applyFont="1"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9" fillId="0" borderId="13" xfId="0" applyFont="1" applyBorder="1" applyAlignment="1">
      <alignment horizontal="center" vertical="center" wrapText="1"/>
    </xf>
    <xf numFmtId="0" fontId="18" fillId="0" borderId="13" xfId="0" applyFont="1" applyBorder="1" applyAlignment="1">
      <alignment horizontal="center" vertical="center" wrapText="1"/>
    </xf>
    <xf numFmtId="0" fontId="21" fillId="0" borderId="13" xfId="0" applyFont="1" applyBorder="1" applyAlignment="1">
      <alignment horizont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3" xfId="0" applyBorder="1" applyAlignment="1">
      <alignment horizontal="center" wrapText="1"/>
    </xf>
    <xf numFmtId="0" fontId="0" fillId="0" borderId="13" xfId="0" applyBorder="1" applyAlignment="1">
      <alignment horizontal="center" wrapText="1"/>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14" xfId="0" applyFont="1" applyBorder="1" applyAlignment="1">
      <alignment vertical="center"/>
    </xf>
    <xf numFmtId="0" fontId="2" fillId="0" borderId="5" xfId="0" applyFont="1" applyBorder="1" applyAlignment="1">
      <alignment vertical="center"/>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7" fillId="0" borderId="14" xfId="0" applyFont="1" applyBorder="1" applyAlignment="1">
      <alignment vertical="center"/>
    </xf>
    <xf numFmtId="0" fontId="17" fillId="0" borderId="5" xfId="0" applyFont="1" applyBorder="1" applyAlignment="1">
      <alignment vertical="center"/>
    </xf>
    <xf numFmtId="0" fontId="15" fillId="0" borderId="2" xfId="0" applyFont="1" applyBorder="1" applyAlignment="1">
      <alignment horizontal="center" vertical="center" wrapTex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cellXfs>
  <cellStyles count="1">
    <cellStyle name="Normal" xfId="0" builtinId="0"/>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43D2EBB3-AFE7-40E4-BAA0-5DD433A215C1}" autoFormatId="16" applyNumberFormats="0" applyBorderFormats="0" applyFontFormats="0" applyPatternFormats="0" applyAlignmentFormats="0" applyWidthHeightFormats="0">
  <queryTableRefresh nextId="13">
    <queryTableFields count="12">
      <queryTableField id="1" name="Group" tableColumnId="1"/>
      <queryTableField id="2" name="Animal_x000a_Number" tableColumnId="2"/>
      <queryTableField id="3" name="Day_x000a_-1" tableColumnId="3"/>
      <queryTableField id="4" name="Day_x000a_3" tableColumnId="4"/>
      <queryTableField id="5" name="Day_x000a_6" tableColumnId="5"/>
      <queryTableField id="6" name="Day_x000a_10" tableColumnId="6"/>
      <queryTableField id="7" name="Day_x000a_14" tableColumnId="7"/>
      <queryTableField id="8" name="Day_x000a_17" tableColumnId="8"/>
      <queryTableField id="9" name="Day_x000a_20" tableColumnId="9"/>
      <queryTableField id="10" name="Day_x000a_24" tableColumnId="10"/>
      <queryTableField id="11" name="Day_x000a_27" tableColumnId="11"/>
      <queryTableField id="12" name="Day_x000a_28"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DAD465-6C70-45B0-8258-378DC493D9D4}" name="Table125__Page_544" displayName="Table125__Page_544" ref="C10:N94" tableType="queryTable" totalsRowShown="0">
  <autoFilter ref="C10:N94" xr:uid="{8FDAD465-6C70-45B0-8258-378DC493D9D4}"/>
  <tableColumns count="12">
    <tableColumn id="1" xr3:uid="{F545C209-669A-464C-849B-20AD5535E8F6}" uniqueName="1" name="Group" queryTableFieldId="1" dataDxfId="0"/>
    <tableColumn id="2" xr3:uid="{C479F6A5-B68F-4D31-AD15-C8E195E8ABA2}" uniqueName="2" name="Animal_x000a_Number" queryTableFieldId="2"/>
    <tableColumn id="3" xr3:uid="{E7D80975-913F-4634-8D4B-85850BFF0796}" uniqueName="3" name="Day_x000a_-1" queryTableFieldId="3"/>
    <tableColumn id="4" xr3:uid="{23FD3CBD-511E-4ECE-88DB-5615C9DC1120}" uniqueName="4" name="Day_x000a_3" queryTableFieldId="4"/>
    <tableColumn id="5" xr3:uid="{0B990C93-0B0C-4A51-8F59-C0441004B95A}" uniqueName="5" name="Day_x000a_6" queryTableFieldId="5"/>
    <tableColumn id="6" xr3:uid="{C513CD54-3B2C-4A82-84D9-BA39AD46F35B}" uniqueName="6" name="Day_x000a_10" queryTableFieldId="6"/>
    <tableColumn id="7" xr3:uid="{7DA71086-7F7F-4CB7-96B3-A4E70DC54770}" uniqueName="7" name="Day_x000a_14" queryTableFieldId="7"/>
    <tableColumn id="8" xr3:uid="{F44033EA-F120-4EF9-BABE-3E94DFF3DDFC}" uniqueName="8" name="Day_x000a_17" queryTableFieldId="8"/>
    <tableColumn id="9" xr3:uid="{13D46452-C8B9-4024-B8AD-0FAD21D7DB8D}" uniqueName="9" name="Day_x000a_20" queryTableFieldId="9"/>
    <tableColumn id="10" xr3:uid="{02B8A4C9-AD27-40E8-9217-E9E25AC9CFA5}" uniqueName="10" name="Day_x000a_24" queryTableFieldId="10"/>
    <tableColumn id="11" xr3:uid="{9C7BD198-4B27-44F7-97B5-9BC5A6002F74}" uniqueName="11" name="Day_x000a_27" queryTableFieldId="11"/>
    <tableColumn id="12" xr3:uid="{9DDBF01E-CE22-47B0-B037-843DFCCEA7FE}" uniqueName="12" name="Day_x000a_28" queryTableFieldId="12"/>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29F3-770D-4707-9E01-ED269780BD95}">
  <dimension ref="A1:B15"/>
  <sheetViews>
    <sheetView workbookViewId="0">
      <selection activeCell="A10" sqref="A10"/>
    </sheetView>
  </sheetViews>
  <sheetFormatPr defaultRowHeight="15" x14ac:dyDescent="0.25"/>
  <sheetData>
    <row r="1" spans="1:2" x14ac:dyDescent="0.25">
      <c r="A1" t="s">
        <v>142</v>
      </c>
    </row>
    <row r="3" spans="1:2" x14ac:dyDescent="0.25">
      <c r="A3" t="s">
        <v>221</v>
      </c>
    </row>
    <row r="4" spans="1:2" x14ac:dyDescent="0.25">
      <c r="A4" t="s">
        <v>143</v>
      </c>
      <c r="B4" t="s">
        <v>148</v>
      </c>
    </row>
    <row r="5" spans="1:2" x14ac:dyDescent="0.25">
      <c r="A5" t="s">
        <v>146</v>
      </c>
      <c r="B5" t="s">
        <v>147</v>
      </c>
    </row>
    <row r="6" spans="1:2" x14ac:dyDescent="0.25">
      <c r="A6" t="s">
        <v>132</v>
      </c>
      <c r="B6" t="s">
        <v>149</v>
      </c>
    </row>
    <row r="7" spans="1:2" x14ac:dyDescent="0.25">
      <c r="A7" t="s">
        <v>11</v>
      </c>
      <c r="B7" t="s">
        <v>396</v>
      </c>
    </row>
    <row r="8" spans="1:2" x14ac:dyDescent="0.25">
      <c r="A8" t="s">
        <v>144</v>
      </c>
      <c r="B8" t="s">
        <v>150</v>
      </c>
    </row>
    <row r="9" spans="1:2" x14ac:dyDescent="0.25">
      <c r="A9" t="s">
        <v>171</v>
      </c>
      <c r="B9" t="s">
        <v>151</v>
      </c>
    </row>
    <row r="10" spans="1:2" x14ac:dyDescent="0.25">
      <c r="A10" t="s">
        <v>145</v>
      </c>
      <c r="B10" t="s">
        <v>152</v>
      </c>
    </row>
    <row r="11" spans="1:2" x14ac:dyDescent="0.25">
      <c r="A11" t="s">
        <v>108</v>
      </c>
      <c r="B11" t="s">
        <v>165</v>
      </c>
    </row>
    <row r="12" spans="1:2" x14ac:dyDescent="0.25">
      <c r="A12" t="s">
        <v>3</v>
      </c>
      <c r="B12" t="s">
        <v>251</v>
      </c>
    </row>
    <row r="13" spans="1:2" x14ac:dyDescent="0.25">
      <c r="A13" t="s">
        <v>13</v>
      </c>
      <c r="B13" t="s">
        <v>252</v>
      </c>
    </row>
    <row r="14" spans="1:2" x14ac:dyDescent="0.25">
      <c r="A14" t="s">
        <v>14</v>
      </c>
      <c r="B14" t="s">
        <v>253</v>
      </c>
    </row>
    <row r="15" spans="1:2" x14ac:dyDescent="0.25">
      <c r="A15" t="s">
        <v>393</v>
      </c>
      <c r="B15" t="s">
        <v>394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8FB17-D4A4-44BD-8D49-16BFC830DE3A}">
  <dimension ref="A1:F100"/>
  <sheetViews>
    <sheetView topLeftCell="A27" workbookViewId="0">
      <selection activeCell="C31" sqref="C31"/>
    </sheetView>
  </sheetViews>
  <sheetFormatPr defaultRowHeight="15" x14ac:dyDescent="0.25"/>
  <sheetData>
    <row r="1" spans="1:6" x14ac:dyDescent="0.25">
      <c r="A1" t="s">
        <v>249</v>
      </c>
    </row>
    <row r="2" spans="1:6" x14ac:dyDescent="0.25">
      <c r="A2" t="s">
        <v>250</v>
      </c>
    </row>
    <row r="5" spans="1:6" x14ac:dyDescent="0.25">
      <c r="A5" t="s">
        <v>392</v>
      </c>
    </row>
    <row r="6" spans="1:6" x14ac:dyDescent="0.25">
      <c r="B6" t="s">
        <v>153</v>
      </c>
    </row>
    <row r="7" spans="1:6" ht="17.25" x14ac:dyDescent="0.25">
      <c r="B7" t="s">
        <v>98</v>
      </c>
      <c r="D7" t="s">
        <v>99</v>
      </c>
      <c r="E7" t="s">
        <v>100</v>
      </c>
      <c r="F7" t="s">
        <v>7</v>
      </c>
    </row>
    <row r="8" spans="1:6" x14ac:dyDescent="0.25">
      <c r="D8">
        <v>268</v>
      </c>
      <c r="E8">
        <v>339</v>
      </c>
      <c r="F8">
        <v>360</v>
      </c>
    </row>
    <row r="9" spans="1:6" x14ac:dyDescent="0.25">
      <c r="D9">
        <v>265</v>
      </c>
      <c r="E9">
        <v>331</v>
      </c>
      <c r="F9">
        <v>343</v>
      </c>
    </row>
    <row r="10" spans="1:6" x14ac:dyDescent="0.25">
      <c r="D10">
        <v>275</v>
      </c>
      <c r="E10">
        <v>365</v>
      </c>
      <c r="F10">
        <v>390</v>
      </c>
    </row>
    <row r="11" spans="1:6" x14ac:dyDescent="0.25">
      <c r="D11">
        <v>281</v>
      </c>
      <c r="E11">
        <v>390</v>
      </c>
      <c r="F11">
        <v>434</v>
      </c>
    </row>
    <row r="12" spans="1:6" x14ac:dyDescent="0.25">
      <c r="D12">
        <v>290</v>
      </c>
      <c r="E12">
        <v>375</v>
      </c>
      <c r="F12">
        <v>406</v>
      </c>
    </row>
    <row r="13" spans="1:6" x14ac:dyDescent="0.25">
      <c r="D13">
        <v>275</v>
      </c>
      <c r="E13">
        <v>354</v>
      </c>
      <c r="F13">
        <v>362</v>
      </c>
    </row>
    <row r="14" spans="1:6" x14ac:dyDescent="0.25">
      <c r="D14">
        <v>256</v>
      </c>
      <c r="E14">
        <v>325</v>
      </c>
      <c r="F14">
        <v>341</v>
      </c>
    </row>
    <row r="15" spans="1:6" x14ac:dyDescent="0.25">
      <c r="D15">
        <v>271</v>
      </c>
      <c r="E15">
        <v>348</v>
      </c>
      <c r="F15">
        <v>369</v>
      </c>
    </row>
    <row r="16" spans="1:6" x14ac:dyDescent="0.25">
      <c r="D16">
        <v>284</v>
      </c>
      <c r="E16">
        <v>362</v>
      </c>
      <c r="F16">
        <v>386</v>
      </c>
    </row>
    <row r="17" spans="2:6" x14ac:dyDescent="0.25">
      <c r="C17" t="s">
        <v>2</v>
      </c>
      <c r="D17">
        <f>AVERAGE(D8:D16)</f>
        <v>273.88888888888891</v>
      </c>
      <c r="E17">
        <f t="shared" ref="E17:F17" si="0">AVERAGE(E8:E16)</f>
        <v>354.33333333333331</v>
      </c>
      <c r="F17">
        <f t="shared" si="0"/>
        <v>376.77777777777777</v>
      </c>
    </row>
    <row r="18" spans="2:6" x14ac:dyDescent="0.25">
      <c r="C18" t="s">
        <v>8</v>
      </c>
      <c r="D18">
        <f>_xlfn.STDEV.S(D8:D16)</f>
        <v>10.349449797506683</v>
      </c>
      <c r="E18">
        <f t="shared" ref="E18:F18" si="1">_xlfn.STDEV.S(E8:E16)</f>
        <v>21.07130750570548</v>
      </c>
      <c r="F18">
        <f t="shared" si="1"/>
        <v>30.351185223059154</v>
      </c>
    </row>
    <row r="20" spans="2:6" ht="17.25" x14ac:dyDescent="0.25">
      <c r="B20" t="s">
        <v>101</v>
      </c>
      <c r="D20">
        <v>259</v>
      </c>
      <c r="E20">
        <v>322</v>
      </c>
      <c r="F20">
        <v>319</v>
      </c>
    </row>
    <row r="21" spans="2:6" x14ac:dyDescent="0.25">
      <c r="D21">
        <v>270</v>
      </c>
      <c r="E21">
        <v>348</v>
      </c>
      <c r="F21">
        <v>373</v>
      </c>
    </row>
    <row r="22" spans="2:6" x14ac:dyDescent="0.25">
      <c r="D22">
        <v>272</v>
      </c>
      <c r="E22">
        <v>366</v>
      </c>
      <c r="F22">
        <v>391</v>
      </c>
    </row>
    <row r="23" spans="2:6" x14ac:dyDescent="0.25">
      <c r="D23">
        <v>252</v>
      </c>
      <c r="E23">
        <v>336</v>
      </c>
      <c r="F23">
        <v>358</v>
      </c>
    </row>
    <row r="24" spans="2:6" x14ac:dyDescent="0.25">
      <c r="D24">
        <v>247</v>
      </c>
      <c r="E24">
        <v>311</v>
      </c>
      <c r="F24">
        <v>329</v>
      </c>
    </row>
    <row r="25" spans="2:6" x14ac:dyDescent="0.25">
      <c r="D25">
        <v>253</v>
      </c>
      <c r="E25">
        <v>320</v>
      </c>
      <c r="F25">
        <v>344</v>
      </c>
    </row>
    <row r="26" spans="2:6" x14ac:dyDescent="0.25">
      <c r="D26">
        <v>248</v>
      </c>
      <c r="E26">
        <v>304</v>
      </c>
      <c r="F26">
        <v>316</v>
      </c>
    </row>
    <row r="27" spans="2:6" x14ac:dyDescent="0.25">
      <c r="D27">
        <v>263</v>
      </c>
      <c r="E27">
        <v>328</v>
      </c>
      <c r="F27">
        <v>341</v>
      </c>
    </row>
    <row r="28" spans="2:6" x14ac:dyDescent="0.25">
      <c r="D28">
        <v>248</v>
      </c>
      <c r="E28">
        <v>318</v>
      </c>
      <c r="F28">
        <v>326</v>
      </c>
    </row>
    <row r="29" spans="2:6" x14ac:dyDescent="0.25">
      <c r="C29" t="s">
        <v>2</v>
      </c>
      <c r="D29">
        <f>AVERAGE(D20:D28)</f>
        <v>256.88888888888891</v>
      </c>
      <c r="E29">
        <f t="shared" ref="E29" si="2">AVERAGE(E20:E28)</f>
        <v>328.11111111111109</v>
      </c>
      <c r="F29">
        <f t="shared" ref="F29" si="3">AVERAGE(F20:F28)</f>
        <v>344.11111111111109</v>
      </c>
    </row>
    <row r="30" spans="2:6" x14ac:dyDescent="0.25">
      <c r="C30" t="s">
        <v>3</v>
      </c>
      <c r="D30">
        <f>_xlfn.STDEV.S(D20:D28)</f>
        <v>9.597453365925313</v>
      </c>
      <c r="E30">
        <f t="shared" ref="E30:F30" si="4">_xlfn.STDEV.S(E20:E28)</f>
        <v>19.277217411003882</v>
      </c>
      <c r="F30">
        <f t="shared" si="4"/>
        <v>25.526674501609314</v>
      </c>
    </row>
    <row r="32" spans="2:6" ht="17.25" x14ac:dyDescent="0.25">
      <c r="B32" t="s">
        <v>102</v>
      </c>
      <c r="D32">
        <v>259</v>
      </c>
      <c r="E32">
        <v>349</v>
      </c>
      <c r="F32">
        <v>372</v>
      </c>
    </row>
    <row r="33" spans="1:6" x14ac:dyDescent="0.25">
      <c r="D33">
        <v>264</v>
      </c>
      <c r="E33">
        <v>326</v>
      </c>
      <c r="F33">
        <v>340</v>
      </c>
    </row>
    <row r="34" spans="1:6" x14ac:dyDescent="0.25">
      <c r="D34">
        <v>274</v>
      </c>
      <c r="E34">
        <v>348</v>
      </c>
      <c r="F34">
        <v>358</v>
      </c>
    </row>
    <row r="35" spans="1:6" x14ac:dyDescent="0.25">
      <c r="D35">
        <v>261</v>
      </c>
      <c r="E35">
        <v>343</v>
      </c>
      <c r="F35">
        <v>337</v>
      </c>
    </row>
    <row r="36" spans="1:6" x14ac:dyDescent="0.25">
      <c r="D36">
        <v>266</v>
      </c>
      <c r="E36">
        <v>334</v>
      </c>
      <c r="F36">
        <v>345</v>
      </c>
    </row>
    <row r="37" spans="1:6" x14ac:dyDescent="0.25">
      <c r="D37">
        <v>263</v>
      </c>
      <c r="E37">
        <v>337</v>
      </c>
      <c r="F37">
        <v>371</v>
      </c>
    </row>
    <row r="38" spans="1:6" x14ac:dyDescent="0.25">
      <c r="D38">
        <v>282</v>
      </c>
      <c r="E38">
        <v>361</v>
      </c>
      <c r="F38">
        <v>388</v>
      </c>
    </row>
    <row r="39" spans="1:6" x14ac:dyDescent="0.25">
      <c r="D39">
        <v>269</v>
      </c>
      <c r="E39">
        <v>337</v>
      </c>
      <c r="F39">
        <v>347</v>
      </c>
    </row>
    <row r="40" spans="1:6" x14ac:dyDescent="0.25">
      <c r="D40">
        <v>277</v>
      </c>
      <c r="E40">
        <v>348</v>
      </c>
      <c r="F40">
        <v>378</v>
      </c>
    </row>
    <row r="41" spans="1:6" x14ac:dyDescent="0.25">
      <c r="C41" t="s">
        <v>2</v>
      </c>
      <c r="D41">
        <f>AVERAGE(D32:D40)</f>
        <v>268.33333333333331</v>
      </c>
      <c r="E41">
        <f t="shared" ref="E41" si="5">AVERAGE(E32:E40)</f>
        <v>342.55555555555554</v>
      </c>
      <c r="F41">
        <f t="shared" ref="F41" si="6">AVERAGE(F32:F40)</f>
        <v>359.55555555555554</v>
      </c>
    </row>
    <row r="42" spans="1:6" x14ac:dyDescent="0.25">
      <c r="C42" t="s">
        <v>3</v>
      </c>
      <c r="D42">
        <f>_xlfn.STDEV.S(D32:D40)</f>
        <v>7.810249675906654</v>
      </c>
      <c r="E42">
        <f t="shared" ref="E42:F42" si="7">_xlfn.STDEV.S(E32:E40)</f>
        <v>10.309111396128076</v>
      </c>
      <c r="F42">
        <f t="shared" si="7"/>
        <v>18.36512395214848</v>
      </c>
    </row>
    <row r="44" spans="1:6" x14ac:dyDescent="0.25">
      <c r="A44" t="s">
        <v>1</v>
      </c>
    </row>
    <row r="45" spans="1:6" ht="32.25" x14ac:dyDescent="0.25">
      <c r="D45" s="12" t="s">
        <v>98</v>
      </c>
      <c r="E45" s="12" t="s">
        <v>101</v>
      </c>
      <c r="F45" s="12" t="s">
        <v>102</v>
      </c>
    </row>
    <row r="46" spans="1:6" x14ac:dyDescent="0.25">
      <c r="B46" t="s">
        <v>0</v>
      </c>
      <c r="D46">
        <v>0.81200000000000006</v>
      </c>
      <c r="E46">
        <v>0.69499999999999995</v>
      </c>
      <c r="F46">
        <v>0.84299999999999997</v>
      </c>
    </row>
    <row r="47" spans="1:6" x14ac:dyDescent="0.25">
      <c r="D47">
        <v>0.91600000000000004</v>
      </c>
      <c r="E47">
        <v>0.76300000000000001</v>
      </c>
      <c r="F47">
        <v>0.77100000000000002</v>
      </c>
    </row>
    <row r="48" spans="1:6" x14ac:dyDescent="0.25">
      <c r="D48">
        <v>0.95399999999999996</v>
      </c>
      <c r="E48">
        <v>1.302</v>
      </c>
      <c r="F48">
        <v>0.94199999999999995</v>
      </c>
    </row>
    <row r="49" spans="1:6" x14ac:dyDescent="0.25">
      <c r="D49">
        <v>1.381</v>
      </c>
      <c r="E49">
        <v>1.018</v>
      </c>
      <c r="F49">
        <v>0.83199999999999996</v>
      </c>
    </row>
    <row r="50" spans="1:6" x14ac:dyDescent="0.25">
      <c r="D50">
        <v>1.04</v>
      </c>
      <c r="E50">
        <v>0.627</v>
      </c>
      <c r="F50">
        <v>0.74</v>
      </c>
    </row>
    <row r="51" spans="1:6" x14ac:dyDescent="0.25">
      <c r="D51">
        <v>0.78</v>
      </c>
      <c r="E51">
        <v>0.628</v>
      </c>
      <c r="F51">
        <v>0.78200000000000003</v>
      </c>
    </row>
    <row r="52" spans="1:6" x14ac:dyDescent="0.25">
      <c r="D52">
        <v>0.76100000000000001</v>
      </c>
      <c r="E52">
        <v>0.56399999999999995</v>
      </c>
      <c r="F52">
        <v>0.746</v>
      </c>
    </row>
    <row r="53" spans="1:6" x14ac:dyDescent="0.25">
      <c r="D53">
        <v>0.81599999999999995</v>
      </c>
      <c r="E53">
        <v>0.79900000000000004</v>
      </c>
      <c r="F53">
        <v>0.753</v>
      </c>
    </row>
    <row r="54" spans="1:6" x14ac:dyDescent="0.25">
      <c r="D54">
        <v>0.90400000000000003</v>
      </c>
      <c r="E54">
        <v>0.79100000000000004</v>
      </c>
      <c r="F54">
        <v>0.72299999999999998</v>
      </c>
    </row>
    <row r="55" spans="1:6" x14ac:dyDescent="0.25">
      <c r="C55" t="s">
        <v>2</v>
      </c>
      <c r="D55">
        <f>AVERAGE(D46:D54)</f>
        <v>0.92933333333333346</v>
      </c>
      <c r="E55">
        <f t="shared" ref="E55" si="8">AVERAGE(E46:E54)</f>
        <v>0.79855555555555557</v>
      </c>
      <c r="F55">
        <f t="shared" ref="F55" si="9">AVERAGE(F46:F54)</f>
        <v>0.79244444444444451</v>
      </c>
    </row>
    <row r="56" spans="1:6" x14ac:dyDescent="0.25">
      <c r="C56" t="s">
        <v>3</v>
      </c>
      <c r="D56">
        <f>_xlfn.STDEV.S((D46:D54))</f>
        <v>0.19200455723758147</v>
      </c>
      <c r="E56">
        <f t="shared" ref="E56:F56" si="10">_xlfn.STDEV.S((E46:E54))</f>
        <v>0.23108283747993411</v>
      </c>
      <c r="F56">
        <f t="shared" si="10"/>
        <v>6.9229890782650932E-2</v>
      </c>
    </row>
    <row r="59" spans="1:6" x14ac:dyDescent="0.25">
      <c r="A59" t="s">
        <v>4</v>
      </c>
    </row>
    <row r="60" spans="1:6" ht="17.25" x14ac:dyDescent="0.25">
      <c r="D60" t="s">
        <v>98</v>
      </c>
    </row>
    <row r="61" spans="1:6" x14ac:dyDescent="0.25">
      <c r="D61" t="s">
        <v>5</v>
      </c>
      <c r="E61" t="s">
        <v>6</v>
      </c>
      <c r="F61" t="s">
        <v>7</v>
      </c>
    </row>
    <row r="62" spans="1:6" x14ac:dyDescent="0.25">
      <c r="D62">
        <v>5121.2</v>
      </c>
      <c r="E62">
        <v>18437.599999999999</v>
      </c>
      <c r="F62">
        <v>30803</v>
      </c>
    </row>
    <row r="63" spans="1:6" x14ac:dyDescent="0.25">
      <c r="D63">
        <v>5293.3</v>
      </c>
      <c r="E63">
        <v>34824.699999999997</v>
      </c>
      <c r="F63">
        <v>70323.5</v>
      </c>
    </row>
    <row r="64" spans="1:6" x14ac:dyDescent="0.25">
      <c r="D64">
        <v>6016</v>
      </c>
      <c r="E64">
        <v>12767.8</v>
      </c>
      <c r="F64">
        <v>13995.3</v>
      </c>
    </row>
    <row r="65" spans="3:6" x14ac:dyDescent="0.25">
      <c r="D65">
        <v>2067.1</v>
      </c>
      <c r="E65">
        <v>6711.5</v>
      </c>
      <c r="F65">
        <v>15106.1</v>
      </c>
    </row>
    <row r="66" spans="3:6" x14ac:dyDescent="0.25">
      <c r="D66">
        <v>7969.9</v>
      </c>
      <c r="E66">
        <v>51966.2</v>
      </c>
      <c r="F66">
        <v>62376.2</v>
      </c>
    </row>
    <row r="67" spans="3:6" x14ac:dyDescent="0.25">
      <c r="D67">
        <v>3518.7</v>
      </c>
      <c r="E67">
        <v>10113.6</v>
      </c>
      <c r="F67">
        <v>14189</v>
      </c>
    </row>
    <row r="68" spans="3:6" x14ac:dyDescent="0.25">
      <c r="D68">
        <v>17753.2</v>
      </c>
      <c r="E68">
        <v>84569.5</v>
      </c>
      <c r="F68">
        <v>112663.2</v>
      </c>
    </row>
    <row r="69" spans="3:6" x14ac:dyDescent="0.25">
      <c r="D69">
        <v>1155</v>
      </c>
      <c r="E69">
        <v>4079.7</v>
      </c>
      <c r="F69">
        <v>5681</v>
      </c>
    </row>
    <row r="70" spans="3:6" x14ac:dyDescent="0.25">
      <c r="D70">
        <v>1679.8</v>
      </c>
      <c r="E70">
        <v>5819.3</v>
      </c>
      <c r="F70">
        <v>9399.2000000000007</v>
      </c>
    </row>
    <row r="71" spans="3:6" x14ac:dyDescent="0.25">
      <c r="C71" t="s">
        <v>2</v>
      </c>
      <c r="D71">
        <f>AVERAGE(D62:D70)</f>
        <v>5619.3555555555558</v>
      </c>
      <c r="E71">
        <f t="shared" ref="E71:F71" si="11">AVERAGE(E62:E70)</f>
        <v>25476.655555555553</v>
      </c>
      <c r="F71">
        <f t="shared" si="11"/>
        <v>37170.722222222219</v>
      </c>
    </row>
    <row r="72" spans="3:6" x14ac:dyDescent="0.25">
      <c r="C72" t="s">
        <v>8</v>
      </c>
      <c r="D72">
        <f>_xlfn.STDEV.S(D62:D70)</f>
        <v>5071.351890549282</v>
      </c>
      <c r="E72">
        <f t="shared" ref="E72:F72" si="12">_xlfn.STDEV.S(E62:E70)</f>
        <v>27213.290297440657</v>
      </c>
      <c r="F72">
        <f t="shared" si="12"/>
        <v>36723.718883671681</v>
      </c>
    </row>
    <row r="74" spans="3:6" ht="17.25" x14ac:dyDescent="0.25">
      <c r="D74" t="s">
        <v>101</v>
      </c>
    </row>
    <row r="75" spans="3:6" x14ac:dyDescent="0.25">
      <c r="D75" t="s">
        <v>5</v>
      </c>
      <c r="E75" t="s">
        <v>6</v>
      </c>
      <c r="F75" t="s">
        <v>7</v>
      </c>
    </row>
    <row r="76" spans="3:6" x14ac:dyDescent="0.25">
      <c r="D76">
        <v>5758.1</v>
      </c>
      <c r="E76">
        <v>13778.9</v>
      </c>
      <c r="F76">
        <v>12298.4</v>
      </c>
    </row>
    <row r="77" spans="3:6" x14ac:dyDescent="0.25">
      <c r="D77">
        <v>2603</v>
      </c>
      <c r="E77">
        <v>5118.3999999999996</v>
      </c>
      <c r="F77">
        <v>8792.4</v>
      </c>
    </row>
    <row r="78" spans="3:6" x14ac:dyDescent="0.25">
      <c r="D78">
        <v>4607.2</v>
      </c>
      <c r="E78">
        <v>16592.900000000001</v>
      </c>
      <c r="F78">
        <v>13741.4</v>
      </c>
    </row>
    <row r="79" spans="3:6" x14ac:dyDescent="0.25">
      <c r="D79">
        <v>4134.2</v>
      </c>
      <c r="E79">
        <v>18289.5</v>
      </c>
      <c r="F79">
        <v>33005.300000000003</v>
      </c>
    </row>
    <row r="80" spans="3:6" x14ac:dyDescent="0.25">
      <c r="D80">
        <v>44654.7</v>
      </c>
      <c r="E80">
        <v>122575.7</v>
      </c>
      <c r="F80">
        <v>135119.5</v>
      </c>
    </row>
    <row r="81" spans="3:6" x14ac:dyDescent="0.25">
      <c r="D81">
        <v>7343.3</v>
      </c>
      <c r="E81">
        <v>11288.4</v>
      </c>
      <c r="F81">
        <v>9651.6</v>
      </c>
    </row>
    <row r="82" spans="3:6" x14ac:dyDescent="0.25">
      <c r="D82">
        <v>5801.5</v>
      </c>
      <c r="E82">
        <v>28051.7</v>
      </c>
      <c r="F82">
        <v>51209.4</v>
      </c>
    </row>
    <row r="83" spans="3:6" x14ac:dyDescent="0.25">
      <c r="D83">
        <v>3382</v>
      </c>
      <c r="E83">
        <v>9678.4</v>
      </c>
      <c r="F83">
        <v>7449</v>
      </c>
    </row>
    <row r="84" spans="3:6" x14ac:dyDescent="0.25">
      <c r="D84">
        <v>16038.3</v>
      </c>
      <c r="E84">
        <v>39167.199999999997</v>
      </c>
      <c r="F84">
        <v>10821.3</v>
      </c>
    </row>
    <row r="85" spans="3:6" x14ac:dyDescent="0.25">
      <c r="C85" t="s">
        <v>2</v>
      </c>
      <c r="D85">
        <f>AVERAGE(D76:D84)</f>
        <v>10480.255555555555</v>
      </c>
      <c r="E85">
        <f t="shared" ref="E85" si="13">AVERAGE(E76:E84)</f>
        <v>29393.455555555553</v>
      </c>
      <c r="F85">
        <f t="shared" ref="F85" si="14">AVERAGE(F76:F84)</f>
        <v>31343.144444444442</v>
      </c>
    </row>
    <row r="86" spans="3:6" x14ac:dyDescent="0.25">
      <c r="C86" t="s">
        <v>8</v>
      </c>
      <c r="D86">
        <f>_xlfn.STDEV.S(D76:D84)</f>
        <v>13416.482855159087</v>
      </c>
      <c r="E86">
        <f t="shared" ref="E86:F86" si="15">_xlfn.STDEV.S(E76:E84)</f>
        <v>36429.689539066589</v>
      </c>
      <c r="F86">
        <f t="shared" si="15"/>
        <v>41549.100404284058</v>
      </c>
    </row>
    <row r="88" spans="3:6" ht="17.25" x14ac:dyDescent="0.25">
      <c r="D88" t="s">
        <v>102</v>
      </c>
    </row>
    <row r="89" spans="3:6" x14ac:dyDescent="0.25">
      <c r="D89" t="s">
        <v>5</v>
      </c>
      <c r="E89" t="s">
        <v>6</v>
      </c>
      <c r="F89" t="s">
        <v>7</v>
      </c>
    </row>
    <row r="90" spans="3:6" x14ac:dyDescent="0.25">
      <c r="D90">
        <v>769.8</v>
      </c>
      <c r="E90">
        <v>4164.3</v>
      </c>
      <c r="F90">
        <v>15802.8</v>
      </c>
    </row>
    <row r="91" spans="3:6" x14ac:dyDescent="0.25">
      <c r="D91">
        <v>11040.7</v>
      </c>
      <c r="E91">
        <v>19537.2</v>
      </c>
      <c r="F91">
        <v>15229.8</v>
      </c>
    </row>
    <row r="92" spans="3:6" x14ac:dyDescent="0.25">
      <c r="D92">
        <v>27203.7</v>
      </c>
      <c r="E92">
        <v>148438.29999999999</v>
      </c>
      <c r="F92">
        <v>133184.4</v>
      </c>
    </row>
    <row r="93" spans="3:6" x14ac:dyDescent="0.25">
      <c r="D93">
        <v>50835.8</v>
      </c>
      <c r="E93">
        <v>98929.600000000006</v>
      </c>
      <c r="F93">
        <v>104034.6</v>
      </c>
    </row>
    <row r="94" spans="3:6" x14ac:dyDescent="0.25">
      <c r="D94">
        <v>3759</v>
      </c>
      <c r="E94">
        <v>9953.6</v>
      </c>
      <c r="F94">
        <v>14951.9</v>
      </c>
    </row>
    <row r="95" spans="3:6" x14ac:dyDescent="0.25">
      <c r="D95">
        <v>2822</v>
      </c>
      <c r="E95">
        <v>4920.7</v>
      </c>
      <c r="F95">
        <v>7702.7</v>
      </c>
    </row>
    <row r="96" spans="3:6" x14ac:dyDescent="0.25">
      <c r="D96">
        <v>6899.5</v>
      </c>
      <c r="E96">
        <v>16989.5</v>
      </c>
      <c r="F96">
        <v>12600.3</v>
      </c>
    </row>
    <row r="97" spans="3:6" x14ac:dyDescent="0.25">
      <c r="D97">
        <v>23309.7</v>
      </c>
      <c r="E97">
        <v>85377.9</v>
      </c>
      <c r="F97">
        <v>86507.3</v>
      </c>
    </row>
    <row r="98" spans="3:6" x14ac:dyDescent="0.25">
      <c r="D98">
        <v>16200.8</v>
      </c>
      <c r="E98">
        <v>52660.800000000003</v>
      </c>
      <c r="F98">
        <v>64017.7</v>
      </c>
    </row>
    <row r="99" spans="3:6" x14ac:dyDescent="0.25">
      <c r="C99" t="s">
        <v>2</v>
      </c>
      <c r="D99">
        <f>AVERAGE(D90:D98)</f>
        <v>15871.222222222223</v>
      </c>
      <c r="E99">
        <f t="shared" ref="E99" si="16">AVERAGE(E90:E98)</f>
        <v>48996.877777777772</v>
      </c>
      <c r="F99">
        <f t="shared" ref="F99" si="17">AVERAGE(F90:F98)</f>
        <v>50447.944444444445</v>
      </c>
    </row>
    <row r="100" spans="3:6" x14ac:dyDescent="0.25">
      <c r="C100" t="s">
        <v>8</v>
      </c>
      <c r="D100">
        <f>_xlfn.STDEV.S(D90:D98)</f>
        <v>16028.307577515618</v>
      </c>
      <c r="E100">
        <f t="shared" ref="E100:F100" si="18">_xlfn.STDEV.S(E90:E98)</f>
        <v>51342.317062043905</v>
      </c>
      <c r="F100">
        <f t="shared" si="18"/>
        <v>47646.404817077004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E6FF1-FFD6-49D7-878C-1371914B8DBC}">
  <dimension ref="A1:AS398"/>
  <sheetViews>
    <sheetView tabSelected="1" topLeftCell="A161" workbookViewId="0">
      <selection activeCell="A2" sqref="A2"/>
    </sheetView>
  </sheetViews>
  <sheetFormatPr defaultRowHeight="15" x14ac:dyDescent="0.25"/>
  <cols>
    <col min="2" max="2" width="8" customWidth="1"/>
    <col min="3" max="3" width="10.5703125" customWidth="1"/>
    <col min="5" max="5" width="11" customWidth="1"/>
    <col min="6" max="6" width="9.42578125" customWidth="1"/>
  </cols>
  <sheetData>
    <row r="1" spans="1:45" x14ac:dyDescent="0.25">
      <c r="A1" t="s">
        <v>395</v>
      </c>
    </row>
    <row r="2" spans="1:45" x14ac:dyDescent="0.25">
      <c r="C2" s="122" t="s">
        <v>190</v>
      </c>
      <c r="D2" s="122"/>
      <c r="E2" s="122"/>
      <c r="F2" s="122"/>
      <c r="G2" s="122"/>
      <c r="H2" s="122"/>
      <c r="I2" s="122"/>
      <c r="J2" s="122"/>
      <c r="K2" s="122"/>
      <c r="L2" s="122"/>
      <c r="M2" s="122"/>
      <c r="N2" s="122"/>
      <c r="O2" s="122"/>
    </row>
    <row r="3" spans="1:45" x14ac:dyDescent="0.25">
      <c r="B3" t="s">
        <v>97</v>
      </c>
    </row>
    <row r="4" spans="1:45" x14ac:dyDescent="0.25">
      <c r="B4" t="s">
        <v>61</v>
      </c>
    </row>
    <row r="5" spans="1:45" x14ac:dyDescent="0.25">
      <c r="B5" t="s">
        <v>196</v>
      </c>
    </row>
    <row r="6" spans="1:45" x14ac:dyDescent="0.25">
      <c r="B6" t="s">
        <v>197</v>
      </c>
    </row>
    <row r="7" spans="1:45" x14ac:dyDescent="0.25">
      <c r="B7" t="s">
        <v>195</v>
      </c>
    </row>
    <row r="9" spans="1:45" x14ac:dyDescent="0.25">
      <c r="C9" t="s">
        <v>164</v>
      </c>
    </row>
    <row r="10" spans="1:45" x14ac:dyDescent="0.25">
      <c r="C10" t="s">
        <v>103</v>
      </c>
      <c r="D10" t="s">
        <v>254</v>
      </c>
      <c r="E10" t="s">
        <v>255</v>
      </c>
      <c r="F10" t="s">
        <v>256</v>
      </c>
      <c r="G10" t="s">
        <v>257</v>
      </c>
      <c r="H10" t="s">
        <v>258</v>
      </c>
      <c r="I10" t="s">
        <v>259</v>
      </c>
      <c r="J10" t="s">
        <v>260</v>
      </c>
      <c r="K10" t="s">
        <v>261</v>
      </c>
      <c r="L10" t="s">
        <v>262</v>
      </c>
      <c r="M10" t="s">
        <v>263</v>
      </c>
      <c r="N10" t="s">
        <v>264</v>
      </c>
      <c r="Q10" t="s">
        <v>233</v>
      </c>
    </row>
    <row r="11" spans="1:45" ht="30" x14ac:dyDescent="0.25">
      <c r="C11" s="129" t="s">
        <v>265</v>
      </c>
      <c r="D11">
        <v>101</v>
      </c>
      <c r="E11">
        <v>223</v>
      </c>
      <c r="F11">
        <v>255</v>
      </c>
      <c r="G11">
        <v>277</v>
      </c>
      <c r="H11">
        <v>290</v>
      </c>
      <c r="I11">
        <v>312</v>
      </c>
      <c r="J11">
        <v>320</v>
      </c>
      <c r="K11">
        <v>328</v>
      </c>
      <c r="L11">
        <v>344</v>
      </c>
      <c r="M11">
        <v>356</v>
      </c>
      <c r="N11">
        <v>347</v>
      </c>
      <c r="Q11" s="130"/>
      <c r="R11" s="131" t="s">
        <v>10</v>
      </c>
      <c r="S11" s="131"/>
      <c r="T11" s="131"/>
      <c r="U11" s="131" t="s">
        <v>21</v>
      </c>
      <c r="V11" s="131"/>
      <c r="W11" s="131"/>
      <c r="X11" s="131" t="s">
        <v>22</v>
      </c>
      <c r="Y11" s="136"/>
      <c r="Z11" s="131"/>
      <c r="AA11" s="131" t="s">
        <v>23</v>
      </c>
      <c r="AB11" s="131"/>
      <c r="AC11" s="132"/>
      <c r="AD11" s="131" t="s">
        <v>24</v>
      </c>
      <c r="AE11" s="131"/>
      <c r="AF11" s="131"/>
      <c r="AG11" s="131" t="s">
        <v>25</v>
      </c>
      <c r="AH11" s="131"/>
      <c r="AI11" s="131"/>
      <c r="AJ11" s="131" t="s">
        <v>58</v>
      </c>
      <c r="AK11" s="136"/>
      <c r="AL11" s="132"/>
    </row>
    <row r="12" spans="1:45" x14ac:dyDescent="0.25">
      <c r="C12" s="128"/>
      <c r="D12">
        <v>102</v>
      </c>
      <c r="E12">
        <v>229</v>
      </c>
      <c r="F12">
        <v>271</v>
      </c>
      <c r="G12">
        <v>290</v>
      </c>
      <c r="H12">
        <v>313</v>
      </c>
      <c r="I12">
        <v>340</v>
      </c>
      <c r="J12">
        <v>357</v>
      </c>
      <c r="K12">
        <v>369</v>
      </c>
      <c r="L12">
        <v>384</v>
      </c>
      <c r="M12">
        <v>398</v>
      </c>
      <c r="N12">
        <v>389</v>
      </c>
      <c r="Q12" s="133" t="s">
        <v>9</v>
      </c>
      <c r="R12" s="134" t="s">
        <v>12</v>
      </c>
      <c r="S12" s="134" t="s">
        <v>13</v>
      </c>
      <c r="T12" s="134" t="s">
        <v>14</v>
      </c>
      <c r="U12" s="134" t="s">
        <v>12</v>
      </c>
      <c r="V12" s="134" t="s">
        <v>13</v>
      </c>
      <c r="W12" s="134" t="s">
        <v>14</v>
      </c>
      <c r="X12" s="134" t="s">
        <v>12</v>
      </c>
      <c r="Y12" s="134" t="s">
        <v>13</v>
      </c>
      <c r="Z12" s="134" t="s">
        <v>14</v>
      </c>
      <c r="AA12" s="134" t="s">
        <v>12</v>
      </c>
      <c r="AB12" s="134" t="s">
        <v>13</v>
      </c>
      <c r="AC12" s="135" t="s">
        <v>14</v>
      </c>
      <c r="AD12" s="134" t="s">
        <v>12</v>
      </c>
      <c r="AE12" s="134" t="s">
        <v>13</v>
      </c>
      <c r="AF12" s="134" t="s">
        <v>14</v>
      </c>
      <c r="AG12" s="134" t="s">
        <v>12</v>
      </c>
      <c r="AH12" s="134" t="s">
        <v>13</v>
      </c>
      <c r="AI12" s="134" t="s">
        <v>14</v>
      </c>
      <c r="AJ12" s="134" t="s">
        <v>12</v>
      </c>
      <c r="AK12" s="134" t="s">
        <v>13</v>
      </c>
      <c r="AL12" s="135" t="s">
        <v>14</v>
      </c>
      <c r="AM12" s="13"/>
      <c r="AN12" s="13"/>
      <c r="AO12" s="13"/>
      <c r="AP12" s="13"/>
      <c r="AQ12" s="13"/>
      <c r="AR12" s="13"/>
      <c r="AS12" s="13"/>
    </row>
    <row r="13" spans="1:45" x14ac:dyDescent="0.25">
      <c r="C13" s="128"/>
      <c r="D13">
        <v>103</v>
      </c>
      <c r="E13">
        <v>289</v>
      </c>
      <c r="F13">
        <v>330</v>
      </c>
      <c r="G13">
        <v>356</v>
      </c>
      <c r="H13">
        <v>384</v>
      </c>
      <c r="I13">
        <v>422</v>
      </c>
      <c r="J13">
        <v>438</v>
      </c>
      <c r="K13">
        <v>460</v>
      </c>
      <c r="L13">
        <v>482</v>
      </c>
      <c r="M13">
        <v>498</v>
      </c>
      <c r="N13">
        <v>487</v>
      </c>
      <c r="Q13" s="130" t="s">
        <v>268</v>
      </c>
      <c r="R13" s="131" t="s">
        <v>269</v>
      </c>
      <c r="S13" s="131" t="s">
        <v>270</v>
      </c>
      <c r="T13" s="131" t="s">
        <v>271</v>
      </c>
      <c r="U13" s="131" t="s">
        <v>272</v>
      </c>
      <c r="V13" s="131" t="s">
        <v>273</v>
      </c>
      <c r="W13" s="131" t="s">
        <v>271</v>
      </c>
      <c r="X13" s="131" t="s">
        <v>274</v>
      </c>
      <c r="Y13" s="131" t="s">
        <v>275</v>
      </c>
      <c r="Z13" s="131" t="s">
        <v>271</v>
      </c>
      <c r="AA13" s="131" t="s">
        <v>276</v>
      </c>
      <c r="AB13" s="131" t="s">
        <v>277</v>
      </c>
      <c r="AC13" s="132" t="s">
        <v>271</v>
      </c>
      <c r="AD13" s="131" t="s">
        <v>269</v>
      </c>
      <c r="AE13" s="131" t="s">
        <v>346</v>
      </c>
      <c r="AF13" s="131" t="s">
        <v>271</v>
      </c>
      <c r="AG13" s="131" t="s">
        <v>347</v>
      </c>
      <c r="AH13" s="131" t="s">
        <v>348</v>
      </c>
      <c r="AI13" s="131" t="s">
        <v>349</v>
      </c>
      <c r="AJ13" s="131" t="s">
        <v>350</v>
      </c>
      <c r="AK13" s="131" t="s">
        <v>351</v>
      </c>
      <c r="AL13" s="132" t="s">
        <v>271</v>
      </c>
      <c r="AM13" s="13"/>
      <c r="AN13" s="13"/>
      <c r="AO13" s="13"/>
      <c r="AP13" s="13"/>
      <c r="AQ13" s="13"/>
      <c r="AR13" s="13"/>
      <c r="AS13" s="13"/>
    </row>
    <row r="14" spans="1:45" x14ac:dyDescent="0.25">
      <c r="C14" s="128"/>
      <c r="D14">
        <v>104</v>
      </c>
      <c r="E14">
        <v>281</v>
      </c>
      <c r="F14">
        <v>319</v>
      </c>
      <c r="G14">
        <v>341</v>
      </c>
      <c r="H14">
        <v>377</v>
      </c>
      <c r="I14">
        <v>403</v>
      </c>
      <c r="J14">
        <v>419</v>
      </c>
      <c r="K14">
        <v>436</v>
      </c>
      <c r="L14">
        <v>449</v>
      </c>
      <c r="M14">
        <v>474</v>
      </c>
      <c r="N14">
        <v>470</v>
      </c>
      <c r="Q14" s="133" t="s">
        <v>278</v>
      </c>
      <c r="R14" s="134" t="s">
        <v>279</v>
      </c>
      <c r="S14" s="134" t="s">
        <v>280</v>
      </c>
      <c r="T14" s="134" t="s">
        <v>271</v>
      </c>
      <c r="U14" s="134" t="s">
        <v>281</v>
      </c>
      <c r="V14" s="134" t="s">
        <v>282</v>
      </c>
      <c r="W14" s="134" t="s">
        <v>271</v>
      </c>
      <c r="X14" s="134" t="s">
        <v>283</v>
      </c>
      <c r="Y14" s="134" t="s">
        <v>284</v>
      </c>
      <c r="Z14" s="134" t="s">
        <v>271</v>
      </c>
      <c r="AA14" s="134" t="s">
        <v>285</v>
      </c>
      <c r="AB14" s="134" t="s">
        <v>286</v>
      </c>
      <c r="AC14" s="135" t="s">
        <v>271</v>
      </c>
      <c r="AD14" s="134" t="s">
        <v>352</v>
      </c>
      <c r="AE14" s="134" t="s">
        <v>353</v>
      </c>
      <c r="AF14" s="134" t="s">
        <v>271</v>
      </c>
      <c r="AG14" s="134" t="s">
        <v>354</v>
      </c>
      <c r="AH14" s="134" t="s">
        <v>355</v>
      </c>
      <c r="AI14" s="134" t="s">
        <v>349</v>
      </c>
      <c r="AJ14" s="134" t="s">
        <v>15</v>
      </c>
      <c r="AK14" s="134" t="s">
        <v>297</v>
      </c>
      <c r="AL14" s="135" t="s">
        <v>271</v>
      </c>
      <c r="AM14" s="13"/>
      <c r="AN14" s="13"/>
      <c r="AO14" s="13"/>
      <c r="AP14" s="13"/>
      <c r="AQ14" s="13"/>
      <c r="AR14" s="13"/>
      <c r="AS14" s="13"/>
    </row>
    <row r="15" spans="1:45" x14ac:dyDescent="0.25">
      <c r="C15" s="128"/>
      <c r="D15">
        <v>105</v>
      </c>
      <c r="E15">
        <v>267</v>
      </c>
      <c r="F15">
        <v>292</v>
      </c>
      <c r="G15">
        <v>308</v>
      </c>
      <c r="H15">
        <v>335</v>
      </c>
      <c r="I15">
        <v>355</v>
      </c>
      <c r="J15">
        <v>369</v>
      </c>
      <c r="K15">
        <v>383</v>
      </c>
      <c r="L15">
        <v>400</v>
      </c>
      <c r="M15">
        <v>408</v>
      </c>
      <c r="N15">
        <v>400</v>
      </c>
      <c r="Q15" s="130" t="s">
        <v>287</v>
      </c>
      <c r="R15" s="131" t="s">
        <v>288</v>
      </c>
      <c r="S15" s="131" t="s">
        <v>277</v>
      </c>
      <c r="T15" s="131" t="s">
        <v>271</v>
      </c>
      <c r="U15" s="131" t="s">
        <v>289</v>
      </c>
      <c r="V15" s="131" t="s">
        <v>290</v>
      </c>
      <c r="W15" s="131" t="s">
        <v>271</v>
      </c>
      <c r="X15" s="131" t="s">
        <v>291</v>
      </c>
      <c r="Y15" s="131" t="s">
        <v>292</v>
      </c>
      <c r="Z15" s="131" t="s">
        <v>271</v>
      </c>
      <c r="AA15" s="131" t="s">
        <v>293</v>
      </c>
      <c r="AB15" s="131" t="s">
        <v>294</v>
      </c>
      <c r="AC15" s="132" t="s">
        <v>271</v>
      </c>
      <c r="AD15" s="131" t="s">
        <v>356</v>
      </c>
      <c r="AE15" s="131" t="s">
        <v>357</v>
      </c>
      <c r="AF15" s="131" t="s">
        <v>271</v>
      </c>
      <c r="AG15" s="131" t="s">
        <v>288</v>
      </c>
      <c r="AH15" s="131" t="s">
        <v>305</v>
      </c>
      <c r="AI15" s="131" t="s">
        <v>349</v>
      </c>
      <c r="AJ15" s="131" t="s">
        <v>16</v>
      </c>
      <c r="AK15" s="131" t="s">
        <v>358</v>
      </c>
      <c r="AL15" s="132" t="s">
        <v>271</v>
      </c>
      <c r="AM15" s="13"/>
      <c r="AN15" s="13"/>
      <c r="AO15" s="13"/>
      <c r="AP15" s="13"/>
      <c r="AQ15" s="13"/>
      <c r="AR15" s="13"/>
      <c r="AS15" s="13"/>
    </row>
    <row r="16" spans="1:45" x14ac:dyDescent="0.25">
      <c r="C16" s="128"/>
      <c r="D16">
        <v>106</v>
      </c>
      <c r="E16">
        <v>274</v>
      </c>
      <c r="F16">
        <v>312</v>
      </c>
      <c r="G16">
        <v>336</v>
      </c>
      <c r="H16">
        <v>371</v>
      </c>
      <c r="I16">
        <v>396</v>
      </c>
      <c r="J16">
        <v>419</v>
      </c>
      <c r="K16">
        <v>429</v>
      </c>
      <c r="L16">
        <v>447</v>
      </c>
      <c r="M16">
        <v>454</v>
      </c>
      <c r="N16">
        <v>448</v>
      </c>
      <c r="Q16" s="133" t="s">
        <v>295</v>
      </c>
      <c r="R16" s="134" t="s">
        <v>296</v>
      </c>
      <c r="S16" s="134" t="s">
        <v>297</v>
      </c>
      <c r="T16" s="134" t="s">
        <v>271</v>
      </c>
      <c r="U16" s="134" t="s">
        <v>298</v>
      </c>
      <c r="V16" s="134" t="s">
        <v>292</v>
      </c>
      <c r="W16" s="134" t="s">
        <v>271</v>
      </c>
      <c r="X16" s="134" t="s">
        <v>299</v>
      </c>
      <c r="Y16" s="134" t="s">
        <v>300</v>
      </c>
      <c r="Z16" s="134" t="s">
        <v>271</v>
      </c>
      <c r="AA16" s="134" t="s">
        <v>301</v>
      </c>
      <c r="AB16" s="134" t="s">
        <v>302</v>
      </c>
      <c r="AC16" s="135" t="s">
        <v>271</v>
      </c>
      <c r="AD16" s="134" t="s">
        <v>359</v>
      </c>
      <c r="AE16" s="134" t="s">
        <v>360</v>
      </c>
      <c r="AF16" s="134" t="s">
        <v>271</v>
      </c>
      <c r="AG16" s="134" t="s">
        <v>361</v>
      </c>
      <c r="AH16" s="134" t="s">
        <v>362</v>
      </c>
      <c r="AI16" s="134" t="s">
        <v>349</v>
      </c>
      <c r="AJ16" s="134" t="s">
        <v>17</v>
      </c>
      <c r="AK16" s="134" t="s">
        <v>358</v>
      </c>
      <c r="AL16" s="135" t="s">
        <v>271</v>
      </c>
      <c r="AM16" s="13"/>
      <c r="AN16" s="13"/>
      <c r="AO16" s="13"/>
      <c r="AP16" s="13"/>
      <c r="AQ16" s="13"/>
      <c r="AR16" s="13"/>
      <c r="AS16" s="13"/>
    </row>
    <row r="17" spans="3:45" x14ac:dyDescent="0.25">
      <c r="C17" s="128"/>
      <c r="D17">
        <v>107</v>
      </c>
      <c r="E17">
        <v>269</v>
      </c>
      <c r="F17">
        <v>315</v>
      </c>
      <c r="G17">
        <v>339</v>
      </c>
      <c r="H17">
        <v>369</v>
      </c>
      <c r="I17">
        <v>396</v>
      </c>
      <c r="J17">
        <v>421</v>
      </c>
      <c r="K17">
        <v>441</v>
      </c>
      <c r="L17">
        <v>472</v>
      </c>
      <c r="M17">
        <v>485</v>
      </c>
      <c r="N17">
        <v>475</v>
      </c>
      <c r="Q17" s="130" t="s">
        <v>303</v>
      </c>
      <c r="R17" s="131" t="s">
        <v>304</v>
      </c>
      <c r="S17" s="131" t="s">
        <v>305</v>
      </c>
      <c r="T17" s="131" t="s">
        <v>271</v>
      </c>
      <c r="U17" s="131" t="s">
        <v>306</v>
      </c>
      <c r="V17" s="131" t="s">
        <v>307</v>
      </c>
      <c r="W17" s="131" t="s">
        <v>271</v>
      </c>
      <c r="X17" s="131" t="s">
        <v>308</v>
      </c>
      <c r="Y17" s="131" t="s">
        <v>309</v>
      </c>
      <c r="Z17" s="131" t="s">
        <v>271</v>
      </c>
      <c r="AA17" s="131" t="s">
        <v>310</v>
      </c>
      <c r="AB17" s="131" t="s">
        <v>311</v>
      </c>
      <c r="AC17" s="132" t="s">
        <v>271</v>
      </c>
      <c r="AD17" s="131" t="s">
        <v>363</v>
      </c>
      <c r="AE17" s="131" t="s">
        <v>355</v>
      </c>
      <c r="AF17" s="131" t="s">
        <v>271</v>
      </c>
      <c r="AG17" s="131" t="s">
        <v>304</v>
      </c>
      <c r="AH17" s="131" t="s">
        <v>364</v>
      </c>
      <c r="AI17" s="131" t="s">
        <v>349</v>
      </c>
      <c r="AJ17" s="131" t="s">
        <v>18</v>
      </c>
      <c r="AK17" s="131" t="s">
        <v>364</v>
      </c>
      <c r="AL17" s="132" t="s">
        <v>271</v>
      </c>
      <c r="AM17" s="13"/>
      <c r="AN17" s="13"/>
      <c r="AO17" s="13"/>
      <c r="AP17" s="13"/>
      <c r="AQ17" s="13"/>
      <c r="AR17" s="13"/>
      <c r="AS17" s="13"/>
    </row>
    <row r="18" spans="3:45" x14ac:dyDescent="0.25">
      <c r="C18" s="128"/>
      <c r="D18">
        <v>108</v>
      </c>
      <c r="E18">
        <v>302</v>
      </c>
      <c r="F18">
        <v>341</v>
      </c>
      <c r="G18">
        <v>365</v>
      </c>
      <c r="H18">
        <v>395</v>
      </c>
      <c r="I18">
        <v>418</v>
      </c>
      <c r="J18">
        <v>438</v>
      </c>
      <c r="K18">
        <v>462</v>
      </c>
      <c r="L18">
        <v>478</v>
      </c>
      <c r="M18">
        <v>490</v>
      </c>
      <c r="N18">
        <v>473</v>
      </c>
      <c r="Q18" s="133" t="s">
        <v>312</v>
      </c>
      <c r="R18" s="134" t="s">
        <v>313</v>
      </c>
      <c r="S18" s="134" t="s">
        <v>314</v>
      </c>
      <c r="T18" s="134" t="s">
        <v>271</v>
      </c>
      <c r="U18" s="134" t="s">
        <v>315</v>
      </c>
      <c r="V18" s="134" t="s">
        <v>309</v>
      </c>
      <c r="W18" s="134" t="s">
        <v>271</v>
      </c>
      <c r="X18" s="134" t="s">
        <v>316</v>
      </c>
      <c r="Y18" s="134" t="s">
        <v>309</v>
      </c>
      <c r="Z18" s="134" t="s">
        <v>271</v>
      </c>
      <c r="AA18" s="134" t="s">
        <v>317</v>
      </c>
      <c r="AB18" s="134" t="s">
        <v>302</v>
      </c>
      <c r="AC18" s="135" t="s">
        <v>271</v>
      </c>
      <c r="AD18" s="134" t="s">
        <v>365</v>
      </c>
      <c r="AE18" s="134" t="s">
        <v>284</v>
      </c>
      <c r="AF18" s="134" t="s">
        <v>271</v>
      </c>
      <c r="AG18" s="134" t="s">
        <v>366</v>
      </c>
      <c r="AH18" s="134" t="s">
        <v>342</v>
      </c>
      <c r="AI18" s="134" t="s">
        <v>349</v>
      </c>
      <c r="AJ18" s="134" t="s">
        <v>19</v>
      </c>
      <c r="AK18" s="134" t="s">
        <v>309</v>
      </c>
      <c r="AL18" s="135" t="s">
        <v>271</v>
      </c>
      <c r="AM18" s="13"/>
      <c r="AN18" s="13"/>
      <c r="AO18" s="13"/>
      <c r="AP18" s="13"/>
      <c r="AQ18" s="13"/>
      <c r="AR18" s="13"/>
      <c r="AS18" s="13"/>
    </row>
    <row r="19" spans="3:45" x14ac:dyDescent="0.25">
      <c r="C19" s="128"/>
      <c r="D19">
        <v>109</v>
      </c>
      <c r="E19">
        <v>290</v>
      </c>
      <c r="F19">
        <v>327</v>
      </c>
      <c r="G19">
        <v>348</v>
      </c>
      <c r="H19">
        <v>387</v>
      </c>
      <c r="I19">
        <v>407</v>
      </c>
      <c r="J19">
        <v>431</v>
      </c>
      <c r="K19">
        <v>448</v>
      </c>
      <c r="L19">
        <v>474</v>
      </c>
      <c r="M19">
        <v>476</v>
      </c>
      <c r="N19">
        <v>478</v>
      </c>
      <c r="Q19" s="130" t="s">
        <v>318</v>
      </c>
      <c r="R19" s="131" t="s">
        <v>319</v>
      </c>
      <c r="S19" s="131" t="s">
        <v>320</v>
      </c>
      <c r="T19" s="131" t="s">
        <v>271</v>
      </c>
      <c r="U19" s="131" t="s">
        <v>321</v>
      </c>
      <c r="V19" s="131" t="s">
        <v>322</v>
      </c>
      <c r="W19" s="131" t="s">
        <v>271</v>
      </c>
      <c r="X19" s="131" t="s">
        <v>323</v>
      </c>
      <c r="Y19" s="131" t="s">
        <v>324</v>
      </c>
      <c r="Z19" s="131" t="s">
        <v>271</v>
      </c>
      <c r="AA19" s="131" t="s">
        <v>325</v>
      </c>
      <c r="AB19" s="131" t="s">
        <v>286</v>
      </c>
      <c r="AC19" s="132" t="s">
        <v>271</v>
      </c>
      <c r="AD19" s="131" t="s">
        <v>367</v>
      </c>
      <c r="AE19" s="131" t="s">
        <v>292</v>
      </c>
      <c r="AF19" s="131" t="s">
        <v>271</v>
      </c>
      <c r="AG19" s="131" t="s">
        <v>368</v>
      </c>
      <c r="AH19" s="131" t="s">
        <v>330</v>
      </c>
      <c r="AI19" s="131" t="s">
        <v>349</v>
      </c>
      <c r="AJ19" s="131" t="s">
        <v>20</v>
      </c>
      <c r="AK19" s="131" t="s">
        <v>369</v>
      </c>
      <c r="AL19" s="132" t="s">
        <v>271</v>
      </c>
      <c r="AM19" s="13"/>
      <c r="AN19" s="13"/>
      <c r="AO19" s="13"/>
      <c r="AP19" s="13"/>
      <c r="AQ19" s="13"/>
      <c r="AR19" s="13"/>
      <c r="AS19" s="13"/>
    </row>
    <row r="20" spans="3:45" x14ac:dyDescent="0.25">
      <c r="C20" s="128"/>
      <c r="D20">
        <v>110</v>
      </c>
      <c r="E20">
        <v>268</v>
      </c>
      <c r="F20">
        <v>316</v>
      </c>
      <c r="G20">
        <v>333</v>
      </c>
      <c r="H20">
        <v>360</v>
      </c>
      <c r="I20">
        <v>388</v>
      </c>
      <c r="J20">
        <v>404</v>
      </c>
      <c r="K20">
        <v>421</v>
      </c>
      <c r="L20">
        <v>444</v>
      </c>
      <c r="M20">
        <v>456</v>
      </c>
      <c r="N20">
        <v>447</v>
      </c>
      <c r="Q20" s="133" t="s">
        <v>326</v>
      </c>
      <c r="R20" s="134" t="s">
        <v>327</v>
      </c>
      <c r="S20" s="134" t="s">
        <v>328</v>
      </c>
      <c r="T20" s="134" t="s">
        <v>271</v>
      </c>
      <c r="U20" s="134" t="s">
        <v>329</v>
      </c>
      <c r="V20" s="134" t="s">
        <v>330</v>
      </c>
      <c r="W20" s="134" t="s">
        <v>271</v>
      </c>
      <c r="X20" s="134" t="s">
        <v>331</v>
      </c>
      <c r="Y20" s="134" t="s">
        <v>322</v>
      </c>
      <c r="Z20" s="134" t="s">
        <v>271</v>
      </c>
      <c r="AA20" s="134" t="s">
        <v>332</v>
      </c>
      <c r="AB20" s="134" t="s">
        <v>284</v>
      </c>
      <c r="AC20" s="135" t="s">
        <v>271</v>
      </c>
      <c r="AD20" s="134" t="s">
        <v>370</v>
      </c>
      <c r="AE20" s="134" t="s">
        <v>371</v>
      </c>
      <c r="AF20" s="134" t="s">
        <v>271</v>
      </c>
      <c r="AG20" s="134" t="s">
        <v>372</v>
      </c>
      <c r="AH20" s="134" t="s">
        <v>373</v>
      </c>
      <c r="AI20" s="134" t="s">
        <v>349</v>
      </c>
      <c r="AJ20" s="134" t="s">
        <v>374</v>
      </c>
      <c r="AK20" s="134" t="s">
        <v>375</v>
      </c>
      <c r="AL20" s="135" t="s">
        <v>271</v>
      </c>
      <c r="AM20" s="13"/>
      <c r="AN20" s="13"/>
      <c r="AO20" s="13"/>
      <c r="AP20" s="13"/>
      <c r="AQ20" s="13"/>
      <c r="AR20" s="13"/>
      <c r="AS20" s="13"/>
    </row>
    <row r="21" spans="3:45" x14ac:dyDescent="0.25">
      <c r="C21" s="128"/>
      <c r="D21">
        <v>111</v>
      </c>
      <c r="E21">
        <v>237</v>
      </c>
      <c r="F21">
        <v>279</v>
      </c>
      <c r="G21">
        <v>308</v>
      </c>
      <c r="H21">
        <v>345</v>
      </c>
      <c r="I21">
        <v>378</v>
      </c>
      <c r="J21">
        <v>397</v>
      </c>
      <c r="K21">
        <v>418</v>
      </c>
      <c r="L21">
        <v>449</v>
      </c>
      <c r="M21">
        <v>464</v>
      </c>
      <c r="N21">
        <v>447</v>
      </c>
      <c r="Q21" s="130" t="s">
        <v>333</v>
      </c>
      <c r="R21" s="131" t="s">
        <v>334</v>
      </c>
      <c r="S21" s="131" t="s">
        <v>335</v>
      </c>
      <c r="T21" s="131" t="s">
        <v>271</v>
      </c>
      <c r="U21" s="131" t="s">
        <v>336</v>
      </c>
      <c r="V21" s="131" t="s">
        <v>337</v>
      </c>
      <c r="W21" s="131" t="s">
        <v>271</v>
      </c>
      <c r="X21" s="131" t="s">
        <v>338</v>
      </c>
      <c r="Y21" s="131" t="s">
        <v>339</v>
      </c>
      <c r="Z21" s="131" t="s">
        <v>271</v>
      </c>
      <c r="AA21" s="131" t="s">
        <v>319</v>
      </c>
      <c r="AB21" s="131" t="s">
        <v>273</v>
      </c>
      <c r="AC21" s="132" t="s">
        <v>271</v>
      </c>
      <c r="AD21" s="131" t="s">
        <v>338</v>
      </c>
      <c r="AE21" s="131" t="s">
        <v>307</v>
      </c>
      <c r="AF21" s="131" t="s">
        <v>271</v>
      </c>
      <c r="AG21" s="131" t="s">
        <v>344</v>
      </c>
      <c r="AH21" s="131" t="s">
        <v>376</v>
      </c>
      <c r="AI21" s="131" t="s">
        <v>349</v>
      </c>
      <c r="AJ21" s="131" t="s">
        <v>377</v>
      </c>
      <c r="AK21" s="131" t="s">
        <v>328</v>
      </c>
      <c r="AL21" s="132" t="s">
        <v>271</v>
      </c>
      <c r="AM21" s="13"/>
      <c r="AN21" s="13"/>
      <c r="AO21" s="13"/>
      <c r="AP21" s="13"/>
      <c r="AQ21" s="13"/>
      <c r="AR21" s="13"/>
      <c r="AS21" s="13"/>
    </row>
    <row r="22" spans="3:45" x14ac:dyDescent="0.25">
      <c r="C22" s="128"/>
      <c r="D22">
        <v>112</v>
      </c>
      <c r="E22">
        <v>265</v>
      </c>
      <c r="F22">
        <v>308</v>
      </c>
      <c r="G22">
        <v>326</v>
      </c>
      <c r="H22">
        <v>353</v>
      </c>
      <c r="I22">
        <v>377</v>
      </c>
      <c r="J22">
        <v>390</v>
      </c>
      <c r="K22">
        <v>409</v>
      </c>
      <c r="L22">
        <v>424</v>
      </c>
      <c r="M22">
        <v>438</v>
      </c>
      <c r="N22">
        <v>419</v>
      </c>
      <c r="Q22" s="133" t="s">
        <v>340</v>
      </c>
      <c r="R22" s="134" t="s">
        <v>341</v>
      </c>
      <c r="S22" s="134" t="s">
        <v>342</v>
      </c>
      <c r="T22" s="134" t="s">
        <v>271</v>
      </c>
      <c r="U22" s="134" t="s">
        <v>343</v>
      </c>
      <c r="V22" s="134" t="s">
        <v>322</v>
      </c>
      <c r="W22" s="134" t="s">
        <v>271</v>
      </c>
      <c r="X22" s="134" t="s">
        <v>344</v>
      </c>
      <c r="Y22" s="134" t="s">
        <v>324</v>
      </c>
      <c r="Z22" s="134" t="s">
        <v>271</v>
      </c>
      <c r="AA22" s="134" t="s">
        <v>345</v>
      </c>
      <c r="AB22" s="134" t="s">
        <v>280</v>
      </c>
      <c r="AC22" s="135" t="s">
        <v>271</v>
      </c>
      <c r="AD22" s="134" t="s">
        <v>378</v>
      </c>
      <c r="AE22" s="134" t="s">
        <v>379</v>
      </c>
      <c r="AF22" s="134" t="s">
        <v>271</v>
      </c>
      <c r="AG22" s="134" t="s">
        <v>380</v>
      </c>
      <c r="AH22" s="134" t="s">
        <v>381</v>
      </c>
      <c r="AI22" s="134" t="s">
        <v>349</v>
      </c>
      <c r="AJ22" s="134" t="s">
        <v>341</v>
      </c>
      <c r="AK22" s="134" t="s">
        <v>320</v>
      </c>
      <c r="AL22" s="135" t="s">
        <v>271</v>
      </c>
      <c r="AM22" s="13"/>
      <c r="AN22" s="13"/>
      <c r="AO22" s="13"/>
      <c r="AP22" s="13"/>
      <c r="AQ22" s="13"/>
      <c r="AR22" s="13"/>
      <c r="AS22" s="13"/>
    </row>
    <row r="23" spans="3:45" ht="45" x14ac:dyDescent="0.25">
      <c r="C23" s="129" t="s">
        <v>267</v>
      </c>
      <c r="D23">
        <v>113</v>
      </c>
      <c r="E23">
        <v>227</v>
      </c>
      <c r="F23">
        <v>266</v>
      </c>
      <c r="G23">
        <v>285</v>
      </c>
      <c r="H23">
        <v>320</v>
      </c>
      <c r="I23">
        <v>335</v>
      </c>
      <c r="J23">
        <v>351</v>
      </c>
      <c r="K23">
        <v>361</v>
      </c>
      <c r="L23">
        <v>380</v>
      </c>
      <c r="M23">
        <v>386</v>
      </c>
      <c r="N23">
        <v>377</v>
      </c>
      <c r="AJ23" s="137" t="s">
        <v>386</v>
      </c>
    </row>
    <row r="24" spans="3:45" x14ac:dyDescent="0.25">
      <c r="C24" s="128"/>
      <c r="D24">
        <v>114</v>
      </c>
      <c r="E24">
        <v>279</v>
      </c>
      <c r="F24">
        <v>331</v>
      </c>
      <c r="G24">
        <v>344</v>
      </c>
      <c r="H24">
        <v>368</v>
      </c>
      <c r="I24">
        <v>398</v>
      </c>
      <c r="J24">
        <v>420</v>
      </c>
      <c r="K24">
        <v>444</v>
      </c>
      <c r="L24">
        <v>458</v>
      </c>
      <c r="M24">
        <v>464</v>
      </c>
      <c r="N24">
        <v>465</v>
      </c>
    </row>
    <row r="25" spans="3:45" x14ac:dyDescent="0.25">
      <c r="C25" s="128"/>
      <c r="D25">
        <v>115</v>
      </c>
      <c r="E25">
        <v>271</v>
      </c>
      <c r="F25">
        <v>309</v>
      </c>
      <c r="G25">
        <v>331</v>
      </c>
      <c r="H25">
        <v>365</v>
      </c>
      <c r="I25">
        <v>393</v>
      </c>
      <c r="J25">
        <v>406</v>
      </c>
      <c r="K25">
        <v>420</v>
      </c>
      <c r="L25">
        <v>440</v>
      </c>
      <c r="M25">
        <v>451</v>
      </c>
      <c r="N25">
        <v>448</v>
      </c>
    </row>
    <row r="26" spans="3:45" x14ac:dyDescent="0.25">
      <c r="C26" s="128"/>
      <c r="D26">
        <v>116</v>
      </c>
      <c r="E26">
        <v>250</v>
      </c>
      <c r="F26">
        <v>286</v>
      </c>
      <c r="G26">
        <v>308</v>
      </c>
      <c r="H26">
        <v>333</v>
      </c>
      <c r="I26">
        <v>353</v>
      </c>
      <c r="J26">
        <v>370</v>
      </c>
      <c r="K26">
        <v>389</v>
      </c>
      <c r="L26">
        <v>412</v>
      </c>
      <c r="M26">
        <v>423</v>
      </c>
      <c r="N26">
        <v>417</v>
      </c>
    </row>
    <row r="27" spans="3:45" x14ac:dyDescent="0.25">
      <c r="C27" s="128"/>
      <c r="D27">
        <v>117</v>
      </c>
      <c r="E27">
        <v>244</v>
      </c>
      <c r="F27">
        <v>291</v>
      </c>
      <c r="G27">
        <v>312</v>
      </c>
      <c r="H27">
        <v>339</v>
      </c>
      <c r="I27">
        <v>371</v>
      </c>
      <c r="J27">
        <v>381</v>
      </c>
      <c r="K27">
        <v>402</v>
      </c>
      <c r="L27">
        <v>413</v>
      </c>
      <c r="M27">
        <v>423</v>
      </c>
      <c r="N27">
        <v>419</v>
      </c>
    </row>
    <row r="28" spans="3:45" x14ac:dyDescent="0.25">
      <c r="C28" s="128"/>
      <c r="D28">
        <v>186</v>
      </c>
      <c r="E28">
        <v>223</v>
      </c>
      <c r="F28">
        <v>274</v>
      </c>
      <c r="G28">
        <v>296</v>
      </c>
      <c r="H28">
        <v>342</v>
      </c>
      <c r="I28">
        <v>372</v>
      </c>
      <c r="J28">
        <v>387</v>
      </c>
      <c r="K28">
        <v>404</v>
      </c>
      <c r="L28">
        <v>425</v>
      </c>
      <c r="M28">
        <v>449</v>
      </c>
      <c r="N28">
        <v>442</v>
      </c>
      <c r="AL28" s="13"/>
    </row>
    <row r="29" spans="3:45" x14ac:dyDescent="0.25">
      <c r="C29" s="128"/>
      <c r="D29">
        <v>119</v>
      </c>
      <c r="E29">
        <v>316</v>
      </c>
      <c r="F29">
        <v>359</v>
      </c>
      <c r="G29">
        <v>375</v>
      </c>
      <c r="H29">
        <v>397</v>
      </c>
      <c r="I29">
        <v>424</v>
      </c>
      <c r="J29">
        <v>442</v>
      </c>
      <c r="K29">
        <v>459</v>
      </c>
      <c r="L29">
        <v>473</v>
      </c>
      <c r="M29">
        <v>486</v>
      </c>
      <c r="N29">
        <v>477</v>
      </c>
      <c r="AL29" s="13"/>
    </row>
    <row r="30" spans="3:45" x14ac:dyDescent="0.25">
      <c r="C30" s="128"/>
      <c r="D30">
        <v>120</v>
      </c>
      <c r="E30">
        <v>209</v>
      </c>
      <c r="F30">
        <v>246</v>
      </c>
      <c r="G30">
        <v>274</v>
      </c>
      <c r="H30">
        <v>307</v>
      </c>
      <c r="I30">
        <v>337</v>
      </c>
      <c r="J30">
        <v>354</v>
      </c>
      <c r="K30">
        <v>371</v>
      </c>
      <c r="L30">
        <v>389</v>
      </c>
      <c r="M30">
        <v>399</v>
      </c>
      <c r="N30">
        <v>403</v>
      </c>
      <c r="AL30" s="13"/>
    </row>
    <row r="31" spans="3:45" x14ac:dyDescent="0.25">
      <c r="C31" s="128"/>
      <c r="D31">
        <v>121</v>
      </c>
      <c r="E31">
        <v>280</v>
      </c>
      <c r="F31">
        <v>324</v>
      </c>
      <c r="G31">
        <v>348</v>
      </c>
      <c r="H31">
        <v>377</v>
      </c>
      <c r="I31">
        <v>402</v>
      </c>
      <c r="J31">
        <v>422</v>
      </c>
      <c r="K31">
        <v>434</v>
      </c>
      <c r="L31">
        <v>456</v>
      </c>
      <c r="M31">
        <v>465</v>
      </c>
      <c r="N31">
        <v>459</v>
      </c>
      <c r="AL31" s="13"/>
    </row>
    <row r="32" spans="3:45" x14ac:dyDescent="0.25">
      <c r="C32" s="128"/>
      <c r="D32">
        <v>122</v>
      </c>
      <c r="E32">
        <v>288</v>
      </c>
      <c r="F32">
        <v>336</v>
      </c>
      <c r="G32">
        <v>360</v>
      </c>
      <c r="H32">
        <v>397</v>
      </c>
      <c r="I32">
        <v>434</v>
      </c>
      <c r="J32">
        <v>449</v>
      </c>
      <c r="K32">
        <v>472</v>
      </c>
      <c r="L32">
        <v>485</v>
      </c>
      <c r="M32">
        <v>500</v>
      </c>
      <c r="N32">
        <v>488</v>
      </c>
      <c r="AL32" s="13"/>
    </row>
    <row r="33" spans="3:14" x14ac:dyDescent="0.25">
      <c r="C33" s="128"/>
      <c r="D33">
        <v>123</v>
      </c>
      <c r="E33">
        <v>301</v>
      </c>
      <c r="F33">
        <v>361</v>
      </c>
      <c r="G33">
        <v>385</v>
      </c>
      <c r="H33">
        <v>418</v>
      </c>
      <c r="I33">
        <v>458</v>
      </c>
      <c r="J33">
        <v>473</v>
      </c>
      <c r="K33">
        <v>499</v>
      </c>
      <c r="L33">
        <v>524</v>
      </c>
      <c r="M33">
        <v>543</v>
      </c>
      <c r="N33">
        <v>528</v>
      </c>
    </row>
    <row r="34" spans="3:14" x14ac:dyDescent="0.25">
      <c r="C34" s="128"/>
      <c r="D34">
        <v>124</v>
      </c>
      <c r="E34">
        <v>285</v>
      </c>
      <c r="F34">
        <v>336</v>
      </c>
      <c r="G34">
        <v>363</v>
      </c>
      <c r="H34">
        <v>392</v>
      </c>
      <c r="I34">
        <v>428</v>
      </c>
      <c r="J34">
        <v>448</v>
      </c>
      <c r="K34">
        <v>470</v>
      </c>
      <c r="L34">
        <v>496</v>
      </c>
      <c r="M34">
        <v>508</v>
      </c>
      <c r="N34">
        <v>499</v>
      </c>
    </row>
    <row r="35" spans="3:14" ht="45" x14ac:dyDescent="0.25">
      <c r="C35" s="129" t="s">
        <v>266</v>
      </c>
      <c r="D35">
        <v>125</v>
      </c>
      <c r="E35">
        <v>262</v>
      </c>
      <c r="F35">
        <v>307</v>
      </c>
      <c r="G35">
        <v>316</v>
      </c>
      <c r="H35">
        <v>345</v>
      </c>
      <c r="I35">
        <v>368</v>
      </c>
      <c r="J35">
        <v>376</v>
      </c>
      <c r="K35">
        <v>386</v>
      </c>
      <c r="L35">
        <v>400</v>
      </c>
      <c r="M35">
        <v>412</v>
      </c>
      <c r="N35">
        <v>413</v>
      </c>
    </row>
    <row r="36" spans="3:14" x14ac:dyDescent="0.25">
      <c r="C36" s="128"/>
      <c r="D36">
        <v>126</v>
      </c>
      <c r="E36">
        <v>260</v>
      </c>
      <c r="F36">
        <v>298</v>
      </c>
      <c r="G36">
        <v>319</v>
      </c>
      <c r="H36">
        <v>348</v>
      </c>
      <c r="I36">
        <v>375</v>
      </c>
      <c r="J36">
        <v>392</v>
      </c>
      <c r="K36">
        <v>402</v>
      </c>
      <c r="L36">
        <v>422</v>
      </c>
      <c r="M36">
        <v>433</v>
      </c>
      <c r="N36">
        <v>432</v>
      </c>
    </row>
    <row r="37" spans="3:14" x14ac:dyDescent="0.25">
      <c r="C37" s="128"/>
      <c r="D37">
        <v>127</v>
      </c>
      <c r="E37">
        <v>261</v>
      </c>
      <c r="F37">
        <v>299</v>
      </c>
      <c r="G37">
        <v>321</v>
      </c>
      <c r="H37">
        <v>349</v>
      </c>
      <c r="I37">
        <v>372</v>
      </c>
      <c r="J37">
        <v>385</v>
      </c>
      <c r="K37">
        <v>403</v>
      </c>
      <c r="L37">
        <v>423</v>
      </c>
      <c r="M37">
        <v>435</v>
      </c>
      <c r="N37">
        <v>433</v>
      </c>
    </row>
    <row r="38" spans="3:14" x14ac:dyDescent="0.25">
      <c r="C38" s="128"/>
      <c r="D38">
        <v>128</v>
      </c>
      <c r="E38">
        <v>248</v>
      </c>
      <c r="F38">
        <v>283</v>
      </c>
      <c r="G38">
        <v>300</v>
      </c>
      <c r="H38">
        <v>325</v>
      </c>
      <c r="I38">
        <v>349</v>
      </c>
      <c r="J38">
        <v>358</v>
      </c>
      <c r="K38">
        <v>370</v>
      </c>
      <c r="L38">
        <v>385</v>
      </c>
      <c r="M38">
        <v>398</v>
      </c>
      <c r="N38">
        <v>391</v>
      </c>
    </row>
    <row r="39" spans="3:14" x14ac:dyDescent="0.25">
      <c r="C39" s="128"/>
      <c r="D39">
        <v>129</v>
      </c>
      <c r="E39">
        <v>274</v>
      </c>
      <c r="F39">
        <v>315</v>
      </c>
      <c r="G39">
        <v>338</v>
      </c>
      <c r="H39">
        <v>366</v>
      </c>
      <c r="I39">
        <v>395</v>
      </c>
      <c r="J39">
        <v>404</v>
      </c>
      <c r="K39">
        <v>421</v>
      </c>
      <c r="L39">
        <v>441</v>
      </c>
      <c r="M39">
        <v>456</v>
      </c>
      <c r="N39">
        <v>456</v>
      </c>
    </row>
    <row r="40" spans="3:14" x14ac:dyDescent="0.25">
      <c r="C40" s="128"/>
      <c r="D40">
        <v>130</v>
      </c>
      <c r="E40">
        <v>295</v>
      </c>
      <c r="F40">
        <v>352</v>
      </c>
      <c r="G40">
        <v>387</v>
      </c>
      <c r="H40">
        <v>424</v>
      </c>
      <c r="I40">
        <v>458</v>
      </c>
      <c r="J40">
        <v>468</v>
      </c>
      <c r="K40">
        <v>496</v>
      </c>
      <c r="L40">
        <v>512</v>
      </c>
      <c r="M40">
        <v>528</v>
      </c>
      <c r="N40">
        <v>529</v>
      </c>
    </row>
    <row r="41" spans="3:14" x14ac:dyDescent="0.25">
      <c r="C41" s="128"/>
      <c r="D41">
        <v>131</v>
      </c>
      <c r="E41">
        <v>298</v>
      </c>
      <c r="F41">
        <v>342</v>
      </c>
      <c r="G41">
        <v>375</v>
      </c>
      <c r="H41">
        <v>404</v>
      </c>
      <c r="I41">
        <v>433</v>
      </c>
      <c r="J41">
        <v>444</v>
      </c>
      <c r="K41">
        <v>468</v>
      </c>
      <c r="L41">
        <v>481</v>
      </c>
      <c r="M41">
        <v>495</v>
      </c>
      <c r="N41">
        <v>492</v>
      </c>
    </row>
    <row r="42" spans="3:14" x14ac:dyDescent="0.25">
      <c r="C42" s="128"/>
      <c r="D42">
        <v>132</v>
      </c>
      <c r="E42">
        <v>274</v>
      </c>
      <c r="F42">
        <v>314</v>
      </c>
      <c r="G42">
        <v>334</v>
      </c>
      <c r="H42">
        <v>355</v>
      </c>
      <c r="I42">
        <v>375</v>
      </c>
      <c r="J42">
        <v>389</v>
      </c>
      <c r="K42">
        <v>409</v>
      </c>
      <c r="L42">
        <v>414</v>
      </c>
      <c r="M42">
        <v>421</v>
      </c>
      <c r="N42">
        <v>422</v>
      </c>
    </row>
    <row r="43" spans="3:14" x14ac:dyDescent="0.25">
      <c r="C43" s="128"/>
      <c r="D43">
        <v>133</v>
      </c>
      <c r="E43">
        <v>263</v>
      </c>
      <c r="F43">
        <v>299</v>
      </c>
      <c r="G43">
        <v>327</v>
      </c>
      <c r="H43">
        <v>360</v>
      </c>
      <c r="I43">
        <v>379</v>
      </c>
      <c r="J43">
        <v>409</v>
      </c>
      <c r="K43">
        <v>425</v>
      </c>
      <c r="L43">
        <v>444</v>
      </c>
      <c r="M43">
        <v>466</v>
      </c>
      <c r="N43">
        <v>455</v>
      </c>
    </row>
    <row r="44" spans="3:14" x14ac:dyDescent="0.25">
      <c r="C44" s="128"/>
      <c r="D44">
        <v>134</v>
      </c>
      <c r="E44">
        <v>203</v>
      </c>
      <c r="F44">
        <v>237</v>
      </c>
      <c r="G44">
        <v>262</v>
      </c>
      <c r="H44">
        <v>286</v>
      </c>
      <c r="I44">
        <v>311</v>
      </c>
      <c r="J44">
        <v>322</v>
      </c>
      <c r="K44">
        <v>339</v>
      </c>
      <c r="L44">
        <v>360</v>
      </c>
      <c r="M44">
        <v>365</v>
      </c>
      <c r="N44">
        <v>364</v>
      </c>
    </row>
    <row r="45" spans="3:14" x14ac:dyDescent="0.25">
      <c r="C45" s="128"/>
      <c r="D45">
        <v>135</v>
      </c>
      <c r="E45">
        <v>238</v>
      </c>
      <c r="F45">
        <v>280</v>
      </c>
      <c r="G45">
        <v>299</v>
      </c>
      <c r="H45">
        <v>334</v>
      </c>
      <c r="I45">
        <v>363</v>
      </c>
      <c r="J45">
        <v>387</v>
      </c>
      <c r="K45">
        <v>399</v>
      </c>
      <c r="L45">
        <v>419</v>
      </c>
      <c r="M45">
        <v>431</v>
      </c>
      <c r="N45">
        <v>430</v>
      </c>
    </row>
    <row r="46" spans="3:14" x14ac:dyDescent="0.25">
      <c r="C46" s="128"/>
      <c r="D46">
        <v>136</v>
      </c>
      <c r="E46">
        <v>300</v>
      </c>
      <c r="F46">
        <v>345</v>
      </c>
      <c r="G46">
        <v>361</v>
      </c>
      <c r="H46">
        <v>404</v>
      </c>
      <c r="I46">
        <v>430</v>
      </c>
      <c r="J46">
        <v>445</v>
      </c>
      <c r="K46">
        <v>475</v>
      </c>
      <c r="L46">
        <v>483</v>
      </c>
      <c r="M46">
        <v>494</v>
      </c>
      <c r="N46">
        <v>483</v>
      </c>
    </row>
    <row r="47" spans="3:14" ht="45" x14ac:dyDescent="0.25">
      <c r="C47" s="129" t="s">
        <v>382</v>
      </c>
      <c r="D47">
        <v>137</v>
      </c>
      <c r="E47">
        <v>230</v>
      </c>
      <c r="F47">
        <v>266</v>
      </c>
      <c r="G47">
        <v>289</v>
      </c>
      <c r="H47">
        <v>310</v>
      </c>
      <c r="I47">
        <v>331</v>
      </c>
      <c r="J47">
        <v>341</v>
      </c>
      <c r="K47">
        <v>366</v>
      </c>
      <c r="L47">
        <v>376</v>
      </c>
      <c r="M47">
        <v>389</v>
      </c>
      <c r="N47">
        <v>383</v>
      </c>
    </row>
    <row r="48" spans="3:14" x14ac:dyDescent="0.25">
      <c r="C48" s="128"/>
      <c r="D48">
        <v>138</v>
      </c>
      <c r="E48">
        <v>266</v>
      </c>
      <c r="F48">
        <v>313</v>
      </c>
      <c r="G48">
        <v>337</v>
      </c>
      <c r="H48">
        <v>365</v>
      </c>
      <c r="I48">
        <v>393</v>
      </c>
      <c r="J48">
        <v>403</v>
      </c>
      <c r="K48">
        <v>424</v>
      </c>
      <c r="L48">
        <v>439</v>
      </c>
      <c r="M48">
        <v>444</v>
      </c>
      <c r="N48">
        <v>437</v>
      </c>
    </row>
    <row r="49" spans="3:14" x14ac:dyDescent="0.25">
      <c r="C49" s="128"/>
      <c r="D49">
        <v>139</v>
      </c>
      <c r="E49">
        <v>279</v>
      </c>
      <c r="F49">
        <v>323</v>
      </c>
      <c r="G49">
        <v>349</v>
      </c>
      <c r="H49">
        <v>386</v>
      </c>
      <c r="I49">
        <v>408</v>
      </c>
      <c r="J49">
        <v>424</v>
      </c>
      <c r="K49">
        <v>438</v>
      </c>
      <c r="L49">
        <v>466</v>
      </c>
      <c r="M49">
        <v>480</v>
      </c>
      <c r="N49">
        <v>411</v>
      </c>
    </row>
    <row r="50" spans="3:14" x14ac:dyDescent="0.25">
      <c r="C50" s="128"/>
      <c r="D50">
        <v>140</v>
      </c>
      <c r="E50">
        <v>238</v>
      </c>
      <c r="F50">
        <v>283</v>
      </c>
      <c r="G50">
        <v>310</v>
      </c>
      <c r="H50">
        <v>334</v>
      </c>
      <c r="I50">
        <v>364</v>
      </c>
      <c r="J50">
        <v>383</v>
      </c>
      <c r="K50">
        <v>403</v>
      </c>
      <c r="L50">
        <v>420</v>
      </c>
      <c r="M50">
        <v>433</v>
      </c>
      <c r="N50">
        <v>424</v>
      </c>
    </row>
    <row r="51" spans="3:14" x14ac:dyDescent="0.25">
      <c r="C51" s="128"/>
      <c r="D51">
        <v>141</v>
      </c>
      <c r="E51">
        <v>278</v>
      </c>
      <c r="F51">
        <v>318</v>
      </c>
      <c r="G51">
        <v>347</v>
      </c>
      <c r="H51">
        <v>365</v>
      </c>
      <c r="I51">
        <v>387</v>
      </c>
      <c r="J51">
        <v>398</v>
      </c>
      <c r="K51">
        <v>410</v>
      </c>
      <c r="L51">
        <v>425</v>
      </c>
      <c r="M51">
        <v>436</v>
      </c>
      <c r="N51">
        <v>429</v>
      </c>
    </row>
    <row r="52" spans="3:14" x14ac:dyDescent="0.25">
      <c r="C52" s="128"/>
      <c r="D52">
        <v>142</v>
      </c>
      <c r="E52">
        <v>215</v>
      </c>
      <c r="F52">
        <v>254</v>
      </c>
      <c r="G52">
        <v>280</v>
      </c>
      <c r="H52">
        <v>314</v>
      </c>
      <c r="I52">
        <v>341</v>
      </c>
      <c r="J52">
        <v>360</v>
      </c>
      <c r="K52">
        <v>373</v>
      </c>
      <c r="L52">
        <v>388</v>
      </c>
      <c r="M52">
        <v>390</v>
      </c>
      <c r="N52">
        <v>385</v>
      </c>
    </row>
    <row r="53" spans="3:14" x14ac:dyDescent="0.25">
      <c r="C53" s="128"/>
      <c r="D53">
        <v>143</v>
      </c>
      <c r="E53">
        <v>264</v>
      </c>
      <c r="F53">
        <v>308</v>
      </c>
      <c r="G53">
        <v>323</v>
      </c>
      <c r="H53">
        <v>355</v>
      </c>
      <c r="I53">
        <v>381</v>
      </c>
      <c r="J53">
        <v>399</v>
      </c>
      <c r="K53">
        <v>405</v>
      </c>
      <c r="L53">
        <v>413</v>
      </c>
      <c r="M53">
        <v>425</v>
      </c>
      <c r="N53">
        <v>417</v>
      </c>
    </row>
    <row r="54" spans="3:14" x14ac:dyDescent="0.25">
      <c r="C54" s="128"/>
      <c r="D54">
        <v>144</v>
      </c>
      <c r="E54">
        <v>230</v>
      </c>
      <c r="F54">
        <v>267</v>
      </c>
      <c r="G54">
        <v>281</v>
      </c>
      <c r="H54">
        <v>306</v>
      </c>
      <c r="I54">
        <v>330</v>
      </c>
      <c r="J54">
        <v>340</v>
      </c>
      <c r="K54">
        <v>351</v>
      </c>
      <c r="L54">
        <v>367</v>
      </c>
      <c r="M54">
        <v>372</v>
      </c>
      <c r="N54">
        <v>380</v>
      </c>
    </row>
    <row r="55" spans="3:14" x14ac:dyDescent="0.25">
      <c r="C55" s="128"/>
      <c r="D55">
        <v>145</v>
      </c>
      <c r="E55">
        <v>226</v>
      </c>
      <c r="F55">
        <v>266</v>
      </c>
      <c r="G55">
        <v>295</v>
      </c>
      <c r="H55">
        <v>319</v>
      </c>
      <c r="I55">
        <v>346</v>
      </c>
      <c r="J55">
        <v>360</v>
      </c>
      <c r="K55">
        <v>370</v>
      </c>
      <c r="L55">
        <v>378</v>
      </c>
      <c r="M55">
        <v>388</v>
      </c>
      <c r="N55">
        <v>369</v>
      </c>
    </row>
    <row r="56" spans="3:14" x14ac:dyDescent="0.25">
      <c r="C56" s="128"/>
      <c r="D56">
        <v>146</v>
      </c>
      <c r="E56">
        <v>208</v>
      </c>
      <c r="F56">
        <v>242</v>
      </c>
      <c r="G56">
        <v>267</v>
      </c>
      <c r="H56">
        <v>293</v>
      </c>
      <c r="I56">
        <v>324</v>
      </c>
      <c r="J56">
        <v>334</v>
      </c>
      <c r="K56">
        <v>353</v>
      </c>
      <c r="L56">
        <v>369</v>
      </c>
      <c r="M56">
        <v>376</v>
      </c>
      <c r="N56">
        <v>369</v>
      </c>
    </row>
    <row r="57" spans="3:14" x14ac:dyDescent="0.25">
      <c r="C57" s="128"/>
      <c r="D57">
        <v>147</v>
      </c>
      <c r="E57">
        <v>273</v>
      </c>
      <c r="F57">
        <v>318</v>
      </c>
      <c r="G57">
        <v>342</v>
      </c>
      <c r="H57">
        <v>367</v>
      </c>
      <c r="I57">
        <v>398</v>
      </c>
      <c r="J57">
        <v>406</v>
      </c>
      <c r="K57">
        <v>415</v>
      </c>
      <c r="L57">
        <v>435</v>
      </c>
      <c r="M57">
        <v>440</v>
      </c>
      <c r="N57">
        <v>436</v>
      </c>
    </row>
    <row r="58" spans="3:14" x14ac:dyDescent="0.25">
      <c r="C58" s="128"/>
      <c r="D58">
        <v>187</v>
      </c>
      <c r="E58">
        <v>277</v>
      </c>
      <c r="F58">
        <v>304</v>
      </c>
      <c r="G58">
        <v>330</v>
      </c>
      <c r="H58">
        <v>358</v>
      </c>
      <c r="I58">
        <v>380</v>
      </c>
      <c r="J58">
        <v>389</v>
      </c>
      <c r="K58">
        <v>404</v>
      </c>
      <c r="L58">
        <v>420</v>
      </c>
      <c r="M58">
        <v>426</v>
      </c>
      <c r="N58">
        <v>422</v>
      </c>
    </row>
    <row r="59" spans="3:14" ht="45" x14ac:dyDescent="0.25">
      <c r="C59" s="129" t="s">
        <v>383</v>
      </c>
      <c r="D59">
        <v>149</v>
      </c>
      <c r="E59">
        <v>244</v>
      </c>
      <c r="F59">
        <v>288</v>
      </c>
      <c r="G59">
        <v>311</v>
      </c>
      <c r="H59">
        <v>345</v>
      </c>
      <c r="I59">
        <v>363</v>
      </c>
      <c r="J59">
        <v>378</v>
      </c>
      <c r="K59">
        <v>393</v>
      </c>
      <c r="L59">
        <v>404</v>
      </c>
      <c r="M59">
        <v>412</v>
      </c>
      <c r="N59">
        <v>411</v>
      </c>
    </row>
    <row r="60" spans="3:14" x14ac:dyDescent="0.25">
      <c r="C60" s="128"/>
      <c r="D60">
        <v>150</v>
      </c>
      <c r="E60">
        <v>265</v>
      </c>
      <c r="F60">
        <v>302</v>
      </c>
      <c r="G60">
        <v>318</v>
      </c>
      <c r="H60">
        <v>334</v>
      </c>
      <c r="I60">
        <v>346</v>
      </c>
      <c r="J60">
        <v>355</v>
      </c>
      <c r="K60">
        <v>362</v>
      </c>
      <c r="L60">
        <v>373</v>
      </c>
      <c r="M60">
        <v>379</v>
      </c>
      <c r="N60">
        <v>375</v>
      </c>
    </row>
    <row r="61" spans="3:14" x14ac:dyDescent="0.25">
      <c r="C61" s="128"/>
      <c r="D61">
        <v>151</v>
      </c>
      <c r="E61">
        <v>278</v>
      </c>
      <c r="F61">
        <v>328</v>
      </c>
      <c r="G61">
        <v>353</v>
      </c>
      <c r="H61">
        <v>393</v>
      </c>
      <c r="I61">
        <v>417</v>
      </c>
      <c r="J61">
        <v>445</v>
      </c>
      <c r="K61">
        <v>456</v>
      </c>
      <c r="L61">
        <v>484</v>
      </c>
      <c r="M61">
        <v>493</v>
      </c>
      <c r="N61">
        <v>492</v>
      </c>
    </row>
    <row r="62" spans="3:14" x14ac:dyDescent="0.25">
      <c r="C62" s="128"/>
      <c r="D62">
        <v>152</v>
      </c>
      <c r="E62">
        <v>270</v>
      </c>
      <c r="F62">
        <v>310</v>
      </c>
      <c r="G62">
        <v>322</v>
      </c>
      <c r="H62">
        <v>351</v>
      </c>
      <c r="I62">
        <v>370</v>
      </c>
      <c r="J62">
        <v>384</v>
      </c>
      <c r="K62">
        <v>404</v>
      </c>
      <c r="L62">
        <v>415</v>
      </c>
      <c r="M62">
        <v>421</v>
      </c>
      <c r="N62">
        <v>420</v>
      </c>
    </row>
    <row r="63" spans="3:14" x14ac:dyDescent="0.25">
      <c r="C63" s="128"/>
      <c r="D63">
        <v>153</v>
      </c>
      <c r="E63">
        <v>240</v>
      </c>
      <c r="F63">
        <v>287</v>
      </c>
      <c r="G63">
        <v>319</v>
      </c>
      <c r="H63">
        <v>354</v>
      </c>
      <c r="I63">
        <v>380</v>
      </c>
      <c r="J63">
        <v>394</v>
      </c>
      <c r="K63">
        <v>415</v>
      </c>
      <c r="L63">
        <v>438</v>
      </c>
      <c r="M63">
        <v>442</v>
      </c>
      <c r="N63">
        <v>442</v>
      </c>
    </row>
    <row r="64" spans="3:14" x14ac:dyDescent="0.25">
      <c r="C64" s="128"/>
      <c r="D64">
        <v>154</v>
      </c>
      <c r="E64">
        <v>282</v>
      </c>
      <c r="F64">
        <v>339</v>
      </c>
      <c r="G64">
        <v>364</v>
      </c>
      <c r="H64">
        <v>409</v>
      </c>
      <c r="I64">
        <v>453</v>
      </c>
      <c r="J64">
        <v>471</v>
      </c>
      <c r="K64">
        <v>495</v>
      </c>
      <c r="L64">
        <v>516</v>
      </c>
      <c r="M64">
        <v>529</v>
      </c>
      <c r="N64">
        <v>529</v>
      </c>
    </row>
    <row r="65" spans="3:15" x14ac:dyDescent="0.25">
      <c r="C65" s="128"/>
      <c r="D65">
        <v>155</v>
      </c>
      <c r="E65">
        <v>285</v>
      </c>
      <c r="F65">
        <v>336</v>
      </c>
      <c r="G65">
        <v>365</v>
      </c>
      <c r="H65">
        <v>397</v>
      </c>
      <c r="I65">
        <v>421</v>
      </c>
      <c r="J65">
        <v>431</v>
      </c>
      <c r="K65">
        <v>451</v>
      </c>
      <c r="L65">
        <v>471</v>
      </c>
      <c r="M65">
        <v>474</v>
      </c>
      <c r="N65">
        <v>468</v>
      </c>
    </row>
    <row r="66" spans="3:15" x14ac:dyDescent="0.25">
      <c r="C66" s="128"/>
      <c r="D66">
        <v>156</v>
      </c>
      <c r="E66">
        <v>240</v>
      </c>
      <c r="F66">
        <v>284</v>
      </c>
      <c r="G66">
        <v>310</v>
      </c>
      <c r="H66">
        <v>339</v>
      </c>
      <c r="I66">
        <v>368</v>
      </c>
      <c r="J66">
        <v>382</v>
      </c>
      <c r="K66">
        <v>397</v>
      </c>
      <c r="L66">
        <v>414</v>
      </c>
      <c r="M66">
        <v>426</v>
      </c>
      <c r="N66">
        <v>415</v>
      </c>
    </row>
    <row r="67" spans="3:15" x14ac:dyDescent="0.25">
      <c r="C67" s="128"/>
      <c r="D67">
        <v>157</v>
      </c>
      <c r="E67">
        <v>260</v>
      </c>
      <c r="F67">
        <v>304</v>
      </c>
      <c r="G67">
        <v>325</v>
      </c>
      <c r="H67">
        <v>349</v>
      </c>
      <c r="I67">
        <v>373</v>
      </c>
      <c r="J67">
        <v>389</v>
      </c>
      <c r="K67">
        <v>410</v>
      </c>
      <c r="L67">
        <v>418</v>
      </c>
      <c r="M67">
        <v>433</v>
      </c>
      <c r="N67">
        <v>430</v>
      </c>
    </row>
    <row r="68" spans="3:15" x14ac:dyDescent="0.25">
      <c r="C68" s="128"/>
      <c r="D68">
        <v>158</v>
      </c>
      <c r="E68">
        <v>284</v>
      </c>
      <c r="F68">
        <v>331</v>
      </c>
      <c r="G68">
        <v>350</v>
      </c>
      <c r="H68">
        <v>367</v>
      </c>
      <c r="I68">
        <v>387</v>
      </c>
      <c r="J68">
        <v>400</v>
      </c>
      <c r="K68">
        <v>403</v>
      </c>
      <c r="L68">
        <v>423</v>
      </c>
      <c r="M68">
        <v>433</v>
      </c>
      <c r="N68">
        <v>421</v>
      </c>
    </row>
    <row r="69" spans="3:15" x14ac:dyDescent="0.25">
      <c r="C69" s="128"/>
      <c r="D69">
        <v>159</v>
      </c>
      <c r="E69">
        <v>276</v>
      </c>
      <c r="F69">
        <v>317</v>
      </c>
      <c r="G69">
        <v>341</v>
      </c>
      <c r="H69">
        <v>363</v>
      </c>
      <c r="I69">
        <v>393</v>
      </c>
      <c r="J69">
        <v>409</v>
      </c>
      <c r="K69">
        <v>417</v>
      </c>
      <c r="L69">
        <v>429</v>
      </c>
      <c r="M69">
        <v>438</v>
      </c>
      <c r="N69">
        <v>431</v>
      </c>
    </row>
    <row r="70" spans="3:15" x14ac:dyDescent="0.25">
      <c r="C70" s="128"/>
      <c r="D70">
        <v>160</v>
      </c>
      <c r="E70">
        <v>262</v>
      </c>
      <c r="F70">
        <v>308</v>
      </c>
      <c r="G70">
        <v>335</v>
      </c>
      <c r="H70">
        <v>362</v>
      </c>
      <c r="I70">
        <v>396</v>
      </c>
      <c r="J70">
        <v>408</v>
      </c>
      <c r="K70">
        <v>424</v>
      </c>
      <c r="L70">
        <v>441</v>
      </c>
      <c r="M70">
        <v>459</v>
      </c>
      <c r="N70">
        <v>462</v>
      </c>
    </row>
    <row r="71" spans="3:15" ht="45" x14ac:dyDescent="0.25">
      <c r="C71" s="129" t="s">
        <v>384</v>
      </c>
      <c r="D71">
        <v>161</v>
      </c>
      <c r="E71">
        <v>272</v>
      </c>
      <c r="F71">
        <v>316</v>
      </c>
      <c r="G71">
        <v>350</v>
      </c>
      <c r="H71">
        <v>375</v>
      </c>
      <c r="I71">
        <v>405</v>
      </c>
      <c r="J71">
        <v>420</v>
      </c>
      <c r="K71">
        <v>438</v>
      </c>
      <c r="L71">
        <v>463</v>
      </c>
      <c r="M71">
        <v>471</v>
      </c>
      <c r="N71">
        <v>468</v>
      </c>
      <c r="O71" s="127"/>
    </row>
    <row r="72" spans="3:15" x14ac:dyDescent="0.25">
      <c r="C72" s="128"/>
      <c r="D72">
        <v>162</v>
      </c>
      <c r="E72">
        <v>281</v>
      </c>
      <c r="F72">
        <v>327</v>
      </c>
      <c r="G72">
        <v>350</v>
      </c>
      <c r="H72">
        <v>380</v>
      </c>
      <c r="I72">
        <v>410</v>
      </c>
      <c r="J72">
        <v>420</v>
      </c>
      <c r="K72">
        <v>432</v>
      </c>
      <c r="L72">
        <v>446</v>
      </c>
      <c r="M72">
        <v>460</v>
      </c>
      <c r="N72">
        <v>460</v>
      </c>
      <c r="O72" s="127"/>
    </row>
    <row r="73" spans="3:15" x14ac:dyDescent="0.25">
      <c r="C73" s="128"/>
      <c r="D73">
        <v>163</v>
      </c>
      <c r="E73">
        <v>275</v>
      </c>
      <c r="F73">
        <v>313</v>
      </c>
      <c r="G73">
        <v>332</v>
      </c>
      <c r="H73">
        <v>344</v>
      </c>
      <c r="I73">
        <v>360</v>
      </c>
      <c r="J73">
        <v>368</v>
      </c>
      <c r="K73">
        <v>378</v>
      </c>
      <c r="L73">
        <v>387</v>
      </c>
      <c r="M73">
        <v>392</v>
      </c>
      <c r="N73">
        <v>386</v>
      </c>
      <c r="O73" s="127"/>
    </row>
    <row r="74" spans="3:15" x14ac:dyDescent="0.25">
      <c r="C74" s="128"/>
      <c r="D74">
        <v>164</v>
      </c>
      <c r="E74">
        <v>283</v>
      </c>
      <c r="F74">
        <v>319</v>
      </c>
      <c r="G74">
        <v>341</v>
      </c>
      <c r="H74">
        <v>365</v>
      </c>
      <c r="I74">
        <v>388</v>
      </c>
      <c r="J74">
        <v>396</v>
      </c>
      <c r="K74">
        <v>411</v>
      </c>
      <c r="L74">
        <v>432</v>
      </c>
      <c r="M74">
        <v>438</v>
      </c>
      <c r="N74">
        <v>437</v>
      </c>
      <c r="O74" s="127"/>
    </row>
    <row r="75" spans="3:15" x14ac:dyDescent="0.25">
      <c r="C75" s="128"/>
      <c r="D75">
        <v>165</v>
      </c>
      <c r="E75">
        <v>272</v>
      </c>
      <c r="F75">
        <v>318</v>
      </c>
      <c r="G75">
        <v>341</v>
      </c>
      <c r="H75">
        <v>372</v>
      </c>
      <c r="I75">
        <v>394</v>
      </c>
      <c r="J75">
        <v>415</v>
      </c>
      <c r="K75">
        <v>437</v>
      </c>
      <c r="L75">
        <v>456</v>
      </c>
      <c r="M75">
        <v>469</v>
      </c>
      <c r="N75">
        <v>468</v>
      </c>
      <c r="O75" s="127"/>
    </row>
    <row r="76" spans="3:15" x14ac:dyDescent="0.25">
      <c r="C76" s="128"/>
      <c r="D76">
        <v>166</v>
      </c>
      <c r="E76">
        <v>262</v>
      </c>
      <c r="F76">
        <v>313</v>
      </c>
      <c r="G76">
        <v>345</v>
      </c>
      <c r="H76">
        <v>373</v>
      </c>
      <c r="I76">
        <v>391</v>
      </c>
      <c r="J76">
        <v>415</v>
      </c>
      <c r="K76">
        <v>428</v>
      </c>
      <c r="L76">
        <v>450</v>
      </c>
      <c r="M76">
        <v>460</v>
      </c>
      <c r="N76">
        <v>455</v>
      </c>
      <c r="O76" s="127"/>
    </row>
    <row r="77" spans="3:15" x14ac:dyDescent="0.25">
      <c r="C77" s="128"/>
      <c r="D77">
        <v>167</v>
      </c>
      <c r="E77">
        <v>215</v>
      </c>
      <c r="F77">
        <v>253</v>
      </c>
      <c r="G77">
        <v>278</v>
      </c>
      <c r="H77">
        <v>308</v>
      </c>
      <c r="I77">
        <v>335</v>
      </c>
      <c r="J77">
        <v>352</v>
      </c>
      <c r="K77">
        <v>364</v>
      </c>
      <c r="L77">
        <v>379</v>
      </c>
      <c r="M77">
        <v>381</v>
      </c>
      <c r="N77">
        <v>377</v>
      </c>
      <c r="O77" s="127"/>
    </row>
    <row r="78" spans="3:15" x14ac:dyDescent="0.25">
      <c r="C78" s="128"/>
      <c r="D78">
        <v>168</v>
      </c>
      <c r="E78">
        <v>220</v>
      </c>
      <c r="F78">
        <v>270</v>
      </c>
      <c r="G78">
        <v>293</v>
      </c>
      <c r="H78">
        <v>333</v>
      </c>
      <c r="I78">
        <v>367</v>
      </c>
      <c r="J78">
        <v>383</v>
      </c>
      <c r="K78">
        <v>398</v>
      </c>
      <c r="L78">
        <v>413</v>
      </c>
      <c r="M78">
        <v>424</v>
      </c>
      <c r="N78">
        <v>413</v>
      </c>
      <c r="O78" s="127"/>
    </row>
    <row r="79" spans="3:15" x14ac:dyDescent="0.25">
      <c r="C79" s="128"/>
      <c r="D79">
        <v>169</v>
      </c>
      <c r="E79">
        <v>261</v>
      </c>
      <c r="F79">
        <v>313</v>
      </c>
      <c r="G79">
        <v>347</v>
      </c>
      <c r="H79">
        <v>392</v>
      </c>
      <c r="I79">
        <v>433</v>
      </c>
      <c r="J79">
        <v>460</v>
      </c>
      <c r="K79">
        <v>474</v>
      </c>
      <c r="L79">
        <v>508</v>
      </c>
      <c r="M79">
        <v>530</v>
      </c>
      <c r="N79">
        <v>525</v>
      </c>
      <c r="O79" s="127"/>
    </row>
    <row r="80" spans="3:15" x14ac:dyDescent="0.25">
      <c r="C80" s="128"/>
      <c r="D80" s="122">
        <v>170</v>
      </c>
      <c r="E80" s="122">
        <v>195</v>
      </c>
      <c r="F80" s="122">
        <v>237</v>
      </c>
      <c r="G80" s="122">
        <v>263</v>
      </c>
      <c r="H80" s="122">
        <v>290</v>
      </c>
      <c r="I80" s="122">
        <v>322</v>
      </c>
      <c r="J80" s="122">
        <v>339</v>
      </c>
      <c r="K80" s="122">
        <v>355</v>
      </c>
      <c r="L80" s="122">
        <v>372</v>
      </c>
      <c r="M80" s="122">
        <v>377</v>
      </c>
      <c r="N80" s="122">
        <v>376</v>
      </c>
      <c r="O80" s="127"/>
    </row>
    <row r="81" spans="3:15" x14ac:dyDescent="0.25">
      <c r="C81" s="128"/>
      <c r="D81">
        <v>185</v>
      </c>
      <c r="E81">
        <v>212</v>
      </c>
      <c r="F81">
        <v>253</v>
      </c>
      <c r="G81">
        <v>267</v>
      </c>
      <c r="H81">
        <v>290</v>
      </c>
      <c r="I81">
        <v>307</v>
      </c>
      <c r="J81">
        <v>318</v>
      </c>
      <c r="K81">
        <v>332</v>
      </c>
      <c r="L81">
        <v>349</v>
      </c>
      <c r="M81">
        <v>353</v>
      </c>
      <c r="N81">
        <v>357</v>
      </c>
      <c r="O81" s="127"/>
    </row>
    <row r="82" spans="3:15" x14ac:dyDescent="0.25">
      <c r="C82" s="128"/>
      <c r="D82">
        <v>172</v>
      </c>
      <c r="E82">
        <v>266</v>
      </c>
      <c r="F82">
        <v>324</v>
      </c>
      <c r="G82">
        <v>349</v>
      </c>
      <c r="H82">
        <v>389</v>
      </c>
      <c r="I82">
        <v>419</v>
      </c>
      <c r="J82">
        <v>440</v>
      </c>
      <c r="K82">
        <v>457</v>
      </c>
      <c r="L82">
        <v>476</v>
      </c>
      <c r="M82">
        <v>487</v>
      </c>
      <c r="N82">
        <v>480</v>
      </c>
    </row>
    <row r="83" spans="3:15" ht="45" x14ac:dyDescent="0.25">
      <c r="C83" s="129" t="s">
        <v>385</v>
      </c>
      <c r="D83">
        <v>173</v>
      </c>
      <c r="E83">
        <v>296</v>
      </c>
      <c r="F83">
        <v>353</v>
      </c>
      <c r="G83">
        <v>390</v>
      </c>
      <c r="H83">
        <v>425</v>
      </c>
      <c r="I83">
        <v>477</v>
      </c>
      <c r="J83">
        <v>495</v>
      </c>
      <c r="K83">
        <v>527</v>
      </c>
      <c r="L83">
        <v>538</v>
      </c>
      <c r="M83">
        <v>516</v>
      </c>
      <c r="N83">
        <v>506</v>
      </c>
    </row>
    <row r="84" spans="3:15" x14ac:dyDescent="0.25">
      <c r="C84" s="128"/>
      <c r="D84">
        <v>174</v>
      </c>
      <c r="E84">
        <v>269</v>
      </c>
      <c r="F84">
        <v>318</v>
      </c>
      <c r="G84">
        <v>357</v>
      </c>
      <c r="H84">
        <v>381</v>
      </c>
      <c r="I84">
        <v>412</v>
      </c>
      <c r="J84">
        <v>421</v>
      </c>
      <c r="K84">
        <v>448</v>
      </c>
      <c r="L84">
        <v>449</v>
      </c>
      <c r="M84">
        <v>429</v>
      </c>
      <c r="N84">
        <v>426</v>
      </c>
    </row>
    <row r="85" spans="3:15" x14ac:dyDescent="0.25">
      <c r="C85" s="128"/>
      <c r="D85">
        <v>175</v>
      </c>
      <c r="E85">
        <v>245</v>
      </c>
      <c r="F85">
        <v>283</v>
      </c>
      <c r="G85">
        <v>310</v>
      </c>
      <c r="H85">
        <v>333</v>
      </c>
      <c r="I85">
        <v>360</v>
      </c>
      <c r="J85">
        <v>370</v>
      </c>
      <c r="K85">
        <v>389</v>
      </c>
      <c r="L85">
        <v>396</v>
      </c>
      <c r="M85">
        <v>392</v>
      </c>
      <c r="N85">
        <v>387</v>
      </c>
    </row>
    <row r="86" spans="3:15" x14ac:dyDescent="0.25">
      <c r="C86" s="128"/>
      <c r="D86">
        <v>176</v>
      </c>
      <c r="E86">
        <v>274</v>
      </c>
      <c r="F86">
        <v>328</v>
      </c>
      <c r="G86">
        <v>358</v>
      </c>
      <c r="H86">
        <v>398</v>
      </c>
      <c r="I86">
        <v>435</v>
      </c>
      <c r="J86">
        <v>459</v>
      </c>
      <c r="K86">
        <v>478</v>
      </c>
      <c r="L86">
        <v>488</v>
      </c>
      <c r="M86">
        <v>497</v>
      </c>
      <c r="N86">
        <v>414</v>
      </c>
    </row>
    <row r="87" spans="3:15" x14ac:dyDescent="0.25">
      <c r="C87" s="128"/>
      <c r="D87">
        <v>177</v>
      </c>
      <c r="E87">
        <v>300</v>
      </c>
      <c r="F87">
        <v>345</v>
      </c>
      <c r="G87">
        <v>379</v>
      </c>
      <c r="H87">
        <v>407</v>
      </c>
      <c r="I87">
        <v>435</v>
      </c>
      <c r="J87">
        <v>450</v>
      </c>
      <c r="K87">
        <v>471</v>
      </c>
      <c r="L87">
        <v>483</v>
      </c>
      <c r="M87">
        <v>463</v>
      </c>
      <c r="N87">
        <v>462</v>
      </c>
    </row>
    <row r="88" spans="3:15" x14ac:dyDescent="0.25">
      <c r="C88" s="128"/>
      <c r="D88">
        <v>178</v>
      </c>
      <c r="E88">
        <v>282</v>
      </c>
      <c r="F88">
        <v>325</v>
      </c>
      <c r="G88">
        <v>355</v>
      </c>
      <c r="H88">
        <v>389</v>
      </c>
      <c r="I88">
        <v>419</v>
      </c>
      <c r="J88">
        <v>441</v>
      </c>
      <c r="K88">
        <v>454</v>
      </c>
      <c r="L88">
        <v>465</v>
      </c>
      <c r="M88">
        <v>447</v>
      </c>
      <c r="N88">
        <v>443</v>
      </c>
    </row>
    <row r="89" spans="3:15" x14ac:dyDescent="0.25">
      <c r="C89" s="128"/>
      <c r="D89">
        <v>179</v>
      </c>
      <c r="E89">
        <v>324</v>
      </c>
      <c r="F89">
        <v>382</v>
      </c>
      <c r="G89">
        <v>417</v>
      </c>
      <c r="H89">
        <v>452</v>
      </c>
      <c r="I89">
        <v>482</v>
      </c>
      <c r="J89">
        <v>504</v>
      </c>
      <c r="K89">
        <v>532</v>
      </c>
      <c r="L89">
        <v>539</v>
      </c>
      <c r="M89">
        <v>530</v>
      </c>
      <c r="N89">
        <v>520</v>
      </c>
    </row>
    <row r="90" spans="3:15" x14ac:dyDescent="0.25">
      <c r="C90" s="128"/>
      <c r="D90">
        <v>180</v>
      </c>
      <c r="E90">
        <v>246</v>
      </c>
      <c r="F90">
        <v>289</v>
      </c>
      <c r="G90">
        <v>314</v>
      </c>
      <c r="H90">
        <v>350</v>
      </c>
      <c r="I90">
        <v>373</v>
      </c>
      <c r="J90">
        <v>397</v>
      </c>
      <c r="K90">
        <v>410</v>
      </c>
      <c r="L90">
        <v>422</v>
      </c>
      <c r="M90">
        <v>420</v>
      </c>
      <c r="N90">
        <v>407</v>
      </c>
    </row>
    <row r="91" spans="3:15" x14ac:dyDescent="0.25">
      <c r="C91" s="128"/>
      <c r="D91">
        <v>181</v>
      </c>
      <c r="E91">
        <v>312</v>
      </c>
      <c r="F91">
        <v>361</v>
      </c>
      <c r="G91">
        <v>389</v>
      </c>
      <c r="H91">
        <v>412</v>
      </c>
      <c r="I91">
        <v>444</v>
      </c>
      <c r="J91">
        <v>456</v>
      </c>
      <c r="K91">
        <v>475</v>
      </c>
      <c r="L91">
        <v>473</v>
      </c>
      <c r="M91">
        <v>467</v>
      </c>
      <c r="N91">
        <v>450</v>
      </c>
    </row>
    <row r="92" spans="3:15" x14ac:dyDescent="0.25">
      <c r="C92" s="128"/>
      <c r="D92">
        <v>182</v>
      </c>
      <c r="E92">
        <v>294</v>
      </c>
      <c r="F92">
        <v>343</v>
      </c>
      <c r="G92">
        <v>366</v>
      </c>
      <c r="H92">
        <v>393</v>
      </c>
      <c r="I92">
        <v>411</v>
      </c>
      <c r="J92">
        <v>430</v>
      </c>
      <c r="K92">
        <v>443</v>
      </c>
      <c r="L92">
        <v>449</v>
      </c>
      <c r="M92">
        <v>451</v>
      </c>
      <c r="N92">
        <v>431</v>
      </c>
    </row>
    <row r="93" spans="3:15" x14ac:dyDescent="0.25">
      <c r="C93" s="128"/>
      <c r="D93">
        <v>183</v>
      </c>
      <c r="E93">
        <v>262</v>
      </c>
      <c r="F93">
        <v>302</v>
      </c>
      <c r="G93">
        <v>327</v>
      </c>
      <c r="H93">
        <v>361</v>
      </c>
      <c r="I93">
        <v>379</v>
      </c>
      <c r="J93">
        <v>397</v>
      </c>
      <c r="K93">
        <v>423</v>
      </c>
      <c r="L93">
        <v>421</v>
      </c>
      <c r="M93">
        <v>411</v>
      </c>
      <c r="N93">
        <v>406</v>
      </c>
    </row>
    <row r="94" spans="3:15" x14ac:dyDescent="0.25">
      <c r="C94" s="128"/>
      <c r="D94">
        <v>184</v>
      </c>
      <c r="E94">
        <v>238</v>
      </c>
      <c r="F94">
        <v>289</v>
      </c>
      <c r="G94">
        <v>317</v>
      </c>
      <c r="H94">
        <v>353</v>
      </c>
      <c r="I94">
        <v>387</v>
      </c>
      <c r="J94">
        <v>408</v>
      </c>
      <c r="K94">
        <v>422</v>
      </c>
      <c r="L94">
        <v>431</v>
      </c>
      <c r="M94">
        <v>433</v>
      </c>
      <c r="N94">
        <v>427</v>
      </c>
    </row>
    <row r="95" spans="3:15" x14ac:dyDescent="0.25">
      <c r="D95" s="122" t="s">
        <v>230</v>
      </c>
      <c r="E95" s="122"/>
      <c r="F95" s="122"/>
    </row>
    <row r="98" spans="3:38" ht="15.75" thickBot="1" x14ac:dyDescent="0.3">
      <c r="C98" t="s">
        <v>61</v>
      </c>
      <c r="J98" t="s">
        <v>27</v>
      </c>
    </row>
    <row r="99" spans="3:38" x14ac:dyDescent="0.25">
      <c r="C99" s="163" t="s">
        <v>103</v>
      </c>
      <c r="D99" s="165" t="s">
        <v>104</v>
      </c>
      <c r="E99" s="19" t="s">
        <v>105</v>
      </c>
      <c r="F99" s="19" t="s">
        <v>105</v>
      </c>
      <c r="G99" s="19" t="s">
        <v>105</v>
      </c>
      <c r="H99" s="19" t="s">
        <v>105</v>
      </c>
      <c r="J99" s="160" t="s">
        <v>10</v>
      </c>
      <c r="K99" s="161"/>
      <c r="L99" s="161"/>
      <c r="M99" s="161"/>
      <c r="N99" s="162"/>
      <c r="O99" s="160" t="s">
        <v>21</v>
      </c>
      <c r="P99" s="161"/>
      <c r="Q99" s="161"/>
      <c r="R99" s="162"/>
      <c r="S99" s="160" t="s">
        <v>22</v>
      </c>
      <c r="T99" s="161"/>
      <c r="U99" s="161"/>
      <c r="V99" s="162"/>
      <c r="W99" s="160" t="s">
        <v>23</v>
      </c>
      <c r="X99" s="161"/>
      <c r="Y99" s="161"/>
      <c r="Z99" s="162"/>
      <c r="AA99" s="160" t="s">
        <v>24</v>
      </c>
      <c r="AB99" s="161"/>
      <c r="AC99" s="161"/>
      <c r="AD99" s="162"/>
      <c r="AE99" s="158" t="s">
        <v>25</v>
      </c>
      <c r="AF99" s="158"/>
      <c r="AG99" s="158"/>
      <c r="AH99" s="158"/>
      <c r="AI99" s="158" t="s">
        <v>26</v>
      </c>
      <c r="AJ99" s="158"/>
      <c r="AK99" s="158"/>
      <c r="AL99" s="158"/>
    </row>
    <row r="100" spans="3:38" ht="15.75" thickBot="1" x14ac:dyDescent="0.3">
      <c r="C100" s="164"/>
      <c r="D100" s="166"/>
      <c r="E100" s="20">
        <v>1</v>
      </c>
      <c r="F100" s="20">
        <v>2</v>
      </c>
      <c r="G100" s="20">
        <v>3</v>
      </c>
      <c r="H100" s="20">
        <v>4</v>
      </c>
      <c r="J100" s="140" t="s">
        <v>28</v>
      </c>
      <c r="K100" s="140" t="s">
        <v>12</v>
      </c>
      <c r="L100" s="140" t="s">
        <v>3</v>
      </c>
      <c r="M100" s="140" t="s">
        <v>13</v>
      </c>
      <c r="N100" s="140" t="s">
        <v>14</v>
      </c>
      <c r="O100" s="140" t="s">
        <v>12</v>
      </c>
      <c r="P100" s="140" t="s">
        <v>3</v>
      </c>
      <c r="Q100" s="140" t="s">
        <v>13</v>
      </c>
      <c r="R100" s="140" t="s">
        <v>14</v>
      </c>
      <c r="S100" s="140" t="s">
        <v>12</v>
      </c>
      <c r="T100" s="140" t="s">
        <v>3</v>
      </c>
      <c r="U100" s="140" t="s">
        <v>13</v>
      </c>
      <c r="V100" s="140" t="s">
        <v>14</v>
      </c>
      <c r="W100" s="140" t="s">
        <v>12</v>
      </c>
      <c r="X100" s="140" t="s">
        <v>3</v>
      </c>
      <c r="Y100" s="140" t="s">
        <v>13</v>
      </c>
      <c r="Z100" s="140" t="s">
        <v>14</v>
      </c>
      <c r="AA100" s="140" t="s">
        <v>12</v>
      </c>
      <c r="AB100" s="140" t="s">
        <v>3</v>
      </c>
      <c r="AC100" s="140" t="s">
        <v>13</v>
      </c>
      <c r="AD100" s="140" t="s">
        <v>14</v>
      </c>
      <c r="AE100" s="140" t="s">
        <v>12</v>
      </c>
      <c r="AF100" s="140" t="s">
        <v>3</v>
      </c>
      <c r="AG100" s="140" t="s">
        <v>13</v>
      </c>
      <c r="AH100" s="140" t="s">
        <v>14</v>
      </c>
      <c r="AI100" s="140" t="s">
        <v>12</v>
      </c>
      <c r="AJ100" s="140" t="s">
        <v>3</v>
      </c>
      <c r="AK100" s="140" t="s">
        <v>13</v>
      </c>
      <c r="AL100" s="140" t="s">
        <v>14</v>
      </c>
    </row>
    <row r="101" spans="3:38" ht="15.75" thickBot="1" x14ac:dyDescent="0.3">
      <c r="C101" s="21" t="s">
        <v>10</v>
      </c>
      <c r="D101" s="22">
        <v>1</v>
      </c>
      <c r="E101" s="22">
        <v>23</v>
      </c>
      <c r="F101" s="22">
        <v>23.6</v>
      </c>
      <c r="G101" s="22">
        <v>22.9</v>
      </c>
      <c r="H101" s="22">
        <v>21.7</v>
      </c>
      <c r="J101" s="140">
        <v>1</v>
      </c>
      <c r="K101" s="140">
        <v>24.5</v>
      </c>
      <c r="L101" s="140">
        <f>M101*SQRT(4)</f>
        <v>1.2</v>
      </c>
      <c r="M101" s="140">
        <v>0.6</v>
      </c>
      <c r="N101" s="140">
        <v>4</v>
      </c>
      <c r="O101" s="140">
        <v>25.8</v>
      </c>
      <c r="P101" s="140">
        <f>Q101*SQRT(4)</f>
        <v>1.8</v>
      </c>
      <c r="Q101" s="140">
        <v>0.9</v>
      </c>
      <c r="R101" s="140">
        <v>4</v>
      </c>
      <c r="S101" s="140">
        <v>24.4</v>
      </c>
      <c r="T101" s="140">
        <f>U101*SQRT(4)</f>
        <v>1.6</v>
      </c>
      <c r="U101" s="140">
        <v>0.8</v>
      </c>
      <c r="V101" s="140">
        <v>4</v>
      </c>
      <c r="W101" s="140">
        <v>23.9</v>
      </c>
      <c r="X101" s="140">
        <f>Y101*SQRT(4)</f>
        <v>1</v>
      </c>
      <c r="Y101" s="140">
        <v>0.5</v>
      </c>
      <c r="Z101" s="140">
        <v>4</v>
      </c>
      <c r="AA101" s="140">
        <v>24.3</v>
      </c>
      <c r="AB101" s="140">
        <f>AC101*SQRT(4)</f>
        <v>1</v>
      </c>
      <c r="AC101" s="140">
        <v>0.5</v>
      </c>
      <c r="AD101" s="140">
        <v>4</v>
      </c>
      <c r="AE101" s="140">
        <v>24.5</v>
      </c>
      <c r="AF101" s="140">
        <f>AG101*SQRT(4)</f>
        <v>1.4</v>
      </c>
      <c r="AG101" s="140">
        <v>0.7</v>
      </c>
      <c r="AH101" s="140">
        <v>4</v>
      </c>
      <c r="AI101" s="140" t="s">
        <v>29</v>
      </c>
      <c r="AJ101" s="140">
        <f>AK101*SQRT(4)</f>
        <v>0.6</v>
      </c>
      <c r="AK101" s="140">
        <v>0.3</v>
      </c>
      <c r="AL101" s="140">
        <v>4</v>
      </c>
    </row>
    <row r="102" spans="3:38" ht="15.75" thickBot="1" x14ac:dyDescent="0.3">
      <c r="C102" s="21" t="s">
        <v>106</v>
      </c>
      <c r="D102" s="22">
        <v>2</v>
      </c>
      <c r="E102" s="22">
        <v>24.9</v>
      </c>
      <c r="F102" s="22">
        <v>26</v>
      </c>
      <c r="G102" s="22">
        <v>24.6</v>
      </c>
      <c r="H102" s="22">
        <v>21.8</v>
      </c>
      <c r="J102" s="140">
        <v>2</v>
      </c>
      <c r="K102" s="140">
        <v>25.1</v>
      </c>
      <c r="L102" s="140">
        <f t="shared" ref="L102:L104" si="0">M102*SQRT(4)</f>
        <v>1.2</v>
      </c>
      <c r="M102" s="140">
        <v>0.6</v>
      </c>
      <c r="N102" s="140">
        <v>4</v>
      </c>
      <c r="O102" s="140">
        <v>26</v>
      </c>
      <c r="P102" s="140">
        <f t="shared" ref="P102:P104" si="1">Q102*SQRT(4)</f>
        <v>2.4</v>
      </c>
      <c r="Q102" s="140">
        <v>1.2</v>
      </c>
      <c r="R102" s="140">
        <v>4</v>
      </c>
      <c r="S102" s="140">
        <v>24.3</v>
      </c>
      <c r="T102" s="140">
        <f t="shared" ref="T102:T104" si="2">U102*SQRT(4)</f>
        <v>1.6</v>
      </c>
      <c r="U102" s="140">
        <v>0.8</v>
      </c>
      <c r="V102" s="140">
        <v>4</v>
      </c>
      <c r="W102" s="140">
        <v>23.9</v>
      </c>
      <c r="X102" s="140">
        <f t="shared" ref="X102:X104" si="3">Y102*SQRT(4)</f>
        <v>1</v>
      </c>
      <c r="Y102" s="140">
        <v>0.5</v>
      </c>
      <c r="Z102" s="140">
        <v>4</v>
      </c>
      <c r="AA102" s="140">
        <v>24.4</v>
      </c>
      <c r="AB102" s="140">
        <f t="shared" ref="AB102:AB104" si="4">AC102*SQRT(4)</f>
        <v>1.4</v>
      </c>
      <c r="AC102" s="140">
        <v>0.7</v>
      </c>
      <c r="AD102" s="140">
        <v>4</v>
      </c>
      <c r="AE102" s="140">
        <v>24.7</v>
      </c>
      <c r="AF102" s="140">
        <f t="shared" ref="AF102:AF104" si="5">AG102*SQRT(4)</f>
        <v>0.6</v>
      </c>
      <c r="AG102" s="140">
        <v>0.3</v>
      </c>
      <c r="AH102" s="140">
        <v>4</v>
      </c>
      <c r="AI102" s="140" t="s">
        <v>29</v>
      </c>
      <c r="AJ102" s="140">
        <f t="shared" ref="AJ102:AJ104" si="6">AK102*SQRT(4)</f>
        <v>0.6</v>
      </c>
      <c r="AK102" s="140">
        <v>0.3</v>
      </c>
      <c r="AL102" s="140">
        <v>4</v>
      </c>
    </row>
    <row r="103" spans="3:38" ht="15.75" thickBot="1" x14ac:dyDescent="0.3">
      <c r="C103" s="14"/>
      <c r="D103" s="22">
        <v>3</v>
      </c>
      <c r="E103" s="22">
        <v>25.7</v>
      </c>
      <c r="F103" s="22">
        <v>26.2</v>
      </c>
      <c r="G103" s="22">
        <v>26.3</v>
      </c>
      <c r="H103" s="22">
        <v>25</v>
      </c>
      <c r="J103" s="140">
        <v>3</v>
      </c>
      <c r="K103" s="140">
        <v>24.6</v>
      </c>
      <c r="L103" s="140">
        <f t="shared" si="0"/>
        <v>1.4</v>
      </c>
      <c r="M103" s="140">
        <v>0.7</v>
      </c>
      <c r="N103" s="140">
        <v>4</v>
      </c>
      <c r="O103" s="140">
        <v>24.7</v>
      </c>
      <c r="P103" s="140">
        <f t="shared" si="1"/>
        <v>2</v>
      </c>
      <c r="Q103" s="140">
        <v>1</v>
      </c>
      <c r="R103" s="140">
        <v>4</v>
      </c>
      <c r="S103" s="140">
        <v>24.3</v>
      </c>
      <c r="T103" s="140">
        <f t="shared" si="2"/>
        <v>1.6</v>
      </c>
      <c r="U103" s="140">
        <v>0.8</v>
      </c>
      <c r="V103" s="140">
        <v>4</v>
      </c>
      <c r="W103" s="140">
        <v>23.5</v>
      </c>
      <c r="X103" s="140">
        <f t="shared" si="3"/>
        <v>0.8</v>
      </c>
      <c r="Y103" s="140">
        <v>0.4</v>
      </c>
      <c r="Z103" s="140">
        <v>4</v>
      </c>
      <c r="AA103" s="140">
        <v>22.9</v>
      </c>
      <c r="AB103" s="140">
        <f t="shared" si="4"/>
        <v>1.6</v>
      </c>
      <c r="AC103" s="140">
        <v>0.8</v>
      </c>
      <c r="AD103" s="140">
        <v>4</v>
      </c>
      <c r="AE103" s="140">
        <v>23.7</v>
      </c>
      <c r="AF103" s="140">
        <f t="shared" si="5"/>
        <v>1</v>
      </c>
      <c r="AG103" s="140">
        <v>0.5</v>
      </c>
      <c r="AH103" s="140">
        <v>4</v>
      </c>
      <c r="AI103" s="140" t="s">
        <v>30</v>
      </c>
      <c r="AJ103" s="140">
        <f t="shared" si="6"/>
        <v>0.6</v>
      </c>
      <c r="AK103" s="140">
        <v>0.3</v>
      </c>
      <c r="AL103" s="140">
        <v>4</v>
      </c>
    </row>
    <row r="104" spans="3:38" ht="15.75" thickBot="1" x14ac:dyDescent="0.3">
      <c r="C104" s="15"/>
      <c r="D104" s="23">
        <v>4</v>
      </c>
      <c r="E104" s="23">
        <v>24.5</v>
      </c>
      <c r="F104" s="23">
        <v>24.7</v>
      </c>
      <c r="G104" s="23">
        <v>24.4</v>
      </c>
      <c r="H104" s="23">
        <v>23.2</v>
      </c>
      <c r="J104" s="140">
        <v>4</v>
      </c>
      <c r="K104" s="140">
        <v>22.9</v>
      </c>
      <c r="L104" s="140">
        <f t="shared" si="0"/>
        <v>1.6</v>
      </c>
      <c r="M104" s="140">
        <v>0.8</v>
      </c>
      <c r="N104" s="140">
        <v>4</v>
      </c>
      <c r="O104" s="140">
        <v>23.1</v>
      </c>
      <c r="P104" s="140">
        <f t="shared" si="1"/>
        <v>2.4</v>
      </c>
      <c r="Q104" s="140">
        <v>1.2</v>
      </c>
      <c r="R104" s="140">
        <v>4</v>
      </c>
      <c r="S104" s="140">
        <v>22.1</v>
      </c>
      <c r="T104" s="140">
        <f t="shared" si="2"/>
        <v>1.4</v>
      </c>
      <c r="U104" s="140">
        <v>0.7</v>
      </c>
      <c r="V104" s="140">
        <v>4</v>
      </c>
      <c r="W104" s="140">
        <v>22.1</v>
      </c>
      <c r="X104" s="140">
        <f t="shared" si="3"/>
        <v>2.2000000000000002</v>
      </c>
      <c r="Y104" s="140">
        <v>1.1000000000000001</v>
      </c>
      <c r="Z104" s="140">
        <v>4</v>
      </c>
      <c r="AA104" s="140">
        <v>20.7</v>
      </c>
      <c r="AB104" s="140">
        <f t="shared" si="4"/>
        <v>1.4</v>
      </c>
      <c r="AC104" s="140">
        <v>0.7</v>
      </c>
      <c r="AD104" s="140">
        <v>4</v>
      </c>
      <c r="AE104" s="140">
        <v>22</v>
      </c>
      <c r="AF104" s="140">
        <f t="shared" si="5"/>
        <v>1.2</v>
      </c>
      <c r="AG104" s="140">
        <v>0.6</v>
      </c>
      <c r="AH104" s="140">
        <v>4</v>
      </c>
      <c r="AI104" s="140">
        <v>22.1</v>
      </c>
      <c r="AJ104" s="140">
        <f t="shared" si="6"/>
        <v>1.2</v>
      </c>
      <c r="AK104" s="140">
        <v>0.6</v>
      </c>
      <c r="AL104" s="140">
        <v>4</v>
      </c>
    </row>
    <row r="105" spans="3:38" ht="15.75" thickBot="1" x14ac:dyDescent="0.3">
      <c r="C105" s="24" t="s">
        <v>107</v>
      </c>
      <c r="D105" s="25">
        <v>5</v>
      </c>
      <c r="E105" s="25">
        <v>25</v>
      </c>
      <c r="F105" s="25">
        <v>24.2</v>
      </c>
      <c r="G105" s="25">
        <v>24.2</v>
      </c>
      <c r="H105" s="25">
        <v>22.8</v>
      </c>
    </row>
    <row r="106" spans="3:38" ht="30.75" thickBot="1" x14ac:dyDescent="0.3">
      <c r="C106" s="24" t="s">
        <v>121</v>
      </c>
      <c r="D106" s="22">
        <v>6</v>
      </c>
      <c r="E106" s="22">
        <v>24.4</v>
      </c>
      <c r="F106" s="22">
        <v>24.3</v>
      </c>
      <c r="G106" s="22">
        <v>24.7</v>
      </c>
      <c r="H106" s="22">
        <v>20.6</v>
      </c>
      <c r="AI106" s="137" t="s">
        <v>386</v>
      </c>
    </row>
    <row r="107" spans="3:38" ht="15.75" thickBot="1" x14ac:dyDescent="0.3">
      <c r="C107" s="16"/>
      <c r="D107" s="22">
        <v>7</v>
      </c>
      <c r="E107" s="22">
        <v>25.3</v>
      </c>
      <c r="F107" s="22">
        <v>25.9</v>
      </c>
      <c r="G107" s="22">
        <v>25</v>
      </c>
      <c r="H107" s="22">
        <v>22.7</v>
      </c>
    </row>
    <row r="108" spans="3:38" ht="15.75" thickBot="1" x14ac:dyDescent="0.3">
      <c r="C108" s="17"/>
      <c r="D108" s="22">
        <v>8</v>
      </c>
      <c r="E108" s="22">
        <v>28.4</v>
      </c>
      <c r="F108" s="22">
        <v>29.5</v>
      </c>
      <c r="G108" s="22">
        <v>28.7</v>
      </c>
      <c r="H108" s="22">
        <v>26.3</v>
      </c>
    </row>
    <row r="109" spans="3:38" ht="15.75" thickBot="1" x14ac:dyDescent="0.3">
      <c r="C109" s="24" t="s">
        <v>11</v>
      </c>
      <c r="D109" s="22">
        <v>9</v>
      </c>
      <c r="E109" s="22">
        <v>23.4</v>
      </c>
      <c r="F109" s="22">
        <v>22.6</v>
      </c>
      <c r="G109" s="22">
        <v>22.3</v>
      </c>
      <c r="H109" s="22">
        <v>20.3</v>
      </c>
    </row>
    <row r="110" spans="3:38" ht="30.75" thickBot="1" x14ac:dyDescent="0.3">
      <c r="C110" s="24" t="s">
        <v>122</v>
      </c>
      <c r="D110" s="22">
        <v>10</v>
      </c>
      <c r="E110" s="22">
        <v>25.7</v>
      </c>
      <c r="F110" s="22">
        <v>25</v>
      </c>
      <c r="G110" s="22">
        <v>24.1</v>
      </c>
      <c r="H110" s="22">
        <v>22.1</v>
      </c>
    </row>
    <row r="111" spans="3:38" ht="15.75" thickBot="1" x14ac:dyDescent="0.3">
      <c r="C111" s="16"/>
      <c r="D111" s="22">
        <v>11</v>
      </c>
      <c r="E111" s="22">
        <v>25.9</v>
      </c>
      <c r="F111" s="22">
        <v>26.2</v>
      </c>
      <c r="G111" s="22">
        <v>25.8</v>
      </c>
      <c r="H111" s="22">
        <v>23.9</v>
      </c>
    </row>
    <row r="112" spans="3:38" ht="15.75" thickBot="1" x14ac:dyDescent="0.3">
      <c r="C112" s="18"/>
      <c r="D112" s="23">
        <v>12</v>
      </c>
      <c r="E112" s="23">
        <v>22.6</v>
      </c>
      <c r="F112" s="23">
        <v>23.3</v>
      </c>
      <c r="G112" s="23">
        <v>25</v>
      </c>
      <c r="H112" s="23">
        <v>21.9</v>
      </c>
    </row>
    <row r="113" spans="3:8" ht="15.75" thickBot="1" x14ac:dyDescent="0.3">
      <c r="C113" s="24" t="s">
        <v>11</v>
      </c>
      <c r="D113" s="25">
        <v>13</v>
      </c>
      <c r="E113" s="25">
        <v>25.2</v>
      </c>
      <c r="F113" s="25">
        <v>24.2</v>
      </c>
      <c r="G113" s="25">
        <v>24</v>
      </c>
      <c r="H113" s="25">
        <v>22.7</v>
      </c>
    </row>
    <row r="114" spans="3:8" ht="30.75" thickBot="1" x14ac:dyDescent="0.3">
      <c r="C114" s="24" t="s">
        <v>123</v>
      </c>
      <c r="D114" s="22">
        <v>14</v>
      </c>
      <c r="E114" s="22">
        <v>23.3</v>
      </c>
      <c r="F114" s="22">
        <v>24.8</v>
      </c>
      <c r="G114" s="22">
        <v>24.5</v>
      </c>
      <c r="H114" s="22">
        <v>24.8</v>
      </c>
    </row>
    <row r="115" spans="3:8" ht="15.75" thickBot="1" x14ac:dyDescent="0.3">
      <c r="C115" s="16"/>
      <c r="D115" s="22">
        <v>15</v>
      </c>
      <c r="E115" s="22">
        <v>24</v>
      </c>
      <c r="F115" s="22">
        <v>22.6</v>
      </c>
      <c r="G115" s="22">
        <v>22.9</v>
      </c>
      <c r="H115" s="22">
        <v>19.899999999999999</v>
      </c>
    </row>
    <row r="116" spans="3:8" ht="15.75" thickBot="1" x14ac:dyDescent="0.3">
      <c r="C116" s="17"/>
      <c r="D116" s="22">
        <v>16</v>
      </c>
      <c r="E116" s="22">
        <v>23.2</v>
      </c>
      <c r="F116" s="22">
        <v>24</v>
      </c>
      <c r="G116" s="22">
        <v>22.6</v>
      </c>
      <c r="H116" s="22">
        <v>20.9</v>
      </c>
    </row>
    <row r="117" spans="3:8" ht="15.75" thickBot="1" x14ac:dyDescent="0.3">
      <c r="C117" s="24" t="s">
        <v>107</v>
      </c>
      <c r="D117" s="22">
        <v>17</v>
      </c>
      <c r="E117" s="22">
        <v>22.9</v>
      </c>
      <c r="F117" s="22">
        <v>23</v>
      </c>
      <c r="G117" s="22">
        <v>21.5</v>
      </c>
      <c r="H117" s="22">
        <v>19.5</v>
      </c>
    </row>
    <row r="118" spans="3:8" ht="30.75" thickBot="1" x14ac:dyDescent="0.3">
      <c r="C118" s="24" t="s">
        <v>124</v>
      </c>
      <c r="D118" s="22">
        <v>18</v>
      </c>
      <c r="E118" s="22">
        <v>24.8</v>
      </c>
      <c r="F118" s="22">
        <v>26.5</v>
      </c>
      <c r="G118" s="22">
        <v>25.2</v>
      </c>
      <c r="H118" s="22">
        <v>22.6</v>
      </c>
    </row>
    <row r="119" spans="3:8" ht="15.75" thickBot="1" x14ac:dyDescent="0.3">
      <c r="C119" s="16"/>
      <c r="D119" s="22">
        <v>19</v>
      </c>
      <c r="E119" s="22">
        <v>24.5</v>
      </c>
      <c r="F119" s="22">
        <v>24</v>
      </c>
      <c r="G119" s="22">
        <v>22.1</v>
      </c>
      <c r="H119" s="22">
        <v>20.2</v>
      </c>
    </row>
    <row r="120" spans="3:8" ht="15.75" thickBot="1" x14ac:dyDescent="0.3">
      <c r="C120" s="18"/>
      <c r="D120" s="23">
        <v>20</v>
      </c>
      <c r="E120" s="23">
        <v>25</v>
      </c>
      <c r="F120" s="23">
        <v>24</v>
      </c>
      <c r="G120" s="23">
        <v>22.8</v>
      </c>
      <c r="H120" s="23">
        <v>20.6</v>
      </c>
    </row>
    <row r="121" spans="3:8" ht="15.75" thickBot="1" x14ac:dyDescent="0.3">
      <c r="C121" s="24" t="s">
        <v>11</v>
      </c>
      <c r="D121" s="25">
        <v>21</v>
      </c>
      <c r="E121" s="25">
        <v>26</v>
      </c>
      <c r="F121" s="25">
        <v>24</v>
      </c>
      <c r="G121" s="25">
        <v>22.8</v>
      </c>
      <c r="H121" s="25">
        <v>20.8</v>
      </c>
    </row>
    <row r="122" spans="3:8" ht="30.75" thickBot="1" x14ac:dyDescent="0.3">
      <c r="C122" s="24" t="s">
        <v>125</v>
      </c>
      <c r="D122" s="22">
        <v>22</v>
      </c>
      <c r="E122" s="22">
        <v>25.2</v>
      </c>
      <c r="F122" s="22">
        <v>25.1</v>
      </c>
      <c r="G122" s="22">
        <v>25</v>
      </c>
      <c r="H122" s="22">
        <v>23.4</v>
      </c>
    </row>
    <row r="123" spans="3:8" ht="15.75" thickBot="1" x14ac:dyDescent="0.3">
      <c r="C123" s="16"/>
      <c r="D123" s="22">
        <v>23</v>
      </c>
      <c r="E123" s="22">
        <v>23.5</v>
      </c>
      <c r="F123" s="22">
        <v>25.3</v>
      </c>
      <c r="G123" s="22">
        <v>24</v>
      </c>
      <c r="H123" s="22">
        <v>22.3</v>
      </c>
    </row>
    <row r="124" spans="3:8" ht="15.75" thickBot="1" x14ac:dyDescent="0.3">
      <c r="C124" s="17"/>
      <c r="D124" s="22">
        <v>24</v>
      </c>
      <c r="E124" s="22">
        <v>23.1</v>
      </c>
      <c r="F124" s="22">
        <v>24.2</v>
      </c>
      <c r="G124" s="22">
        <v>23</v>
      </c>
      <c r="H124" s="22">
        <v>21.4</v>
      </c>
    </row>
    <row r="125" spans="3:8" ht="15.75" thickBot="1" x14ac:dyDescent="0.3">
      <c r="C125" s="24" t="s">
        <v>108</v>
      </c>
      <c r="D125" s="22">
        <v>25</v>
      </c>
      <c r="E125" s="22">
        <v>29.1</v>
      </c>
      <c r="F125" s="22">
        <v>29.6</v>
      </c>
      <c r="G125" s="22">
        <v>29.9</v>
      </c>
      <c r="H125" s="22">
        <v>20.9</v>
      </c>
    </row>
    <row r="126" spans="3:8" ht="30.75" thickBot="1" x14ac:dyDescent="0.3">
      <c r="C126" s="24" t="s">
        <v>126</v>
      </c>
      <c r="D126" s="22">
        <v>26</v>
      </c>
      <c r="E126" s="22">
        <v>29.5</v>
      </c>
      <c r="F126" s="22">
        <v>29.6</v>
      </c>
      <c r="G126" s="22">
        <v>31</v>
      </c>
      <c r="H126" s="22">
        <v>23.5</v>
      </c>
    </row>
    <row r="127" spans="3:8" ht="15.75" thickBot="1" x14ac:dyDescent="0.3">
      <c r="C127" s="16"/>
      <c r="D127" s="22">
        <v>27</v>
      </c>
      <c r="E127" s="22">
        <v>28.9</v>
      </c>
      <c r="F127" s="22">
        <v>30.6</v>
      </c>
      <c r="G127" s="22">
        <v>30.1</v>
      </c>
      <c r="H127" s="22">
        <v>21.3</v>
      </c>
    </row>
    <row r="128" spans="3:8" ht="15.75" thickBot="1" x14ac:dyDescent="0.3">
      <c r="C128" s="17"/>
      <c r="D128" s="22">
        <v>28</v>
      </c>
      <c r="E128" s="22">
        <v>28.2</v>
      </c>
      <c r="F128" s="22">
        <v>29.9</v>
      </c>
      <c r="G128" s="22">
        <v>29.9</v>
      </c>
      <c r="H128" s="22">
        <v>22.6</v>
      </c>
    </row>
    <row r="132" spans="3:37" ht="15.75" thickBot="1" x14ac:dyDescent="0.3">
      <c r="C132" t="s">
        <v>134</v>
      </c>
    </row>
    <row r="133" spans="3:37" ht="30.75" thickBot="1" x14ac:dyDescent="0.3">
      <c r="C133" s="163" t="s">
        <v>103</v>
      </c>
      <c r="D133" s="165" t="s">
        <v>109</v>
      </c>
      <c r="E133" s="30" t="s">
        <v>127</v>
      </c>
      <c r="F133" s="170" t="s">
        <v>225</v>
      </c>
      <c r="I133" s="12" t="s">
        <v>137</v>
      </c>
      <c r="J133" t="s">
        <v>140</v>
      </c>
    </row>
    <row r="134" spans="3:37" ht="15.75" thickBot="1" x14ac:dyDescent="0.3">
      <c r="C134" s="164"/>
      <c r="D134" s="166"/>
      <c r="E134" s="31" t="s">
        <v>128</v>
      </c>
      <c r="F134" s="170"/>
      <c r="J134" s="160" t="s">
        <v>10</v>
      </c>
      <c r="K134" s="161"/>
      <c r="L134" s="162"/>
      <c r="M134" s="139"/>
      <c r="N134" s="160" t="s">
        <v>21</v>
      </c>
      <c r="O134" s="161"/>
      <c r="P134" s="161"/>
      <c r="Q134" s="162"/>
      <c r="R134" s="160" t="s">
        <v>22</v>
      </c>
      <c r="S134" s="161"/>
      <c r="T134" s="161"/>
      <c r="U134" s="162"/>
      <c r="V134" s="160" t="s">
        <v>23</v>
      </c>
      <c r="W134" s="161"/>
      <c r="X134" s="161"/>
      <c r="Y134" s="162"/>
      <c r="Z134" s="160" t="s">
        <v>24</v>
      </c>
      <c r="AA134" s="161"/>
      <c r="AB134" s="161"/>
      <c r="AC134" s="162"/>
      <c r="AD134" s="158" t="s">
        <v>25</v>
      </c>
      <c r="AE134" s="158"/>
      <c r="AF134" s="158"/>
      <c r="AG134" s="158"/>
      <c r="AH134" s="158" t="s">
        <v>33</v>
      </c>
      <c r="AI134" s="158"/>
      <c r="AJ134" s="158"/>
      <c r="AK134" s="158"/>
    </row>
    <row r="135" spans="3:37" ht="15.75" thickBot="1" x14ac:dyDescent="0.3">
      <c r="C135" s="21" t="s">
        <v>119</v>
      </c>
      <c r="D135" s="32">
        <v>101</v>
      </c>
      <c r="E135" s="33">
        <v>0.70599999999999996</v>
      </c>
      <c r="F135" s="141">
        <f t="shared" ref="F135:F166" si="7">E135*1000/N11</f>
        <v>2.0345821325648417</v>
      </c>
      <c r="J135" s="140" t="s">
        <v>12</v>
      </c>
      <c r="K135" s="140" t="s">
        <v>3</v>
      </c>
      <c r="L135" s="140" t="s">
        <v>13</v>
      </c>
      <c r="M135" s="140" t="s">
        <v>14</v>
      </c>
      <c r="N135" s="140" t="s">
        <v>12</v>
      </c>
      <c r="O135" s="140" t="s">
        <v>3</v>
      </c>
      <c r="P135" s="140" t="s">
        <v>13</v>
      </c>
      <c r="Q135" s="140" t="s">
        <v>14</v>
      </c>
      <c r="R135" s="140" t="s">
        <v>12</v>
      </c>
      <c r="S135" s="140" t="s">
        <v>3</v>
      </c>
      <c r="T135" s="140" t="s">
        <v>13</v>
      </c>
      <c r="U135" s="140" t="s">
        <v>14</v>
      </c>
      <c r="V135" s="140" t="s">
        <v>12</v>
      </c>
      <c r="W135" s="140" t="s">
        <v>3</v>
      </c>
      <c r="X135" s="140" t="s">
        <v>13</v>
      </c>
      <c r="Y135" s="140" t="s">
        <v>14</v>
      </c>
      <c r="Z135" s="140" t="s">
        <v>12</v>
      </c>
      <c r="AA135" s="140" t="s">
        <v>3</v>
      </c>
      <c r="AB135" s="140" t="s">
        <v>13</v>
      </c>
      <c r="AC135" s="140" t="s">
        <v>14</v>
      </c>
      <c r="AD135" s="140" t="s">
        <v>12</v>
      </c>
      <c r="AE135" s="140" t="s">
        <v>3</v>
      </c>
      <c r="AF135" s="140" t="s">
        <v>13</v>
      </c>
      <c r="AG135" s="140" t="s">
        <v>14</v>
      </c>
      <c r="AH135" s="140" t="s">
        <v>12</v>
      </c>
      <c r="AI135" s="140" t="s">
        <v>3</v>
      </c>
      <c r="AJ135" s="140" t="s">
        <v>13</v>
      </c>
      <c r="AK135" s="140" t="s">
        <v>14</v>
      </c>
    </row>
    <row r="136" spans="3:37" ht="15.75" thickBot="1" x14ac:dyDescent="0.3">
      <c r="C136" s="21" t="s">
        <v>120</v>
      </c>
      <c r="D136" s="32">
        <v>102</v>
      </c>
      <c r="E136" s="33">
        <v>0.73499999999999999</v>
      </c>
      <c r="F136" s="141">
        <f t="shared" si="7"/>
        <v>1.8894601542416452</v>
      </c>
      <c r="J136" s="6">
        <v>0.86899999999999999</v>
      </c>
      <c r="K136" s="140">
        <f>L136*SQRT(12)</f>
        <v>0.14895636945092341</v>
      </c>
      <c r="L136" s="3">
        <v>4.2999999999999997E-2</v>
      </c>
      <c r="M136" s="3">
        <v>12</v>
      </c>
      <c r="N136" s="3">
        <v>0.88100000000000001</v>
      </c>
      <c r="O136" s="140">
        <f>P136*SQRT(12)</f>
        <v>0.1593486742963367</v>
      </c>
      <c r="P136" s="140">
        <v>4.5999999999999999E-2</v>
      </c>
      <c r="Q136" s="140">
        <v>12</v>
      </c>
      <c r="R136" s="3">
        <v>0.89700000000000002</v>
      </c>
      <c r="S136" s="140">
        <f>T136*SQRT(12)</f>
        <v>0.27712812921102037</v>
      </c>
      <c r="T136" s="140">
        <v>0.08</v>
      </c>
      <c r="U136" s="140">
        <v>12</v>
      </c>
      <c r="V136" s="140">
        <v>0.82299999999999995</v>
      </c>
      <c r="W136" s="140">
        <f>X136*SQRT(12)</f>
        <v>6.9282032302755092E-2</v>
      </c>
      <c r="X136" s="140">
        <v>0.02</v>
      </c>
      <c r="Y136" s="140">
        <v>12</v>
      </c>
      <c r="Z136" s="140">
        <v>0.88100000000000001</v>
      </c>
      <c r="AA136" s="140">
        <f>AB136*SQRT(12)</f>
        <v>0.13163586137523467</v>
      </c>
      <c r="AB136" s="140">
        <v>3.7999999999999999E-2</v>
      </c>
      <c r="AC136" s="140">
        <v>12</v>
      </c>
      <c r="AD136" s="140">
        <v>0.84399999999999997</v>
      </c>
      <c r="AE136" s="140">
        <f>AF136*SQRT(12)</f>
        <v>0.18013328398716322</v>
      </c>
      <c r="AF136" s="140">
        <v>5.1999999999999998E-2</v>
      </c>
      <c r="AG136" s="140">
        <v>11</v>
      </c>
      <c r="AH136" s="140">
        <v>0.51500000000000001</v>
      </c>
      <c r="AI136" s="140">
        <f>AJ136*SQRT(12)</f>
        <v>8.6602540378443865E-2</v>
      </c>
      <c r="AJ136" s="140">
        <v>2.5000000000000001E-2</v>
      </c>
      <c r="AK136" s="140">
        <v>12</v>
      </c>
    </row>
    <row r="137" spans="3:37" ht="15.75" thickBot="1" x14ac:dyDescent="0.3">
      <c r="C137" s="14"/>
      <c r="D137" s="32">
        <v>103</v>
      </c>
      <c r="E137" s="33">
        <v>1.1579999999999999</v>
      </c>
      <c r="F137" s="141">
        <f t="shared" si="7"/>
        <v>2.3778234086242298</v>
      </c>
    </row>
    <row r="138" spans="3:37" ht="15.75" thickBot="1" x14ac:dyDescent="0.3">
      <c r="C138" s="14"/>
      <c r="D138" s="32">
        <v>104</v>
      </c>
      <c r="E138" s="33">
        <v>0.81699999999999995</v>
      </c>
      <c r="F138" s="141">
        <f t="shared" si="7"/>
        <v>1.7382978723404254</v>
      </c>
    </row>
    <row r="139" spans="3:37" ht="30.75" thickBot="1" x14ac:dyDescent="0.3">
      <c r="C139" s="14"/>
      <c r="D139" s="32">
        <v>105</v>
      </c>
      <c r="E139" s="33">
        <v>0.69699999999999995</v>
      </c>
      <c r="F139" s="141">
        <f t="shared" si="7"/>
        <v>1.7424999999999999</v>
      </c>
      <c r="I139" s="12" t="s">
        <v>139</v>
      </c>
      <c r="J139" t="s">
        <v>32</v>
      </c>
    </row>
    <row r="140" spans="3:37" ht="15.75" thickBot="1" x14ac:dyDescent="0.3">
      <c r="C140" s="14"/>
      <c r="D140" s="32">
        <v>106</v>
      </c>
      <c r="E140" s="33">
        <v>0.96599999999999997</v>
      </c>
      <c r="F140" s="141">
        <f t="shared" si="7"/>
        <v>2.15625</v>
      </c>
      <c r="J140" s="160" t="s">
        <v>10</v>
      </c>
      <c r="K140" s="161"/>
      <c r="L140" s="162"/>
      <c r="M140" s="139"/>
      <c r="N140" s="160" t="s">
        <v>21</v>
      </c>
      <c r="O140" s="161"/>
      <c r="P140" s="161"/>
      <c r="Q140" s="162"/>
      <c r="R140" s="160" t="s">
        <v>22</v>
      </c>
      <c r="S140" s="161"/>
      <c r="T140" s="161"/>
      <c r="U140" s="162"/>
      <c r="V140" s="160" t="s">
        <v>23</v>
      </c>
      <c r="W140" s="161"/>
      <c r="X140" s="161"/>
      <c r="Y140" s="162"/>
      <c r="Z140" s="160" t="s">
        <v>24</v>
      </c>
      <c r="AA140" s="161"/>
      <c r="AB140" s="161"/>
      <c r="AC140" s="162"/>
      <c r="AD140" s="158" t="s">
        <v>25</v>
      </c>
      <c r="AE140" s="158"/>
      <c r="AF140" s="158"/>
      <c r="AG140" s="158"/>
      <c r="AH140" s="158" t="s">
        <v>33</v>
      </c>
      <c r="AI140" s="158"/>
      <c r="AJ140" s="158"/>
      <c r="AK140" s="158"/>
    </row>
    <row r="141" spans="3:37" ht="15.75" thickBot="1" x14ac:dyDescent="0.3">
      <c r="C141" s="14"/>
      <c r="D141" s="32">
        <v>107</v>
      </c>
      <c r="E141" s="33">
        <v>0.95699999999999996</v>
      </c>
      <c r="F141" s="141">
        <f t="shared" si="7"/>
        <v>2.0147368421052629</v>
      </c>
      <c r="J141" s="140" t="s">
        <v>12</v>
      </c>
      <c r="K141" s="140" t="s">
        <v>3</v>
      </c>
      <c r="L141" s="140" t="s">
        <v>13</v>
      </c>
      <c r="M141" s="140" t="s">
        <v>14</v>
      </c>
      <c r="N141" s="140" t="s">
        <v>12</v>
      </c>
      <c r="O141" s="140" t="s">
        <v>3</v>
      </c>
      <c r="P141" s="140" t="s">
        <v>13</v>
      </c>
      <c r="Q141" s="140" t="s">
        <v>14</v>
      </c>
      <c r="R141" s="140" t="s">
        <v>12</v>
      </c>
      <c r="S141" s="140" t="s">
        <v>3</v>
      </c>
      <c r="T141" s="140" t="s">
        <v>13</v>
      </c>
      <c r="U141" s="140" t="s">
        <v>14</v>
      </c>
      <c r="V141" s="140" t="s">
        <v>12</v>
      </c>
      <c r="W141" s="140" t="s">
        <v>3</v>
      </c>
      <c r="X141" s="140" t="s">
        <v>13</v>
      </c>
      <c r="Y141" s="140" t="s">
        <v>14</v>
      </c>
      <c r="Z141" s="140" t="s">
        <v>12</v>
      </c>
      <c r="AA141" s="140" t="s">
        <v>3</v>
      </c>
      <c r="AB141" s="140" t="s">
        <v>13</v>
      </c>
      <c r="AC141" s="140" t="s">
        <v>14</v>
      </c>
      <c r="AD141" s="140" t="s">
        <v>12</v>
      </c>
      <c r="AE141" s="140" t="s">
        <v>3</v>
      </c>
      <c r="AF141" s="140" t="s">
        <v>13</v>
      </c>
      <c r="AG141" s="140" t="s">
        <v>14</v>
      </c>
      <c r="AH141" s="140" t="s">
        <v>12</v>
      </c>
      <c r="AI141" s="140" t="s">
        <v>3</v>
      </c>
      <c r="AJ141" s="140" t="s">
        <v>13</v>
      </c>
      <c r="AK141" s="140" t="s">
        <v>14</v>
      </c>
    </row>
    <row r="142" spans="3:37" ht="15.75" thickBot="1" x14ac:dyDescent="0.3">
      <c r="C142" s="14"/>
      <c r="D142" s="32">
        <v>108</v>
      </c>
      <c r="E142" s="33">
        <v>0.95199999999999996</v>
      </c>
      <c r="F142" s="141">
        <f t="shared" si="7"/>
        <v>2.0126849894291756</v>
      </c>
      <c r="J142" s="140">
        <v>1.9710000000000001</v>
      </c>
      <c r="K142" s="140">
        <f>L142*SQRT(12)</f>
        <v>0.23209480821422956</v>
      </c>
      <c r="L142" s="140">
        <v>6.7000000000000004E-2</v>
      </c>
      <c r="M142" s="140">
        <v>12</v>
      </c>
      <c r="N142" s="140">
        <v>1.9490000000000001</v>
      </c>
      <c r="O142" s="140">
        <f>P142*SQRT(12)</f>
        <v>0.2736640275958826</v>
      </c>
      <c r="P142" s="140">
        <v>7.9000000000000001E-2</v>
      </c>
      <c r="Q142" s="140">
        <v>12</v>
      </c>
      <c r="R142" s="140">
        <v>2.0150000000000001</v>
      </c>
      <c r="S142" s="140">
        <f>T142*SQRT(12)</f>
        <v>0.48151012450414793</v>
      </c>
      <c r="T142" s="140">
        <v>0.13900000000000001</v>
      </c>
      <c r="U142" s="140">
        <v>12</v>
      </c>
      <c r="V142" s="140">
        <v>2.0339999999999998</v>
      </c>
      <c r="W142" s="140">
        <f>X142*SQRT(12)</f>
        <v>0.1593486742963367</v>
      </c>
      <c r="X142" s="140">
        <v>4.5999999999999999E-2</v>
      </c>
      <c r="Y142" s="140">
        <v>12</v>
      </c>
      <c r="Z142" s="140">
        <v>1.9990000000000001</v>
      </c>
      <c r="AA142" s="140">
        <f>AB142*SQRT(12)</f>
        <v>0.25980762113533157</v>
      </c>
      <c r="AB142" s="140">
        <v>7.4999999999999997E-2</v>
      </c>
      <c r="AC142" s="140">
        <v>12</v>
      </c>
      <c r="AD142" s="140">
        <v>1.923</v>
      </c>
      <c r="AE142" s="140">
        <f>AF142*SQRT(12)</f>
        <v>0.33255375505322443</v>
      </c>
      <c r="AF142" s="140">
        <v>9.6000000000000002E-2</v>
      </c>
      <c r="AG142" s="140">
        <v>11</v>
      </c>
      <c r="AH142" s="140" t="s">
        <v>31</v>
      </c>
      <c r="AI142" s="140">
        <f>AJ142*SQRT(12)</f>
        <v>0.22170250336881628</v>
      </c>
      <c r="AJ142" s="140">
        <v>6.4000000000000001E-2</v>
      </c>
      <c r="AK142" s="140">
        <v>12</v>
      </c>
    </row>
    <row r="143" spans="3:37" ht="15.75" thickBot="1" x14ac:dyDescent="0.3">
      <c r="C143" s="14"/>
      <c r="D143" s="32">
        <v>109</v>
      </c>
      <c r="E143" s="33">
        <v>0.82399999999999995</v>
      </c>
      <c r="F143" s="141">
        <f t="shared" si="7"/>
        <v>1.7238493723849373</v>
      </c>
    </row>
    <row r="144" spans="3:37" ht="15.75" thickBot="1" x14ac:dyDescent="0.3">
      <c r="C144" s="14"/>
      <c r="D144" s="32">
        <v>110</v>
      </c>
      <c r="E144" s="33">
        <v>0.85899999999999999</v>
      </c>
      <c r="F144" s="141">
        <f t="shared" si="7"/>
        <v>1.9217002237136465</v>
      </c>
    </row>
    <row r="145" spans="3:37" ht="15.75" thickBot="1" x14ac:dyDescent="0.3">
      <c r="C145" s="14"/>
      <c r="D145" s="32">
        <v>111</v>
      </c>
      <c r="E145" s="33">
        <v>1.046</v>
      </c>
      <c r="F145" s="141">
        <f t="shared" si="7"/>
        <v>2.3400447427293063</v>
      </c>
    </row>
    <row r="146" spans="3:37" ht="15.75" thickBot="1" x14ac:dyDescent="0.3">
      <c r="C146" s="15"/>
      <c r="D146" s="34">
        <v>112</v>
      </c>
      <c r="E146" s="35">
        <v>0.71599999999999997</v>
      </c>
      <c r="F146" s="141">
        <f t="shared" si="7"/>
        <v>1.7088305489260143</v>
      </c>
    </row>
    <row r="147" spans="3:37" ht="15.75" thickBot="1" x14ac:dyDescent="0.3">
      <c r="C147" s="21" t="s">
        <v>107</v>
      </c>
      <c r="D147" s="36">
        <v>113</v>
      </c>
      <c r="E147" s="37">
        <v>0.80900000000000005</v>
      </c>
      <c r="F147" s="141">
        <f t="shared" si="7"/>
        <v>2.1458885941644561</v>
      </c>
    </row>
    <row r="148" spans="3:37" ht="30.75" thickBot="1" x14ac:dyDescent="0.3">
      <c r="C148" s="24" t="s">
        <v>121</v>
      </c>
      <c r="D148" s="32">
        <v>114</v>
      </c>
      <c r="E148" s="33">
        <v>0.78100000000000003</v>
      </c>
      <c r="F148" s="141">
        <f t="shared" si="7"/>
        <v>1.6795698924731184</v>
      </c>
    </row>
    <row r="149" spans="3:37" ht="15.75" thickBot="1" x14ac:dyDescent="0.3">
      <c r="C149" s="14"/>
      <c r="D149" s="32">
        <v>115</v>
      </c>
      <c r="E149" s="33">
        <v>0.69899999999999995</v>
      </c>
      <c r="F149" s="141">
        <f t="shared" si="7"/>
        <v>1.5602678571428572</v>
      </c>
    </row>
    <row r="150" spans="3:37" ht="15.75" thickBot="1" x14ac:dyDescent="0.3">
      <c r="C150" s="14"/>
      <c r="D150" s="32">
        <v>116</v>
      </c>
      <c r="E150" s="33">
        <v>0.77400000000000002</v>
      </c>
      <c r="F150" s="141">
        <f t="shared" si="7"/>
        <v>1.8561151079136691</v>
      </c>
    </row>
    <row r="151" spans="3:37" ht="15.75" thickBot="1" x14ac:dyDescent="0.3">
      <c r="C151" s="14"/>
      <c r="D151" s="32">
        <v>117</v>
      </c>
      <c r="E151" s="33">
        <v>0.67900000000000005</v>
      </c>
      <c r="F151" s="141">
        <f t="shared" si="7"/>
        <v>1.6205250596658711</v>
      </c>
    </row>
    <row r="152" spans="3:37" ht="15.75" thickBot="1" x14ac:dyDescent="0.3">
      <c r="C152" s="14"/>
      <c r="D152" s="32">
        <v>186</v>
      </c>
      <c r="E152" s="33">
        <v>0.90800000000000003</v>
      </c>
      <c r="F152" s="141">
        <f t="shared" si="7"/>
        <v>2.0542986425339365</v>
      </c>
      <c r="Z152" s="159"/>
      <c r="AA152" s="159"/>
      <c r="AB152" s="159"/>
      <c r="AC152" s="159"/>
      <c r="AD152" s="159"/>
      <c r="AE152" s="159"/>
      <c r="AF152" s="159"/>
      <c r="AG152" s="159"/>
      <c r="AH152" s="159"/>
      <c r="AI152" s="159"/>
      <c r="AJ152" s="159"/>
      <c r="AK152" s="159"/>
    </row>
    <row r="153" spans="3:37" ht="15.75" thickBot="1" x14ac:dyDescent="0.3">
      <c r="C153" s="14"/>
      <c r="D153" s="32">
        <v>119</v>
      </c>
      <c r="E153" s="33">
        <v>0.89900000000000002</v>
      </c>
      <c r="F153" s="141">
        <f t="shared" si="7"/>
        <v>1.8846960167714886</v>
      </c>
      <c r="Z153" s="8"/>
      <c r="AA153" s="8"/>
      <c r="AB153" s="8"/>
      <c r="AC153" s="8"/>
      <c r="AD153" s="8"/>
      <c r="AE153" s="8"/>
      <c r="AF153" s="8"/>
      <c r="AG153" s="8"/>
      <c r="AH153" s="8"/>
      <c r="AI153" s="8"/>
      <c r="AJ153" s="8"/>
      <c r="AK153" s="8"/>
    </row>
    <row r="154" spans="3:37" ht="15.75" thickBot="1" x14ac:dyDescent="0.3">
      <c r="C154" s="14"/>
      <c r="D154" s="32">
        <v>120</v>
      </c>
      <c r="E154" s="33">
        <v>0.90400000000000003</v>
      </c>
      <c r="F154" s="141">
        <f t="shared" si="7"/>
        <v>2.2431761786600495</v>
      </c>
      <c r="Z154" s="9"/>
      <c r="AA154" s="9"/>
      <c r="AB154" s="9"/>
      <c r="AC154" s="9"/>
      <c r="AD154" s="9"/>
      <c r="AE154" s="9"/>
      <c r="AF154" s="9"/>
      <c r="AG154" s="9"/>
      <c r="AH154" s="9"/>
      <c r="AI154" s="9"/>
      <c r="AJ154" s="9"/>
      <c r="AK154" s="9"/>
    </row>
    <row r="155" spans="3:37" ht="15.75" thickBot="1" x14ac:dyDescent="0.3">
      <c r="C155" s="14"/>
      <c r="D155" s="32">
        <v>121</v>
      </c>
      <c r="E155" s="33">
        <v>0.99</v>
      </c>
      <c r="F155" s="141">
        <f t="shared" si="7"/>
        <v>2.1568627450980391</v>
      </c>
      <c r="I155" s="126"/>
      <c r="J155" s="126"/>
      <c r="K155" s="126"/>
      <c r="L155" s="126"/>
      <c r="M155" s="126"/>
      <c r="N155" s="126"/>
      <c r="O155" s="126"/>
      <c r="P155" s="126"/>
      <c r="Q155" s="126"/>
      <c r="R155" s="126"/>
      <c r="S155" s="126"/>
      <c r="T155" s="126"/>
      <c r="Z155" s="138"/>
      <c r="AA155" s="138"/>
      <c r="AB155" s="138"/>
      <c r="AC155" s="138"/>
      <c r="AD155" s="138"/>
      <c r="AE155" s="138"/>
      <c r="AF155" s="138"/>
      <c r="AG155" s="138"/>
      <c r="AH155" s="138"/>
      <c r="AI155" s="138"/>
      <c r="AJ155" s="138"/>
      <c r="AK155" s="138"/>
    </row>
    <row r="156" spans="3:37" ht="15.75" thickBot="1" x14ac:dyDescent="0.3">
      <c r="C156" s="14"/>
      <c r="D156" s="32">
        <v>122</v>
      </c>
      <c r="E156" s="33">
        <v>0.80800000000000005</v>
      </c>
      <c r="F156" s="141">
        <f t="shared" si="7"/>
        <v>1.6557377049180328</v>
      </c>
      <c r="R156" s="126"/>
      <c r="S156" s="126"/>
      <c r="T156" s="126"/>
      <c r="Z156" s="159"/>
      <c r="AA156" s="159"/>
      <c r="AB156" s="159"/>
      <c r="AC156" s="159"/>
      <c r="AD156" s="159"/>
      <c r="AE156" s="159"/>
      <c r="AF156" s="159"/>
      <c r="AG156" s="159"/>
      <c r="AH156" s="159"/>
      <c r="AI156" s="138"/>
      <c r="AJ156" s="138"/>
      <c r="AK156" s="138"/>
    </row>
    <row r="157" spans="3:37" ht="15.75" thickBot="1" x14ac:dyDescent="0.3">
      <c r="C157" s="14"/>
      <c r="D157" s="32">
        <v>123</v>
      </c>
      <c r="E157" s="33">
        <v>1.1559999999999999</v>
      </c>
      <c r="F157" s="141">
        <f t="shared" si="7"/>
        <v>2.1893939393939394</v>
      </c>
      <c r="R157" s="126"/>
      <c r="S157" s="126"/>
      <c r="T157" s="126"/>
      <c r="Z157" s="8"/>
      <c r="AA157" s="8"/>
      <c r="AB157" s="8"/>
      <c r="AC157" s="8"/>
      <c r="AD157" s="8"/>
      <c r="AE157" s="8"/>
      <c r="AF157" s="8"/>
      <c r="AG157" s="8"/>
      <c r="AH157" s="8"/>
      <c r="AI157" s="138"/>
      <c r="AJ157" s="138"/>
      <c r="AK157" s="138"/>
    </row>
    <row r="158" spans="3:37" ht="15.75" thickBot="1" x14ac:dyDescent="0.3">
      <c r="C158" s="29"/>
      <c r="D158" s="32">
        <v>124</v>
      </c>
      <c r="E158" s="33">
        <v>1.169</v>
      </c>
      <c r="F158" s="141">
        <f t="shared" si="7"/>
        <v>2.3426853707414828</v>
      </c>
      <c r="R158" s="126"/>
      <c r="S158" s="126"/>
      <c r="T158" s="126"/>
      <c r="Z158" s="9"/>
      <c r="AA158" s="9"/>
      <c r="AB158" s="9"/>
      <c r="AC158" s="9"/>
      <c r="AD158" s="9"/>
      <c r="AE158" s="9"/>
      <c r="AF158" s="9"/>
      <c r="AG158" s="9"/>
      <c r="AH158" s="9"/>
      <c r="AI158" s="138"/>
      <c r="AJ158" s="138"/>
      <c r="AK158" s="138"/>
    </row>
    <row r="159" spans="3:37" ht="15.75" thickBot="1" x14ac:dyDescent="0.3">
      <c r="C159" s="21" t="s">
        <v>107</v>
      </c>
      <c r="D159" s="32">
        <v>125</v>
      </c>
      <c r="E159" s="33">
        <v>0.95799999999999996</v>
      </c>
      <c r="F159" s="141">
        <f t="shared" si="7"/>
        <v>2.3196125907990313</v>
      </c>
    </row>
    <row r="160" spans="3:37" ht="30.75" thickBot="1" x14ac:dyDescent="0.3">
      <c r="C160" s="24" t="s">
        <v>122</v>
      </c>
      <c r="D160" s="32">
        <v>126</v>
      </c>
      <c r="E160" s="33">
        <v>0.65800000000000003</v>
      </c>
      <c r="F160" s="141">
        <f t="shared" si="7"/>
        <v>1.5231481481481481</v>
      </c>
    </row>
    <row r="161" spans="3:6" ht="15.75" thickBot="1" x14ac:dyDescent="0.3">
      <c r="C161" s="14"/>
      <c r="D161" s="32">
        <v>127</v>
      </c>
      <c r="E161" s="33">
        <v>0.82299999999999995</v>
      </c>
      <c r="F161" s="141">
        <f t="shared" si="7"/>
        <v>1.9006928406466512</v>
      </c>
    </row>
    <row r="162" spans="3:6" ht="15.75" thickBot="1" x14ac:dyDescent="0.3">
      <c r="C162" s="14"/>
      <c r="D162" s="32">
        <v>128</v>
      </c>
      <c r="E162" s="33">
        <v>0.65</v>
      </c>
      <c r="F162" s="141">
        <f t="shared" si="7"/>
        <v>1.6624040920716112</v>
      </c>
    </row>
    <row r="163" spans="3:6" ht="15.75" thickBot="1" x14ac:dyDescent="0.3">
      <c r="C163" s="14"/>
      <c r="D163" s="32">
        <v>129</v>
      </c>
      <c r="E163" s="33">
        <v>0.79200000000000004</v>
      </c>
      <c r="F163" s="141">
        <f t="shared" si="7"/>
        <v>1.736842105263158</v>
      </c>
    </row>
    <row r="164" spans="3:6" ht="15.75" thickBot="1" x14ac:dyDescent="0.3">
      <c r="C164" s="14"/>
      <c r="D164" s="32">
        <v>130</v>
      </c>
      <c r="E164" s="33">
        <v>1.6160000000000001</v>
      </c>
      <c r="F164" s="141">
        <f t="shared" si="7"/>
        <v>3.0548204158790169</v>
      </c>
    </row>
    <row r="165" spans="3:6" ht="15.75" thickBot="1" x14ac:dyDescent="0.3">
      <c r="C165" s="14"/>
      <c r="D165" s="32">
        <v>131</v>
      </c>
      <c r="E165" s="33">
        <v>0.69499999999999995</v>
      </c>
      <c r="F165" s="141">
        <f t="shared" si="7"/>
        <v>1.4126016260162602</v>
      </c>
    </row>
    <row r="166" spans="3:6" ht="15.75" thickBot="1" x14ac:dyDescent="0.3">
      <c r="C166" s="14"/>
      <c r="D166" s="32">
        <v>132</v>
      </c>
      <c r="E166" s="33">
        <v>0.69299999999999995</v>
      </c>
      <c r="F166" s="141">
        <f t="shared" si="7"/>
        <v>1.6421800947867298</v>
      </c>
    </row>
    <row r="167" spans="3:6" ht="15.75" thickBot="1" x14ac:dyDescent="0.3">
      <c r="C167" s="14"/>
      <c r="D167" s="32">
        <v>133</v>
      </c>
      <c r="E167" s="33">
        <v>1.0649999999999999</v>
      </c>
      <c r="F167" s="141">
        <f t="shared" ref="F167:F198" si="8">E167*1000/N43</f>
        <v>2.3406593406593408</v>
      </c>
    </row>
    <row r="168" spans="3:6" ht="15.75" thickBot="1" x14ac:dyDescent="0.3">
      <c r="C168" s="14"/>
      <c r="D168" s="32">
        <v>134</v>
      </c>
      <c r="E168" s="33">
        <v>0.746</v>
      </c>
      <c r="F168" s="141">
        <f t="shared" si="8"/>
        <v>2.0494505494505493</v>
      </c>
    </row>
    <row r="169" spans="3:6" ht="15.75" thickBot="1" x14ac:dyDescent="0.3">
      <c r="C169" s="14"/>
      <c r="D169" s="32">
        <v>135</v>
      </c>
      <c r="E169" s="33">
        <v>1.1100000000000001</v>
      </c>
      <c r="F169" s="141">
        <f t="shared" si="8"/>
        <v>2.5813953488372094</v>
      </c>
    </row>
    <row r="170" spans="3:6" ht="15.75" thickBot="1" x14ac:dyDescent="0.3">
      <c r="C170" s="15"/>
      <c r="D170" s="34">
        <v>136</v>
      </c>
      <c r="E170" s="35">
        <v>0.95299999999999996</v>
      </c>
      <c r="F170" s="141">
        <f t="shared" si="8"/>
        <v>1.9730848861283643</v>
      </c>
    </row>
    <row r="171" spans="3:6" ht="15.75" thickBot="1" x14ac:dyDescent="0.3">
      <c r="C171" s="21" t="s">
        <v>107</v>
      </c>
      <c r="D171" s="36">
        <v>137</v>
      </c>
      <c r="E171" s="37">
        <v>0.71899999999999997</v>
      </c>
      <c r="F171" s="141">
        <f t="shared" si="8"/>
        <v>1.877284595300261</v>
      </c>
    </row>
    <row r="172" spans="3:6" ht="30.75" thickBot="1" x14ac:dyDescent="0.3">
      <c r="C172" s="24" t="s">
        <v>123</v>
      </c>
      <c r="D172" s="32">
        <v>138</v>
      </c>
      <c r="E172" s="33">
        <v>0.876</v>
      </c>
      <c r="F172" s="141">
        <f t="shared" si="8"/>
        <v>2.0045766590389018</v>
      </c>
    </row>
    <row r="173" spans="3:6" ht="15.75" thickBot="1" x14ac:dyDescent="0.3">
      <c r="C173" s="14"/>
      <c r="D173" s="32">
        <v>139</v>
      </c>
      <c r="E173" s="33">
        <v>0.92500000000000004</v>
      </c>
      <c r="F173" s="141">
        <f t="shared" si="8"/>
        <v>2.2506082725060828</v>
      </c>
    </row>
    <row r="174" spans="3:6" ht="15.75" thickBot="1" x14ac:dyDescent="0.3">
      <c r="C174" s="14"/>
      <c r="D174" s="32">
        <v>140</v>
      </c>
      <c r="E174" s="33">
        <v>0.90100000000000002</v>
      </c>
      <c r="F174" s="141">
        <f t="shared" si="8"/>
        <v>2.125</v>
      </c>
    </row>
    <row r="175" spans="3:6" ht="15.75" thickBot="1" x14ac:dyDescent="0.3">
      <c r="C175" s="14"/>
      <c r="D175" s="32">
        <v>141</v>
      </c>
      <c r="E175" s="33">
        <v>0.86099999999999999</v>
      </c>
      <c r="F175" s="141">
        <f t="shared" si="8"/>
        <v>2.0069930069930071</v>
      </c>
    </row>
    <row r="176" spans="3:6" ht="15.75" thickBot="1" x14ac:dyDescent="0.3">
      <c r="C176" s="14"/>
      <c r="D176" s="32">
        <v>142</v>
      </c>
      <c r="E176" s="33">
        <v>0.78700000000000003</v>
      </c>
      <c r="F176" s="141">
        <f t="shared" si="8"/>
        <v>2.0441558441558443</v>
      </c>
    </row>
    <row r="177" spans="3:6" ht="15.75" thickBot="1" x14ac:dyDescent="0.3">
      <c r="C177" s="14"/>
      <c r="D177" s="32">
        <v>143</v>
      </c>
      <c r="E177" s="33">
        <v>0.78100000000000003</v>
      </c>
      <c r="F177" s="141">
        <f t="shared" si="8"/>
        <v>1.8729016786570742</v>
      </c>
    </row>
    <row r="178" spans="3:6" ht="15.75" thickBot="1" x14ac:dyDescent="0.3">
      <c r="C178" s="14"/>
      <c r="D178" s="32">
        <v>144</v>
      </c>
      <c r="E178" s="33">
        <v>0.80400000000000005</v>
      </c>
      <c r="F178" s="141">
        <f t="shared" si="8"/>
        <v>2.1157894736842104</v>
      </c>
    </row>
    <row r="179" spans="3:6" ht="15.75" thickBot="1" x14ac:dyDescent="0.3">
      <c r="C179" s="14"/>
      <c r="D179" s="32">
        <v>145</v>
      </c>
      <c r="E179" s="33">
        <v>0.86099999999999999</v>
      </c>
      <c r="F179" s="141">
        <f t="shared" si="8"/>
        <v>2.3333333333333335</v>
      </c>
    </row>
    <row r="180" spans="3:6" ht="15.75" thickBot="1" x14ac:dyDescent="0.3">
      <c r="C180" s="14"/>
      <c r="D180" s="32">
        <v>146</v>
      </c>
      <c r="E180" s="33">
        <v>0.73799999999999999</v>
      </c>
      <c r="F180" s="141">
        <f t="shared" si="8"/>
        <v>2</v>
      </c>
    </row>
    <row r="181" spans="3:6" ht="15.75" thickBot="1" x14ac:dyDescent="0.3">
      <c r="C181" s="14"/>
      <c r="D181" s="32">
        <v>147</v>
      </c>
      <c r="E181" s="33">
        <v>0.875</v>
      </c>
      <c r="F181" s="141">
        <f t="shared" si="8"/>
        <v>2.0068807339449539</v>
      </c>
    </row>
    <row r="182" spans="3:6" ht="15.75" thickBot="1" x14ac:dyDescent="0.3">
      <c r="C182" s="29"/>
      <c r="D182" s="32">
        <v>187</v>
      </c>
      <c r="E182" s="33">
        <v>0.749</v>
      </c>
      <c r="F182" s="141">
        <f t="shared" si="8"/>
        <v>1.7748815165876777</v>
      </c>
    </row>
    <row r="183" spans="3:6" ht="15.75" thickBot="1" x14ac:dyDescent="0.3">
      <c r="C183" s="21" t="s">
        <v>107</v>
      </c>
      <c r="D183" s="32">
        <v>149</v>
      </c>
      <c r="E183" s="33">
        <v>0.78600000000000003</v>
      </c>
      <c r="F183" s="141">
        <f t="shared" si="8"/>
        <v>1.9124087591240877</v>
      </c>
    </row>
    <row r="184" spans="3:6" ht="30.75" thickBot="1" x14ac:dyDescent="0.3">
      <c r="C184" s="24" t="s">
        <v>124</v>
      </c>
      <c r="D184" s="32">
        <v>150</v>
      </c>
      <c r="E184" s="33">
        <v>0.79800000000000004</v>
      </c>
      <c r="F184" s="141">
        <f t="shared" si="8"/>
        <v>2.1280000000000001</v>
      </c>
    </row>
    <row r="185" spans="3:6" ht="15.75" thickBot="1" x14ac:dyDescent="0.3">
      <c r="C185" s="14"/>
      <c r="D185" s="32">
        <v>151</v>
      </c>
      <c r="E185" s="33">
        <v>1</v>
      </c>
      <c r="F185" s="141">
        <f t="shared" si="8"/>
        <v>2.0325203252032522</v>
      </c>
    </row>
    <row r="186" spans="3:6" ht="15.75" thickBot="1" x14ac:dyDescent="0.3">
      <c r="C186" s="14"/>
      <c r="D186" s="32">
        <v>152</v>
      </c>
      <c r="E186" s="33">
        <v>0.77100000000000002</v>
      </c>
      <c r="F186" s="141">
        <f t="shared" si="8"/>
        <v>1.8357142857142856</v>
      </c>
    </row>
    <row r="187" spans="3:6" ht="15.75" thickBot="1" x14ac:dyDescent="0.3">
      <c r="C187" s="14"/>
      <c r="D187" s="32">
        <v>153</v>
      </c>
      <c r="E187" s="33">
        <v>1.093</v>
      </c>
      <c r="F187" s="141">
        <f t="shared" si="8"/>
        <v>2.4728506787330318</v>
      </c>
    </row>
    <row r="188" spans="3:6" ht="15.75" thickBot="1" x14ac:dyDescent="0.3">
      <c r="C188" s="14"/>
      <c r="D188" s="32">
        <v>154</v>
      </c>
      <c r="E188" s="33">
        <v>1.0349999999999999</v>
      </c>
      <c r="F188" s="141">
        <f t="shared" si="8"/>
        <v>1.9565217391304348</v>
      </c>
    </row>
    <row r="189" spans="3:6" ht="15.75" thickBot="1" x14ac:dyDescent="0.3">
      <c r="C189" s="14"/>
      <c r="D189" s="32">
        <v>155</v>
      </c>
      <c r="E189" s="33">
        <v>0.8</v>
      </c>
      <c r="F189" s="141">
        <f t="shared" si="8"/>
        <v>1.7094017094017093</v>
      </c>
    </row>
    <row r="190" spans="3:6" ht="15.75" thickBot="1" x14ac:dyDescent="0.3">
      <c r="C190" s="14"/>
      <c r="D190" s="32">
        <v>156</v>
      </c>
      <c r="E190" s="33">
        <v>0.998</v>
      </c>
      <c r="F190" s="141">
        <f t="shared" si="8"/>
        <v>2.4048192771084338</v>
      </c>
    </row>
    <row r="191" spans="3:6" ht="15.75" thickBot="1" x14ac:dyDescent="0.3">
      <c r="C191" s="14"/>
      <c r="D191" s="32">
        <v>157</v>
      </c>
      <c r="E191" s="33">
        <v>0.754</v>
      </c>
      <c r="F191" s="141">
        <f t="shared" si="8"/>
        <v>1.7534883720930232</v>
      </c>
    </row>
    <row r="192" spans="3:6" ht="15.75" thickBot="1" x14ac:dyDescent="0.3">
      <c r="C192" s="14"/>
      <c r="D192" s="32">
        <v>158</v>
      </c>
      <c r="E192" s="33">
        <v>0.68200000000000005</v>
      </c>
      <c r="F192" s="141">
        <f t="shared" si="8"/>
        <v>1.6199524940617578</v>
      </c>
    </row>
    <row r="193" spans="3:9" ht="15.75" thickBot="1" x14ac:dyDescent="0.3">
      <c r="C193" s="14"/>
      <c r="D193" s="32">
        <v>159</v>
      </c>
      <c r="E193" s="33">
        <v>0.88600000000000001</v>
      </c>
      <c r="F193" s="141">
        <f t="shared" si="8"/>
        <v>2.0556844547563804</v>
      </c>
    </row>
    <row r="194" spans="3:9" ht="15.75" thickBot="1" x14ac:dyDescent="0.3">
      <c r="C194" s="15"/>
      <c r="D194" s="34">
        <v>160</v>
      </c>
      <c r="E194" s="35">
        <v>0.97299999999999998</v>
      </c>
      <c r="F194" s="141">
        <f t="shared" si="8"/>
        <v>2.106060606060606</v>
      </c>
    </row>
    <row r="195" spans="3:9" ht="15.75" thickBot="1" x14ac:dyDescent="0.3">
      <c r="C195" s="21" t="s">
        <v>107</v>
      </c>
      <c r="D195" s="36">
        <v>161</v>
      </c>
      <c r="E195" s="37">
        <v>1.022</v>
      </c>
      <c r="F195" s="141">
        <f t="shared" si="8"/>
        <v>2.1837606837606836</v>
      </c>
      <c r="I195" s="156"/>
    </row>
    <row r="196" spans="3:9" ht="30.75" thickBot="1" x14ac:dyDescent="0.3">
      <c r="C196" s="24" t="s">
        <v>125</v>
      </c>
      <c r="D196" s="32">
        <v>162</v>
      </c>
      <c r="E196" s="33">
        <v>0.56399999999999995</v>
      </c>
      <c r="F196" s="141">
        <f t="shared" si="8"/>
        <v>1.2260869565217392</v>
      </c>
      <c r="I196" s="156"/>
    </row>
    <row r="197" spans="3:9" ht="15.75" thickBot="1" x14ac:dyDescent="0.3">
      <c r="C197" s="14"/>
      <c r="D197" s="32">
        <v>163</v>
      </c>
      <c r="E197" s="33">
        <v>0.86099999999999999</v>
      </c>
      <c r="F197" s="141">
        <f t="shared" si="8"/>
        <v>2.2305699481865284</v>
      </c>
      <c r="I197" s="156"/>
    </row>
    <row r="198" spans="3:9" ht="15.75" thickBot="1" x14ac:dyDescent="0.3">
      <c r="C198" s="14"/>
      <c r="D198" s="32">
        <v>164</v>
      </c>
      <c r="E198" s="33">
        <v>1.0049999999999999</v>
      </c>
      <c r="F198" s="141">
        <f t="shared" si="8"/>
        <v>2.2997711670480547</v>
      </c>
      <c r="I198" s="156"/>
    </row>
    <row r="199" spans="3:9" ht="15.75" thickBot="1" x14ac:dyDescent="0.3">
      <c r="C199" s="14"/>
      <c r="D199" s="32">
        <v>165</v>
      </c>
      <c r="E199" s="33">
        <v>0.99399999999999999</v>
      </c>
      <c r="F199" s="141">
        <f t="shared" ref="F199:F218" si="9">E199*1000/N75</f>
        <v>2.1239316239316239</v>
      </c>
      <c r="I199" s="156"/>
    </row>
    <row r="200" spans="3:9" ht="15.75" thickBot="1" x14ac:dyDescent="0.3">
      <c r="C200" s="14"/>
      <c r="D200" s="32">
        <v>166</v>
      </c>
      <c r="E200" s="33">
        <v>0.80100000000000005</v>
      </c>
      <c r="F200" s="141">
        <f t="shared" si="9"/>
        <v>1.7604395604395604</v>
      </c>
      <c r="I200" s="156"/>
    </row>
    <row r="201" spans="3:9" ht="15.75" thickBot="1" x14ac:dyDescent="0.3">
      <c r="C201" s="14"/>
      <c r="D201" s="32">
        <v>167</v>
      </c>
      <c r="E201" s="33">
        <v>0.78700000000000003</v>
      </c>
      <c r="F201" s="141">
        <f t="shared" si="9"/>
        <v>2.0875331564986737</v>
      </c>
      <c r="I201" s="156"/>
    </row>
    <row r="202" spans="3:9" ht="15.75" thickBot="1" x14ac:dyDescent="0.3">
      <c r="C202" s="14"/>
      <c r="D202" s="32">
        <v>168</v>
      </c>
      <c r="E202" s="33">
        <v>0.69</v>
      </c>
      <c r="F202" s="141">
        <f t="shared" si="9"/>
        <v>1.6707021791767553</v>
      </c>
      <c r="I202" s="156"/>
    </row>
    <row r="203" spans="3:9" ht="15.75" thickBot="1" x14ac:dyDescent="0.3">
      <c r="C203" s="14"/>
      <c r="D203" s="32">
        <v>169</v>
      </c>
      <c r="E203" s="33">
        <v>1.0680000000000001</v>
      </c>
      <c r="F203" s="141">
        <f t="shared" si="9"/>
        <v>2.0342857142857143</v>
      </c>
      <c r="I203" s="156"/>
    </row>
    <row r="204" spans="3:9" ht="15.75" thickBot="1" x14ac:dyDescent="0.3">
      <c r="C204" s="14"/>
      <c r="D204" s="149">
        <v>170</v>
      </c>
      <c r="E204" s="150">
        <v>0.86499999999999999</v>
      </c>
      <c r="F204" s="151">
        <f t="shared" si="9"/>
        <v>2.3005319148936172</v>
      </c>
      <c r="I204" s="127"/>
    </row>
    <row r="205" spans="3:9" ht="15.75" thickBot="1" x14ac:dyDescent="0.3">
      <c r="C205" s="14"/>
      <c r="D205" s="32">
        <v>185</v>
      </c>
      <c r="E205" s="33">
        <v>0.59899999999999998</v>
      </c>
      <c r="F205" s="141">
        <f t="shared" si="9"/>
        <v>1.6778711484593838</v>
      </c>
      <c r="I205" s="127"/>
    </row>
    <row r="206" spans="3:9" ht="15.75" thickBot="1" x14ac:dyDescent="0.3">
      <c r="C206" s="29"/>
      <c r="D206" s="32">
        <v>172</v>
      </c>
      <c r="E206" s="33">
        <v>0.89400000000000002</v>
      </c>
      <c r="F206" s="141">
        <f t="shared" si="9"/>
        <v>1.8625</v>
      </c>
    </row>
    <row r="207" spans="3:9" ht="15.75" thickBot="1" x14ac:dyDescent="0.3">
      <c r="C207" s="24" t="s">
        <v>68</v>
      </c>
      <c r="D207" s="32">
        <v>173</v>
      </c>
      <c r="E207" s="33">
        <v>0.53800000000000003</v>
      </c>
      <c r="F207" s="141">
        <f t="shared" si="9"/>
        <v>1.0632411067193677</v>
      </c>
    </row>
    <row r="208" spans="3:9" ht="30.75" thickBot="1" x14ac:dyDescent="0.3">
      <c r="C208" s="24" t="s">
        <v>126</v>
      </c>
      <c r="D208" s="32">
        <v>174</v>
      </c>
      <c r="E208" s="33">
        <v>0.49299999999999999</v>
      </c>
      <c r="F208" s="141">
        <f t="shared" si="9"/>
        <v>1.1572769953051643</v>
      </c>
    </row>
    <row r="209" spans="3:37" ht="15.75" thickBot="1" x14ac:dyDescent="0.3">
      <c r="C209" s="16"/>
      <c r="D209" s="32">
        <v>175</v>
      </c>
      <c r="E209" s="33">
        <v>0.42699999999999999</v>
      </c>
      <c r="F209" s="141">
        <f t="shared" si="9"/>
        <v>1.103359173126615</v>
      </c>
    </row>
    <row r="210" spans="3:37" ht="15.75" thickBot="1" x14ac:dyDescent="0.3">
      <c r="C210" s="16"/>
      <c r="D210" s="32">
        <v>176</v>
      </c>
      <c r="E210" s="33">
        <v>0.69799999999999995</v>
      </c>
      <c r="F210" s="141">
        <f t="shared" si="9"/>
        <v>1.6859903381642511</v>
      </c>
    </row>
    <row r="211" spans="3:37" ht="15.75" thickBot="1" x14ac:dyDescent="0.3">
      <c r="C211" s="16"/>
      <c r="D211" s="32">
        <v>177</v>
      </c>
      <c r="E211" s="33">
        <v>0.48699999999999999</v>
      </c>
      <c r="F211" s="141">
        <f t="shared" si="9"/>
        <v>1.0541125541125542</v>
      </c>
    </row>
    <row r="212" spans="3:37" ht="15.75" thickBot="1" x14ac:dyDescent="0.3">
      <c r="C212" s="16"/>
      <c r="D212" s="32">
        <v>178</v>
      </c>
      <c r="E212" s="33">
        <v>0.61</v>
      </c>
      <c r="F212" s="141">
        <f t="shared" si="9"/>
        <v>1.3769751693002257</v>
      </c>
    </row>
    <row r="213" spans="3:37" ht="15.75" thickBot="1" x14ac:dyDescent="0.3">
      <c r="C213" s="16"/>
      <c r="D213" s="32">
        <v>179</v>
      </c>
      <c r="E213" s="33">
        <v>0.45500000000000002</v>
      </c>
      <c r="F213" s="141">
        <f t="shared" si="9"/>
        <v>0.875</v>
      </c>
    </row>
    <row r="214" spans="3:37" ht="15.75" thickBot="1" x14ac:dyDescent="0.3">
      <c r="C214" s="16"/>
      <c r="D214" s="32">
        <v>180</v>
      </c>
      <c r="E214" s="33">
        <v>0.40799999999999997</v>
      </c>
      <c r="F214" s="141">
        <f t="shared" si="9"/>
        <v>1.0024570024570025</v>
      </c>
    </row>
    <row r="215" spans="3:37" ht="15.75" thickBot="1" x14ac:dyDescent="0.3">
      <c r="C215" s="16"/>
      <c r="D215" s="32">
        <v>181</v>
      </c>
      <c r="E215" s="33">
        <v>0.52900000000000003</v>
      </c>
      <c r="F215" s="141">
        <f t="shared" si="9"/>
        <v>1.1755555555555555</v>
      </c>
    </row>
    <row r="216" spans="3:37" ht="15.75" thickBot="1" x14ac:dyDescent="0.3">
      <c r="C216" s="16"/>
      <c r="D216" s="32">
        <v>182</v>
      </c>
      <c r="E216" s="33">
        <v>0.47599999999999998</v>
      </c>
      <c r="F216" s="141">
        <f t="shared" si="9"/>
        <v>1.1044083526682134</v>
      </c>
    </row>
    <row r="217" spans="3:37" ht="15.75" thickBot="1" x14ac:dyDescent="0.3">
      <c r="C217" s="16"/>
      <c r="D217" s="32">
        <v>183</v>
      </c>
      <c r="E217" s="33">
        <v>0.45300000000000001</v>
      </c>
      <c r="F217" s="141">
        <f t="shared" si="9"/>
        <v>1.1157635467980296</v>
      </c>
    </row>
    <row r="218" spans="3:37" ht="15.75" thickBot="1" x14ac:dyDescent="0.3">
      <c r="C218" s="17"/>
      <c r="D218" s="32">
        <v>184</v>
      </c>
      <c r="E218" s="33">
        <v>0.61</v>
      </c>
      <c r="F218" s="141">
        <f t="shared" si="9"/>
        <v>1.4285714285714286</v>
      </c>
    </row>
    <row r="219" spans="3:37" x14ac:dyDescent="0.25">
      <c r="D219" s="152" t="s">
        <v>230</v>
      </c>
      <c r="E219" s="152"/>
      <c r="F219" s="152"/>
    </row>
    <row r="221" spans="3:37" ht="15.75" thickBot="1" x14ac:dyDescent="0.3"/>
    <row r="222" spans="3:37" ht="30.75" thickBot="1" x14ac:dyDescent="0.3">
      <c r="C222" s="167" t="s">
        <v>103</v>
      </c>
      <c r="D222" s="47" t="s">
        <v>129</v>
      </c>
      <c r="E222" s="48" t="s">
        <v>131</v>
      </c>
      <c r="F222" s="169" t="s">
        <v>232</v>
      </c>
      <c r="I222" s="12" t="s">
        <v>137</v>
      </c>
      <c r="J222" t="s">
        <v>387</v>
      </c>
    </row>
    <row r="223" spans="3:37" ht="18" customHeight="1" thickBot="1" x14ac:dyDescent="0.3">
      <c r="C223" s="168"/>
      <c r="D223" s="49" t="s">
        <v>130</v>
      </c>
      <c r="E223" s="50" t="s">
        <v>128</v>
      </c>
      <c r="F223" s="169"/>
      <c r="J223" s="160" t="s">
        <v>10</v>
      </c>
      <c r="K223" s="161"/>
      <c r="L223" s="161"/>
      <c r="M223" s="162"/>
      <c r="N223" s="160" t="s">
        <v>21</v>
      </c>
      <c r="O223" s="161"/>
      <c r="P223" s="161"/>
      <c r="Q223" s="162"/>
      <c r="R223" s="160" t="s">
        <v>22</v>
      </c>
      <c r="S223" s="161"/>
      <c r="T223" s="161"/>
      <c r="U223" s="162"/>
      <c r="V223" s="160" t="s">
        <v>23</v>
      </c>
      <c r="W223" s="161"/>
      <c r="X223" s="161"/>
      <c r="Y223" s="162"/>
      <c r="Z223" s="160" t="s">
        <v>24</v>
      </c>
      <c r="AA223" s="161"/>
      <c r="AB223" s="161"/>
      <c r="AC223" s="162"/>
      <c r="AD223" s="158" t="s">
        <v>25</v>
      </c>
      <c r="AE223" s="158"/>
      <c r="AF223" s="158"/>
      <c r="AG223" s="158"/>
      <c r="AH223" s="158" t="s">
        <v>33</v>
      </c>
      <c r="AI223" s="158"/>
      <c r="AJ223" s="158"/>
      <c r="AK223" s="158"/>
    </row>
    <row r="224" spans="3:37" ht="15.75" thickBot="1" x14ac:dyDescent="0.3">
      <c r="C224" s="51" t="s">
        <v>119</v>
      </c>
      <c r="D224" s="52">
        <v>101</v>
      </c>
      <c r="E224" s="53">
        <v>0.745</v>
      </c>
      <c r="F224" s="141">
        <f t="shared" ref="F224:F255" si="10">E224*1000/N11</f>
        <v>2.1469740634005765</v>
      </c>
      <c r="J224" s="140" t="s">
        <v>12</v>
      </c>
      <c r="K224" s="140" t="s">
        <v>3</v>
      </c>
      <c r="L224" s="140" t="s">
        <v>13</v>
      </c>
      <c r="M224" s="140" t="s">
        <v>14</v>
      </c>
      <c r="N224" s="140" t="s">
        <v>12</v>
      </c>
      <c r="O224" s="140" t="s">
        <v>3</v>
      </c>
      <c r="P224" s="140" t="s">
        <v>13</v>
      </c>
      <c r="Q224" s="140" t="s">
        <v>14</v>
      </c>
      <c r="R224" s="140" t="s">
        <v>12</v>
      </c>
      <c r="S224" s="140" t="s">
        <v>3</v>
      </c>
      <c r="T224" s="140" t="s">
        <v>13</v>
      </c>
      <c r="U224" s="140" t="s">
        <v>14</v>
      </c>
      <c r="V224" s="140" t="s">
        <v>12</v>
      </c>
      <c r="W224" s="140" t="s">
        <v>3</v>
      </c>
      <c r="X224" s="140" t="s">
        <v>13</v>
      </c>
      <c r="Y224" s="140" t="s">
        <v>14</v>
      </c>
      <c r="Z224" s="140" t="s">
        <v>12</v>
      </c>
      <c r="AA224" s="140" t="s">
        <v>3</v>
      </c>
      <c r="AB224" s="140" t="s">
        <v>13</v>
      </c>
      <c r="AC224" s="140" t="s">
        <v>14</v>
      </c>
      <c r="AD224" s="140" t="s">
        <v>12</v>
      </c>
      <c r="AE224" s="140" t="s">
        <v>3</v>
      </c>
      <c r="AF224" s="140" t="s">
        <v>13</v>
      </c>
      <c r="AG224" s="140" t="s">
        <v>14</v>
      </c>
      <c r="AH224" s="140" t="s">
        <v>12</v>
      </c>
      <c r="AI224" s="140" t="s">
        <v>3</v>
      </c>
      <c r="AJ224" s="140" t="s">
        <v>13</v>
      </c>
      <c r="AK224" s="140" t="s">
        <v>14</v>
      </c>
    </row>
    <row r="225" spans="3:37" ht="15.75" thickBot="1" x14ac:dyDescent="0.3">
      <c r="C225" s="51" t="s">
        <v>120</v>
      </c>
      <c r="D225" s="52">
        <v>102</v>
      </c>
      <c r="E225" s="53">
        <v>0.70799999999999996</v>
      </c>
      <c r="F225" s="141">
        <f t="shared" si="10"/>
        <v>1.8200514138817481</v>
      </c>
      <c r="J225" s="6">
        <v>0.84599999999999997</v>
      </c>
      <c r="K225" s="140">
        <f>L225*SQRT(12)</f>
        <v>0.13856406460551018</v>
      </c>
      <c r="L225" s="3">
        <v>0.04</v>
      </c>
      <c r="M225" s="3">
        <v>12</v>
      </c>
      <c r="N225" s="3">
        <v>0.84699999999999998</v>
      </c>
      <c r="O225" s="140">
        <f>P225*SQRT(12)</f>
        <v>0.16974097914174996</v>
      </c>
      <c r="P225" s="3">
        <v>4.9000000000000002E-2</v>
      </c>
      <c r="Q225" s="3">
        <v>12</v>
      </c>
      <c r="R225" s="3">
        <v>0.80100000000000005</v>
      </c>
      <c r="S225" s="140">
        <f>T225*SQRT(12)</f>
        <v>0.18706148721743873</v>
      </c>
      <c r="T225" s="3">
        <v>5.3999999999999999E-2</v>
      </c>
      <c r="U225" s="3">
        <v>12</v>
      </c>
      <c r="V225" s="3">
        <v>0.73199999999999998</v>
      </c>
      <c r="W225" s="140">
        <f>X225*SQRT(12)</f>
        <v>0.14202816622064793</v>
      </c>
      <c r="X225" s="3">
        <v>4.1000000000000002E-2</v>
      </c>
      <c r="Y225" s="3">
        <v>12</v>
      </c>
      <c r="Z225" s="6">
        <v>0.77</v>
      </c>
      <c r="AA225" s="140">
        <f>AB225*SQRT(12)</f>
        <v>0.16974097914174996</v>
      </c>
      <c r="AB225" s="3">
        <v>4.9000000000000002E-2</v>
      </c>
      <c r="AC225" s="3">
        <v>12</v>
      </c>
      <c r="AD225" s="6">
        <v>0.77</v>
      </c>
      <c r="AE225" s="140">
        <f>AF225*SQRT(12)</f>
        <v>0.16974097914174996</v>
      </c>
      <c r="AF225" s="3">
        <v>4.9000000000000002E-2</v>
      </c>
      <c r="AG225" s="3">
        <v>11</v>
      </c>
      <c r="AH225" s="3">
        <v>0.29699999999999999</v>
      </c>
      <c r="AI225" s="140">
        <f>AJ225*SQRT(12)</f>
        <v>5.8889727457341827E-2</v>
      </c>
      <c r="AJ225" s="3">
        <v>1.7000000000000001E-2</v>
      </c>
      <c r="AK225" s="3">
        <v>12</v>
      </c>
    </row>
    <row r="226" spans="3:37" ht="15.75" thickBot="1" x14ac:dyDescent="0.3">
      <c r="C226" s="42"/>
      <c r="D226" s="52">
        <v>103</v>
      </c>
      <c r="E226" s="53">
        <v>1.018</v>
      </c>
      <c r="F226" s="141">
        <f t="shared" si="10"/>
        <v>2.0903490759753591</v>
      </c>
    </row>
    <row r="227" spans="3:37" ht="15.75" thickBot="1" x14ac:dyDescent="0.3">
      <c r="C227" s="42"/>
      <c r="D227" s="52">
        <v>104</v>
      </c>
      <c r="E227" s="53">
        <v>0.73799999999999999</v>
      </c>
      <c r="F227" s="141">
        <f t="shared" si="10"/>
        <v>1.5702127659574467</v>
      </c>
    </row>
    <row r="228" spans="3:37" ht="30.75" thickBot="1" x14ac:dyDescent="0.3">
      <c r="C228" s="42"/>
      <c r="D228" s="52">
        <v>105</v>
      </c>
      <c r="E228" s="53">
        <v>0.58199999999999996</v>
      </c>
      <c r="F228" s="141">
        <f t="shared" si="10"/>
        <v>1.4550000000000001</v>
      </c>
      <c r="I228" s="12" t="s">
        <v>136</v>
      </c>
      <c r="J228" t="s">
        <v>138</v>
      </c>
    </row>
    <row r="229" spans="3:37" ht="15.75" thickBot="1" x14ac:dyDescent="0.3">
      <c r="C229" s="42"/>
      <c r="D229" s="52">
        <v>106</v>
      </c>
      <c r="E229" s="53">
        <v>1.056</v>
      </c>
      <c r="F229" s="141">
        <f t="shared" si="10"/>
        <v>2.3571428571428572</v>
      </c>
      <c r="J229" s="160" t="s">
        <v>10</v>
      </c>
      <c r="K229" s="161"/>
      <c r="L229" s="161"/>
      <c r="M229" s="162"/>
      <c r="N229" s="160" t="s">
        <v>21</v>
      </c>
      <c r="O229" s="161"/>
      <c r="P229" s="161"/>
      <c r="Q229" s="162"/>
      <c r="R229" s="160" t="s">
        <v>22</v>
      </c>
      <c r="S229" s="161"/>
      <c r="T229" s="161"/>
      <c r="U229" s="162"/>
      <c r="V229" s="160" t="s">
        <v>23</v>
      </c>
      <c r="W229" s="161"/>
      <c r="X229" s="161"/>
      <c r="Y229" s="162"/>
      <c r="Z229" s="160" t="s">
        <v>24</v>
      </c>
      <c r="AA229" s="161"/>
      <c r="AB229" s="161"/>
      <c r="AC229" s="162"/>
      <c r="AD229" s="158" t="s">
        <v>25</v>
      </c>
      <c r="AE229" s="158"/>
      <c r="AF229" s="158"/>
      <c r="AG229" s="158"/>
      <c r="AH229" s="158" t="s">
        <v>33</v>
      </c>
      <c r="AI229" s="158"/>
      <c r="AJ229" s="158"/>
      <c r="AK229" s="158"/>
    </row>
    <row r="230" spans="3:37" ht="15.75" thickBot="1" x14ac:dyDescent="0.3">
      <c r="C230" s="42"/>
      <c r="D230" s="52">
        <v>107</v>
      </c>
      <c r="E230" s="53">
        <v>0.86</v>
      </c>
      <c r="F230" s="141">
        <f t="shared" si="10"/>
        <v>1.8105263157894738</v>
      </c>
      <c r="J230" s="140" t="s">
        <v>12</v>
      </c>
      <c r="K230" s="140" t="s">
        <v>3</v>
      </c>
      <c r="L230" s="140" t="s">
        <v>13</v>
      </c>
      <c r="M230" s="140" t="s">
        <v>14</v>
      </c>
      <c r="N230" s="140" t="s">
        <v>12</v>
      </c>
      <c r="O230" s="140" t="s">
        <v>3</v>
      </c>
      <c r="P230" s="140" t="s">
        <v>13</v>
      </c>
      <c r="Q230" s="140" t="s">
        <v>14</v>
      </c>
      <c r="R230" s="140" t="s">
        <v>12</v>
      </c>
      <c r="S230" s="140" t="s">
        <v>3</v>
      </c>
      <c r="T230" s="140" t="s">
        <v>13</v>
      </c>
      <c r="U230" s="140" t="s">
        <v>14</v>
      </c>
      <c r="V230" s="140" t="s">
        <v>12</v>
      </c>
      <c r="W230" s="140" t="s">
        <v>3</v>
      </c>
      <c r="X230" s="140" t="s">
        <v>13</v>
      </c>
      <c r="Y230" s="140" t="s">
        <v>14</v>
      </c>
      <c r="Z230" s="140" t="s">
        <v>12</v>
      </c>
      <c r="AA230" s="140" t="s">
        <v>3</v>
      </c>
      <c r="AB230" s="140" t="s">
        <v>13</v>
      </c>
      <c r="AC230" s="140" t="s">
        <v>14</v>
      </c>
      <c r="AD230" s="140" t="s">
        <v>12</v>
      </c>
      <c r="AE230" s="140" t="s">
        <v>3</v>
      </c>
      <c r="AF230" s="140" t="s">
        <v>13</v>
      </c>
      <c r="AG230" s="140" t="s">
        <v>14</v>
      </c>
      <c r="AH230" s="140" t="s">
        <v>12</v>
      </c>
      <c r="AI230" s="140" t="s">
        <v>3</v>
      </c>
      <c r="AJ230" s="140" t="s">
        <v>13</v>
      </c>
      <c r="AK230" s="140" t="s">
        <v>14</v>
      </c>
    </row>
    <row r="231" spans="3:37" ht="15.75" thickBot="1" x14ac:dyDescent="0.3">
      <c r="C231" s="42"/>
      <c r="D231" s="52">
        <v>108</v>
      </c>
      <c r="E231" s="53">
        <v>0.876</v>
      </c>
      <c r="F231" s="141">
        <f t="shared" si="10"/>
        <v>1.8520084566596196</v>
      </c>
      <c r="J231" s="140">
        <v>1.925</v>
      </c>
      <c r="K231" s="140">
        <f>L231*SQRT(12)</f>
        <v>0.27019992598074483</v>
      </c>
      <c r="L231" s="140">
        <v>7.8E-2</v>
      </c>
      <c r="M231" s="140">
        <v>12</v>
      </c>
      <c r="N231" s="140">
        <v>1.865</v>
      </c>
      <c r="O231" s="140">
        <f>P231*SQRT(12)</f>
        <v>0.26327172275046934</v>
      </c>
      <c r="P231" s="140">
        <v>7.5999999999999998E-2</v>
      </c>
      <c r="Q231" s="140">
        <v>12</v>
      </c>
      <c r="R231" s="140">
        <v>1.8089999999999999</v>
      </c>
      <c r="S231" s="140">
        <f>T231*SQRT(12)</f>
        <v>0.3360178566683622</v>
      </c>
      <c r="T231" s="140">
        <v>9.7000000000000003E-2</v>
      </c>
      <c r="U231" s="140">
        <v>12</v>
      </c>
      <c r="V231" s="140">
        <v>1.8029999999999999</v>
      </c>
      <c r="W231" s="140">
        <f>X231*SQRT(12)</f>
        <v>0.3013768405169846</v>
      </c>
      <c r="X231" s="140">
        <v>8.6999999999999994E-2</v>
      </c>
      <c r="Y231" s="140">
        <v>12</v>
      </c>
      <c r="Z231" s="140">
        <v>1.7390000000000001</v>
      </c>
      <c r="AA231" s="140">
        <f>AB231*SQRT(12)</f>
        <v>0.29791273890184683</v>
      </c>
      <c r="AB231" s="140">
        <v>8.5999999999999993E-2</v>
      </c>
      <c r="AC231" s="140">
        <v>12</v>
      </c>
      <c r="AD231" s="140">
        <v>1.925</v>
      </c>
      <c r="AE231" s="140">
        <f>AF231*SQRT(12)</f>
        <v>0.3360178566683622</v>
      </c>
      <c r="AF231" s="140">
        <v>9.7000000000000003E-2</v>
      </c>
      <c r="AG231" s="140">
        <v>11</v>
      </c>
      <c r="AH231" s="140" t="s">
        <v>91</v>
      </c>
      <c r="AI231" s="140">
        <f>AJ231*SQRT(12)</f>
        <v>0.12124355652982141</v>
      </c>
      <c r="AJ231" s="140">
        <v>3.5000000000000003E-2</v>
      </c>
      <c r="AK231" s="140">
        <v>12</v>
      </c>
    </row>
    <row r="232" spans="3:37" ht="15.75" thickBot="1" x14ac:dyDescent="0.3">
      <c r="C232" s="42"/>
      <c r="D232" s="52">
        <v>109</v>
      </c>
      <c r="E232" s="53">
        <v>0.86499999999999999</v>
      </c>
      <c r="F232" s="141">
        <f t="shared" si="10"/>
        <v>1.8096234309623431</v>
      </c>
    </row>
    <row r="233" spans="3:37" ht="15.75" thickBot="1" x14ac:dyDescent="0.3">
      <c r="C233" s="42"/>
      <c r="D233" s="52">
        <v>110</v>
      </c>
      <c r="E233" s="53">
        <v>0.81299999999999994</v>
      </c>
      <c r="F233" s="141">
        <f t="shared" si="10"/>
        <v>1.8187919463087248</v>
      </c>
    </row>
    <row r="234" spans="3:37" ht="15.75" thickBot="1" x14ac:dyDescent="0.3">
      <c r="C234" s="42"/>
      <c r="D234" s="52">
        <v>111</v>
      </c>
      <c r="E234" s="53">
        <v>0.98799999999999999</v>
      </c>
      <c r="F234" s="141">
        <f t="shared" si="10"/>
        <v>2.2102908277404922</v>
      </c>
    </row>
    <row r="235" spans="3:37" ht="15.75" thickBot="1" x14ac:dyDescent="0.3">
      <c r="C235" s="43"/>
      <c r="D235" s="54">
        <v>112</v>
      </c>
      <c r="E235" s="55">
        <v>0.90200000000000002</v>
      </c>
      <c r="F235" s="141">
        <f t="shared" si="10"/>
        <v>2.1527446300715991</v>
      </c>
    </row>
    <row r="236" spans="3:37" ht="15.75" thickBot="1" x14ac:dyDescent="0.3">
      <c r="C236" s="51" t="s">
        <v>107</v>
      </c>
      <c r="D236" s="56">
        <v>113</v>
      </c>
      <c r="E236" s="57">
        <v>0.52700000000000002</v>
      </c>
      <c r="F236" s="141">
        <f t="shared" si="10"/>
        <v>1.3978779840848807</v>
      </c>
    </row>
    <row r="237" spans="3:37" ht="30.75" thickBot="1" x14ac:dyDescent="0.3">
      <c r="C237" s="58" t="s">
        <v>121</v>
      </c>
      <c r="D237" s="52">
        <v>114</v>
      </c>
      <c r="E237" s="53">
        <v>0.877</v>
      </c>
      <c r="F237" s="141">
        <f t="shared" si="10"/>
        <v>1.8860215053763441</v>
      </c>
    </row>
    <row r="238" spans="3:37" ht="15.75" thickBot="1" x14ac:dyDescent="0.3">
      <c r="C238" s="42"/>
      <c r="D238" s="52">
        <v>115</v>
      </c>
      <c r="E238" s="53">
        <v>0.88400000000000001</v>
      </c>
      <c r="F238" s="141">
        <f t="shared" si="10"/>
        <v>1.9732142857142858</v>
      </c>
    </row>
    <row r="239" spans="3:37" ht="15.75" thickBot="1" x14ac:dyDescent="0.3">
      <c r="C239" s="42"/>
      <c r="D239" s="52">
        <v>116</v>
      </c>
      <c r="E239" s="53">
        <v>0.754</v>
      </c>
      <c r="F239" s="141">
        <f t="shared" si="10"/>
        <v>1.8081534772182255</v>
      </c>
    </row>
    <row r="240" spans="3:37" ht="15.75" thickBot="1" x14ac:dyDescent="0.3">
      <c r="C240" s="42"/>
      <c r="D240" s="52">
        <v>117</v>
      </c>
      <c r="E240" s="53">
        <v>0.81699999999999995</v>
      </c>
      <c r="F240" s="141">
        <f t="shared" si="10"/>
        <v>1.9498806682577565</v>
      </c>
    </row>
    <row r="241" spans="3:20" ht="15.75" thickBot="1" x14ac:dyDescent="0.3">
      <c r="C241" s="42"/>
      <c r="D241" s="52">
        <v>186</v>
      </c>
      <c r="E241" s="53">
        <v>0.8</v>
      </c>
      <c r="F241" s="141">
        <f t="shared" si="10"/>
        <v>1.8099547511312217</v>
      </c>
    </row>
    <row r="242" spans="3:20" ht="15.75" thickBot="1" x14ac:dyDescent="0.3">
      <c r="C242" s="42"/>
      <c r="D242" s="52">
        <v>119</v>
      </c>
      <c r="E242" s="53">
        <v>0.72199999999999998</v>
      </c>
      <c r="F242" s="141">
        <f t="shared" si="10"/>
        <v>1.5136268343815513</v>
      </c>
    </row>
    <row r="243" spans="3:20" ht="15.75" thickBot="1" x14ac:dyDescent="0.3">
      <c r="C243" s="42"/>
      <c r="D243" s="52">
        <v>120</v>
      </c>
      <c r="E243" s="53">
        <v>0.76800000000000002</v>
      </c>
      <c r="F243" s="141">
        <f t="shared" si="10"/>
        <v>1.9057071960297767</v>
      </c>
    </row>
    <row r="244" spans="3:20" ht="15.75" thickBot="1" x14ac:dyDescent="0.3">
      <c r="C244" s="42"/>
      <c r="D244" s="52">
        <v>121</v>
      </c>
      <c r="E244" s="53">
        <v>0.99399999999999999</v>
      </c>
      <c r="F244" s="141">
        <f t="shared" si="10"/>
        <v>2.1655773420479303</v>
      </c>
    </row>
    <row r="245" spans="3:20" ht="15.75" thickBot="1" x14ac:dyDescent="0.3">
      <c r="C245" s="42"/>
      <c r="D245" s="52">
        <v>122</v>
      </c>
      <c r="E245" s="53">
        <v>0.78</v>
      </c>
      <c r="F245" s="141">
        <f t="shared" si="10"/>
        <v>1.598360655737705</v>
      </c>
    </row>
    <row r="246" spans="3:20" ht="15.75" thickBot="1" x14ac:dyDescent="0.3">
      <c r="C246" s="42"/>
      <c r="D246" s="52">
        <v>123</v>
      </c>
      <c r="E246" s="53">
        <v>1.081</v>
      </c>
      <c r="F246" s="141">
        <f t="shared" si="10"/>
        <v>2.0473484848484849</v>
      </c>
    </row>
    <row r="247" spans="3:20" ht="15.75" thickBot="1" x14ac:dyDescent="0.3">
      <c r="C247" s="44"/>
      <c r="D247" s="52">
        <v>124</v>
      </c>
      <c r="E247" s="53">
        <v>1.1539999999999999</v>
      </c>
      <c r="F247" s="141">
        <f t="shared" si="10"/>
        <v>2.3126252505010019</v>
      </c>
      <c r="I247" s="126"/>
      <c r="J247" s="126"/>
      <c r="K247" s="126"/>
      <c r="L247" s="126"/>
      <c r="M247" s="126"/>
      <c r="N247" s="126"/>
      <c r="O247" s="126"/>
      <c r="P247" s="126"/>
      <c r="Q247" s="126"/>
      <c r="R247" s="126"/>
      <c r="S247" s="126"/>
      <c r="T247" s="126"/>
    </row>
    <row r="248" spans="3:20" ht="15.75" thickBot="1" x14ac:dyDescent="0.3">
      <c r="C248" s="51" t="s">
        <v>107</v>
      </c>
      <c r="D248" s="52">
        <v>125</v>
      </c>
      <c r="E248" s="53">
        <v>0.79600000000000004</v>
      </c>
      <c r="F248" s="141">
        <f t="shared" si="10"/>
        <v>1.9273607748184018</v>
      </c>
      <c r="R248" s="126"/>
      <c r="S248" s="126"/>
      <c r="T248" s="126"/>
    </row>
    <row r="249" spans="3:20" ht="30.75" thickBot="1" x14ac:dyDescent="0.3">
      <c r="C249" s="58" t="s">
        <v>122</v>
      </c>
      <c r="D249" s="52">
        <v>126</v>
      </c>
      <c r="E249" s="53">
        <v>0.752</v>
      </c>
      <c r="F249" s="141">
        <f t="shared" si="10"/>
        <v>1.7407407407407407</v>
      </c>
      <c r="R249" s="126"/>
      <c r="S249" s="126"/>
      <c r="T249" s="126"/>
    </row>
    <row r="250" spans="3:20" ht="15.75" thickBot="1" x14ac:dyDescent="0.3">
      <c r="C250" s="42"/>
      <c r="D250" s="52">
        <v>127</v>
      </c>
      <c r="E250" s="53">
        <v>0.63700000000000001</v>
      </c>
      <c r="F250" s="141">
        <f t="shared" si="10"/>
        <v>1.4711316397228638</v>
      </c>
      <c r="R250" s="126"/>
      <c r="S250" s="126"/>
      <c r="T250" s="126"/>
    </row>
    <row r="251" spans="3:20" ht="15.75" thickBot="1" x14ac:dyDescent="0.3">
      <c r="C251" s="42"/>
      <c r="D251" s="52">
        <v>128</v>
      </c>
      <c r="E251" s="53">
        <v>0.755</v>
      </c>
      <c r="F251" s="141">
        <f t="shared" si="10"/>
        <v>1.9309462915601023</v>
      </c>
    </row>
    <row r="252" spans="3:20" ht="15.75" thickBot="1" x14ac:dyDescent="0.3">
      <c r="C252" s="42"/>
      <c r="D252" s="52">
        <v>129</v>
      </c>
      <c r="E252" s="53">
        <v>0.90700000000000003</v>
      </c>
      <c r="F252" s="141">
        <f t="shared" si="10"/>
        <v>1.9890350877192982</v>
      </c>
    </row>
    <row r="253" spans="3:20" ht="15.75" thickBot="1" x14ac:dyDescent="0.3">
      <c r="C253" s="42"/>
      <c r="D253" s="52">
        <v>130</v>
      </c>
      <c r="E253" s="53">
        <v>1.093</v>
      </c>
      <c r="F253" s="141">
        <f t="shared" si="10"/>
        <v>2.0661625708884688</v>
      </c>
    </row>
    <row r="254" spans="3:20" ht="15.75" thickBot="1" x14ac:dyDescent="0.3">
      <c r="C254" s="42"/>
      <c r="D254" s="52">
        <v>131</v>
      </c>
      <c r="E254" s="53">
        <v>0.57499999999999996</v>
      </c>
      <c r="F254" s="141">
        <f t="shared" si="10"/>
        <v>1.1686991869918699</v>
      </c>
    </row>
    <row r="255" spans="3:20" ht="15.75" thickBot="1" x14ac:dyDescent="0.3">
      <c r="C255" s="42"/>
      <c r="D255" s="52">
        <v>132</v>
      </c>
      <c r="E255" s="53">
        <v>0.751</v>
      </c>
      <c r="F255" s="141">
        <f t="shared" si="10"/>
        <v>1.7796208530805686</v>
      </c>
    </row>
    <row r="256" spans="3:20" ht="15.75" thickBot="1" x14ac:dyDescent="0.3">
      <c r="C256" s="42"/>
      <c r="D256" s="52">
        <v>133</v>
      </c>
      <c r="E256" s="53">
        <v>1.1180000000000001</v>
      </c>
      <c r="F256" s="141">
        <f t="shared" ref="F256:F287" si="11">E256*1000/N43</f>
        <v>2.4571428571428573</v>
      </c>
    </row>
    <row r="257" spans="3:6" ht="15.75" thickBot="1" x14ac:dyDescent="0.3">
      <c r="C257" s="42"/>
      <c r="D257" s="52">
        <v>134</v>
      </c>
      <c r="E257" s="53">
        <v>0.53500000000000003</v>
      </c>
      <c r="F257" s="141">
        <f t="shared" si="11"/>
        <v>1.4697802197802199</v>
      </c>
    </row>
    <row r="258" spans="3:6" ht="15.75" thickBot="1" x14ac:dyDescent="0.3">
      <c r="C258" s="42"/>
      <c r="D258" s="52">
        <v>135</v>
      </c>
      <c r="E258" s="53">
        <v>0.74</v>
      </c>
      <c r="F258" s="141">
        <f t="shared" si="11"/>
        <v>1.7209302325581395</v>
      </c>
    </row>
    <row r="259" spans="3:6" ht="15.75" thickBot="1" x14ac:dyDescent="0.3">
      <c r="C259" s="43"/>
      <c r="D259" s="54">
        <v>136</v>
      </c>
      <c r="E259" s="55">
        <v>0.95799999999999996</v>
      </c>
      <c r="F259" s="141">
        <f t="shared" si="11"/>
        <v>1.9834368530020703</v>
      </c>
    </row>
    <row r="260" spans="3:6" ht="15.75" thickBot="1" x14ac:dyDescent="0.3">
      <c r="C260" s="51" t="s">
        <v>107</v>
      </c>
      <c r="D260" s="56">
        <v>137</v>
      </c>
      <c r="E260" s="57">
        <v>0.59799999999999998</v>
      </c>
      <c r="F260" s="141">
        <f t="shared" si="11"/>
        <v>1.5613577023498695</v>
      </c>
    </row>
    <row r="261" spans="3:6" ht="30.75" thickBot="1" x14ac:dyDescent="0.3">
      <c r="C261" s="58" t="s">
        <v>123</v>
      </c>
      <c r="D261" s="52">
        <v>138</v>
      </c>
      <c r="E261" s="53">
        <v>0.70399999999999996</v>
      </c>
      <c r="F261" s="141">
        <f t="shared" si="11"/>
        <v>1.6109839816933638</v>
      </c>
    </row>
    <row r="262" spans="3:6" ht="15.75" thickBot="1" x14ac:dyDescent="0.3">
      <c r="C262" s="42"/>
      <c r="D262" s="52">
        <v>139</v>
      </c>
      <c r="E262" s="53">
        <v>0.88</v>
      </c>
      <c r="F262" s="141">
        <f t="shared" si="11"/>
        <v>2.1411192214111923</v>
      </c>
    </row>
    <row r="263" spans="3:6" ht="15.75" thickBot="1" x14ac:dyDescent="0.3">
      <c r="C263" s="42"/>
      <c r="D263" s="52">
        <v>140</v>
      </c>
      <c r="E263" s="53">
        <v>0.97599999999999998</v>
      </c>
      <c r="F263" s="141">
        <f t="shared" si="11"/>
        <v>2.3018867924528301</v>
      </c>
    </row>
    <row r="264" spans="3:6" ht="15.75" thickBot="1" x14ac:dyDescent="0.3">
      <c r="C264" s="42"/>
      <c r="D264" s="52">
        <v>141</v>
      </c>
      <c r="E264" s="53">
        <v>0.78400000000000003</v>
      </c>
      <c r="F264" s="141">
        <f t="shared" si="11"/>
        <v>1.8275058275058276</v>
      </c>
    </row>
    <row r="265" spans="3:6" ht="15.75" thickBot="1" x14ac:dyDescent="0.3">
      <c r="C265" s="42"/>
      <c r="D265" s="52">
        <v>142</v>
      </c>
      <c r="E265" s="53">
        <v>0.72099999999999997</v>
      </c>
      <c r="F265" s="141">
        <f t="shared" si="11"/>
        <v>1.8727272727272728</v>
      </c>
    </row>
    <row r="266" spans="3:6" ht="15.75" thickBot="1" x14ac:dyDescent="0.3">
      <c r="C266" s="42"/>
      <c r="D266" s="52">
        <v>143</v>
      </c>
      <c r="E266" s="53">
        <v>0.53900000000000003</v>
      </c>
      <c r="F266" s="141">
        <f t="shared" si="11"/>
        <v>1.2925659472422062</v>
      </c>
    </row>
    <row r="267" spans="3:6" ht="15.75" thickBot="1" x14ac:dyDescent="0.3">
      <c r="C267" s="42"/>
      <c r="D267" s="52">
        <v>144</v>
      </c>
      <c r="E267" s="53">
        <v>0.69299999999999995</v>
      </c>
      <c r="F267" s="141">
        <f t="shared" si="11"/>
        <v>1.8236842105263158</v>
      </c>
    </row>
    <row r="268" spans="3:6" ht="15.75" thickBot="1" x14ac:dyDescent="0.3">
      <c r="C268" s="42"/>
      <c r="D268" s="52">
        <v>145</v>
      </c>
      <c r="E268" s="53">
        <v>0.65500000000000003</v>
      </c>
      <c r="F268" s="141">
        <f t="shared" si="11"/>
        <v>1.7750677506775068</v>
      </c>
    </row>
    <row r="269" spans="3:6" ht="15.75" thickBot="1" x14ac:dyDescent="0.3">
      <c r="C269" s="42"/>
      <c r="D269" s="52">
        <v>146</v>
      </c>
      <c r="E269" s="53">
        <v>0.57699999999999996</v>
      </c>
      <c r="F269" s="141">
        <f t="shared" si="11"/>
        <v>1.5636856368563685</v>
      </c>
    </row>
    <row r="270" spans="3:6" ht="15.75" thickBot="1" x14ac:dyDescent="0.3">
      <c r="C270" s="42"/>
      <c r="D270" s="52">
        <v>147</v>
      </c>
      <c r="E270" s="53">
        <v>0.71399999999999997</v>
      </c>
      <c r="F270" s="141">
        <f t="shared" si="11"/>
        <v>1.6376146788990826</v>
      </c>
    </row>
    <row r="271" spans="3:6" ht="15.75" thickBot="1" x14ac:dyDescent="0.3">
      <c r="C271" s="44"/>
      <c r="D271" s="52">
        <v>187</v>
      </c>
      <c r="E271" s="53">
        <v>0.94499999999999995</v>
      </c>
      <c r="F271" s="141">
        <f t="shared" si="11"/>
        <v>2.2393364928909953</v>
      </c>
    </row>
    <row r="272" spans="3:6" ht="15.75" thickBot="1" x14ac:dyDescent="0.3">
      <c r="C272" s="51" t="s">
        <v>107</v>
      </c>
      <c r="D272" s="52">
        <v>149</v>
      </c>
      <c r="E272" s="53">
        <v>0.63500000000000001</v>
      </c>
      <c r="F272" s="141">
        <f t="shared" si="11"/>
        <v>1.5450121654501217</v>
      </c>
    </row>
    <row r="273" spans="3:8" ht="30.75" thickBot="1" x14ac:dyDescent="0.3">
      <c r="C273" s="58" t="s">
        <v>124</v>
      </c>
      <c r="D273" s="52">
        <v>150</v>
      </c>
      <c r="E273" s="53">
        <v>0.63700000000000001</v>
      </c>
      <c r="F273" s="141">
        <f t="shared" si="11"/>
        <v>1.6986666666666668</v>
      </c>
    </row>
    <row r="274" spans="3:8" ht="15.75" thickBot="1" x14ac:dyDescent="0.3">
      <c r="C274" s="42"/>
      <c r="D274" s="52">
        <v>151</v>
      </c>
      <c r="E274" s="53">
        <v>0.91500000000000004</v>
      </c>
      <c r="F274" s="141">
        <f t="shared" si="11"/>
        <v>1.8597560975609757</v>
      </c>
    </row>
    <row r="275" spans="3:8" ht="15.75" thickBot="1" x14ac:dyDescent="0.3">
      <c r="C275" s="42"/>
      <c r="D275" s="52">
        <v>152</v>
      </c>
      <c r="E275" s="53">
        <v>0.63500000000000001</v>
      </c>
      <c r="F275" s="141">
        <f t="shared" si="11"/>
        <v>1.5119047619047619</v>
      </c>
    </row>
    <row r="276" spans="3:8" ht="15.75" thickBot="1" x14ac:dyDescent="0.3">
      <c r="C276" s="42"/>
      <c r="D276" s="52">
        <v>153</v>
      </c>
      <c r="E276" s="53">
        <v>0.94699999999999995</v>
      </c>
      <c r="F276" s="141">
        <f t="shared" si="11"/>
        <v>2.1425339366515836</v>
      </c>
    </row>
    <row r="277" spans="3:8" ht="15.75" thickBot="1" x14ac:dyDescent="0.3">
      <c r="C277" s="42"/>
      <c r="D277" s="52">
        <v>154</v>
      </c>
      <c r="E277" s="53">
        <v>1.0780000000000001</v>
      </c>
      <c r="F277" s="141">
        <f t="shared" si="11"/>
        <v>2.0378071833648392</v>
      </c>
    </row>
    <row r="278" spans="3:8" ht="15.75" thickBot="1" x14ac:dyDescent="0.3">
      <c r="C278" s="42"/>
      <c r="D278" s="52">
        <v>155</v>
      </c>
      <c r="E278" s="53">
        <v>0.47899999999999998</v>
      </c>
      <c r="F278" s="141">
        <f t="shared" si="11"/>
        <v>1.0235042735042734</v>
      </c>
    </row>
    <row r="279" spans="3:8" ht="15.75" thickBot="1" x14ac:dyDescent="0.3">
      <c r="C279" s="42"/>
      <c r="D279" s="52">
        <v>156</v>
      </c>
      <c r="E279" s="53">
        <v>0.67900000000000005</v>
      </c>
      <c r="F279" s="141">
        <f t="shared" si="11"/>
        <v>1.6361445783132531</v>
      </c>
    </row>
    <row r="280" spans="3:8" ht="15.75" thickBot="1" x14ac:dyDescent="0.3">
      <c r="C280" s="42"/>
      <c r="D280" s="52">
        <v>157</v>
      </c>
      <c r="E280" s="53">
        <v>0.85</v>
      </c>
      <c r="F280" s="141">
        <f t="shared" si="11"/>
        <v>1.9767441860465116</v>
      </c>
    </row>
    <row r="281" spans="3:8" ht="15.75" thickBot="1" x14ac:dyDescent="0.3">
      <c r="C281" s="42"/>
      <c r="D281" s="52">
        <v>158</v>
      </c>
      <c r="E281" s="53">
        <v>0.70299999999999996</v>
      </c>
      <c r="F281" s="141">
        <f t="shared" si="11"/>
        <v>1.669833729216152</v>
      </c>
    </row>
    <row r="282" spans="3:8" ht="15.75" thickBot="1" x14ac:dyDescent="0.3">
      <c r="C282" s="42"/>
      <c r="D282" s="52">
        <v>159</v>
      </c>
      <c r="E282" s="53">
        <v>0.81200000000000006</v>
      </c>
      <c r="F282" s="141">
        <f t="shared" si="11"/>
        <v>1.8839907192575407</v>
      </c>
    </row>
    <row r="283" spans="3:8" ht="15.75" thickBot="1" x14ac:dyDescent="0.3">
      <c r="C283" s="43"/>
      <c r="D283" s="54">
        <v>160</v>
      </c>
      <c r="E283" s="55">
        <v>0.86699999999999999</v>
      </c>
      <c r="F283" s="141">
        <f t="shared" si="11"/>
        <v>1.8766233766233766</v>
      </c>
    </row>
    <row r="284" spans="3:8" ht="15.75" thickBot="1" x14ac:dyDescent="0.3">
      <c r="C284" s="51" t="s">
        <v>107</v>
      </c>
      <c r="D284" s="56">
        <v>161</v>
      </c>
      <c r="E284" s="57">
        <v>1.026</v>
      </c>
      <c r="F284" s="141">
        <f t="shared" si="11"/>
        <v>2.1923076923076925</v>
      </c>
      <c r="H284" s="142"/>
    </row>
    <row r="285" spans="3:8" ht="30.75" thickBot="1" x14ac:dyDescent="0.3">
      <c r="C285" s="58" t="s">
        <v>125</v>
      </c>
      <c r="D285" s="52">
        <v>162</v>
      </c>
      <c r="E285" s="53">
        <v>0.63400000000000001</v>
      </c>
      <c r="F285" s="141">
        <f t="shared" si="11"/>
        <v>1.3782608695652174</v>
      </c>
      <c r="H285" s="142"/>
    </row>
    <row r="286" spans="3:8" ht="15.75" thickBot="1" x14ac:dyDescent="0.3">
      <c r="C286" s="42"/>
      <c r="D286" s="52">
        <v>163</v>
      </c>
      <c r="E286" s="53">
        <v>0.72799999999999998</v>
      </c>
      <c r="F286" s="141">
        <f t="shared" si="11"/>
        <v>1.8860103626943006</v>
      </c>
      <c r="H286" s="142"/>
    </row>
    <row r="287" spans="3:8" ht="15.75" thickBot="1" x14ac:dyDescent="0.3">
      <c r="C287" s="42"/>
      <c r="D287" s="52">
        <v>164</v>
      </c>
      <c r="E287" s="53">
        <v>0.73899999999999999</v>
      </c>
      <c r="F287" s="141">
        <f t="shared" si="11"/>
        <v>1.6910755148741419</v>
      </c>
      <c r="H287" s="142"/>
    </row>
    <row r="288" spans="3:8" ht="15.75" thickBot="1" x14ac:dyDescent="0.3">
      <c r="C288" s="42"/>
      <c r="D288" s="52">
        <v>165</v>
      </c>
      <c r="E288" s="53">
        <v>0.88100000000000001</v>
      </c>
      <c r="F288" s="141">
        <f t="shared" ref="F288:F307" si="12">E288*1000/N75</f>
        <v>1.8824786324786325</v>
      </c>
      <c r="H288" s="142"/>
    </row>
    <row r="289" spans="3:8" ht="15.75" thickBot="1" x14ac:dyDescent="0.3">
      <c r="C289" s="42"/>
      <c r="D289" s="52">
        <v>166</v>
      </c>
      <c r="E289" s="53">
        <v>0.79900000000000004</v>
      </c>
      <c r="F289" s="141">
        <f t="shared" si="12"/>
        <v>1.756043956043956</v>
      </c>
      <c r="H289" s="142"/>
    </row>
    <row r="290" spans="3:8" ht="15.75" thickBot="1" x14ac:dyDescent="0.3">
      <c r="C290" s="42"/>
      <c r="D290" s="52">
        <v>167</v>
      </c>
      <c r="E290" s="53">
        <v>0.92100000000000004</v>
      </c>
      <c r="F290" s="141">
        <f t="shared" si="12"/>
        <v>2.442970822281167</v>
      </c>
      <c r="H290" s="142"/>
    </row>
    <row r="291" spans="3:8" ht="15.75" thickBot="1" x14ac:dyDescent="0.3">
      <c r="C291" s="42"/>
      <c r="D291" s="52">
        <v>168</v>
      </c>
      <c r="E291" s="53">
        <v>0.623</v>
      </c>
      <c r="F291" s="141">
        <f t="shared" si="12"/>
        <v>1.5084745762711864</v>
      </c>
      <c r="H291" s="142"/>
    </row>
    <row r="292" spans="3:8" ht="15.75" thickBot="1" x14ac:dyDescent="0.3">
      <c r="C292" s="42"/>
      <c r="D292" s="52">
        <v>169</v>
      </c>
      <c r="E292" s="53">
        <v>1.093</v>
      </c>
      <c r="F292" s="141">
        <f t="shared" si="12"/>
        <v>2.0819047619047617</v>
      </c>
      <c r="H292" s="142"/>
    </row>
    <row r="293" spans="3:8" ht="15.75" thickBot="1" x14ac:dyDescent="0.3">
      <c r="C293" s="42"/>
      <c r="D293" s="153">
        <v>170</v>
      </c>
      <c r="E293" s="154">
        <v>0.88500000000000001</v>
      </c>
      <c r="F293" s="151">
        <f t="shared" si="12"/>
        <v>2.353723404255319</v>
      </c>
      <c r="H293" s="142"/>
    </row>
    <row r="294" spans="3:8" ht="15.75" thickBot="1" x14ac:dyDescent="0.3">
      <c r="C294" s="42"/>
      <c r="D294" s="52">
        <v>185</v>
      </c>
      <c r="E294" s="53">
        <v>0.78500000000000003</v>
      </c>
      <c r="F294" s="141">
        <f t="shared" si="12"/>
        <v>2.1988795518207285</v>
      </c>
      <c r="H294" s="142"/>
    </row>
    <row r="295" spans="3:8" ht="15.75" thickBot="1" x14ac:dyDescent="0.3">
      <c r="C295" s="44"/>
      <c r="D295" s="52">
        <v>172</v>
      </c>
      <c r="E295" s="53">
        <v>1.0349999999999999</v>
      </c>
      <c r="F295" s="141">
        <f t="shared" si="12"/>
        <v>2.15625</v>
      </c>
    </row>
    <row r="296" spans="3:8" ht="15.75" thickBot="1" x14ac:dyDescent="0.3">
      <c r="C296" s="58" t="s">
        <v>68</v>
      </c>
      <c r="D296" s="52">
        <v>173</v>
      </c>
      <c r="E296" s="53">
        <v>0.27300000000000002</v>
      </c>
      <c r="F296" s="141">
        <f t="shared" si="12"/>
        <v>0.53952569169960474</v>
      </c>
    </row>
    <row r="297" spans="3:8" ht="30.75" thickBot="1" x14ac:dyDescent="0.3">
      <c r="C297" s="58" t="s">
        <v>126</v>
      </c>
      <c r="D297" s="52">
        <v>174</v>
      </c>
      <c r="E297" s="53">
        <v>0.22800000000000001</v>
      </c>
      <c r="F297" s="141">
        <f t="shared" si="12"/>
        <v>0.53521126760563376</v>
      </c>
    </row>
    <row r="298" spans="3:8" ht="15.75" thickBot="1" x14ac:dyDescent="0.3">
      <c r="C298" s="45"/>
      <c r="D298" s="52">
        <v>175</v>
      </c>
      <c r="E298" s="53">
        <v>0.25700000000000001</v>
      </c>
      <c r="F298" s="141">
        <f t="shared" si="12"/>
        <v>0.66408268733850129</v>
      </c>
    </row>
    <row r="299" spans="3:8" ht="15.75" thickBot="1" x14ac:dyDescent="0.3">
      <c r="C299" s="45"/>
      <c r="D299" s="52">
        <v>176</v>
      </c>
      <c r="E299" s="53">
        <v>0.28599999999999998</v>
      </c>
      <c r="F299" s="141">
        <f t="shared" si="12"/>
        <v>0.6908212560386473</v>
      </c>
    </row>
    <row r="300" spans="3:8" ht="15.75" thickBot="1" x14ac:dyDescent="0.3">
      <c r="C300" s="45"/>
      <c r="D300" s="52">
        <v>177</v>
      </c>
      <c r="E300" s="53">
        <v>0.23899999999999999</v>
      </c>
      <c r="F300" s="141">
        <f t="shared" si="12"/>
        <v>0.51731601731601728</v>
      </c>
    </row>
    <row r="301" spans="3:8" ht="15.75" thickBot="1" x14ac:dyDescent="0.3">
      <c r="C301" s="45"/>
      <c r="D301" s="52">
        <v>178</v>
      </c>
      <c r="E301" s="53">
        <v>0.40200000000000002</v>
      </c>
      <c r="F301" s="141">
        <f t="shared" si="12"/>
        <v>0.90744920993227995</v>
      </c>
    </row>
    <row r="302" spans="3:8" ht="15.75" thickBot="1" x14ac:dyDescent="0.3">
      <c r="C302" s="45"/>
      <c r="D302" s="52">
        <v>179</v>
      </c>
      <c r="E302" s="53">
        <v>0.39100000000000001</v>
      </c>
      <c r="F302" s="141">
        <f t="shared" si="12"/>
        <v>0.75192307692307692</v>
      </c>
    </row>
    <row r="303" spans="3:8" ht="15.75" thickBot="1" x14ac:dyDescent="0.3">
      <c r="C303" s="45"/>
      <c r="D303" s="52">
        <v>180</v>
      </c>
      <c r="E303" s="53">
        <v>0.26400000000000001</v>
      </c>
      <c r="F303" s="141">
        <f t="shared" si="12"/>
        <v>0.64864864864864868</v>
      </c>
    </row>
    <row r="304" spans="3:8" ht="15.75" thickBot="1" x14ac:dyDescent="0.3">
      <c r="C304" s="45"/>
      <c r="D304" s="52">
        <v>181</v>
      </c>
      <c r="E304" s="53">
        <v>0.33300000000000002</v>
      </c>
      <c r="F304" s="141">
        <f t="shared" si="12"/>
        <v>0.74</v>
      </c>
    </row>
    <row r="305" spans="3:36" ht="15.75" thickBot="1" x14ac:dyDescent="0.3">
      <c r="C305" s="45"/>
      <c r="D305" s="52">
        <v>182</v>
      </c>
      <c r="E305" s="53">
        <v>0.27500000000000002</v>
      </c>
      <c r="F305" s="141">
        <f t="shared" si="12"/>
        <v>0.63805104408352664</v>
      </c>
    </row>
    <row r="306" spans="3:36" ht="15.75" thickBot="1" x14ac:dyDescent="0.3">
      <c r="C306" s="45"/>
      <c r="D306" s="52">
        <v>183</v>
      </c>
      <c r="E306" s="53">
        <v>0.25700000000000001</v>
      </c>
      <c r="F306" s="141">
        <f t="shared" si="12"/>
        <v>0.63300492610837433</v>
      </c>
    </row>
    <row r="307" spans="3:36" ht="15.75" thickBot="1" x14ac:dyDescent="0.3">
      <c r="C307" s="46"/>
      <c r="D307" s="52">
        <v>184</v>
      </c>
      <c r="E307" s="53">
        <v>0.36199999999999999</v>
      </c>
      <c r="F307" s="141">
        <f t="shared" si="12"/>
        <v>0.84777517564402816</v>
      </c>
    </row>
    <row r="308" spans="3:36" x14ac:dyDescent="0.25">
      <c r="D308" s="152" t="s">
        <v>230</v>
      </c>
      <c r="E308" s="152"/>
      <c r="F308" s="152"/>
    </row>
    <row r="310" spans="3:36" ht="15.75" thickBot="1" x14ac:dyDescent="0.3">
      <c r="C310" t="s">
        <v>135</v>
      </c>
    </row>
    <row r="311" spans="3:36" ht="30.75" thickBot="1" x14ac:dyDescent="0.3">
      <c r="C311" s="26" t="s">
        <v>103</v>
      </c>
      <c r="D311" s="27" t="s">
        <v>141</v>
      </c>
      <c r="E311" s="28" t="s">
        <v>132</v>
      </c>
      <c r="I311" t="s">
        <v>75</v>
      </c>
    </row>
    <row r="312" spans="3:36" ht="15.75" thickBot="1" x14ac:dyDescent="0.3">
      <c r="C312" s="24" t="s">
        <v>119</v>
      </c>
      <c r="D312" s="22">
        <v>101</v>
      </c>
      <c r="E312" s="22">
        <v>8326</v>
      </c>
      <c r="I312" s="158" t="s">
        <v>10</v>
      </c>
      <c r="J312" s="158"/>
      <c r="K312" s="158"/>
      <c r="L312" s="139"/>
      <c r="M312" s="158" t="s">
        <v>21</v>
      </c>
      <c r="N312" s="158"/>
      <c r="O312" s="158"/>
      <c r="P312" s="158"/>
      <c r="Q312" s="158" t="s">
        <v>22</v>
      </c>
      <c r="R312" s="158"/>
      <c r="S312" s="158"/>
      <c r="T312" s="158"/>
      <c r="U312" s="158" t="s">
        <v>23</v>
      </c>
      <c r="V312" s="158"/>
      <c r="W312" s="158"/>
      <c r="X312" s="158"/>
      <c r="Y312" s="158" t="s">
        <v>24</v>
      </c>
      <c r="Z312" s="158"/>
      <c r="AA312" s="158"/>
      <c r="AB312" s="158"/>
      <c r="AC312" s="158" t="s">
        <v>25</v>
      </c>
      <c r="AD312" s="158"/>
      <c r="AE312" s="158"/>
      <c r="AF312" s="158"/>
      <c r="AG312" s="158" t="s">
        <v>33</v>
      </c>
      <c r="AH312" s="158"/>
      <c r="AI312" s="158"/>
      <c r="AJ312" s="158"/>
    </row>
    <row r="313" spans="3:36" ht="15.75" thickBot="1" x14ac:dyDescent="0.3">
      <c r="C313" s="24" t="s">
        <v>120</v>
      </c>
      <c r="D313" s="22">
        <v>102</v>
      </c>
      <c r="E313" s="22">
        <v>16135</v>
      </c>
      <c r="I313" s="140" t="s">
        <v>12</v>
      </c>
      <c r="J313" s="140" t="s">
        <v>3</v>
      </c>
      <c r="K313" s="140" t="s">
        <v>13</v>
      </c>
      <c r="L313" s="140" t="s">
        <v>14</v>
      </c>
      <c r="M313" s="140" t="s">
        <v>12</v>
      </c>
      <c r="N313" s="140" t="s">
        <v>3</v>
      </c>
      <c r="O313" s="140" t="s">
        <v>13</v>
      </c>
      <c r="P313" s="140" t="s">
        <v>14</v>
      </c>
      <c r="Q313" s="140" t="s">
        <v>12</v>
      </c>
      <c r="R313" s="140" t="s">
        <v>3</v>
      </c>
      <c r="S313" s="140" t="s">
        <v>13</v>
      </c>
      <c r="T313" s="140" t="s">
        <v>14</v>
      </c>
      <c r="U313" s="140" t="s">
        <v>12</v>
      </c>
      <c r="V313" s="140" t="s">
        <v>3</v>
      </c>
      <c r="W313" s="140" t="s">
        <v>13</v>
      </c>
      <c r="X313" s="140" t="s">
        <v>14</v>
      </c>
      <c r="Y313" s="140" t="s">
        <v>12</v>
      </c>
      <c r="Z313" s="140" t="s">
        <v>3</v>
      </c>
      <c r="AA313" s="140" t="s">
        <v>13</v>
      </c>
      <c r="AB313" s="140" t="s">
        <v>14</v>
      </c>
      <c r="AC313" s="140" t="s">
        <v>12</v>
      </c>
      <c r="AD313" s="140" t="s">
        <v>3</v>
      </c>
      <c r="AE313" s="140" t="s">
        <v>13</v>
      </c>
      <c r="AF313" s="140" t="s">
        <v>14</v>
      </c>
      <c r="AG313" s="140" t="s">
        <v>12</v>
      </c>
      <c r="AH313" s="140" t="s">
        <v>3</v>
      </c>
      <c r="AI313" s="140" t="s">
        <v>13</v>
      </c>
      <c r="AJ313" s="140" t="s">
        <v>14</v>
      </c>
    </row>
    <row r="314" spans="3:36" ht="15.75" thickBot="1" x14ac:dyDescent="0.3">
      <c r="C314" s="16"/>
      <c r="D314" s="22">
        <v>103</v>
      </c>
      <c r="E314" s="22">
        <v>30869</v>
      </c>
      <c r="I314" s="140">
        <v>22734</v>
      </c>
      <c r="J314" s="140">
        <f>K314*SQRT(12)</f>
        <v>23327.260276337638</v>
      </c>
      <c r="K314" s="140">
        <v>6734</v>
      </c>
      <c r="L314" s="140">
        <v>12</v>
      </c>
      <c r="M314" s="140">
        <v>15730</v>
      </c>
      <c r="N314" s="140">
        <f>O314*SQRT(12)</f>
        <v>9484.7102222471713</v>
      </c>
      <c r="O314" s="140">
        <v>2738</v>
      </c>
      <c r="P314" s="140">
        <v>12</v>
      </c>
      <c r="Q314" s="140">
        <v>29940</v>
      </c>
      <c r="R314" s="140">
        <f>S314*SQRT(12)</f>
        <v>43533.364997436162</v>
      </c>
      <c r="S314" s="140">
        <v>12567</v>
      </c>
      <c r="T314" s="140">
        <v>12</v>
      </c>
      <c r="U314" s="140">
        <v>11573</v>
      </c>
      <c r="V314" s="140">
        <f>W314*SQRT(12)</f>
        <v>8881.9565412132015</v>
      </c>
      <c r="W314" s="140">
        <v>2564</v>
      </c>
      <c r="X314" s="140">
        <v>12</v>
      </c>
      <c r="Y314" s="140">
        <v>16202</v>
      </c>
      <c r="Z314" s="140">
        <f>AA314*SQRT(12)</f>
        <v>9976.6126515967335</v>
      </c>
      <c r="AA314" s="140">
        <v>2880</v>
      </c>
      <c r="AB314" s="140">
        <v>12</v>
      </c>
      <c r="AC314" s="140">
        <v>10800</v>
      </c>
      <c r="AD314" s="140">
        <f>AE314*SQRT(12)</f>
        <v>8216.8490311067526</v>
      </c>
      <c r="AE314" s="140">
        <v>2372</v>
      </c>
      <c r="AF314" s="140">
        <v>11</v>
      </c>
      <c r="AG314" s="140" t="s">
        <v>92</v>
      </c>
      <c r="AH314" s="140">
        <f>AI314*SQRT(12)</f>
        <v>211.31019852340302</v>
      </c>
      <c r="AI314" s="140">
        <v>61</v>
      </c>
      <c r="AJ314" s="140">
        <v>12</v>
      </c>
    </row>
    <row r="315" spans="3:36" ht="15.75" thickBot="1" x14ac:dyDescent="0.3">
      <c r="C315" s="16"/>
      <c r="D315" s="22">
        <v>104</v>
      </c>
      <c r="E315" s="22">
        <v>22009</v>
      </c>
      <c r="AC315" t="s">
        <v>229</v>
      </c>
    </row>
    <row r="316" spans="3:36" ht="15.75" thickBot="1" x14ac:dyDescent="0.3">
      <c r="C316" s="16"/>
      <c r="D316" s="22">
        <v>105</v>
      </c>
      <c r="E316" s="22">
        <v>33510</v>
      </c>
    </row>
    <row r="317" spans="3:36" ht="15.75" thickBot="1" x14ac:dyDescent="0.3">
      <c r="C317" s="16"/>
      <c r="D317" s="22">
        <v>106</v>
      </c>
      <c r="E317" s="22">
        <v>90523</v>
      </c>
    </row>
    <row r="318" spans="3:36" ht="15.75" thickBot="1" x14ac:dyDescent="0.3">
      <c r="C318" s="16"/>
      <c r="D318" s="22">
        <v>107</v>
      </c>
      <c r="E318" s="22">
        <v>11002</v>
      </c>
    </row>
    <row r="319" spans="3:36" ht="15.75" thickBot="1" x14ac:dyDescent="0.3">
      <c r="C319" s="16"/>
      <c r="D319" s="22">
        <v>108</v>
      </c>
      <c r="E319" s="22">
        <v>24431</v>
      </c>
    </row>
    <row r="320" spans="3:36" ht="15.75" thickBot="1" x14ac:dyDescent="0.3">
      <c r="C320" s="16"/>
      <c r="D320" s="22">
        <v>109</v>
      </c>
      <c r="E320" s="22">
        <v>5915</v>
      </c>
    </row>
    <row r="321" spans="3:5" ht="15.75" thickBot="1" x14ac:dyDescent="0.3">
      <c r="C321" s="16"/>
      <c r="D321" s="22">
        <v>110</v>
      </c>
      <c r="E321" s="22">
        <v>8702</v>
      </c>
    </row>
    <row r="322" spans="3:5" ht="15.75" thickBot="1" x14ac:dyDescent="0.3">
      <c r="C322" s="16"/>
      <c r="D322" s="22">
        <v>111</v>
      </c>
      <c r="E322" s="22">
        <v>5854</v>
      </c>
    </row>
    <row r="323" spans="3:5" ht="15.75" thickBot="1" x14ac:dyDescent="0.3">
      <c r="C323" s="18"/>
      <c r="D323" s="23">
        <v>112</v>
      </c>
      <c r="E323" s="22">
        <v>15528</v>
      </c>
    </row>
    <row r="324" spans="3:5" ht="15.75" thickBot="1" x14ac:dyDescent="0.3">
      <c r="C324" s="24" t="s">
        <v>107</v>
      </c>
      <c r="D324" s="25">
        <v>113</v>
      </c>
      <c r="E324" s="22">
        <v>10493</v>
      </c>
    </row>
    <row r="325" spans="3:5" ht="30.75" thickBot="1" x14ac:dyDescent="0.3">
      <c r="C325" s="24" t="s">
        <v>121</v>
      </c>
      <c r="D325" s="22">
        <v>114</v>
      </c>
      <c r="E325" s="22">
        <v>14373</v>
      </c>
    </row>
    <row r="326" spans="3:5" ht="15.75" thickBot="1" x14ac:dyDescent="0.3">
      <c r="C326" s="16"/>
      <c r="D326" s="22">
        <v>115</v>
      </c>
      <c r="E326" s="22">
        <v>5461</v>
      </c>
    </row>
    <row r="327" spans="3:5" ht="15.75" thickBot="1" x14ac:dyDescent="0.3">
      <c r="C327" s="16"/>
      <c r="D327" s="22">
        <v>116</v>
      </c>
      <c r="E327" s="22">
        <v>17208</v>
      </c>
    </row>
    <row r="328" spans="3:5" ht="15.75" thickBot="1" x14ac:dyDescent="0.3">
      <c r="C328" s="16"/>
      <c r="D328" s="22">
        <v>117</v>
      </c>
      <c r="E328" s="22">
        <v>19701</v>
      </c>
    </row>
    <row r="329" spans="3:5" ht="15.75" thickBot="1" x14ac:dyDescent="0.3">
      <c r="C329" s="16"/>
      <c r="D329" s="22">
        <v>186</v>
      </c>
      <c r="E329" s="22">
        <v>10324</v>
      </c>
    </row>
    <row r="330" spans="3:5" ht="15.75" thickBot="1" x14ac:dyDescent="0.3">
      <c r="C330" s="16"/>
      <c r="D330" s="22">
        <v>119</v>
      </c>
      <c r="E330" s="22">
        <v>13278</v>
      </c>
    </row>
    <row r="331" spans="3:5" ht="15.75" thickBot="1" x14ac:dyDescent="0.3">
      <c r="C331" s="16"/>
      <c r="D331" s="22">
        <v>120</v>
      </c>
      <c r="E331" s="22">
        <v>38009</v>
      </c>
    </row>
    <row r="332" spans="3:5" ht="15.75" thickBot="1" x14ac:dyDescent="0.3">
      <c r="C332" s="16"/>
      <c r="D332" s="22">
        <v>121</v>
      </c>
      <c r="E332" s="22">
        <v>28953</v>
      </c>
    </row>
    <row r="333" spans="3:5" ht="15.75" thickBot="1" x14ac:dyDescent="0.3">
      <c r="C333" s="16"/>
      <c r="D333" s="22">
        <v>122</v>
      </c>
      <c r="E333" s="22">
        <v>11250</v>
      </c>
    </row>
    <row r="334" spans="3:5" ht="15.75" thickBot="1" x14ac:dyDescent="0.3">
      <c r="C334" s="16"/>
      <c r="D334" s="22">
        <v>123</v>
      </c>
      <c r="E334" s="22">
        <v>14427</v>
      </c>
    </row>
    <row r="335" spans="3:5" ht="15.75" thickBot="1" x14ac:dyDescent="0.3">
      <c r="C335" s="18"/>
      <c r="D335" s="22">
        <v>124</v>
      </c>
      <c r="E335" s="22">
        <v>5288</v>
      </c>
    </row>
    <row r="336" spans="3:5" ht="15.75" thickBot="1" x14ac:dyDescent="0.3">
      <c r="C336" s="24" t="s">
        <v>107</v>
      </c>
      <c r="D336" s="22">
        <v>125</v>
      </c>
      <c r="E336" s="22">
        <v>17973</v>
      </c>
    </row>
    <row r="337" spans="3:5" ht="30.75" thickBot="1" x14ac:dyDescent="0.3">
      <c r="C337" s="24" t="s">
        <v>122</v>
      </c>
      <c r="D337" s="22">
        <v>126</v>
      </c>
      <c r="E337" s="22">
        <v>23924</v>
      </c>
    </row>
    <row r="338" spans="3:5" ht="15.75" thickBot="1" x14ac:dyDescent="0.3">
      <c r="C338" s="16"/>
      <c r="D338" s="22">
        <v>127</v>
      </c>
      <c r="E338" s="22">
        <v>14838</v>
      </c>
    </row>
    <row r="339" spans="3:5" ht="15.75" thickBot="1" x14ac:dyDescent="0.3">
      <c r="C339" s="16"/>
      <c r="D339" s="22">
        <v>128</v>
      </c>
      <c r="E339" s="22">
        <v>12975</v>
      </c>
    </row>
    <row r="340" spans="3:5" ht="15.75" thickBot="1" x14ac:dyDescent="0.3">
      <c r="C340" s="16"/>
      <c r="D340" s="22">
        <v>129</v>
      </c>
      <c r="E340" s="22">
        <v>156472</v>
      </c>
    </row>
    <row r="341" spans="3:5" ht="15.75" thickBot="1" x14ac:dyDescent="0.3">
      <c r="C341" s="16"/>
      <c r="D341" s="22">
        <v>130</v>
      </c>
      <c r="E341" s="22">
        <v>7516</v>
      </c>
    </row>
    <row r="342" spans="3:5" ht="15.75" thickBot="1" x14ac:dyDescent="0.3">
      <c r="C342" s="16"/>
      <c r="D342" s="22">
        <v>131</v>
      </c>
      <c r="E342" s="22">
        <v>5545</v>
      </c>
    </row>
    <row r="343" spans="3:5" ht="15.75" thickBot="1" x14ac:dyDescent="0.3">
      <c r="C343" s="16"/>
      <c r="D343" s="22">
        <v>132</v>
      </c>
      <c r="E343" s="22">
        <v>5761</v>
      </c>
    </row>
    <row r="344" spans="3:5" ht="15.75" thickBot="1" x14ac:dyDescent="0.3">
      <c r="C344" s="16"/>
      <c r="D344" s="22">
        <v>133</v>
      </c>
      <c r="E344" s="22">
        <v>19044</v>
      </c>
    </row>
    <row r="345" spans="3:5" ht="15.75" thickBot="1" x14ac:dyDescent="0.3">
      <c r="C345" s="16"/>
      <c r="D345" s="22">
        <v>134</v>
      </c>
      <c r="E345" s="22">
        <v>8126</v>
      </c>
    </row>
    <row r="346" spans="3:5" ht="15.75" thickBot="1" x14ac:dyDescent="0.3">
      <c r="C346" s="16"/>
      <c r="D346" s="22">
        <v>135</v>
      </c>
      <c r="E346" s="22">
        <v>70881</v>
      </c>
    </row>
    <row r="347" spans="3:5" ht="15.75" thickBot="1" x14ac:dyDescent="0.3">
      <c r="C347" s="18"/>
      <c r="D347" s="23">
        <v>136</v>
      </c>
      <c r="E347" s="22">
        <v>16230</v>
      </c>
    </row>
    <row r="348" spans="3:5" ht="15.75" thickBot="1" x14ac:dyDescent="0.3">
      <c r="C348" s="24" t="s">
        <v>107</v>
      </c>
      <c r="D348" s="25">
        <v>137</v>
      </c>
      <c r="E348" s="22">
        <v>8290</v>
      </c>
    </row>
    <row r="349" spans="3:5" ht="30.75" thickBot="1" x14ac:dyDescent="0.3">
      <c r="C349" s="24" t="s">
        <v>123</v>
      </c>
      <c r="D349" s="22">
        <v>138</v>
      </c>
      <c r="E349" s="22">
        <v>38123</v>
      </c>
    </row>
    <row r="350" spans="3:5" ht="15.75" thickBot="1" x14ac:dyDescent="0.3">
      <c r="C350" s="16"/>
      <c r="D350" s="22">
        <v>139</v>
      </c>
      <c r="E350" s="22">
        <v>7886</v>
      </c>
    </row>
    <row r="351" spans="3:5" ht="15.75" thickBot="1" x14ac:dyDescent="0.3">
      <c r="C351" s="16"/>
      <c r="D351" s="22">
        <v>140</v>
      </c>
      <c r="E351" s="22">
        <v>9538</v>
      </c>
    </row>
    <row r="352" spans="3:5" ht="15.75" thickBot="1" x14ac:dyDescent="0.3">
      <c r="C352" s="16"/>
      <c r="D352" s="22">
        <v>141</v>
      </c>
      <c r="E352" s="22">
        <v>10285</v>
      </c>
    </row>
    <row r="353" spans="3:5" ht="15.75" thickBot="1" x14ac:dyDescent="0.3">
      <c r="C353" s="16"/>
      <c r="D353" s="22">
        <v>142</v>
      </c>
      <c r="E353" s="22">
        <v>12724</v>
      </c>
    </row>
    <row r="354" spans="3:5" ht="15.75" thickBot="1" x14ac:dyDescent="0.3">
      <c r="C354" s="16"/>
      <c r="D354" s="22">
        <v>143</v>
      </c>
      <c r="E354" s="22">
        <v>11206</v>
      </c>
    </row>
    <row r="355" spans="3:5" ht="15.75" thickBot="1" x14ac:dyDescent="0.3">
      <c r="C355" s="16"/>
      <c r="D355" s="22">
        <v>144</v>
      </c>
      <c r="E355" s="22">
        <v>4257</v>
      </c>
    </row>
    <row r="356" spans="3:5" ht="15.75" thickBot="1" x14ac:dyDescent="0.3">
      <c r="C356" s="16"/>
      <c r="D356" s="22">
        <v>145</v>
      </c>
      <c r="E356" s="22">
        <v>14630</v>
      </c>
    </row>
    <row r="357" spans="3:5" ht="15.75" thickBot="1" x14ac:dyDescent="0.3">
      <c r="C357" s="16"/>
      <c r="D357" s="22">
        <v>146</v>
      </c>
      <c r="E357" s="22">
        <v>4601</v>
      </c>
    </row>
    <row r="358" spans="3:5" ht="15.75" thickBot="1" x14ac:dyDescent="0.3">
      <c r="C358" s="16"/>
      <c r="D358" s="22">
        <v>147</v>
      </c>
      <c r="E358" s="22">
        <v>7503</v>
      </c>
    </row>
    <row r="359" spans="3:5" ht="15.75" thickBot="1" x14ac:dyDescent="0.3">
      <c r="C359" s="18"/>
      <c r="D359" s="22">
        <v>187</v>
      </c>
      <c r="E359" s="22">
        <v>9833</v>
      </c>
    </row>
    <row r="360" spans="3:5" ht="15.75" thickBot="1" x14ac:dyDescent="0.3">
      <c r="C360" s="39" t="s">
        <v>107</v>
      </c>
      <c r="D360" s="22">
        <v>149</v>
      </c>
      <c r="E360" s="25">
        <v>6269</v>
      </c>
    </row>
    <row r="361" spans="3:5" ht="30.75" thickBot="1" x14ac:dyDescent="0.3">
      <c r="C361" s="24" t="s">
        <v>124</v>
      </c>
      <c r="D361" s="22">
        <v>150</v>
      </c>
      <c r="E361" s="22">
        <v>7590</v>
      </c>
    </row>
    <row r="362" spans="3:5" ht="15.75" thickBot="1" x14ac:dyDescent="0.3">
      <c r="C362" s="16"/>
      <c r="D362" s="22">
        <v>151</v>
      </c>
      <c r="E362" s="22">
        <v>15936</v>
      </c>
    </row>
    <row r="363" spans="3:5" ht="15.75" thickBot="1" x14ac:dyDescent="0.3">
      <c r="C363" s="16"/>
      <c r="D363" s="22">
        <v>152</v>
      </c>
      <c r="E363" s="22">
        <v>13956</v>
      </c>
    </row>
    <row r="364" spans="3:5" ht="15.75" thickBot="1" x14ac:dyDescent="0.3">
      <c r="C364" s="16"/>
      <c r="D364" s="22">
        <v>153</v>
      </c>
      <c r="E364" s="22">
        <v>31075</v>
      </c>
    </row>
    <row r="365" spans="3:5" ht="15.75" thickBot="1" x14ac:dyDescent="0.3">
      <c r="C365" s="16"/>
      <c r="D365" s="22">
        <v>154</v>
      </c>
      <c r="E365" s="22">
        <v>960</v>
      </c>
    </row>
    <row r="366" spans="3:5" ht="15.75" thickBot="1" x14ac:dyDescent="0.3">
      <c r="C366" s="16"/>
      <c r="D366" s="22">
        <v>155</v>
      </c>
      <c r="E366" s="22">
        <v>33675</v>
      </c>
    </row>
    <row r="367" spans="3:5" ht="15.75" thickBot="1" x14ac:dyDescent="0.3">
      <c r="C367" s="16"/>
      <c r="D367" s="22">
        <v>156</v>
      </c>
      <c r="E367" s="22">
        <v>17139</v>
      </c>
    </row>
    <row r="368" spans="3:5" ht="15.75" thickBot="1" x14ac:dyDescent="0.3">
      <c r="C368" s="16"/>
      <c r="D368" s="22">
        <v>157</v>
      </c>
      <c r="E368" s="22">
        <v>11767</v>
      </c>
    </row>
    <row r="369" spans="3:8" ht="15.75" thickBot="1" x14ac:dyDescent="0.3">
      <c r="C369" s="16"/>
      <c r="D369" s="22">
        <v>158</v>
      </c>
      <c r="E369" s="22">
        <v>22128</v>
      </c>
    </row>
    <row r="370" spans="3:8" ht="15.75" thickBot="1" x14ac:dyDescent="0.3">
      <c r="C370" s="16"/>
      <c r="D370" s="22">
        <v>159</v>
      </c>
      <c r="E370" s="22">
        <v>9861</v>
      </c>
    </row>
    <row r="371" spans="3:8" ht="15.75" thickBot="1" x14ac:dyDescent="0.3">
      <c r="C371" s="18"/>
      <c r="D371" s="23">
        <v>160</v>
      </c>
      <c r="E371" s="22">
        <v>24067</v>
      </c>
    </row>
    <row r="372" spans="3:8" ht="15.75" thickBot="1" x14ac:dyDescent="0.3">
      <c r="C372" s="24" t="s">
        <v>107</v>
      </c>
      <c r="D372" s="25">
        <v>161</v>
      </c>
      <c r="E372" s="22">
        <v>14054</v>
      </c>
      <c r="H372" s="127"/>
    </row>
    <row r="373" spans="3:8" ht="30.75" thickBot="1" x14ac:dyDescent="0.3">
      <c r="C373" s="24" t="s">
        <v>125</v>
      </c>
      <c r="D373" s="22">
        <v>162</v>
      </c>
      <c r="E373" s="22">
        <v>1889</v>
      </c>
      <c r="H373" s="127"/>
    </row>
    <row r="374" spans="3:8" ht="15.75" thickBot="1" x14ac:dyDescent="0.3">
      <c r="C374" s="16"/>
      <c r="D374" s="22">
        <v>163</v>
      </c>
      <c r="E374" s="22">
        <v>7049</v>
      </c>
      <c r="H374" s="127"/>
    </row>
    <row r="375" spans="3:8" ht="15.75" thickBot="1" x14ac:dyDescent="0.3">
      <c r="C375" s="16"/>
      <c r="D375" s="22">
        <v>164</v>
      </c>
      <c r="E375" s="22">
        <v>12203</v>
      </c>
      <c r="H375" s="127"/>
    </row>
    <row r="376" spans="3:8" ht="15.75" thickBot="1" x14ac:dyDescent="0.3">
      <c r="C376" s="16"/>
      <c r="D376" s="22">
        <v>165</v>
      </c>
      <c r="E376" s="22">
        <v>14707</v>
      </c>
      <c r="H376" s="127"/>
    </row>
    <row r="377" spans="3:8" ht="15.75" thickBot="1" x14ac:dyDescent="0.3">
      <c r="C377" s="16"/>
      <c r="D377" s="22">
        <v>166</v>
      </c>
      <c r="E377" s="22">
        <v>9696</v>
      </c>
      <c r="H377" s="127"/>
    </row>
    <row r="378" spans="3:8" ht="15.75" thickBot="1" x14ac:dyDescent="0.3">
      <c r="C378" s="16"/>
      <c r="D378" s="22">
        <v>167</v>
      </c>
      <c r="E378" s="22">
        <v>5954</v>
      </c>
      <c r="H378" s="127"/>
    </row>
    <row r="379" spans="3:8" ht="15.75" thickBot="1" x14ac:dyDescent="0.3">
      <c r="C379" s="16"/>
      <c r="D379" s="22">
        <v>168</v>
      </c>
      <c r="E379" s="22">
        <v>31615</v>
      </c>
      <c r="H379" s="127"/>
    </row>
    <row r="380" spans="3:8" ht="15.75" thickBot="1" x14ac:dyDescent="0.3">
      <c r="C380" s="16"/>
      <c r="D380" s="22">
        <v>169</v>
      </c>
      <c r="E380" s="22">
        <v>7995</v>
      </c>
      <c r="H380" s="127"/>
    </row>
    <row r="381" spans="3:8" ht="15.75" thickBot="1" x14ac:dyDescent="0.3">
      <c r="C381" s="16"/>
      <c r="D381" s="155">
        <v>170</v>
      </c>
      <c r="E381" s="155">
        <v>9390</v>
      </c>
      <c r="H381" s="127"/>
    </row>
    <row r="382" spans="3:8" ht="15.75" thickBot="1" x14ac:dyDescent="0.3">
      <c r="C382" s="16"/>
      <c r="D382" s="22">
        <v>185</v>
      </c>
      <c r="E382" s="22">
        <v>6837</v>
      </c>
      <c r="H382" s="127"/>
    </row>
    <row r="383" spans="3:8" ht="15.75" thickBot="1" x14ac:dyDescent="0.3">
      <c r="C383" s="18"/>
      <c r="D383" s="22">
        <v>172</v>
      </c>
      <c r="E383" s="22">
        <v>6799</v>
      </c>
    </row>
    <row r="384" spans="3:8" ht="15.75" thickBot="1" x14ac:dyDescent="0.3">
      <c r="C384" s="24" t="s">
        <v>68</v>
      </c>
      <c r="D384" s="22">
        <v>173</v>
      </c>
      <c r="E384" s="40">
        <v>313</v>
      </c>
    </row>
    <row r="385" spans="3:13" ht="30.75" thickBot="1" x14ac:dyDescent="0.3">
      <c r="C385" s="24" t="s">
        <v>126</v>
      </c>
      <c r="D385" s="22">
        <v>174</v>
      </c>
      <c r="E385" s="22">
        <v>705</v>
      </c>
    </row>
    <row r="386" spans="3:13" ht="15.75" thickBot="1" x14ac:dyDescent="0.3">
      <c r="C386" s="16"/>
      <c r="D386" s="22">
        <v>175</v>
      </c>
      <c r="E386" s="22">
        <v>655</v>
      </c>
    </row>
    <row r="387" spans="3:13" ht="15.75" thickBot="1" x14ac:dyDescent="0.3">
      <c r="C387" s="16"/>
      <c r="D387" s="22">
        <v>176</v>
      </c>
      <c r="E387" s="40">
        <v>313</v>
      </c>
    </row>
    <row r="388" spans="3:13" ht="15.75" thickBot="1" x14ac:dyDescent="0.3">
      <c r="C388" s="16"/>
      <c r="D388" s="22">
        <v>177</v>
      </c>
      <c r="E388" s="40">
        <v>313</v>
      </c>
    </row>
    <row r="389" spans="3:13" ht="15.75" thickBot="1" x14ac:dyDescent="0.3">
      <c r="C389" s="16"/>
      <c r="D389" s="22">
        <v>178</v>
      </c>
      <c r="E389" s="40">
        <v>313</v>
      </c>
    </row>
    <row r="390" spans="3:13" ht="15.75" thickBot="1" x14ac:dyDescent="0.3">
      <c r="C390" s="16"/>
      <c r="D390" s="22">
        <v>179</v>
      </c>
      <c r="E390" s="40">
        <v>313</v>
      </c>
    </row>
    <row r="391" spans="3:13" ht="15.75" thickBot="1" x14ac:dyDescent="0.3">
      <c r="C391" s="16"/>
      <c r="D391" s="22">
        <v>180</v>
      </c>
      <c r="E391" s="22">
        <v>919</v>
      </c>
    </row>
    <row r="392" spans="3:13" ht="15.75" thickBot="1" x14ac:dyDescent="0.3">
      <c r="C392" s="16"/>
      <c r="D392" s="22">
        <v>181</v>
      </c>
      <c r="E392" s="40">
        <v>313</v>
      </c>
    </row>
    <row r="393" spans="3:13" ht="15.75" thickBot="1" x14ac:dyDescent="0.3">
      <c r="C393" s="16"/>
      <c r="D393" s="22">
        <v>182</v>
      </c>
      <c r="E393" s="40">
        <v>313</v>
      </c>
    </row>
    <row r="394" spans="3:13" ht="15.75" thickBot="1" x14ac:dyDescent="0.3">
      <c r="C394" s="16"/>
      <c r="D394" s="22">
        <v>183</v>
      </c>
      <c r="E394" s="40">
        <v>313</v>
      </c>
    </row>
    <row r="395" spans="3:13" ht="15.75" thickBot="1" x14ac:dyDescent="0.3">
      <c r="C395" s="18"/>
      <c r="D395" s="22">
        <v>184</v>
      </c>
      <c r="E395" s="40">
        <v>313</v>
      </c>
    </row>
    <row r="397" spans="3:13" ht="15.75" x14ac:dyDescent="0.25">
      <c r="C397" s="41" t="s">
        <v>133</v>
      </c>
      <c r="D397" s="38"/>
      <c r="E397" s="38"/>
      <c r="F397" s="38"/>
      <c r="G397" s="38"/>
      <c r="H397" s="38"/>
      <c r="I397" s="38"/>
      <c r="J397" s="38"/>
      <c r="K397" s="38"/>
      <c r="L397" s="38"/>
      <c r="M397" s="38"/>
    </row>
    <row r="398" spans="3:13" x14ac:dyDescent="0.25">
      <c r="C398" s="98" t="s">
        <v>230</v>
      </c>
      <c r="D398" s="98"/>
      <c r="E398" s="98"/>
    </row>
  </sheetData>
  <mergeCells count="56">
    <mergeCell ref="AC312:AF312"/>
    <mergeCell ref="AG312:AJ312"/>
    <mergeCell ref="I312:K312"/>
    <mergeCell ref="M312:P312"/>
    <mergeCell ref="Q312:T312"/>
    <mergeCell ref="U312:X312"/>
    <mergeCell ref="Y312:AB312"/>
    <mergeCell ref="V229:Y229"/>
    <mergeCell ref="R229:U229"/>
    <mergeCell ref="N229:Q229"/>
    <mergeCell ref="J229:M229"/>
    <mergeCell ref="AA99:AD99"/>
    <mergeCell ref="W99:Z99"/>
    <mergeCell ref="S99:V99"/>
    <mergeCell ref="O99:R99"/>
    <mergeCell ref="J99:N99"/>
    <mergeCell ref="R134:U134"/>
    <mergeCell ref="N134:Q134"/>
    <mergeCell ref="N140:Q140"/>
    <mergeCell ref="R140:U140"/>
    <mergeCell ref="Z152:AB152"/>
    <mergeCell ref="V140:Y140"/>
    <mergeCell ref="Z140:AC140"/>
    <mergeCell ref="N223:Q223"/>
    <mergeCell ref="R223:U223"/>
    <mergeCell ref="V223:Y223"/>
    <mergeCell ref="Z223:AC223"/>
    <mergeCell ref="AD223:AG223"/>
    <mergeCell ref="J223:M223"/>
    <mergeCell ref="C99:C100"/>
    <mergeCell ref="D99:D100"/>
    <mergeCell ref="C133:C134"/>
    <mergeCell ref="D133:D134"/>
    <mergeCell ref="C222:C223"/>
    <mergeCell ref="F222:F223"/>
    <mergeCell ref="F133:F134"/>
    <mergeCell ref="J134:L134"/>
    <mergeCell ref="J140:L140"/>
    <mergeCell ref="AD229:AG229"/>
    <mergeCell ref="AH229:AK229"/>
    <mergeCell ref="AC152:AE152"/>
    <mergeCell ref="AF152:AH152"/>
    <mergeCell ref="AI152:AK152"/>
    <mergeCell ref="AC156:AE156"/>
    <mergeCell ref="AF156:AH156"/>
    <mergeCell ref="AH223:AK223"/>
    <mergeCell ref="Z229:AC229"/>
    <mergeCell ref="AE99:AH99"/>
    <mergeCell ref="AI99:AL99"/>
    <mergeCell ref="Z156:AB156"/>
    <mergeCell ref="Z134:AC134"/>
    <mergeCell ref="V134:Y134"/>
    <mergeCell ref="AH140:AK140"/>
    <mergeCell ref="AD134:AG134"/>
    <mergeCell ref="AH134:AK134"/>
    <mergeCell ref="AD140:AG140"/>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540BA-4B0B-4BE1-A50E-405AF2988136}">
  <dimension ref="A1:AQ394"/>
  <sheetViews>
    <sheetView workbookViewId="0">
      <selection activeCell="A2" sqref="A2"/>
    </sheetView>
  </sheetViews>
  <sheetFormatPr defaultRowHeight="15" x14ac:dyDescent="0.25"/>
  <cols>
    <col min="15" max="15" width="9.7109375" customWidth="1"/>
  </cols>
  <sheetData>
    <row r="1" spans="1:43" x14ac:dyDescent="0.25">
      <c r="A1" t="s">
        <v>397</v>
      </c>
    </row>
    <row r="2" spans="1:43" x14ac:dyDescent="0.25">
      <c r="B2" t="s">
        <v>235</v>
      </c>
    </row>
    <row r="3" spans="1:43" x14ac:dyDescent="0.25">
      <c r="B3" t="s">
        <v>97</v>
      </c>
    </row>
    <row r="4" spans="1:43" x14ac:dyDescent="0.25">
      <c r="B4" t="s">
        <v>61</v>
      </c>
    </row>
    <row r="5" spans="1:43" x14ac:dyDescent="0.25">
      <c r="B5" t="s">
        <v>196</v>
      </c>
    </row>
    <row r="6" spans="1:43" x14ac:dyDescent="0.25">
      <c r="B6" t="s">
        <v>197</v>
      </c>
    </row>
    <row r="7" spans="1:43" x14ac:dyDescent="0.25">
      <c r="B7" t="s">
        <v>195</v>
      </c>
    </row>
    <row r="9" spans="1:43" ht="15.75" thickBot="1" x14ac:dyDescent="0.3">
      <c r="B9" t="s">
        <v>97</v>
      </c>
    </row>
    <row r="10" spans="1:43" ht="26.25" thickBot="1" x14ac:dyDescent="0.3">
      <c r="B10" s="99" t="s">
        <v>103</v>
      </c>
      <c r="C10" s="157" t="s">
        <v>109</v>
      </c>
      <c r="D10" s="100" t="s">
        <v>110</v>
      </c>
      <c r="E10" s="100" t="s">
        <v>111</v>
      </c>
      <c r="F10" s="100" t="s">
        <v>112</v>
      </c>
      <c r="G10" s="100" t="s">
        <v>113</v>
      </c>
      <c r="H10" s="100" t="s">
        <v>114</v>
      </c>
      <c r="I10" s="100" t="s">
        <v>115</v>
      </c>
      <c r="J10" s="100" t="s">
        <v>116</v>
      </c>
      <c r="K10" s="100" t="s">
        <v>117</v>
      </c>
      <c r="L10" s="100" t="s">
        <v>118</v>
      </c>
      <c r="O10" t="s">
        <v>42</v>
      </c>
    </row>
    <row r="11" spans="1:43" ht="15.75" thickBot="1" x14ac:dyDescent="0.3">
      <c r="B11" s="108" t="s">
        <v>119</v>
      </c>
      <c r="C11" s="64">
        <v>1</v>
      </c>
      <c r="D11" s="64">
        <v>224</v>
      </c>
      <c r="E11" s="64">
        <v>258</v>
      </c>
      <c r="F11" s="64">
        <v>284</v>
      </c>
      <c r="G11" s="64">
        <v>327</v>
      </c>
      <c r="H11" s="64">
        <v>345</v>
      </c>
      <c r="I11" s="64">
        <v>379</v>
      </c>
      <c r="J11" s="64">
        <v>380</v>
      </c>
      <c r="K11" s="64">
        <v>399</v>
      </c>
      <c r="L11" s="64">
        <v>398</v>
      </c>
      <c r="P11" t="s">
        <v>10</v>
      </c>
      <c r="T11" t="s">
        <v>37</v>
      </c>
      <c r="X11" t="s">
        <v>38</v>
      </c>
      <c r="AB11" t="s">
        <v>39</v>
      </c>
      <c r="AF11" t="s">
        <v>40</v>
      </c>
      <c r="AJ11" t="s">
        <v>41</v>
      </c>
      <c r="AN11" t="s">
        <v>33</v>
      </c>
    </row>
    <row r="12" spans="1:43" ht="15.75" thickBot="1" x14ac:dyDescent="0.3">
      <c r="B12" s="108" t="s">
        <v>120</v>
      </c>
      <c r="C12" s="64">
        <v>2</v>
      </c>
      <c r="D12" s="64">
        <v>188</v>
      </c>
      <c r="E12" s="64">
        <v>227</v>
      </c>
      <c r="F12" s="64">
        <v>255</v>
      </c>
      <c r="G12" s="64">
        <v>314</v>
      </c>
      <c r="H12" s="64">
        <v>334</v>
      </c>
      <c r="I12" s="64">
        <v>376</v>
      </c>
      <c r="J12" s="64">
        <v>384</v>
      </c>
      <c r="K12" s="64">
        <v>398</v>
      </c>
      <c r="L12" s="64">
        <v>386</v>
      </c>
      <c r="O12" t="s">
        <v>9</v>
      </c>
      <c r="P12" t="s">
        <v>12</v>
      </c>
      <c r="Q12" t="s">
        <v>3</v>
      </c>
      <c r="R12" t="s">
        <v>13</v>
      </c>
      <c r="S12" t="s">
        <v>14</v>
      </c>
      <c r="T12" t="s">
        <v>12</v>
      </c>
      <c r="U12" t="s">
        <v>3</v>
      </c>
      <c r="V12" t="s">
        <v>13</v>
      </c>
      <c r="W12" t="s">
        <v>14</v>
      </c>
      <c r="X12" t="s">
        <v>12</v>
      </c>
      <c r="Y12" t="s">
        <v>3</v>
      </c>
      <c r="Z12" t="s">
        <v>13</v>
      </c>
      <c r="AA12" t="s">
        <v>14</v>
      </c>
      <c r="AB12" t="s">
        <v>12</v>
      </c>
      <c r="AC12" t="s">
        <v>3</v>
      </c>
      <c r="AD12" t="s">
        <v>13</v>
      </c>
      <c r="AE12" t="s">
        <v>14</v>
      </c>
      <c r="AF12" t="s">
        <v>12</v>
      </c>
      <c r="AG12" t="s">
        <v>3</v>
      </c>
      <c r="AH12" t="s">
        <v>13</v>
      </c>
      <c r="AI12" t="s">
        <v>14</v>
      </c>
      <c r="AJ12" t="s">
        <v>12</v>
      </c>
      <c r="AK12" t="s">
        <v>3</v>
      </c>
      <c r="AL12" t="s">
        <v>13</v>
      </c>
      <c r="AM12" t="s">
        <v>14</v>
      </c>
      <c r="AN12" t="s">
        <v>12</v>
      </c>
      <c r="AO12" t="s">
        <v>3</v>
      </c>
      <c r="AP12" t="s">
        <v>13</v>
      </c>
      <c r="AQ12" t="s">
        <v>14</v>
      </c>
    </row>
    <row r="13" spans="1:43" ht="15.75" thickBot="1" x14ac:dyDescent="0.3">
      <c r="B13" s="101"/>
      <c r="C13" s="64">
        <v>3</v>
      </c>
      <c r="D13" s="64">
        <v>208</v>
      </c>
      <c r="E13" s="64">
        <v>248</v>
      </c>
      <c r="F13" s="64">
        <v>276</v>
      </c>
      <c r="G13" s="64">
        <v>336</v>
      </c>
      <c r="H13" s="64">
        <v>360</v>
      </c>
      <c r="I13" s="64">
        <v>395</v>
      </c>
      <c r="J13" s="64">
        <v>407</v>
      </c>
      <c r="K13" s="64">
        <v>424</v>
      </c>
      <c r="L13" s="64">
        <v>414</v>
      </c>
      <c r="O13">
        <v>-1</v>
      </c>
      <c r="P13">
        <v>221</v>
      </c>
      <c r="Q13">
        <f>SQRT(12)*R13</f>
        <v>18.706148721743876</v>
      </c>
      <c r="R13">
        <v>5.4</v>
      </c>
      <c r="S13">
        <v>12</v>
      </c>
      <c r="T13">
        <v>220</v>
      </c>
      <c r="U13">
        <f>SQRT(12)*V13</f>
        <v>21.477430013854079</v>
      </c>
      <c r="V13">
        <v>6.2</v>
      </c>
      <c r="W13">
        <v>12</v>
      </c>
      <c r="X13">
        <v>219</v>
      </c>
      <c r="Y13">
        <f>SQRT(12)*Z13</f>
        <v>20.784609690826528</v>
      </c>
      <c r="Z13">
        <v>6</v>
      </c>
      <c r="AA13">
        <v>12</v>
      </c>
      <c r="AB13">
        <v>216</v>
      </c>
      <c r="AC13">
        <f>SQRT(12)*AD13</f>
        <v>16.62768775266122</v>
      </c>
      <c r="AD13">
        <v>4.8</v>
      </c>
      <c r="AE13">
        <v>12</v>
      </c>
      <c r="AF13">
        <v>212</v>
      </c>
      <c r="AG13">
        <f>SQRT(12)*AH13</f>
        <v>17.666918237202545</v>
      </c>
      <c r="AH13">
        <v>5.0999999999999996</v>
      </c>
      <c r="AI13">
        <v>12</v>
      </c>
      <c r="AJ13">
        <v>217</v>
      </c>
      <c r="AK13">
        <f>SQRT(12)*AL13</f>
        <v>24.941531628991832</v>
      </c>
      <c r="AL13">
        <v>7.2</v>
      </c>
      <c r="AM13">
        <v>12</v>
      </c>
      <c r="AN13">
        <v>208</v>
      </c>
      <c r="AO13">
        <f>SQRT(12)*AP13</f>
        <v>15.242047106606121</v>
      </c>
      <c r="AP13">
        <v>4.4000000000000004</v>
      </c>
      <c r="AQ13">
        <v>12</v>
      </c>
    </row>
    <row r="14" spans="1:43" ht="15.75" thickBot="1" x14ac:dyDescent="0.3">
      <c r="B14" s="101"/>
      <c r="C14" s="64">
        <v>4</v>
      </c>
      <c r="D14" s="64">
        <v>217</v>
      </c>
      <c r="E14" s="64">
        <v>259</v>
      </c>
      <c r="F14" s="64">
        <v>289</v>
      </c>
      <c r="G14" s="64">
        <v>352</v>
      </c>
      <c r="H14" s="64">
        <v>371</v>
      </c>
      <c r="I14" s="64">
        <v>402</v>
      </c>
      <c r="J14" s="64">
        <v>417</v>
      </c>
      <c r="K14" s="64">
        <v>429</v>
      </c>
      <c r="L14" s="64">
        <v>414</v>
      </c>
      <c r="O14">
        <v>3</v>
      </c>
      <c r="P14">
        <v>263</v>
      </c>
      <c r="Q14">
        <f t="shared" ref="Q14:Q21" si="0">SQRT(12)*R14</f>
        <v>22.863070659909177</v>
      </c>
      <c r="R14">
        <v>6.6</v>
      </c>
      <c r="S14">
        <v>12</v>
      </c>
      <c r="T14">
        <v>258</v>
      </c>
      <c r="U14">
        <f t="shared" ref="U14:U21" si="1">SQRT(12)*V14</f>
        <v>26.327172275046934</v>
      </c>
      <c r="V14">
        <v>7.6</v>
      </c>
      <c r="W14">
        <v>12</v>
      </c>
      <c r="X14">
        <v>259</v>
      </c>
      <c r="Y14">
        <f t="shared" ref="Y14:Y21" si="2">SQRT(12)*Z14</f>
        <v>22.516660498395403</v>
      </c>
      <c r="Z14">
        <v>6.5</v>
      </c>
      <c r="AA14">
        <v>12</v>
      </c>
      <c r="AB14">
        <v>254</v>
      </c>
      <c r="AC14">
        <f t="shared" ref="AC14:AC21" si="3">SQRT(12)*AD14</f>
        <v>20.784609690826528</v>
      </c>
      <c r="AD14">
        <v>6</v>
      </c>
      <c r="AE14">
        <v>12</v>
      </c>
      <c r="AF14">
        <v>249</v>
      </c>
      <c r="AG14">
        <f t="shared" ref="AG14:AG21" si="4">SQRT(12)*AH14</f>
        <v>20.784609690826528</v>
      </c>
      <c r="AH14">
        <v>6</v>
      </c>
      <c r="AI14">
        <v>12</v>
      </c>
      <c r="AJ14">
        <v>257</v>
      </c>
      <c r="AK14">
        <f t="shared" ref="AK14:AK21" si="5">SQRT(12)*AL14</f>
        <v>29.444863728670914</v>
      </c>
      <c r="AL14">
        <v>8.5</v>
      </c>
      <c r="AM14">
        <v>12</v>
      </c>
      <c r="AN14">
        <v>249</v>
      </c>
      <c r="AO14">
        <f t="shared" ref="AO14:AO21" si="6">SQRT(12)*AP14</f>
        <v>17.666918237202545</v>
      </c>
      <c r="AP14">
        <v>5.0999999999999996</v>
      </c>
      <c r="AQ14">
        <v>12</v>
      </c>
    </row>
    <row r="15" spans="1:43" ht="15.75" thickBot="1" x14ac:dyDescent="0.3">
      <c r="B15" s="101"/>
      <c r="C15" s="64">
        <v>5</v>
      </c>
      <c r="D15" s="64">
        <v>200</v>
      </c>
      <c r="E15" s="64">
        <v>239</v>
      </c>
      <c r="F15" s="64">
        <v>260</v>
      </c>
      <c r="G15" s="64">
        <v>316</v>
      </c>
      <c r="H15" s="64">
        <v>336</v>
      </c>
      <c r="I15" s="64">
        <v>362</v>
      </c>
      <c r="J15" s="64">
        <v>380</v>
      </c>
      <c r="K15" s="64">
        <v>396</v>
      </c>
      <c r="L15" s="64">
        <v>387</v>
      </c>
      <c r="O15">
        <v>4</v>
      </c>
      <c r="P15">
        <v>287</v>
      </c>
      <c r="Q15">
        <f t="shared" si="0"/>
        <v>19.7453792062852</v>
      </c>
      <c r="R15">
        <v>5.7</v>
      </c>
      <c r="S15">
        <v>12</v>
      </c>
      <c r="T15">
        <v>283</v>
      </c>
      <c r="U15">
        <f t="shared" si="1"/>
        <v>29.444863728670914</v>
      </c>
      <c r="V15">
        <v>8.5</v>
      </c>
      <c r="W15">
        <v>12</v>
      </c>
      <c r="X15">
        <v>285</v>
      </c>
      <c r="Y15">
        <f t="shared" si="2"/>
        <v>22.863070659909177</v>
      </c>
      <c r="Z15">
        <v>6.6</v>
      </c>
      <c r="AA15">
        <v>12</v>
      </c>
      <c r="AB15">
        <v>280</v>
      </c>
      <c r="AC15">
        <f t="shared" si="3"/>
        <v>23.209480821422954</v>
      </c>
      <c r="AD15">
        <v>6.7</v>
      </c>
      <c r="AE15">
        <v>12</v>
      </c>
      <c r="AF15">
        <v>275</v>
      </c>
      <c r="AG15">
        <f t="shared" si="4"/>
        <v>22.863070659909177</v>
      </c>
      <c r="AH15">
        <v>6.6</v>
      </c>
      <c r="AI15">
        <v>12</v>
      </c>
      <c r="AJ15">
        <v>282</v>
      </c>
      <c r="AK15">
        <f t="shared" si="5"/>
        <v>31.869734859267339</v>
      </c>
      <c r="AL15">
        <v>9.1999999999999993</v>
      </c>
      <c r="AM15">
        <v>12</v>
      </c>
      <c r="AN15">
        <v>277</v>
      </c>
      <c r="AO15">
        <f t="shared" si="6"/>
        <v>19.7453792062852</v>
      </c>
      <c r="AP15">
        <v>5.7</v>
      </c>
      <c r="AQ15">
        <v>12</v>
      </c>
    </row>
    <row r="16" spans="1:43" ht="15.75" thickBot="1" x14ac:dyDescent="0.3">
      <c r="B16" s="101"/>
      <c r="C16" s="64">
        <v>6</v>
      </c>
      <c r="D16" s="64">
        <v>230</v>
      </c>
      <c r="E16" s="64">
        <v>272</v>
      </c>
      <c r="F16" s="64">
        <v>297</v>
      </c>
      <c r="G16" s="64">
        <v>362</v>
      </c>
      <c r="H16" s="64">
        <v>383</v>
      </c>
      <c r="I16" s="64">
        <v>419</v>
      </c>
      <c r="J16" s="64">
        <v>428</v>
      </c>
      <c r="K16" s="64">
        <v>445</v>
      </c>
      <c r="L16" s="64">
        <v>442</v>
      </c>
      <c r="O16">
        <v>13</v>
      </c>
      <c r="P16">
        <v>340</v>
      </c>
      <c r="Q16">
        <f t="shared" si="0"/>
        <v>19.05255888325765</v>
      </c>
      <c r="R16">
        <v>5.5</v>
      </c>
      <c r="S16">
        <v>12</v>
      </c>
      <c r="T16">
        <v>325</v>
      </c>
      <c r="U16">
        <f t="shared" si="1"/>
        <v>33.948195828349995</v>
      </c>
      <c r="V16">
        <v>9.8000000000000007</v>
      </c>
      <c r="W16">
        <v>12</v>
      </c>
      <c r="X16">
        <v>341</v>
      </c>
      <c r="Y16">
        <f t="shared" si="2"/>
        <v>21.477430013854079</v>
      </c>
      <c r="Z16">
        <v>6.2</v>
      </c>
      <c r="AA16">
        <v>12</v>
      </c>
      <c r="AB16">
        <v>335</v>
      </c>
      <c r="AC16">
        <f t="shared" si="3"/>
        <v>26.673582436560711</v>
      </c>
      <c r="AD16">
        <v>7.7</v>
      </c>
      <c r="AE16">
        <v>12</v>
      </c>
      <c r="AF16">
        <v>324</v>
      </c>
      <c r="AG16">
        <f t="shared" si="4"/>
        <v>28.059223082615809</v>
      </c>
      <c r="AH16">
        <v>8.1</v>
      </c>
      <c r="AI16">
        <v>12</v>
      </c>
      <c r="AJ16">
        <v>315</v>
      </c>
      <c r="AK16">
        <f t="shared" si="5"/>
        <v>43.994090512249478</v>
      </c>
      <c r="AL16">
        <v>12.7</v>
      </c>
      <c r="AM16">
        <v>12</v>
      </c>
      <c r="AN16">
        <v>332</v>
      </c>
      <c r="AO16">
        <f t="shared" si="6"/>
        <v>23.555890982936731</v>
      </c>
      <c r="AP16">
        <v>6.8</v>
      </c>
      <c r="AQ16">
        <v>12</v>
      </c>
    </row>
    <row r="17" spans="2:43" ht="15.75" thickBot="1" x14ac:dyDescent="0.3">
      <c r="B17" s="101"/>
      <c r="C17" s="64">
        <v>7</v>
      </c>
      <c r="D17" s="64">
        <v>255</v>
      </c>
      <c r="E17" s="64">
        <v>317</v>
      </c>
      <c r="F17" s="64">
        <v>322</v>
      </c>
      <c r="G17" s="64">
        <v>370</v>
      </c>
      <c r="H17" s="64">
        <v>388</v>
      </c>
      <c r="I17" s="64">
        <v>424</v>
      </c>
      <c r="J17" s="64">
        <v>436</v>
      </c>
      <c r="K17" s="64">
        <v>454</v>
      </c>
      <c r="L17" s="64">
        <v>435</v>
      </c>
      <c r="O17">
        <v>16</v>
      </c>
      <c r="P17">
        <v>358</v>
      </c>
      <c r="Q17">
        <f t="shared" si="0"/>
        <v>18.706148721743876</v>
      </c>
      <c r="R17">
        <v>5.4</v>
      </c>
      <c r="S17">
        <v>12</v>
      </c>
      <c r="T17">
        <v>345</v>
      </c>
      <c r="U17">
        <f t="shared" si="1"/>
        <v>34.987426312891316</v>
      </c>
      <c r="V17">
        <v>10.1</v>
      </c>
      <c r="W17">
        <v>12</v>
      </c>
      <c r="X17">
        <v>359</v>
      </c>
      <c r="Y17">
        <f t="shared" si="2"/>
        <v>22.170250336881629</v>
      </c>
      <c r="Z17">
        <v>6.4</v>
      </c>
      <c r="AA17">
        <v>12</v>
      </c>
      <c r="AB17">
        <v>352</v>
      </c>
      <c r="AC17">
        <f t="shared" si="3"/>
        <v>28.059223082615809</v>
      </c>
      <c r="AD17">
        <v>8.1</v>
      </c>
      <c r="AE17">
        <v>12</v>
      </c>
      <c r="AF17">
        <v>338</v>
      </c>
      <c r="AG17">
        <f t="shared" si="4"/>
        <v>31.176914536239789</v>
      </c>
      <c r="AH17">
        <v>9</v>
      </c>
      <c r="AI17">
        <v>12</v>
      </c>
      <c r="AJ17">
        <v>328</v>
      </c>
      <c r="AK17">
        <f t="shared" si="5"/>
        <v>48.15101245041479</v>
      </c>
      <c r="AL17">
        <v>13.9</v>
      </c>
      <c r="AM17">
        <v>12</v>
      </c>
      <c r="AN17">
        <v>356</v>
      </c>
      <c r="AO17">
        <f t="shared" si="6"/>
        <v>26.327172275046934</v>
      </c>
      <c r="AP17">
        <v>7.6</v>
      </c>
      <c r="AQ17">
        <v>12</v>
      </c>
    </row>
    <row r="18" spans="2:43" ht="15.75" thickBot="1" x14ac:dyDescent="0.3">
      <c r="B18" s="101"/>
      <c r="C18" s="64">
        <v>8</v>
      </c>
      <c r="D18" s="64">
        <v>227</v>
      </c>
      <c r="E18" s="64">
        <v>259</v>
      </c>
      <c r="F18" s="64">
        <v>285</v>
      </c>
      <c r="G18" s="64">
        <v>328</v>
      </c>
      <c r="H18" s="64">
        <v>345</v>
      </c>
      <c r="I18" s="64">
        <v>377</v>
      </c>
      <c r="J18" s="64">
        <v>385</v>
      </c>
      <c r="K18" s="64">
        <v>400</v>
      </c>
      <c r="L18" s="64">
        <v>390</v>
      </c>
      <c r="O18">
        <v>21</v>
      </c>
      <c r="P18">
        <v>392</v>
      </c>
      <c r="Q18">
        <f t="shared" si="0"/>
        <v>20.784609690826528</v>
      </c>
      <c r="R18">
        <v>6</v>
      </c>
      <c r="S18">
        <v>12</v>
      </c>
      <c r="T18">
        <v>376</v>
      </c>
      <c r="U18">
        <f t="shared" si="1"/>
        <v>37.065887281973971</v>
      </c>
      <c r="V18">
        <v>10.7</v>
      </c>
      <c r="W18">
        <v>12</v>
      </c>
      <c r="X18">
        <v>393</v>
      </c>
      <c r="Y18">
        <f t="shared" si="2"/>
        <v>24.248711305964282</v>
      </c>
      <c r="Z18">
        <v>7</v>
      </c>
      <c r="AA18">
        <v>12</v>
      </c>
      <c r="AB18">
        <v>387</v>
      </c>
      <c r="AC18">
        <f t="shared" si="3"/>
        <v>33.948195828349995</v>
      </c>
      <c r="AD18">
        <v>9.8000000000000007</v>
      </c>
      <c r="AE18">
        <v>12</v>
      </c>
      <c r="AF18">
        <v>359</v>
      </c>
      <c r="AG18">
        <f t="shared" si="4"/>
        <v>32.908965343808667</v>
      </c>
      <c r="AH18">
        <v>9.5</v>
      </c>
      <c r="AI18">
        <v>12</v>
      </c>
      <c r="AJ18">
        <v>354</v>
      </c>
      <c r="AK18">
        <f t="shared" si="5"/>
        <v>55.772036003717851</v>
      </c>
      <c r="AL18">
        <v>16.100000000000001</v>
      </c>
      <c r="AM18">
        <v>12</v>
      </c>
      <c r="AN18">
        <v>392</v>
      </c>
      <c r="AO18">
        <f t="shared" si="6"/>
        <v>30.484094213212241</v>
      </c>
      <c r="AP18">
        <v>8.8000000000000007</v>
      </c>
      <c r="AQ18">
        <v>12</v>
      </c>
    </row>
    <row r="19" spans="2:43" ht="15.75" thickBot="1" x14ac:dyDescent="0.3">
      <c r="B19" s="101"/>
      <c r="C19" s="64">
        <v>9</v>
      </c>
      <c r="D19" s="64">
        <v>242</v>
      </c>
      <c r="E19" s="64">
        <v>280</v>
      </c>
      <c r="F19" s="64">
        <v>305</v>
      </c>
      <c r="G19" s="64">
        <v>350</v>
      </c>
      <c r="H19" s="64">
        <v>360</v>
      </c>
      <c r="I19" s="64">
        <v>400</v>
      </c>
      <c r="J19" s="64">
        <v>409</v>
      </c>
      <c r="K19" s="64">
        <v>427</v>
      </c>
      <c r="L19" s="64">
        <v>408</v>
      </c>
      <c r="O19">
        <v>24</v>
      </c>
      <c r="P19">
        <v>404</v>
      </c>
      <c r="Q19">
        <f t="shared" si="0"/>
        <v>22.170250336881629</v>
      </c>
      <c r="R19">
        <v>6.4</v>
      </c>
      <c r="S19">
        <v>12</v>
      </c>
      <c r="T19">
        <v>390</v>
      </c>
      <c r="U19">
        <f t="shared" si="1"/>
        <v>37.758707605001526</v>
      </c>
      <c r="V19">
        <v>10.9</v>
      </c>
      <c r="W19">
        <v>12</v>
      </c>
      <c r="X19">
        <v>408</v>
      </c>
      <c r="Y19">
        <f t="shared" si="2"/>
        <v>24.595121467478055</v>
      </c>
      <c r="Z19">
        <v>7.1</v>
      </c>
      <c r="AA19">
        <v>12</v>
      </c>
      <c r="AB19">
        <v>401</v>
      </c>
      <c r="AC19">
        <f t="shared" si="3"/>
        <v>32.562555182294894</v>
      </c>
      <c r="AD19">
        <v>9.4</v>
      </c>
      <c r="AE19">
        <v>12</v>
      </c>
      <c r="AF19" t="s">
        <v>34</v>
      </c>
      <c r="AG19">
        <f t="shared" si="4"/>
        <v>32.908965343808667</v>
      </c>
      <c r="AH19">
        <v>9.5</v>
      </c>
      <c r="AI19">
        <v>12</v>
      </c>
      <c r="AJ19">
        <v>362</v>
      </c>
      <c r="AK19">
        <f t="shared" si="5"/>
        <v>56.811266488259164</v>
      </c>
      <c r="AL19">
        <v>16.399999999999999</v>
      </c>
      <c r="AM19">
        <v>12</v>
      </c>
      <c r="AN19">
        <v>392</v>
      </c>
      <c r="AO19">
        <f t="shared" si="6"/>
        <v>29.791273890184687</v>
      </c>
      <c r="AP19">
        <v>8.6</v>
      </c>
      <c r="AQ19">
        <v>12</v>
      </c>
    </row>
    <row r="20" spans="2:43" ht="15.75" thickBot="1" x14ac:dyDescent="0.3">
      <c r="B20" s="101"/>
      <c r="C20" s="64">
        <v>10</v>
      </c>
      <c r="D20" s="64">
        <v>226</v>
      </c>
      <c r="E20" s="64">
        <v>265</v>
      </c>
      <c r="F20" s="64">
        <v>300</v>
      </c>
      <c r="G20" s="64">
        <v>346</v>
      </c>
      <c r="H20" s="64">
        <v>367</v>
      </c>
      <c r="I20" s="64">
        <v>404</v>
      </c>
      <c r="J20" s="64">
        <v>424</v>
      </c>
      <c r="K20" s="64">
        <v>435</v>
      </c>
      <c r="L20" s="64">
        <v>431</v>
      </c>
      <c r="O20">
        <v>27</v>
      </c>
      <c r="P20">
        <v>420</v>
      </c>
      <c r="Q20">
        <f t="shared" si="0"/>
        <v>23.209480821422954</v>
      </c>
      <c r="R20">
        <v>6.7</v>
      </c>
      <c r="S20">
        <v>12</v>
      </c>
      <c r="T20">
        <v>404</v>
      </c>
      <c r="U20">
        <f t="shared" si="1"/>
        <v>38.451527928029073</v>
      </c>
      <c r="V20">
        <v>11.1</v>
      </c>
      <c r="W20">
        <v>12</v>
      </c>
      <c r="X20">
        <v>423</v>
      </c>
      <c r="Y20">
        <f t="shared" si="2"/>
        <v>26.327172275046934</v>
      </c>
      <c r="Z20">
        <v>7.6</v>
      </c>
      <c r="AA20">
        <v>12</v>
      </c>
      <c r="AB20">
        <v>413</v>
      </c>
      <c r="AC20">
        <f t="shared" si="3"/>
        <v>32.908965343808667</v>
      </c>
      <c r="AD20">
        <v>9.5</v>
      </c>
      <c r="AE20">
        <v>12</v>
      </c>
      <c r="AF20" t="s">
        <v>35</v>
      </c>
      <c r="AG20">
        <f t="shared" si="4"/>
        <v>33.601785666836214</v>
      </c>
      <c r="AH20">
        <v>9.6999999999999993</v>
      </c>
      <c r="AI20">
        <v>12</v>
      </c>
      <c r="AJ20">
        <v>373</v>
      </c>
      <c r="AK20">
        <f t="shared" si="5"/>
        <v>62.007418910965796</v>
      </c>
      <c r="AL20">
        <v>17.899999999999999</v>
      </c>
      <c r="AM20">
        <v>12</v>
      </c>
      <c r="AN20">
        <v>393</v>
      </c>
      <c r="AO20">
        <f t="shared" si="6"/>
        <v>29.444863728670914</v>
      </c>
      <c r="AP20">
        <v>8.5</v>
      </c>
      <c r="AQ20">
        <v>12</v>
      </c>
    </row>
    <row r="21" spans="2:43" ht="15.75" thickBot="1" x14ac:dyDescent="0.3">
      <c r="B21" s="101"/>
      <c r="C21" s="64">
        <v>11</v>
      </c>
      <c r="D21" s="64">
        <v>234</v>
      </c>
      <c r="E21" s="64">
        <v>277</v>
      </c>
      <c r="F21" s="64">
        <v>304</v>
      </c>
      <c r="G21" s="64">
        <v>358</v>
      </c>
      <c r="H21" s="64">
        <v>374</v>
      </c>
      <c r="I21" s="64">
        <v>407</v>
      </c>
      <c r="J21" s="64">
        <v>425</v>
      </c>
      <c r="K21" s="64">
        <v>447</v>
      </c>
      <c r="L21" s="64">
        <v>432</v>
      </c>
      <c r="O21">
        <v>28</v>
      </c>
      <c r="P21">
        <v>410</v>
      </c>
      <c r="Q21">
        <f t="shared" si="0"/>
        <v>21.477430013854079</v>
      </c>
      <c r="R21">
        <v>6.2</v>
      </c>
      <c r="S21">
        <v>12</v>
      </c>
      <c r="T21">
        <v>392</v>
      </c>
      <c r="U21">
        <f t="shared" si="1"/>
        <v>41.222809220139276</v>
      </c>
      <c r="V21">
        <v>11.9</v>
      </c>
      <c r="W21">
        <v>12</v>
      </c>
      <c r="X21">
        <v>413</v>
      </c>
      <c r="Y21">
        <f t="shared" si="2"/>
        <v>25.634351952019383</v>
      </c>
      <c r="Z21">
        <v>7.4</v>
      </c>
      <c r="AA21">
        <v>12</v>
      </c>
      <c r="AB21">
        <v>398</v>
      </c>
      <c r="AC21">
        <f t="shared" si="3"/>
        <v>32.562555182294894</v>
      </c>
      <c r="AD21">
        <v>9.4</v>
      </c>
      <c r="AE21">
        <v>12</v>
      </c>
      <c r="AF21" t="s">
        <v>36</v>
      </c>
      <c r="AG21">
        <f t="shared" si="4"/>
        <v>33.601785666836214</v>
      </c>
      <c r="AH21">
        <v>9.6999999999999993</v>
      </c>
      <c r="AI21">
        <v>12</v>
      </c>
      <c r="AJ21">
        <v>360</v>
      </c>
      <c r="AK21">
        <f t="shared" si="5"/>
        <v>57.504086811286726</v>
      </c>
      <c r="AL21">
        <v>16.600000000000001</v>
      </c>
      <c r="AM21">
        <v>12</v>
      </c>
      <c r="AN21">
        <v>383</v>
      </c>
      <c r="AO21">
        <f t="shared" si="6"/>
        <v>27.712812921102035</v>
      </c>
      <c r="AP21">
        <v>8</v>
      </c>
      <c r="AQ21">
        <v>12</v>
      </c>
    </row>
    <row r="22" spans="2:43" ht="15.75" thickBot="1" x14ac:dyDescent="0.3">
      <c r="B22" s="102"/>
      <c r="C22" s="103">
        <v>12</v>
      </c>
      <c r="D22" s="103">
        <v>204</v>
      </c>
      <c r="E22" s="103">
        <v>250</v>
      </c>
      <c r="F22" s="103">
        <v>268</v>
      </c>
      <c r="G22" s="103">
        <v>318</v>
      </c>
      <c r="H22" s="103">
        <v>336</v>
      </c>
      <c r="I22" s="103">
        <v>362</v>
      </c>
      <c r="J22" s="103">
        <v>375</v>
      </c>
      <c r="K22" s="103">
        <v>385</v>
      </c>
      <c r="L22" s="103">
        <v>382</v>
      </c>
    </row>
    <row r="23" spans="2:43" ht="15.75" thickBot="1" x14ac:dyDescent="0.3">
      <c r="B23" s="108" t="s">
        <v>236</v>
      </c>
      <c r="C23" s="105">
        <v>13</v>
      </c>
      <c r="D23" s="105">
        <v>207</v>
      </c>
      <c r="E23" s="105">
        <v>244</v>
      </c>
      <c r="F23" s="105">
        <v>269</v>
      </c>
      <c r="G23" s="105">
        <v>287</v>
      </c>
      <c r="H23" s="105">
        <v>311</v>
      </c>
      <c r="I23" s="105">
        <v>346</v>
      </c>
      <c r="J23" s="105">
        <v>360</v>
      </c>
      <c r="K23" s="105">
        <v>375</v>
      </c>
      <c r="L23" s="105">
        <v>357</v>
      </c>
    </row>
    <row r="24" spans="2:43" ht="26.25" thickBot="1" x14ac:dyDescent="0.3">
      <c r="B24" s="60" t="s">
        <v>237</v>
      </c>
      <c r="C24" s="64">
        <v>14</v>
      </c>
      <c r="D24" s="64">
        <v>249</v>
      </c>
      <c r="E24" s="64">
        <v>295</v>
      </c>
      <c r="F24" s="64">
        <v>321</v>
      </c>
      <c r="G24" s="64">
        <v>318</v>
      </c>
      <c r="H24" s="64">
        <v>362</v>
      </c>
      <c r="I24" s="64">
        <v>398</v>
      </c>
      <c r="J24" s="64">
        <v>415</v>
      </c>
      <c r="K24" s="64">
        <v>425</v>
      </c>
      <c r="L24" s="64">
        <v>431</v>
      </c>
    </row>
    <row r="25" spans="2:43" ht="15.75" thickBot="1" x14ac:dyDescent="0.3">
      <c r="B25" s="101"/>
      <c r="C25" s="64">
        <v>15</v>
      </c>
      <c r="D25" s="64">
        <v>221</v>
      </c>
      <c r="E25" s="64">
        <v>260</v>
      </c>
      <c r="F25" s="64">
        <v>294</v>
      </c>
      <c r="G25" s="64">
        <v>312</v>
      </c>
      <c r="H25" s="64">
        <v>341</v>
      </c>
      <c r="I25" s="64">
        <v>375</v>
      </c>
      <c r="J25" s="64">
        <v>395</v>
      </c>
      <c r="K25" s="64">
        <v>410</v>
      </c>
      <c r="L25" s="64">
        <v>407</v>
      </c>
    </row>
    <row r="26" spans="2:43" ht="15.75" thickBot="1" x14ac:dyDescent="0.3">
      <c r="B26" s="101"/>
      <c r="C26" s="64">
        <v>16</v>
      </c>
      <c r="D26" s="64">
        <v>233</v>
      </c>
      <c r="E26" s="64">
        <v>275</v>
      </c>
      <c r="F26" s="64">
        <v>302</v>
      </c>
      <c r="G26" s="64">
        <v>353</v>
      </c>
      <c r="H26" s="64">
        <v>368</v>
      </c>
      <c r="I26" s="64">
        <v>406</v>
      </c>
      <c r="J26" s="64">
        <v>417</v>
      </c>
      <c r="K26" s="64">
        <v>437</v>
      </c>
      <c r="L26" s="64">
        <v>422</v>
      </c>
    </row>
    <row r="27" spans="2:43" ht="15.75" thickBot="1" x14ac:dyDescent="0.3">
      <c r="B27" s="101"/>
      <c r="C27" s="64">
        <v>17</v>
      </c>
      <c r="D27" s="64">
        <v>228</v>
      </c>
      <c r="E27" s="64">
        <v>274</v>
      </c>
      <c r="F27" s="64">
        <v>295</v>
      </c>
      <c r="G27" s="64">
        <v>340</v>
      </c>
      <c r="H27" s="64">
        <v>354</v>
      </c>
      <c r="I27" s="64">
        <v>384</v>
      </c>
      <c r="J27" s="64">
        <v>397</v>
      </c>
      <c r="K27" s="64">
        <v>409</v>
      </c>
      <c r="L27" s="64">
        <v>390</v>
      </c>
    </row>
    <row r="28" spans="2:43" ht="15.75" thickBot="1" x14ac:dyDescent="0.3">
      <c r="B28" s="101"/>
      <c r="C28" s="64">
        <v>18</v>
      </c>
      <c r="D28" s="64">
        <v>242</v>
      </c>
      <c r="E28" s="64">
        <v>281</v>
      </c>
      <c r="F28" s="64">
        <v>309</v>
      </c>
      <c r="G28" s="64">
        <v>361</v>
      </c>
      <c r="H28" s="64">
        <v>379</v>
      </c>
      <c r="I28" s="64">
        <v>401</v>
      </c>
      <c r="J28" s="64">
        <v>422</v>
      </c>
      <c r="K28" s="64">
        <v>432</v>
      </c>
      <c r="L28" s="64">
        <v>420</v>
      </c>
    </row>
    <row r="29" spans="2:43" ht="15.75" thickBot="1" x14ac:dyDescent="0.3">
      <c r="B29" s="101"/>
      <c r="C29" s="64">
        <v>19</v>
      </c>
      <c r="D29" s="64">
        <v>235</v>
      </c>
      <c r="E29" s="64">
        <v>279</v>
      </c>
      <c r="F29" s="64">
        <v>308</v>
      </c>
      <c r="G29" s="64">
        <v>379</v>
      </c>
      <c r="H29" s="64">
        <v>400</v>
      </c>
      <c r="I29" s="64">
        <v>438</v>
      </c>
      <c r="J29" s="64">
        <v>447</v>
      </c>
      <c r="K29" s="64">
        <v>462</v>
      </c>
      <c r="L29" s="64">
        <v>449</v>
      </c>
    </row>
    <row r="30" spans="2:43" ht="15.75" thickBot="1" x14ac:dyDescent="0.3">
      <c r="B30" s="101"/>
      <c r="C30" s="64">
        <v>20</v>
      </c>
      <c r="D30" s="64">
        <v>210</v>
      </c>
      <c r="E30" s="64">
        <v>250</v>
      </c>
      <c r="F30" s="64">
        <v>274</v>
      </c>
      <c r="G30" s="64">
        <v>329</v>
      </c>
      <c r="H30" s="64">
        <v>345</v>
      </c>
      <c r="I30" s="64">
        <v>374</v>
      </c>
      <c r="J30" s="64">
        <v>398</v>
      </c>
      <c r="K30" s="64">
        <v>413</v>
      </c>
      <c r="L30" s="64">
        <v>399</v>
      </c>
    </row>
    <row r="31" spans="2:43" ht="15.75" thickBot="1" x14ac:dyDescent="0.3">
      <c r="B31" s="101"/>
      <c r="C31" s="64">
        <v>21</v>
      </c>
      <c r="D31" s="64">
        <v>208</v>
      </c>
      <c r="E31" s="64">
        <v>249</v>
      </c>
      <c r="F31" s="64">
        <v>268</v>
      </c>
      <c r="G31" s="64">
        <v>322</v>
      </c>
      <c r="H31" s="64">
        <v>343</v>
      </c>
      <c r="I31" s="64">
        <v>365</v>
      </c>
      <c r="J31" s="64">
        <v>372</v>
      </c>
      <c r="K31" s="64">
        <v>386</v>
      </c>
      <c r="L31" s="64">
        <v>369</v>
      </c>
    </row>
    <row r="32" spans="2:43" ht="15.75" thickBot="1" x14ac:dyDescent="0.3">
      <c r="B32" s="101"/>
      <c r="C32" s="64">
        <v>22</v>
      </c>
      <c r="D32" s="64">
        <v>193</v>
      </c>
      <c r="E32" s="64">
        <v>220</v>
      </c>
      <c r="F32" s="64">
        <v>236</v>
      </c>
      <c r="G32" s="64">
        <v>277</v>
      </c>
      <c r="H32" s="64">
        <v>288</v>
      </c>
      <c r="I32" s="64">
        <v>318</v>
      </c>
      <c r="J32" s="64">
        <v>329</v>
      </c>
      <c r="K32" s="64">
        <v>340</v>
      </c>
      <c r="L32" s="64">
        <v>317</v>
      </c>
    </row>
    <row r="33" spans="2:12" ht="15.75" thickBot="1" x14ac:dyDescent="0.3">
      <c r="B33" s="101"/>
      <c r="C33" s="64">
        <v>23</v>
      </c>
      <c r="D33" s="64">
        <v>237</v>
      </c>
      <c r="E33" s="64">
        <v>267</v>
      </c>
      <c r="F33" s="64">
        <v>296</v>
      </c>
      <c r="G33" s="64">
        <v>348</v>
      </c>
      <c r="H33" s="64">
        <v>361</v>
      </c>
      <c r="I33" s="64">
        <v>394</v>
      </c>
      <c r="J33" s="64">
        <v>408</v>
      </c>
      <c r="K33" s="64">
        <v>426</v>
      </c>
      <c r="L33" s="64">
        <v>414</v>
      </c>
    </row>
    <row r="34" spans="2:12" ht="15.75" thickBot="1" x14ac:dyDescent="0.3">
      <c r="B34" s="104"/>
      <c r="C34" s="64">
        <v>24</v>
      </c>
      <c r="D34" s="64">
        <v>177</v>
      </c>
      <c r="E34" s="64">
        <v>204</v>
      </c>
      <c r="F34" s="64">
        <v>226</v>
      </c>
      <c r="G34" s="64">
        <v>270</v>
      </c>
      <c r="H34" s="64">
        <v>284</v>
      </c>
      <c r="I34" s="64">
        <v>309</v>
      </c>
      <c r="J34" s="64">
        <v>322</v>
      </c>
      <c r="K34" s="64">
        <v>335</v>
      </c>
      <c r="L34" s="64">
        <v>329</v>
      </c>
    </row>
    <row r="35" spans="2:12" ht="15.75" thickBot="1" x14ac:dyDescent="0.3">
      <c r="B35" s="108" t="s">
        <v>236</v>
      </c>
      <c r="C35" s="64">
        <v>25</v>
      </c>
      <c r="D35" s="64">
        <v>227</v>
      </c>
      <c r="E35" s="64">
        <v>265</v>
      </c>
      <c r="F35" s="64">
        <v>287</v>
      </c>
      <c r="G35" s="64">
        <v>342</v>
      </c>
      <c r="H35" s="64">
        <v>360</v>
      </c>
      <c r="I35" s="64">
        <v>387</v>
      </c>
      <c r="J35" s="64">
        <v>401</v>
      </c>
      <c r="K35" s="64">
        <v>422</v>
      </c>
      <c r="L35" s="64">
        <v>407</v>
      </c>
    </row>
    <row r="36" spans="2:12" ht="26.25" thickBot="1" x14ac:dyDescent="0.3">
      <c r="B36" s="60" t="s">
        <v>238</v>
      </c>
      <c r="C36" s="64">
        <v>26</v>
      </c>
      <c r="D36" s="64">
        <v>227</v>
      </c>
      <c r="E36" s="64">
        <v>269</v>
      </c>
      <c r="F36" s="64">
        <v>291</v>
      </c>
      <c r="G36" s="64">
        <v>341</v>
      </c>
      <c r="H36" s="64">
        <v>358</v>
      </c>
      <c r="I36" s="64">
        <v>386</v>
      </c>
      <c r="J36" s="64">
        <v>404</v>
      </c>
      <c r="K36" s="64">
        <v>419</v>
      </c>
      <c r="L36" s="64">
        <v>406</v>
      </c>
    </row>
    <row r="37" spans="2:12" ht="15.75" thickBot="1" x14ac:dyDescent="0.3">
      <c r="B37" s="101"/>
      <c r="C37" s="64">
        <v>27</v>
      </c>
      <c r="D37" s="64">
        <v>207</v>
      </c>
      <c r="E37" s="64">
        <v>242</v>
      </c>
      <c r="F37" s="64">
        <v>262</v>
      </c>
      <c r="G37" s="64">
        <v>319</v>
      </c>
      <c r="H37" s="64">
        <v>343</v>
      </c>
      <c r="I37" s="64">
        <v>375</v>
      </c>
      <c r="J37" s="64">
        <v>384</v>
      </c>
      <c r="K37" s="64">
        <v>398</v>
      </c>
      <c r="L37" s="64">
        <v>393</v>
      </c>
    </row>
    <row r="38" spans="2:12" ht="15.75" thickBot="1" x14ac:dyDescent="0.3">
      <c r="B38" s="101"/>
      <c r="C38" s="64">
        <v>28</v>
      </c>
      <c r="D38" s="64">
        <v>185</v>
      </c>
      <c r="E38" s="64">
        <v>223</v>
      </c>
      <c r="F38" s="64">
        <v>251</v>
      </c>
      <c r="G38" s="64">
        <v>309</v>
      </c>
      <c r="H38" s="64">
        <v>330</v>
      </c>
      <c r="I38" s="64">
        <v>367</v>
      </c>
      <c r="J38" s="64">
        <v>387</v>
      </c>
      <c r="K38" s="64">
        <v>399</v>
      </c>
      <c r="L38" s="64">
        <v>386</v>
      </c>
    </row>
    <row r="39" spans="2:12" ht="15.75" thickBot="1" x14ac:dyDescent="0.3">
      <c r="B39" s="101"/>
      <c r="C39" s="64">
        <v>29</v>
      </c>
      <c r="D39" s="64">
        <v>238</v>
      </c>
      <c r="E39" s="64">
        <v>277</v>
      </c>
      <c r="F39" s="64">
        <v>291</v>
      </c>
      <c r="G39" s="64">
        <v>342</v>
      </c>
      <c r="H39" s="64">
        <v>351</v>
      </c>
      <c r="I39" s="64">
        <v>379</v>
      </c>
      <c r="J39" s="64">
        <v>389</v>
      </c>
      <c r="K39" s="64">
        <v>398</v>
      </c>
      <c r="L39" s="64">
        <v>395</v>
      </c>
    </row>
    <row r="40" spans="2:12" ht="15.75" thickBot="1" x14ac:dyDescent="0.3">
      <c r="B40" s="101"/>
      <c r="C40" s="64">
        <v>30</v>
      </c>
      <c r="D40" s="64">
        <v>207</v>
      </c>
      <c r="E40" s="64">
        <v>245</v>
      </c>
      <c r="F40" s="64">
        <v>270</v>
      </c>
      <c r="G40" s="64">
        <v>324</v>
      </c>
      <c r="H40" s="64">
        <v>340</v>
      </c>
      <c r="I40" s="64">
        <v>369</v>
      </c>
      <c r="J40" s="64">
        <v>391</v>
      </c>
      <c r="K40" s="64">
        <v>404</v>
      </c>
      <c r="L40" s="64">
        <v>390</v>
      </c>
    </row>
    <row r="41" spans="2:12" ht="15.75" thickBot="1" x14ac:dyDescent="0.3">
      <c r="B41" s="101"/>
      <c r="C41" s="64">
        <v>31</v>
      </c>
      <c r="D41" s="64">
        <v>224</v>
      </c>
      <c r="E41" s="64">
        <v>260</v>
      </c>
      <c r="F41" s="64">
        <v>288</v>
      </c>
      <c r="G41" s="64">
        <v>351</v>
      </c>
      <c r="H41" s="64">
        <v>366</v>
      </c>
      <c r="I41" s="64">
        <v>398</v>
      </c>
      <c r="J41" s="64">
        <v>418</v>
      </c>
      <c r="K41" s="64">
        <v>435</v>
      </c>
      <c r="L41" s="64">
        <v>418</v>
      </c>
    </row>
    <row r="42" spans="2:12" ht="15.75" thickBot="1" x14ac:dyDescent="0.3">
      <c r="B42" s="101"/>
      <c r="C42" s="64">
        <v>32</v>
      </c>
      <c r="D42" s="64">
        <v>255</v>
      </c>
      <c r="E42" s="64">
        <v>297</v>
      </c>
      <c r="F42" s="64">
        <v>331</v>
      </c>
      <c r="G42" s="64">
        <v>381</v>
      </c>
      <c r="H42" s="64">
        <v>403</v>
      </c>
      <c r="I42" s="64">
        <v>438</v>
      </c>
      <c r="J42" s="64">
        <v>453</v>
      </c>
      <c r="K42" s="64">
        <v>468</v>
      </c>
      <c r="L42" s="64">
        <v>456</v>
      </c>
    </row>
    <row r="43" spans="2:12" ht="15.75" thickBot="1" x14ac:dyDescent="0.3">
      <c r="B43" s="101"/>
      <c r="C43" s="64">
        <v>33</v>
      </c>
      <c r="D43" s="64">
        <v>228</v>
      </c>
      <c r="E43" s="64">
        <v>270</v>
      </c>
      <c r="F43" s="64">
        <v>298</v>
      </c>
      <c r="G43" s="64">
        <v>352</v>
      </c>
      <c r="H43" s="64">
        <v>373</v>
      </c>
      <c r="I43" s="64">
        <v>411</v>
      </c>
      <c r="J43" s="64">
        <v>420</v>
      </c>
      <c r="K43" s="64">
        <v>436</v>
      </c>
      <c r="L43" s="64">
        <v>428</v>
      </c>
    </row>
    <row r="44" spans="2:12" ht="15.75" thickBot="1" x14ac:dyDescent="0.3">
      <c r="B44" s="101"/>
      <c r="C44" s="64">
        <v>34</v>
      </c>
      <c r="D44" s="64">
        <v>223</v>
      </c>
      <c r="E44" s="64">
        <v>264</v>
      </c>
      <c r="F44" s="64">
        <v>293</v>
      </c>
      <c r="G44" s="64">
        <v>348</v>
      </c>
      <c r="H44" s="64">
        <v>367</v>
      </c>
      <c r="I44" s="64">
        <v>401</v>
      </c>
      <c r="J44" s="64">
        <v>409</v>
      </c>
      <c r="K44" s="64">
        <v>432</v>
      </c>
      <c r="L44" s="64">
        <v>426</v>
      </c>
    </row>
    <row r="45" spans="2:12" ht="15.75" thickBot="1" x14ac:dyDescent="0.3">
      <c r="B45" s="101"/>
      <c r="C45" s="64">
        <v>35</v>
      </c>
      <c r="D45" s="64">
        <v>183</v>
      </c>
      <c r="E45" s="64">
        <v>219</v>
      </c>
      <c r="F45" s="64">
        <v>251</v>
      </c>
      <c r="G45" s="64">
        <v>314</v>
      </c>
      <c r="H45" s="64">
        <v>331</v>
      </c>
      <c r="I45" s="64">
        <v>367</v>
      </c>
      <c r="J45" s="64">
        <v>385</v>
      </c>
      <c r="K45" s="64">
        <v>397</v>
      </c>
      <c r="L45" s="64">
        <v>391</v>
      </c>
    </row>
    <row r="46" spans="2:12" ht="15.75" thickBot="1" x14ac:dyDescent="0.3">
      <c r="B46" s="102"/>
      <c r="C46" s="103">
        <v>86</v>
      </c>
      <c r="D46" s="103">
        <v>225</v>
      </c>
      <c r="E46" s="103">
        <v>271</v>
      </c>
      <c r="F46" s="103">
        <v>301</v>
      </c>
      <c r="G46" s="103">
        <v>368</v>
      </c>
      <c r="H46" s="103">
        <v>388</v>
      </c>
      <c r="I46" s="103">
        <v>432</v>
      </c>
      <c r="J46" s="103">
        <v>455</v>
      </c>
      <c r="K46" s="103">
        <v>472</v>
      </c>
      <c r="L46" s="103">
        <v>462</v>
      </c>
    </row>
    <row r="47" spans="2:12" ht="15.75" thickBot="1" x14ac:dyDescent="0.3">
      <c r="B47" s="108" t="s">
        <v>236</v>
      </c>
      <c r="C47" s="105">
        <v>37</v>
      </c>
      <c r="D47" s="105">
        <v>217</v>
      </c>
      <c r="E47" s="105">
        <v>246</v>
      </c>
      <c r="F47" s="105">
        <v>269</v>
      </c>
      <c r="G47" s="105">
        <v>324</v>
      </c>
      <c r="H47" s="105">
        <v>333</v>
      </c>
      <c r="I47" s="105">
        <v>372</v>
      </c>
      <c r="J47" s="105">
        <v>387</v>
      </c>
      <c r="K47" s="105">
        <v>402</v>
      </c>
      <c r="L47" s="105">
        <v>388</v>
      </c>
    </row>
    <row r="48" spans="2:12" ht="26.25" thickBot="1" x14ac:dyDescent="0.3">
      <c r="B48" s="60" t="s">
        <v>239</v>
      </c>
      <c r="C48" s="64">
        <v>87</v>
      </c>
      <c r="D48" s="64">
        <v>227</v>
      </c>
      <c r="E48" s="64">
        <v>268</v>
      </c>
      <c r="F48" s="64">
        <v>299</v>
      </c>
      <c r="G48" s="64">
        <v>351</v>
      </c>
      <c r="H48" s="64">
        <v>371</v>
      </c>
      <c r="I48" s="64">
        <v>411</v>
      </c>
      <c r="J48" s="64">
        <v>424</v>
      </c>
      <c r="K48" s="64">
        <v>435</v>
      </c>
      <c r="L48" s="64">
        <v>416</v>
      </c>
    </row>
    <row r="49" spans="2:28" ht="15.75" thickBot="1" x14ac:dyDescent="0.3">
      <c r="B49" s="101"/>
      <c r="C49" s="64">
        <v>39</v>
      </c>
      <c r="D49" s="64">
        <v>253</v>
      </c>
      <c r="E49" s="64">
        <v>300</v>
      </c>
      <c r="F49" s="64">
        <v>330</v>
      </c>
      <c r="G49" s="64">
        <v>397</v>
      </c>
      <c r="H49" s="64">
        <v>417</v>
      </c>
      <c r="I49" s="64">
        <v>469</v>
      </c>
      <c r="J49" s="64">
        <v>478</v>
      </c>
      <c r="K49" s="64">
        <v>492</v>
      </c>
      <c r="L49" s="64">
        <v>482</v>
      </c>
    </row>
    <row r="50" spans="2:28" ht="15.75" thickBot="1" x14ac:dyDescent="0.3">
      <c r="B50" s="101"/>
      <c r="C50" s="64">
        <v>40</v>
      </c>
      <c r="D50" s="64">
        <v>221</v>
      </c>
      <c r="E50" s="64">
        <v>258</v>
      </c>
      <c r="F50" s="64">
        <v>286</v>
      </c>
      <c r="G50" s="64">
        <v>337</v>
      </c>
      <c r="H50" s="64">
        <v>357</v>
      </c>
      <c r="I50" s="64">
        <v>380</v>
      </c>
      <c r="J50" s="64">
        <v>396</v>
      </c>
      <c r="K50" s="64">
        <v>412</v>
      </c>
      <c r="L50" s="64">
        <v>397</v>
      </c>
    </row>
    <row r="51" spans="2:28" ht="15.75" thickBot="1" x14ac:dyDescent="0.3">
      <c r="B51" s="101"/>
      <c r="C51" s="64">
        <v>41</v>
      </c>
      <c r="D51" s="64">
        <v>206</v>
      </c>
      <c r="E51" s="64">
        <v>247</v>
      </c>
      <c r="F51" s="64">
        <v>276</v>
      </c>
      <c r="G51" s="64">
        <v>339</v>
      </c>
      <c r="H51" s="64">
        <v>360</v>
      </c>
      <c r="I51" s="64">
        <v>400</v>
      </c>
      <c r="J51" s="64">
        <v>417</v>
      </c>
      <c r="K51" s="64">
        <v>432</v>
      </c>
      <c r="L51" s="64">
        <v>409</v>
      </c>
    </row>
    <row r="52" spans="2:28" ht="15.75" thickBot="1" x14ac:dyDescent="0.3">
      <c r="B52" s="101"/>
      <c r="C52" s="64">
        <v>42</v>
      </c>
      <c r="D52" s="64">
        <v>209</v>
      </c>
      <c r="E52" s="64">
        <v>249</v>
      </c>
      <c r="F52" s="64">
        <v>276</v>
      </c>
      <c r="G52" s="64">
        <v>328</v>
      </c>
      <c r="H52" s="64">
        <v>349</v>
      </c>
      <c r="I52" s="64">
        <v>379</v>
      </c>
      <c r="J52" s="64">
        <v>397</v>
      </c>
      <c r="K52" s="64">
        <v>414</v>
      </c>
      <c r="L52" s="64">
        <v>400</v>
      </c>
    </row>
    <row r="53" spans="2:28" ht="15.75" thickBot="1" x14ac:dyDescent="0.3">
      <c r="B53" s="101"/>
      <c r="C53" s="64">
        <v>43</v>
      </c>
      <c r="D53" s="64">
        <v>211</v>
      </c>
      <c r="E53" s="64">
        <v>248</v>
      </c>
      <c r="F53" s="64">
        <v>276</v>
      </c>
      <c r="G53" s="64">
        <v>332</v>
      </c>
      <c r="H53" s="64">
        <v>351</v>
      </c>
      <c r="I53" s="64">
        <v>384</v>
      </c>
      <c r="J53" s="64">
        <v>395</v>
      </c>
      <c r="K53" s="64">
        <v>406</v>
      </c>
      <c r="L53" s="64">
        <v>389</v>
      </c>
    </row>
    <row r="54" spans="2:28" ht="15.75" thickBot="1" x14ac:dyDescent="0.3">
      <c r="B54" s="101"/>
      <c r="C54" s="64">
        <v>44</v>
      </c>
      <c r="D54" s="64">
        <v>207</v>
      </c>
      <c r="E54" s="64">
        <v>239</v>
      </c>
      <c r="F54" s="64">
        <v>264</v>
      </c>
      <c r="G54" s="64">
        <v>315</v>
      </c>
      <c r="H54" s="64">
        <v>336</v>
      </c>
      <c r="I54" s="64">
        <v>373</v>
      </c>
      <c r="J54" s="64">
        <v>383</v>
      </c>
      <c r="K54" s="64">
        <v>393</v>
      </c>
      <c r="L54" s="64">
        <v>375</v>
      </c>
    </row>
    <row r="55" spans="2:28" ht="15.75" thickBot="1" x14ac:dyDescent="0.3">
      <c r="B55" s="101"/>
      <c r="C55" s="64">
        <v>45</v>
      </c>
      <c r="D55" s="64">
        <v>187</v>
      </c>
      <c r="E55" s="64">
        <v>220</v>
      </c>
      <c r="F55" s="64">
        <v>244</v>
      </c>
      <c r="G55" s="64">
        <v>298</v>
      </c>
      <c r="H55" s="64">
        <v>311</v>
      </c>
      <c r="I55" s="64">
        <v>343</v>
      </c>
      <c r="J55" s="64">
        <v>354</v>
      </c>
      <c r="K55" s="64">
        <v>370</v>
      </c>
      <c r="L55" s="64">
        <v>357</v>
      </c>
    </row>
    <row r="56" spans="2:28" ht="15.75" thickBot="1" x14ac:dyDescent="0.3">
      <c r="B56" s="101"/>
      <c r="C56" s="64">
        <v>46</v>
      </c>
      <c r="D56" s="64">
        <v>236</v>
      </c>
      <c r="E56" s="64">
        <v>280</v>
      </c>
      <c r="F56" s="64">
        <v>309</v>
      </c>
      <c r="G56" s="64">
        <v>364</v>
      </c>
      <c r="H56" s="64">
        <v>379</v>
      </c>
      <c r="I56" s="64">
        <v>417</v>
      </c>
      <c r="J56" s="64">
        <v>426</v>
      </c>
      <c r="K56" s="64">
        <v>438</v>
      </c>
      <c r="L56" s="64">
        <v>416</v>
      </c>
      <c r="O56" t="s">
        <v>93</v>
      </c>
    </row>
    <row r="57" spans="2:28" ht="15.75" thickBot="1" x14ac:dyDescent="0.3">
      <c r="B57" s="101"/>
      <c r="C57" s="64">
        <v>47</v>
      </c>
      <c r="D57" s="64">
        <v>215</v>
      </c>
      <c r="E57" s="64">
        <v>245</v>
      </c>
      <c r="F57" s="64">
        <v>265</v>
      </c>
      <c r="G57" s="64">
        <v>316</v>
      </c>
      <c r="H57" s="64">
        <v>336</v>
      </c>
      <c r="I57" s="64">
        <v>361</v>
      </c>
      <c r="J57" s="64">
        <v>380</v>
      </c>
      <c r="K57" s="64">
        <v>388</v>
      </c>
      <c r="L57" s="64">
        <v>370</v>
      </c>
      <c r="O57" t="s">
        <v>10</v>
      </c>
      <c r="Q57" t="s">
        <v>37</v>
      </c>
      <c r="S57" t="s">
        <v>45</v>
      </c>
      <c r="U57" t="s">
        <v>51</v>
      </c>
      <c r="W57" t="s">
        <v>52</v>
      </c>
      <c r="Y57" t="s">
        <v>41</v>
      </c>
      <c r="AA57" t="s">
        <v>33</v>
      </c>
    </row>
    <row r="58" spans="2:28" ht="15.75" thickBot="1" x14ac:dyDescent="0.3">
      <c r="B58" s="104"/>
      <c r="C58" s="64">
        <v>48</v>
      </c>
      <c r="D58" s="64">
        <v>207</v>
      </c>
      <c r="E58" s="64">
        <v>242</v>
      </c>
      <c r="F58" s="64">
        <v>266</v>
      </c>
      <c r="G58" s="64">
        <v>313</v>
      </c>
      <c r="H58" s="64">
        <v>325</v>
      </c>
      <c r="I58" s="64">
        <v>353</v>
      </c>
      <c r="J58" s="64">
        <v>369</v>
      </c>
      <c r="K58" s="64">
        <v>378</v>
      </c>
      <c r="L58" s="64">
        <v>371</v>
      </c>
      <c r="O58" t="s">
        <v>94</v>
      </c>
      <c r="P58" t="s">
        <v>95</v>
      </c>
      <c r="Q58" t="s">
        <v>94</v>
      </c>
      <c r="R58" t="s">
        <v>95</v>
      </c>
      <c r="S58" t="s">
        <v>94</v>
      </c>
      <c r="T58" t="s">
        <v>95</v>
      </c>
      <c r="U58" t="s">
        <v>94</v>
      </c>
      <c r="V58" t="s">
        <v>95</v>
      </c>
      <c r="W58" t="s">
        <v>94</v>
      </c>
      <c r="X58" t="s">
        <v>95</v>
      </c>
      <c r="Y58" t="s">
        <v>94</v>
      </c>
      <c r="Z58" t="s">
        <v>95</v>
      </c>
      <c r="AA58" t="s">
        <v>94</v>
      </c>
      <c r="AB58" t="s">
        <v>95</v>
      </c>
    </row>
    <row r="59" spans="2:28" ht="15.75" thickBot="1" x14ac:dyDescent="0.3">
      <c r="B59" s="108" t="s">
        <v>236</v>
      </c>
      <c r="C59" s="64">
        <v>49</v>
      </c>
      <c r="D59" s="64">
        <v>197</v>
      </c>
      <c r="E59" s="64">
        <v>236</v>
      </c>
      <c r="F59" s="64">
        <v>259</v>
      </c>
      <c r="G59" s="64">
        <v>304</v>
      </c>
      <c r="H59" s="64">
        <v>322</v>
      </c>
      <c r="I59" s="64">
        <v>334</v>
      </c>
      <c r="J59" s="64">
        <v>343</v>
      </c>
      <c r="K59" s="64">
        <v>348</v>
      </c>
      <c r="L59" s="64">
        <v>336</v>
      </c>
      <c r="O59">
        <v>1</v>
      </c>
      <c r="P59">
        <v>0.73499999999999999</v>
      </c>
      <c r="Q59">
        <v>13</v>
      </c>
      <c r="R59">
        <v>0.66500000000000004</v>
      </c>
      <c r="S59">
        <v>25</v>
      </c>
      <c r="T59">
        <v>0.72799999999999998</v>
      </c>
      <c r="U59">
        <v>37</v>
      </c>
      <c r="V59">
        <v>0.95</v>
      </c>
      <c r="W59">
        <v>49</v>
      </c>
      <c r="X59">
        <v>0.68799999999999994</v>
      </c>
      <c r="Y59">
        <v>61</v>
      </c>
      <c r="Z59">
        <v>0.77</v>
      </c>
      <c r="AA59">
        <v>73</v>
      </c>
      <c r="AB59">
        <v>0.35</v>
      </c>
    </row>
    <row r="60" spans="2:28" ht="26.25" thickBot="1" x14ac:dyDescent="0.3">
      <c r="B60" s="60" t="s">
        <v>240</v>
      </c>
      <c r="C60" s="64">
        <v>50</v>
      </c>
      <c r="D60" s="64">
        <v>213</v>
      </c>
      <c r="E60" s="64">
        <v>253</v>
      </c>
      <c r="F60" s="64">
        <v>279</v>
      </c>
      <c r="G60" s="64">
        <v>336</v>
      </c>
      <c r="H60" s="64">
        <v>360</v>
      </c>
      <c r="I60" s="64">
        <v>385</v>
      </c>
      <c r="J60" s="64">
        <v>378</v>
      </c>
      <c r="K60" s="64">
        <v>387</v>
      </c>
      <c r="L60" s="64">
        <v>360</v>
      </c>
      <c r="O60">
        <v>2</v>
      </c>
      <c r="P60">
        <v>0.98199999999999998</v>
      </c>
      <c r="Q60">
        <v>14</v>
      </c>
      <c r="R60">
        <v>0.71099999999999997</v>
      </c>
      <c r="S60">
        <v>26</v>
      </c>
      <c r="T60">
        <v>0.69</v>
      </c>
      <c r="U60">
        <v>87</v>
      </c>
      <c r="V60">
        <v>0.93700000000000006</v>
      </c>
      <c r="W60">
        <v>50</v>
      </c>
      <c r="X60">
        <v>0.65700000000000003</v>
      </c>
      <c r="Y60">
        <v>62</v>
      </c>
      <c r="Z60">
        <v>0.65200000000000002</v>
      </c>
      <c r="AA60">
        <v>74</v>
      </c>
      <c r="AB60">
        <v>0.55600000000000005</v>
      </c>
    </row>
    <row r="61" spans="2:28" ht="15.75" thickBot="1" x14ac:dyDescent="0.3">
      <c r="B61" s="101"/>
      <c r="C61" s="64">
        <v>51</v>
      </c>
      <c r="D61" s="64">
        <v>236</v>
      </c>
      <c r="E61" s="64">
        <v>273</v>
      </c>
      <c r="F61" s="64">
        <v>299</v>
      </c>
      <c r="G61" s="64">
        <v>365</v>
      </c>
      <c r="H61" s="64">
        <v>383</v>
      </c>
      <c r="I61" s="64">
        <v>412</v>
      </c>
      <c r="J61" s="64">
        <v>423</v>
      </c>
      <c r="K61" s="64">
        <v>433</v>
      </c>
      <c r="L61" s="64">
        <v>429</v>
      </c>
      <c r="O61">
        <v>3</v>
      </c>
      <c r="P61">
        <v>0.97699999999999998</v>
      </c>
      <c r="Q61">
        <v>15</v>
      </c>
      <c r="R61">
        <v>0.72299999999999998</v>
      </c>
      <c r="S61">
        <v>27</v>
      </c>
      <c r="T61">
        <v>0.80500000000000005</v>
      </c>
      <c r="U61">
        <v>39</v>
      </c>
      <c r="V61">
        <v>0.874</v>
      </c>
      <c r="W61">
        <v>51</v>
      </c>
      <c r="X61">
        <v>0.75</v>
      </c>
      <c r="Y61">
        <v>63</v>
      </c>
      <c r="Z61">
        <v>0.95899999999999996</v>
      </c>
      <c r="AA61">
        <v>75</v>
      </c>
      <c r="AB61">
        <v>0.31900000000000001</v>
      </c>
    </row>
    <row r="62" spans="2:28" ht="15.75" thickBot="1" x14ac:dyDescent="0.3">
      <c r="B62" s="101"/>
      <c r="C62" s="64">
        <v>52</v>
      </c>
      <c r="D62" s="64">
        <v>200</v>
      </c>
      <c r="E62" s="64">
        <v>232</v>
      </c>
      <c r="F62" s="64">
        <v>258</v>
      </c>
      <c r="G62" s="64">
        <v>300</v>
      </c>
      <c r="H62" s="64">
        <v>314</v>
      </c>
      <c r="I62" s="64">
        <v>342</v>
      </c>
      <c r="J62" s="64">
        <v>352</v>
      </c>
      <c r="K62" s="64">
        <v>360</v>
      </c>
      <c r="L62" s="64">
        <v>350</v>
      </c>
      <c r="O62">
        <v>4</v>
      </c>
      <c r="P62">
        <v>0.71899999999999997</v>
      </c>
      <c r="Q62">
        <v>16</v>
      </c>
      <c r="R62">
        <v>0.97099999999999997</v>
      </c>
      <c r="S62">
        <v>28</v>
      </c>
      <c r="T62">
        <v>0.82399999999999995</v>
      </c>
      <c r="U62">
        <v>40</v>
      </c>
      <c r="V62">
        <v>0.79500000000000004</v>
      </c>
      <c r="W62">
        <v>52</v>
      </c>
      <c r="X62">
        <v>0.69399999999999995</v>
      </c>
      <c r="Y62">
        <v>64</v>
      </c>
      <c r="Z62">
        <v>0.52400000000000002</v>
      </c>
      <c r="AA62">
        <v>85</v>
      </c>
      <c r="AB62">
        <v>0.501</v>
      </c>
    </row>
    <row r="63" spans="2:28" ht="15.75" thickBot="1" x14ac:dyDescent="0.3">
      <c r="B63" s="101"/>
      <c r="C63" s="64">
        <v>53</v>
      </c>
      <c r="D63" s="64">
        <v>236</v>
      </c>
      <c r="E63" s="64">
        <v>272</v>
      </c>
      <c r="F63" s="64">
        <v>304</v>
      </c>
      <c r="G63" s="64">
        <v>349</v>
      </c>
      <c r="H63" s="64">
        <v>358</v>
      </c>
      <c r="I63" s="64">
        <v>373</v>
      </c>
      <c r="J63" s="64">
        <v>378</v>
      </c>
      <c r="K63" s="64">
        <v>390</v>
      </c>
      <c r="L63" s="64">
        <v>376</v>
      </c>
      <c r="O63">
        <v>5</v>
      </c>
      <c r="P63">
        <v>0.66500000000000004</v>
      </c>
      <c r="Q63">
        <v>17</v>
      </c>
      <c r="R63">
        <v>0.749</v>
      </c>
      <c r="S63">
        <v>29</v>
      </c>
      <c r="T63">
        <v>0.9</v>
      </c>
      <c r="U63">
        <v>41</v>
      </c>
      <c r="V63">
        <v>0.66600000000000004</v>
      </c>
      <c r="W63">
        <v>53</v>
      </c>
      <c r="X63">
        <v>0.746</v>
      </c>
      <c r="Y63">
        <v>65</v>
      </c>
      <c r="Z63">
        <v>0.66900000000000004</v>
      </c>
      <c r="AA63">
        <v>77</v>
      </c>
      <c r="AB63">
        <v>0.40600000000000003</v>
      </c>
    </row>
    <row r="64" spans="2:28" ht="15.75" thickBot="1" x14ac:dyDescent="0.3">
      <c r="B64" s="101"/>
      <c r="C64" s="64">
        <v>54</v>
      </c>
      <c r="D64" s="64">
        <v>182</v>
      </c>
      <c r="E64" s="64">
        <v>214</v>
      </c>
      <c r="F64" s="64">
        <v>239</v>
      </c>
      <c r="G64" s="64">
        <v>283</v>
      </c>
      <c r="H64" s="64">
        <v>291</v>
      </c>
      <c r="I64" s="64">
        <v>309</v>
      </c>
      <c r="J64" s="64">
        <v>313</v>
      </c>
      <c r="K64" s="64">
        <v>320</v>
      </c>
      <c r="L64" s="64">
        <v>308</v>
      </c>
      <c r="O64">
        <v>6</v>
      </c>
      <c r="P64">
        <v>0.84499999999999997</v>
      </c>
      <c r="Q64">
        <v>18</v>
      </c>
      <c r="R64">
        <v>0.86599999999999999</v>
      </c>
      <c r="S64">
        <v>30</v>
      </c>
      <c r="T64">
        <v>0.91</v>
      </c>
      <c r="U64">
        <v>42</v>
      </c>
      <c r="V64">
        <v>1.0649999999999999</v>
      </c>
      <c r="W64">
        <v>54</v>
      </c>
      <c r="X64">
        <v>0.59399999999999997</v>
      </c>
      <c r="Y64">
        <v>66</v>
      </c>
      <c r="Z64">
        <v>0.6</v>
      </c>
      <c r="AA64">
        <v>78</v>
      </c>
      <c r="AB64">
        <v>0.39900000000000002</v>
      </c>
    </row>
    <row r="65" spans="2:28" ht="15.75" thickBot="1" x14ac:dyDescent="0.3">
      <c r="B65" s="101"/>
      <c r="C65" s="64">
        <v>55</v>
      </c>
      <c r="D65" s="64">
        <v>225</v>
      </c>
      <c r="E65" s="64">
        <v>274</v>
      </c>
      <c r="F65" s="64">
        <v>305</v>
      </c>
      <c r="G65" s="64">
        <v>364</v>
      </c>
      <c r="H65" s="64">
        <v>386</v>
      </c>
      <c r="I65" s="64">
        <v>405</v>
      </c>
      <c r="J65" s="64">
        <v>404</v>
      </c>
      <c r="K65" s="64">
        <v>398</v>
      </c>
      <c r="L65" s="64">
        <v>388</v>
      </c>
      <c r="O65">
        <v>7</v>
      </c>
      <c r="P65">
        <v>0.68500000000000005</v>
      </c>
      <c r="Q65">
        <v>19</v>
      </c>
      <c r="R65">
        <v>1.0309999999999999</v>
      </c>
      <c r="S65">
        <v>31</v>
      </c>
      <c r="T65">
        <v>0.88900000000000001</v>
      </c>
      <c r="U65">
        <v>43</v>
      </c>
      <c r="V65">
        <v>0.83599999999999997</v>
      </c>
      <c r="W65">
        <v>55</v>
      </c>
      <c r="X65">
        <v>0.84699999999999998</v>
      </c>
      <c r="Y65">
        <v>67</v>
      </c>
      <c r="Z65">
        <v>0.97099999999999997</v>
      </c>
      <c r="AA65">
        <v>79</v>
      </c>
      <c r="AB65">
        <v>0.47299999999999998</v>
      </c>
    </row>
    <row r="66" spans="2:28" ht="15.75" thickBot="1" x14ac:dyDescent="0.3">
      <c r="B66" s="101"/>
      <c r="C66" s="64">
        <v>56</v>
      </c>
      <c r="D66" s="64">
        <v>200</v>
      </c>
      <c r="E66" s="64">
        <v>238</v>
      </c>
      <c r="F66" s="64">
        <v>263</v>
      </c>
      <c r="G66" s="64">
        <v>314</v>
      </c>
      <c r="H66" s="64">
        <v>325</v>
      </c>
      <c r="I66" s="64">
        <v>340</v>
      </c>
      <c r="J66" s="64">
        <v>334</v>
      </c>
      <c r="K66" s="64">
        <v>334</v>
      </c>
      <c r="L66" s="64">
        <v>330</v>
      </c>
      <c r="O66">
        <v>8</v>
      </c>
      <c r="P66">
        <v>0.83</v>
      </c>
      <c r="Q66">
        <v>20</v>
      </c>
      <c r="R66">
        <v>0.71799999999999997</v>
      </c>
      <c r="S66">
        <v>32</v>
      </c>
      <c r="T66">
        <v>0.69899999999999995</v>
      </c>
      <c r="U66">
        <v>44</v>
      </c>
      <c r="V66">
        <v>0.77500000000000002</v>
      </c>
      <c r="W66">
        <v>56</v>
      </c>
      <c r="X66">
        <v>0.69699999999999995</v>
      </c>
      <c r="Y66">
        <v>68</v>
      </c>
      <c r="Z66">
        <v>0.69399999999999995</v>
      </c>
      <c r="AA66">
        <v>80</v>
      </c>
      <c r="AB66">
        <v>0.496</v>
      </c>
    </row>
    <row r="67" spans="2:28" ht="15.75" thickBot="1" x14ac:dyDescent="0.3">
      <c r="B67" s="101"/>
      <c r="C67" s="64">
        <v>57</v>
      </c>
      <c r="D67" s="64">
        <v>234</v>
      </c>
      <c r="E67" s="64">
        <v>273</v>
      </c>
      <c r="F67" s="64">
        <v>305</v>
      </c>
      <c r="G67" s="64">
        <v>352</v>
      </c>
      <c r="H67" s="64">
        <v>366</v>
      </c>
      <c r="I67" s="64">
        <v>390</v>
      </c>
      <c r="J67" s="64">
        <v>393</v>
      </c>
      <c r="K67" s="64">
        <v>404</v>
      </c>
      <c r="L67" s="64">
        <v>393</v>
      </c>
      <c r="O67">
        <v>9</v>
      </c>
      <c r="P67">
        <v>0.88200000000000001</v>
      </c>
      <c r="Q67">
        <v>21</v>
      </c>
      <c r="R67">
        <v>0.76</v>
      </c>
      <c r="S67">
        <v>33</v>
      </c>
      <c r="T67">
        <v>0.86399999999999999</v>
      </c>
      <c r="U67">
        <v>45</v>
      </c>
      <c r="V67">
        <v>0.68500000000000005</v>
      </c>
      <c r="W67">
        <v>57</v>
      </c>
      <c r="X67">
        <v>0.65600000000000003</v>
      </c>
      <c r="Y67">
        <v>69</v>
      </c>
      <c r="Z67">
        <v>1.036</v>
      </c>
      <c r="AA67">
        <v>81</v>
      </c>
      <c r="AB67">
        <v>0.48599999999999999</v>
      </c>
    </row>
    <row r="68" spans="2:28" ht="15.75" thickBot="1" x14ac:dyDescent="0.3">
      <c r="B68" s="101"/>
      <c r="C68" s="64">
        <v>58</v>
      </c>
      <c r="D68" s="64">
        <v>215</v>
      </c>
      <c r="E68" s="64">
        <v>255</v>
      </c>
      <c r="F68" s="64">
        <v>274</v>
      </c>
      <c r="G68" s="64">
        <v>319</v>
      </c>
      <c r="H68" s="64">
        <v>324</v>
      </c>
      <c r="I68" s="64">
        <v>347</v>
      </c>
      <c r="J68" s="64">
        <v>345</v>
      </c>
      <c r="K68" s="64">
        <v>355</v>
      </c>
      <c r="L68" s="64">
        <v>343</v>
      </c>
      <c r="O68">
        <v>10</v>
      </c>
      <c r="P68">
        <v>0.76900000000000002</v>
      </c>
      <c r="Q68">
        <v>22</v>
      </c>
      <c r="R68">
        <v>0.505</v>
      </c>
      <c r="S68">
        <v>34</v>
      </c>
      <c r="T68">
        <v>0.94799999999999995</v>
      </c>
      <c r="U68">
        <v>46</v>
      </c>
      <c r="V68">
        <v>0.72099999999999997</v>
      </c>
      <c r="W68">
        <v>58</v>
      </c>
      <c r="X68">
        <v>0.57299999999999995</v>
      </c>
      <c r="Y68">
        <v>70</v>
      </c>
      <c r="Z68">
        <v>0.78400000000000003</v>
      </c>
      <c r="AA68">
        <v>82</v>
      </c>
      <c r="AB68">
        <v>0.441</v>
      </c>
    </row>
    <row r="69" spans="2:28" ht="15.75" thickBot="1" x14ac:dyDescent="0.3">
      <c r="B69" s="101"/>
      <c r="C69" s="64">
        <v>59</v>
      </c>
      <c r="D69" s="64">
        <v>197</v>
      </c>
      <c r="E69" s="64">
        <v>230</v>
      </c>
      <c r="F69" s="64">
        <v>257</v>
      </c>
      <c r="G69" s="64">
        <v>304</v>
      </c>
      <c r="H69" s="64">
        <v>318</v>
      </c>
      <c r="I69" s="64">
        <v>345</v>
      </c>
      <c r="J69" s="64">
        <v>349</v>
      </c>
      <c r="K69" s="64">
        <v>358</v>
      </c>
      <c r="L69" s="64">
        <v>352</v>
      </c>
      <c r="O69">
        <v>11</v>
      </c>
      <c r="P69">
        <v>0.82199999999999995</v>
      </c>
      <c r="Q69">
        <v>23</v>
      </c>
      <c r="R69">
        <v>0.84499999999999997</v>
      </c>
      <c r="S69">
        <v>35</v>
      </c>
      <c r="T69">
        <v>0.78500000000000003</v>
      </c>
      <c r="U69">
        <v>47</v>
      </c>
      <c r="V69">
        <v>0.56899999999999995</v>
      </c>
      <c r="W69">
        <v>59</v>
      </c>
      <c r="X69">
        <v>0.60599999999999998</v>
      </c>
      <c r="Y69">
        <v>71</v>
      </c>
      <c r="Z69">
        <v>0.47699999999999998</v>
      </c>
      <c r="AA69">
        <v>83</v>
      </c>
      <c r="AB69">
        <v>0.436</v>
      </c>
    </row>
    <row r="70" spans="2:28" ht="15.75" thickBot="1" x14ac:dyDescent="0.3">
      <c r="B70" s="102"/>
      <c r="C70" s="103">
        <v>60</v>
      </c>
      <c r="D70" s="103">
        <v>206</v>
      </c>
      <c r="E70" s="103">
        <v>236</v>
      </c>
      <c r="F70" s="103">
        <v>260</v>
      </c>
      <c r="G70" s="103">
        <v>300</v>
      </c>
      <c r="H70" s="103">
        <v>307</v>
      </c>
      <c r="I70" s="103">
        <v>327</v>
      </c>
      <c r="J70" s="103">
        <v>331</v>
      </c>
      <c r="K70" s="103">
        <v>338</v>
      </c>
      <c r="L70" s="103">
        <v>330</v>
      </c>
      <c r="O70">
        <v>12</v>
      </c>
      <c r="P70">
        <v>0.71899999999999997</v>
      </c>
      <c r="Q70">
        <v>24</v>
      </c>
      <c r="R70">
        <v>0.747</v>
      </c>
      <c r="S70">
        <v>86</v>
      </c>
      <c r="T70">
        <v>0.97199999999999998</v>
      </c>
      <c r="U70">
        <v>48</v>
      </c>
      <c r="V70">
        <v>0.69899999999999995</v>
      </c>
      <c r="W70">
        <v>60</v>
      </c>
      <c r="X70">
        <v>0.60399999999999998</v>
      </c>
      <c r="Y70">
        <v>72</v>
      </c>
      <c r="Z70">
        <v>1</v>
      </c>
      <c r="AA70">
        <v>84</v>
      </c>
      <c r="AB70">
        <v>0.42799999999999999</v>
      </c>
    </row>
    <row r="71" spans="2:28" ht="15.75" thickBot="1" x14ac:dyDescent="0.3">
      <c r="B71" s="108" t="s">
        <v>236</v>
      </c>
      <c r="C71" s="105">
        <v>61</v>
      </c>
      <c r="D71" s="105">
        <v>228</v>
      </c>
      <c r="E71" s="105">
        <v>265</v>
      </c>
      <c r="F71" s="105">
        <v>297</v>
      </c>
      <c r="G71" s="105">
        <v>353</v>
      </c>
      <c r="H71" s="105">
        <v>367</v>
      </c>
      <c r="I71" s="105">
        <v>407</v>
      </c>
      <c r="J71" s="105">
        <v>414</v>
      </c>
      <c r="K71" s="105">
        <v>438</v>
      </c>
      <c r="L71" s="105">
        <v>417</v>
      </c>
      <c r="N71" t="s">
        <v>2</v>
      </c>
      <c r="P71">
        <f>AVERAGE(P59:P70)</f>
        <v>0.80249999999999977</v>
      </c>
      <c r="R71">
        <f>AVERAGE(R59:R70)</f>
        <v>0.77424999999999988</v>
      </c>
      <c r="T71">
        <f>AVERAGE(T59:T70)</f>
        <v>0.83449999999999991</v>
      </c>
      <c r="V71">
        <f>AVERAGE(V59:V70)</f>
        <v>0.79766666666666675</v>
      </c>
      <c r="X71">
        <f>AVERAGE(X59:X70)</f>
        <v>0.67599999999999982</v>
      </c>
      <c r="Z71">
        <f>AVERAGE(Z59:Z70)</f>
        <v>0.76133333333333331</v>
      </c>
      <c r="AB71">
        <f>AVERAGE(AB59:AB70)</f>
        <v>0.44091666666666662</v>
      </c>
    </row>
    <row r="72" spans="2:28" ht="26.25" thickBot="1" x14ac:dyDescent="0.3">
      <c r="B72" s="60" t="s">
        <v>241</v>
      </c>
      <c r="C72" s="64">
        <v>62</v>
      </c>
      <c r="D72" s="64">
        <v>187</v>
      </c>
      <c r="E72" s="64">
        <v>222</v>
      </c>
      <c r="F72" s="64">
        <v>243</v>
      </c>
      <c r="G72" s="64">
        <v>276</v>
      </c>
      <c r="H72" s="64">
        <v>286</v>
      </c>
      <c r="I72" s="64">
        <v>301</v>
      </c>
      <c r="J72" s="64">
        <v>308</v>
      </c>
      <c r="K72" s="64">
        <v>311</v>
      </c>
      <c r="L72" s="64">
        <v>300</v>
      </c>
      <c r="N72" t="s">
        <v>3</v>
      </c>
      <c r="P72">
        <f>_xlfn.STDEV.S(P59:P70)</f>
        <v>0.10628820168853276</v>
      </c>
      <c r="R72">
        <f>_xlfn.STDEV.S(R59:R70)</f>
        <v>0.13943400198334382</v>
      </c>
      <c r="T72">
        <f>_xlfn.STDEV.S(T59:T70)</f>
        <v>9.5171137718037632E-2</v>
      </c>
      <c r="V72">
        <f>_xlfn.STDEV.S(V59:V70)</f>
        <v>0.14136820610366926</v>
      </c>
      <c r="X72">
        <f>_xlfn.STDEV.S(X59:X70)</f>
        <v>7.9030488938246948E-2</v>
      </c>
      <c r="Z72">
        <f>_xlfn.STDEV.S(Z59:Z70)</f>
        <v>0.1917002078688744</v>
      </c>
      <c r="AB72">
        <f>_xlfn.STDEV.S(AB59:AB70)</f>
        <v>6.691033122203556E-2</v>
      </c>
    </row>
    <row r="73" spans="2:28" ht="15.75" thickBot="1" x14ac:dyDescent="0.3">
      <c r="B73" s="101"/>
      <c r="C73" s="64">
        <v>63</v>
      </c>
      <c r="D73" s="64">
        <v>241</v>
      </c>
      <c r="E73" s="64">
        <v>284</v>
      </c>
      <c r="F73" s="64">
        <v>310</v>
      </c>
      <c r="G73" s="64">
        <v>365</v>
      </c>
      <c r="H73" s="64">
        <v>389</v>
      </c>
      <c r="I73" s="64">
        <v>419</v>
      </c>
      <c r="J73" s="64">
        <v>429</v>
      </c>
      <c r="K73" s="64">
        <v>447</v>
      </c>
      <c r="L73" s="64">
        <v>424</v>
      </c>
    </row>
    <row r="74" spans="2:28" ht="15.75" thickBot="1" x14ac:dyDescent="0.3">
      <c r="B74" s="101"/>
      <c r="C74" s="64">
        <v>64</v>
      </c>
      <c r="D74" s="64">
        <v>196</v>
      </c>
      <c r="E74" s="64">
        <v>227</v>
      </c>
      <c r="F74" s="64">
        <v>254</v>
      </c>
      <c r="G74" s="64">
        <v>280</v>
      </c>
      <c r="H74" s="64">
        <v>292</v>
      </c>
      <c r="I74" s="64">
        <v>316</v>
      </c>
      <c r="J74" s="64">
        <v>318</v>
      </c>
      <c r="K74" s="64">
        <v>328</v>
      </c>
      <c r="L74" s="64">
        <v>322</v>
      </c>
    </row>
    <row r="75" spans="2:28" ht="15.75" thickBot="1" x14ac:dyDescent="0.3">
      <c r="B75" s="101"/>
      <c r="C75" s="64">
        <v>65</v>
      </c>
      <c r="D75" s="64">
        <v>204</v>
      </c>
      <c r="E75" s="64">
        <v>242</v>
      </c>
      <c r="F75" s="64">
        <v>268</v>
      </c>
      <c r="G75" s="64">
        <v>294</v>
      </c>
      <c r="H75" s="64">
        <v>315</v>
      </c>
      <c r="I75" s="64">
        <v>332</v>
      </c>
      <c r="J75" s="64">
        <v>343</v>
      </c>
      <c r="K75" s="64">
        <v>353</v>
      </c>
      <c r="L75" s="64">
        <v>340</v>
      </c>
    </row>
    <row r="76" spans="2:28" ht="15.75" thickBot="1" x14ac:dyDescent="0.3">
      <c r="B76" s="101"/>
      <c r="C76" s="64">
        <v>66</v>
      </c>
      <c r="D76" s="64">
        <v>217</v>
      </c>
      <c r="E76" s="64">
        <v>258</v>
      </c>
      <c r="F76" s="64">
        <v>281</v>
      </c>
      <c r="G76" s="64">
        <v>309</v>
      </c>
      <c r="H76" s="64">
        <v>318</v>
      </c>
      <c r="I76" s="64">
        <v>343</v>
      </c>
      <c r="J76" s="64">
        <v>350</v>
      </c>
      <c r="K76" s="64">
        <v>355</v>
      </c>
      <c r="L76" s="64">
        <v>351</v>
      </c>
    </row>
    <row r="77" spans="2:28" ht="15.75" thickBot="1" x14ac:dyDescent="0.3">
      <c r="B77" s="101"/>
      <c r="C77" s="64">
        <v>67</v>
      </c>
      <c r="D77" s="64">
        <v>240</v>
      </c>
      <c r="E77" s="64">
        <v>286</v>
      </c>
      <c r="F77" s="64">
        <v>310</v>
      </c>
      <c r="G77" s="64">
        <v>348</v>
      </c>
      <c r="H77" s="64">
        <v>360</v>
      </c>
      <c r="I77" s="64">
        <v>390</v>
      </c>
      <c r="J77" s="64">
        <v>402</v>
      </c>
      <c r="K77" s="64">
        <v>422</v>
      </c>
      <c r="L77" s="64">
        <v>406</v>
      </c>
      <c r="O77" t="s">
        <v>96</v>
      </c>
    </row>
    <row r="78" spans="2:28" ht="15.75" thickBot="1" x14ac:dyDescent="0.3">
      <c r="B78" s="101"/>
      <c r="C78" s="64">
        <v>68</v>
      </c>
      <c r="D78" s="64">
        <v>229</v>
      </c>
      <c r="E78" s="64">
        <v>273</v>
      </c>
      <c r="F78" s="64">
        <v>299</v>
      </c>
      <c r="G78" s="64">
        <v>316</v>
      </c>
      <c r="H78" s="64">
        <v>315</v>
      </c>
      <c r="I78" s="64">
        <v>334</v>
      </c>
      <c r="J78" s="64">
        <v>331</v>
      </c>
      <c r="K78" s="64">
        <v>337</v>
      </c>
      <c r="L78" s="64">
        <v>318</v>
      </c>
      <c r="O78" t="s">
        <v>10</v>
      </c>
      <c r="Q78" t="s">
        <v>37</v>
      </c>
      <c r="S78" t="s">
        <v>45</v>
      </c>
      <c r="U78" t="s">
        <v>51</v>
      </c>
      <c r="W78" t="s">
        <v>52</v>
      </c>
      <c r="Y78" t="s">
        <v>41</v>
      </c>
      <c r="AA78" t="s">
        <v>33</v>
      </c>
    </row>
    <row r="79" spans="2:28" ht="15.75" thickBot="1" x14ac:dyDescent="0.3">
      <c r="B79" s="101"/>
      <c r="C79" s="64">
        <v>69</v>
      </c>
      <c r="D79" s="64">
        <v>252</v>
      </c>
      <c r="E79" s="64">
        <v>296</v>
      </c>
      <c r="F79" s="64">
        <v>326</v>
      </c>
      <c r="G79" s="64">
        <v>368</v>
      </c>
      <c r="H79" s="64">
        <v>384</v>
      </c>
      <c r="I79" s="64">
        <v>427</v>
      </c>
      <c r="J79" s="64">
        <v>434</v>
      </c>
      <c r="K79" s="64">
        <v>446</v>
      </c>
      <c r="L79" s="64">
        <v>422</v>
      </c>
      <c r="O79" t="s">
        <v>94</v>
      </c>
      <c r="P79" t="s">
        <v>95</v>
      </c>
      <c r="Q79" t="s">
        <v>94</v>
      </c>
      <c r="R79" t="s">
        <v>95</v>
      </c>
      <c r="S79" t="s">
        <v>94</v>
      </c>
      <c r="T79" t="s">
        <v>95</v>
      </c>
      <c r="U79" t="s">
        <v>94</v>
      </c>
      <c r="V79" t="s">
        <v>95</v>
      </c>
      <c r="W79" t="s">
        <v>94</v>
      </c>
      <c r="X79" t="s">
        <v>95</v>
      </c>
      <c r="Y79" t="s">
        <v>94</v>
      </c>
      <c r="Z79" t="s">
        <v>95</v>
      </c>
      <c r="AA79" t="s">
        <v>94</v>
      </c>
      <c r="AB79" t="s">
        <v>95</v>
      </c>
    </row>
    <row r="80" spans="2:28" ht="15.75" thickBot="1" x14ac:dyDescent="0.3">
      <c r="B80" s="101"/>
      <c r="C80" s="64">
        <v>70</v>
      </c>
      <c r="D80" s="64">
        <v>180</v>
      </c>
      <c r="E80" s="64">
        <v>216</v>
      </c>
      <c r="F80" s="64">
        <v>239</v>
      </c>
      <c r="G80" s="64">
        <v>273</v>
      </c>
      <c r="H80" s="64">
        <v>287</v>
      </c>
      <c r="I80" s="64">
        <v>303</v>
      </c>
      <c r="J80" s="64">
        <v>303</v>
      </c>
      <c r="K80" s="64">
        <v>312</v>
      </c>
      <c r="L80" s="64">
        <v>305</v>
      </c>
      <c r="O80">
        <v>1</v>
      </c>
      <c r="P80">
        <v>0.70699999999999996</v>
      </c>
      <c r="Q80">
        <v>13</v>
      </c>
      <c r="R80">
        <v>0.67100000000000004</v>
      </c>
      <c r="S80">
        <v>25</v>
      </c>
      <c r="T80">
        <v>0.53600000000000003</v>
      </c>
      <c r="U80">
        <v>37</v>
      </c>
      <c r="V80">
        <v>0.75</v>
      </c>
      <c r="W80">
        <v>49</v>
      </c>
      <c r="X80">
        <v>0.64100000000000001</v>
      </c>
      <c r="Y80">
        <v>61</v>
      </c>
      <c r="Z80">
        <v>0.61199999999999999</v>
      </c>
      <c r="AA80">
        <v>73</v>
      </c>
      <c r="AB80">
        <v>0.16500000000000001</v>
      </c>
    </row>
    <row r="81" spans="2:28" ht="15.75" thickBot="1" x14ac:dyDescent="0.3">
      <c r="B81" s="101"/>
      <c r="C81" s="64">
        <v>71</v>
      </c>
      <c r="D81" s="64">
        <v>190</v>
      </c>
      <c r="E81" s="64">
        <v>223</v>
      </c>
      <c r="F81" s="64">
        <v>242</v>
      </c>
      <c r="G81" s="64">
        <v>236</v>
      </c>
      <c r="H81" s="64">
        <v>240</v>
      </c>
      <c r="I81" s="64">
        <v>260</v>
      </c>
      <c r="J81" s="64">
        <v>278</v>
      </c>
      <c r="K81" s="64">
        <v>284</v>
      </c>
      <c r="L81" s="64">
        <v>275</v>
      </c>
      <c r="O81">
        <v>2</v>
      </c>
      <c r="P81">
        <v>0.91700000000000004</v>
      </c>
      <c r="Q81">
        <v>14</v>
      </c>
      <c r="R81">
        <v>0.54600000000000004</v>
      </c>
      <c r="S81">
        <v>26</v>
      </c>
      <c r="T81">
        <v>0.79200000000000004</v>
      </c>
      <c r="U81">
        <v>87</v>
      </c>
      <c r="V81">
        <v>0.90200000000000002</v>
      </c>
      <c r="W81">
        <v>50</v>
      </c>
      <c r="X81">
        <v>0.65900000000000003</v>
      </c>
      <c r="Y81">
        <v>62</v>
      </c>
      <c r="Z81">
        <v>0.47299999999999998</v>
      </c>
      <c r="AA81">
        <v>74</v>
      </c>
      <c r="AB81">
        <v>0.24099999999999999</v>
      </c>
    </row>
    <row r="82" spans="2:28" ht="15.75" thickBot="1" x14ac:dyDescent="0.3">
      <c r="B82" s="104"/>
      <c r="C82" s="64">
        <v>72</v>
      </c>
      <c r="D82" s="64">
        <v>244</v>
      </c>
      <c r="E82" s="64">
        <v>289</v>
      </c>
      <c r="F82" s="64">
        <v>316</v>
      </c>
      <c r="G82" s="64">
        <v>361</v>
      </c>
      <c r="H82" s="64">
        <v>383</v>
      </c>
      <c r="I82" s="64">
        <v>417</v>
      </c>
      <c r="J82" s="64">
        <v>429</v>
      </c>
      <c r="K82" s="64">
        <v>446</v>
      </c>
      <c r="L82" s="64">
        <v>434</v>
      </c>
      <c r="O82">
        <v>3</v>
      </c>
      <c r="P82">
        <v>0.89500000000000002</v>
      </c>
      <c r="Q82">
        <v>15</v>
      </c>
      <c r="R82">
        <v>0.73399999999999999</v>
      </c>
      <c r="S82">
        <v>27</v>
      </c>
      <c r="T82">
        <v>0.81100000000000005</v>
      </c>
      <c r="U82">
        <v>39</v>
      </c>
      <c r="V82">
        <v>0.90300000000000002</v>
      </c>
      <c r="W82">
        <v>51</v>
      </c>
      <c r="X82">
        <v>0.753</v>
      </c>
      <c r="Y82">
        <v>63</v>
      </c>
      <c r="Z82">
        <v>0.77800000000000002</v>
      </c>
      <c r="AA82">
        <v>75</v>
      </c>
      <c r="AB82">
        <v>0.38600000000000001</v>
      </c>
    </row>
    <row r="83" spans="2:28" ht="15.75" thickBot="1" x14ac:dyDescent="0.3">
      <c r="B83" s="60" t="s">
        <v>68</v>
      </c>
      <c r="C83" s="64">
        <v>73</v>
      </c>
      <c r="D83" s="64">
        <v>185</v>
      </c>
      <c r="E83" s="64">
        <v>220</v>
      </c>
      <c r="F83" s="64">
        <v>245</v>
      </c>
      <c r="G83" s="64">
        <v>284</v>
      </c>
      <c r="H83" s="64">
        <v>304</v>
      </c>
      <c r="I83" s="64">
        <v>329</v>
      </c>
      <c r="J83" s="64">
        <v>328</v>
      </c>
      <c r="K83" s="64">
        <v>332</v>
      </c>
      <c r="L83" s="64">
        <v>324</v>
      </c>
      <c r="O83">
        <v>4</v>
      </c>
      <c r="P83">
        <v>0.874</v>
      </c>
      <c r="Q83">
        <v>16</v>
      </c>
      <c r="R83">
        <v>0.57499999999999996</v>
      </c>
      <c r="S83">
        <v>28</v>
      </c>
      <c r="T83">
        <v>0.86699999999999999</v>
      </c>
      <c r="U83">
        <v>40</v>
      </c>
      <c r="V83">
        <v>0.73399999999999999</v>
      </c>
      <c r="W83">
        <v>52</v>
      </c>
      <c r="X83">
        <v>0.42599999999999999</v>
      </c>
      <c r="Y83">
        <v>64</v>
      </c>
      <c r="Z83">
        <v>0.61499999999999999</v>
      </c>
      <c r="AA83">
        <v>85</v>
      </c>
      <c r="AB83">
        <v>0.23200000000000001</v>
      </c>
    </row>
    <row r="84" spans="2:28" ht="26.25" thickBot="1" x14ac:dyDescent="0.3">
      <c r="B84" s="60" t="s">
        <v>126</v>
      </c>
      <c r="C84" s="64">
        <v>74</v>
      </c>
      <c r="D84" s="64">
        <v>197</v>
      </c>
      <c r="E84" s="64">
        <v>245</v>
      </c>
      <c r="F84" s="64">
        <v>272</v>
      </c>
      <c r="G84" s="64">
        <v>347</v>
      </c>
      <c r="H84" s="64">
        <v>371</v>
      </c>
      <c r="I84" s="64">
        <v>416</v>
      </c>
      <c r="J84" s="64">
        <v>416</v>
      </c>
      <c r="K84" s="64">
        <v>411</v>
      </c>
      <c r="L84" s="64">
        <v>397</v>
      </c>
      <c r="O84">
        <v>5</v>
      </c>
      <c r="P84">
        <v>0.72299999999999998</v>
      </c>
      <c r="Q84">
        <v>17</v>
      </c>
      <c r="R84">
        <v>0.63200000000000001</v>
      </c>
      <c r="S84">
        <v>29</v>
      </c>
      <c r="T84">
        <v>0.73199999999999998</v>
      </c>
      <c r="U84">
        <v>41</v>
      </c>
      <c r="V84">
        <v>0.69699999999999995</v>
      </c>
      <c r="W84">
        <v>53</v>
      </c>
      <c r="X84">
        <v>0.627</v>
      </c>
      <c r="Y84">
        <v>65</v>
      </c>
      <c r="Z84">
        <v>0.65700000000000003</v>
      </c>
      <c r="AA84">
        <v>77</v>
      </c>
      <c r="AB84">
        <v>0.20200000000000001</v>
      </c>
    </row>
    <row r="85" spans="2:28" ht="15.75" thickBot="1" x14ac:dyDescent="0.3">
      <c r="B85" s="106"/>
      <c r="C85" s="64">
        <v>75</v>
      </c>
      <c r="D85" s="64">
        <v>226</v>
      </c>
      <c r="E85" s="64">
        <v>263</v>
      </c>
      <c r="F85" s="64">
        <v>288</v>
      </c>
      <c r="G85" s="64">
        <v>336</v>
      </c>
      <c r="H85" s="64">
        <v>352</v>
      </c>
      <c r="I85" s="64">
        <v>389</v>
      </c>
      <c r="J85" s="64">
        <v>386</v>
      </c>
      <c r="K85" s="64">
        <v>389</v>
      </c>
      <c r="L85" s="64">
        <v>382</v>
      </c>
      <c r="O85">
        <v>6</v>
      </c>
      <c r="P85">
        <v>0.57299999999999995</v>
      </c>
      <c r="Q85">
        <v>18</v>
      </c>
      <c r="R85">
        <v>0.72899999999999998</v>
      </c>
      <c r="S85">
        <v>30</v>
      </c>
      <c r="T85">
        <v>0.68799999999999994</v>
      </c>
      <c r="U85">
        <v>42</v>
      </c>
      <c r="V85">
        <v>0.63</v>
      </c>
      <c r="W85">
        <v>54</v>
      </c>
      <c r="X85">
        <v>0.64200000000000002</v>
      </c>
      <c r="Y85">
        <v>66</v>
      </c>
      <c r="Z85">
        <v>0.67100000000000004</v>
      </c>
      <c r="AA85">
        <v>78</v>
      </c>
      <c r="AB85">
        <v>0.40799999999999997</v>
      </c>
    </row>
    <row r="86" spans="2:28" ht="15.75" thickBot="1" x14ac:dyDescent="0.3">
      <c r="B86" s="106"/>
      <c r="C86" s="64">
        <v>85</v>
      </c>
      <c r="D86" s="64">
        <v>218</v>
      </c>
      <c r="E86" s="64">
        <v>265</v>
      </c>
      <c r="F86" s="64">
        <v>302</v>
      </c>
      <c r="G86" s="64">
        <v>369</v>
      </c>
      <c r="H86" s="64">
        <v>402</v>
      </c>
      <c r="I86" s="64">
        <v>446</v>
      </c>
      <c r="J86" s="64">
        <v>446</v>
      </c>
      <c r="K86" s="64">
        <v>449</v>
      </c>
      <c r="L86" s="64">
        <v>436</v>
      </c>
      <c r="O86">
        <v>7</v>
      </c>
      <c r="P86">
        <v>0.90800000000000003</v>
      </c>
      <c r="Q86">
        <v>19</v>
      </c>
      <c r="R86">
        <v>0.95099999999999996</v>
      </c>
      <c r="S86">
        <v>31</v>
      </c>
      <c r="T86">
        <v>0.93100000000000005</v>
      </c>
      <c r="U86">
        <v>43</v>
      </c>
      <c r="V86">
        <v>0.70199999999999996</v>
      </c>
      <c r="W86">
        <v>55</v>
      </c>
      <c r="X86">
        <v>0.67600000000000005</v>
      </c>
      <c r="Y86">
        <v>67</v>
      </c>
      <c r="Z86">
        <v>0.70599999999999996</v>
      </c>
      <c r="AA86">
        <v>79</v>
      </c>
      <c r="AB86">
        <v>0.155</v>
      </c>
    </row>
    <row r="87" spans="2:28" ht="15.75" thickBot="1" x14ac:dyDescent="0.3">
      <c r="B87" s="106"/>
      <c r="C87" s="64">
        <v>77</v>
      </c>
      <c r="D87" s="64">
        <v>218</v>
      </c>
      <c r="E87" s="64">
        <v>253</v>
      </c>
      <c r="F87" s="64">
        <v>278</v>
      </c>
      <c r="G87" s="64">
        <v>331</v>
      </c>
      <c r="H87" s="64">
        <v>347</v>
      </c>
      <c r="I87" s="64">
        <v>378</v>
      </c>
      <c r="J87" s="64">
        <v>383</v>
      </c>
      <c r="K87" s="64">
        <v>386</v>
      </c>
      <c r="L87" s="64">
        <v>375</v>
      </c>
      <c r="O87">
        <v>8</v>
      </c>
      <c r="P87">
        <v>0.77</v>
      </c>
      <c r="Q87">
        <v>20</v>
      </c>
      <c r="R87">
        <v>0.67700000000000005</v>
      </c>
      <c r="S87">
        <v>32</v>
      </c>
      <c r="T87">
        <v>0.80800000000000005</v>
      </c>
      <c r="U87">
        <v>44</v>
      </c>
      <c r="V87">
        <v>0.72399999999999998</v>
      </c>
      <c r="W87">
        <v>56</v>
      </c>
      <c r="X87">
        <v>0.52300000000000002</v>
      </c>
      <c r="Y87">
        <v>68</v>
      </c>
      <c r="Z87">
        <v>0.4</v>
      </c>
      <c r="AA87">
        <v>80</v>
      </c>
      <c r="AB87">
        <v>0.16500000000000001</v>
      </c>
    </row>
    <row r="88" spans="2:28" ht="15.75" thickBot="1" x14ac:dyDescent="0.3">
      <c r="B88" s="106"/>
      <c r="C88" s="64">
        <v>78</v>
      </c>
      <c r="D88" s="64">
        <v>207</v>
      </c>
      <c r="E88" s="64">
        <v>240</v>
      </c>
      <c r="F88" s="64">
        <v>267</v>
      </c>
      <c r="G88" s="64">
        <v>322</v>
      </c>
      <c r="H88" s="64">
        <v>346</v>
      </c>
      <c r="I88" s="64">
        <v>375</v>
      </c>
      <c r="J88" s="64">
        <v>378</v>
      </c>
      <c r="K88" s="64">
        <v>381</v>
      </c>
      <c r="L88" s="64">
        <v>371</v>
      </c>
      <c r="O88">
        <v>9</v>
      </c>
      <c r="P88">
        <v>0.70099999999999996</v>
      </c>
      <c r="Q88">
        <v>21</v>
      </c>
      <c r="R88">
        <v>0.753</v>
      </c>
      <c r="S88">
        <v>33</v>
      </c>
      <c r="T88">
        <v>0.71099999999999997</v>
      </c>
      <c r="U88">
        <v>45</v>
      </c>
      <c r="V88">
        <v>0.73899999999999999</v>
      </c>
      <c r="W88">
        <v>57</v>
      </c>
      <c r="X88">
        <v>0.79700000000000004</v>
      </c>
      <c r="Y88">
        <v>69</v>
      </c>
      <c r="Z88">
        <v>0.94299999999999995</v>
      </c>
      <c r="AA88">
        <v>81</v>
      </c>
      <c r="AB88">
        <v>0.30299999999999999</v>
      </c>
    </row>
    <row r="89" spans="2:28" ht="15.75" thickBot="1" x14ac:dyDescent="0.3">
      <c r="B89" s="106"/>
      <c r="C89" s="64">
        <v>79</v>
      </c>
      <c r="D89" s="64">
        <v>208</v>
      </c>
      <c r="E89" s="64">
        <v>251</v>
      </c>
      <c r="F89" s="64">
        <v>279</v>
      </c>
      <c r="G89" s="64">
        <v>339</v>
      </c>
      <c r="H89" s="64">
        <v>362</v>
      </c>
      <c r="I89" s="64">
        <v>405</v>
      </c>
      <c r="J89" s="64">
        <v>405</v>
      </c>
      <c r="K89" s="64">
        <v>404</v>
      </c>
      <c r="L89" s="64">
        <v>391</v>
      </c>
      <c r="O89">
        <v>10</v>
      </c>
      <c r="P89">
        <v>0.66100000000000003</v>
      </c>
      <c r="Q89">
        <v>22</v>
      </c>
      <c r="R89">
        <v>0.55300000000000005</v>
      </c>
      <c r="S89">
        <v>34</v>
      </c>
      <c r="T89">
        <v>0.91400000000000003</v>
      </c>
      <c r="U89">
        <v>46</v>
      </c>
      <c r="V89">
        <v>0.67700000000000005</v>
      </c>
      <c r="W89">
        <v>58</v>
      </c>
      <c r="X89">
        <v>0.48299999999999998</v>
      </c>
      <c r="Y89">
        <v>70</v>
      </c>
      <c r="Z89">
        <v>0.57599999999999996</v>
      </c>
      <c r="AA89">
        <v>82</v>
      </c>
      <c r="AB89">
        <v>0.22700000000000001</v>
      </c>
    </row>
    <row r="90" spans="2:28" ht="15.75" thickBot="1" x14ac:dyDescent="0.3">
      <c r="B90" s="106"/>
      <c r="C90" s="64">
        <v>80</v>
      </c>
      <c r="D90" s="64">
        <v>231</v>
      </c>
      <c r="E90" s="64">
        <v>271</v>
      </c>
      <c r="F90" s="64">
        <v>299</v>
      </c>
      <c r="G90" s="64">
        <v>353</v>
      </c>
      <c r="H90" s="64">
        <v>379</v>
      </c>
      <c r="I90" s="64">
        <v>414</v>
      </c>
      <c r="J90" s="64">
        <v>419</v>
      </c>
      <c r="K90" s="64">
        <v>416</v>
      </c>
      <c r="L90" s="64">
        <v>407</v>
      </c>
      <c r="O90">
        <v>11</v>
      </c>
      <c r="P90">
        <v>0.60099999999999998</v>
      </c>
      <c r="Q90">
        <v>23</v>
      </c>
      <c r="R90">
        <v>0.77100000000000002</v>
      </c>
      <c r="S90">
        <v>35</v>
      </c>
      <c r="T90">
        <v>0.61199999999999999</v>
      </c>
      <c r="U90">
        <v>47</v>
      </c>
      <c r="V90">
        <v>0.58599999999999997</v>
      </c>
      <c r="W90">
        <v>59</v>
      </c>
      <c r="X90">
        <v>0.50700000000000001</v>
      </c>
      <c r="Y90">
        <v>71</v>
      </c>
      <c r="Z90">
        <v>0.61499999999999999</v>
      </c>
      <c r="AA90">
        <v>83</v>
      </c>
      <c r="AB90">
        <v>0.23799999999999999</v>
      </c>
    </row>
    <row r="91" spans="2:28" ht="15.75" thickBot="1" x14ac:dyDescent="0.3">
      <c r="B91" s="106"/>
      <c r="C91" s="64">
        <v>81</v>
      </c>
      <c r="D91" s="64">
        <v>182</v>
      </c>
      <c r="E91" s="64">
        <v>218</v>
      </c>
      <c r="F91" s="64">
        <v>244</v>
      </c>
      <c r="G91" s="64">
        <v>303</v>
      </c>
      <c r="H91" s="64">
        <v>328</v>
      </c>
      <c r="I91" s="64">
        <v>367</v>
      </c>
      <c r="J91" s="64">
        <v>376</v>
      </c>
      <c r="K91" s="64">
        <v>368</v>
      </c>
      <c r="L91" s="64">
        <v>360</v>
      </c>
      <c r="O91">
        <v>12</v>
      </c>
      <c r="P91">
        <v>0.67700000000000005</v>
      </c>
      <c r="Q91">
        <v>24</v>
      </c>
      <c r="R91">
        <v>0.73099999999999998</v>
      </c>
      <c r="S91">
        <v>86</v>
      </c>
      <c r="T91">
        <v>0.97399999999999998</v>
      </c>
      <c r="U91">
        <v>48</v>
      </c>
      <c r="V91">
        <v>0.67</v>
      </c>
      <c r="W91">
        <v>60</v>
      </c>
      <c r="X91">
        <v>0.54800000000000004</v>
      </c>
      <c r="Y91">
        <v>72</v>
      </c>
      <c r="Z91">
        <v>0.76100000000000001</v>
      </c>
      <c r="AA91">
        <v>84</v>
      </c>
      <c r="AB91">
        <v>0.38700000000000001</v>
      </c>
    </row>
    <row r="92" spans="2:28" ht="15.75" thickBot="1" x14ac:dyDescent="0.3">
      <c r="B92" s="106"/>
      <c r="C92" s="64">
        <v>82</v>
      </c>
      <c r="D92" s="64">
        <v>216</v>
      </c>
      <c r="E92" s="64">
        <v>263</v>
      </c>
      <c r="F92" s="64">
        <v>285</v>
      </c>
      <c r="G92" s="64">
        <v>331</v>
      </c>
      <c r="H92" s="64">
        <v>358</v>
      </c>
      <c r="I92" s="64">
        <v>392</v>
      </c>
      <c r="J92" s="64">
        <v>385</v>
      </c>
      <c r="K92" s="64">
        <v>395</v>
      </c>
      <c r="L92" s="64">
        <v>385</v>
      </c>
      <c r="N92" t="s">
        <v>2</v>
      </c>
      <c r="P92">
        <f>AVERAGE(P80:P91)</f>
        <v>0.75058333333333349</v>
      </c>
      <c r="R92">
        <f>AVERAGE(R80:R91)</f>
        <v>0.69358333333333333</v>
      </c>
      <c r="T92">
        <f>AVERAGE(T80:T91)</f>
        <v>0.78133333333333332</v>
      </c>
      <c r="V92">
        <f>AVERAGE(V80:V91)</f>
        <v>0.72616666666666674</v>
      </c>
      <c r="X92">
        <f>AVERAGE(X80:X91)</f>
        <v>0.60683333333333322</v>
      </c>
      <c r="Z92">
        <f>AVERAGE(Z80:Z91)</f>
        <v>0.6505833333333334</v>
      </c>
      <c r="AB92">
        <f>AVERAGE(AB80:AB91)</f>
        <v>0.25908333333333333</v>
      </c>
    </row>
    <row r="93" spans="2:28" ht="15.75" thickBot="1" x14ac:dyDescent="0.3">
      <c r="B93" s="106"/>
      <c r="C93" s="64">
        <v>83</v>
      </c>
      <c r="D93" s="64">
        <v>214</v>
      </c>
      <c r="E93" s="64">
        <v>264</v>
      </c>
      <c r="F93" s="64">
        <v>299</v>
      </c>
      <c r="G93" s="64">
        <v>355</v>
      </c>
      <c r="H93" s="64">
        <v>384</v>
      </c>
      <c r="I93" s="64">
        <v>418</v>
      </c>
      <c r="J93" s="64">
        <v>408</v>
      </c>
      <c r="K93" s="64">
        <v>412</v>
      </c>
      <c r="L93" s="64">
        <v>400</v>
      </c>
      <c r="N93" t="s">
        <v>3</v>
      </c>
      <c r="P93">
        <f>_xlfn.STDEV.S(P80:P91)</f>
        <v>0.12113437942544523</v>
      </c>
      <c r="R93">
        <f>_xlfn.STDEV.S(R80:R91)</f>
        <v>0.11291948727327987</v>
      </c>
      <c r="T93">
        <f>_xlfn.STDEV.S(T80:T91)</f>
        <v>0.13181207927357932</v>
      </c>
      <c r="V93">
        <f>_xlfn.STDEV.S(V80:V91)</f>
        <v>9.4814491923902872E-2</v>
      </c>
      <c r="X93">
        <f>_xlfn.STDEV.S(X80:X91)</f>
        <v>0.1113290236872297</v>
      </c>
      <c r="Z93">
        <f>_xlfn.STDEV.S(Z80:Z91)</f>
        <v>0.14186258289007109</v>
      </c>
      <c r="AB93">
        <f>_xlfn.STDEV.S(AB80:AB91)</f>
        <v>9.0907003763919886E-2</v>
      </c>
    </row>
    <row r="94" spans="2:28" ht="15.75" thickBot="1" x14ac:dyDescent="0.3">
      <c r="B94" s="107"/>
      <c r="C94" s="64">
        <v>84</v>
      </c>
      <c r="D94" s="64">
        <v>199</v>
      </c>
      <c r="E94" s="64">
        <v>237</v>
      </c>
      <c r="F94" s="64">
        <v>261</v>
      </c>
      <c r="G94" s="64">
        <v>316</v>
      </c>
      <c r="H94" s="64">
        <v>338</v>
      </c>
      <c r="I94" s="64">
        <v>372</v>
      </c>
      <c r="J94" s="64">
        <v>370</v>
      </c>
      <c r="K94" s="64">
        <v>373</v>
      </c>
      <c r="L94" s="64">
        <v>367</v>
      </c>
    </row>
    <row r="97" spans="2:38" ht="15.75" thickBot="1" x14ac:dyDescent="0.3">
      <c r="B97" t="s">
        <v>61</v>
      </c>
    </row>
    <row r="98" spans="2:38" x14ac:dyDescent="0.25">
      <c r="B98" s="172" t="s">
        <v>103</v>
      </c>
      <c r="C98" s="174" t="s">
        <v>104</v>
      </c>
      <c r="D98" s="110" t="s">
        <v>105</v>
      </c>
      <c r="E98" s="110" t="s">
        <v>105</v>
      </c>
      <c r="F98" s="110" t="s">
        <v>105</v>
      </c>
      <c r="G98" s="110" t="s">
        <v>105</v>
      </c>
      <c r="J98" t="s">
        <v>43</v>
      </c>
    </row>
    <row r="99" spans="2:38" ht="15.75" thickBot="1" x14ac:dyDescent="0.3">
      <c r="B99" s="173"/>
      <c r="C99" s="175"/>
      <c r="D99" s="111">
        <v>1</v>
      </c>
      <c r="E99" s="111">
        <v>2</v>
      </c>
      <c r="F99" s="111">
        <v>3</v>
      </c>
      <c r="G99" s="111">
        <v>4</v>
      </c>
      <c r="J99" t="s">
        <v>10</v>
      </c>
      <c r="O99" t="s">
        <v>242</v>
      </c>
      <c r="S99" t="s">
        <v>243</v>
      </c>
      <c r="W99" t="s">
        <v>244</v>
      </c>
      <c r="AA99" t="s">
        <v>245</v>
      </c>
      <c r="AE99" t="s">
        <v>246</v>
      </c>
      <c r="AI99" t="s">
        <v>33</v>
      </c>
    </row>
    <row r="100" spans="2:38" ht="15.75" thickBot="1" x14ac:dyDescent="0.3">
      <c r="B100" s="108" t="s">
        <v>10</v>
      </c>
      <c r="C100" s="64">
        <v>1</v>
      </c>
      <c r="D100" s="64">
        <v>23.33</v>
      </c>
      <c r="E100" s="64">
        <v>24.19</v>
      </c>
      <c r="F100" s="64">
        <v>25</v>
      </c>
      <c r="G100" s="64">
        <v>23.89</v>
      </c>
      <c r="J100" t="s">
        <v>28</v>
      </c>
      <c r="K100" t="s">
        <v>12</v>
      </c>
      <c r="L100" t="s">
        <v>3</v>
      </c>
      <c r="M100" t="s">
        <v>13</v>
      </c>
      <c r="N100" t="s">
        <v>14</v>
      </c>
      <c r="O100" t="s">
        <v>12</v>
      </c>
      <c r="P100" t="s">
        <v>3</v>
      </c>
      <c r="Q100" t="s">
        <v>13</v>
      </c>
      <c r="R100" t="s">
        <v>14</v>
      </c>
      <c r="S100" t="s">
        <v>12</v>
      </c>
      <c r="T100" t="s">
        <v>3</v>
      </c>
      <c r="U100" t="s">
        <v>13</v>
      </c>
      <c r="V100" t="s">
        <v>14</v>
      </c>
      <c r="W100" t="s">
        <v>12</v>
      </c>
      <c r="X100" t="s">
        <v>3</v>
      </c>
      <c r="Y100" t="s">
        <v>13</v>
      </c>
      <c r="Z100" t="s">
        <v>14</v>
      </c>
      <c r="AA100" t="s">
        <v>12</v>
      </c>
      <c r="AB100" t="s">
        <v>3</v>
      </c>
      <c r="AC100" t="s">
        <v>13</v>
      </c>
      <c r="AD100" t="s">
        <v>14</v>
      </c>
      <c r="AE100" t="s">
        <v>12</v>
      </c>
      <c r="AF100" t="s">
        <v>3</v>
      </c>
      <c r="AG100" t="s">
        <v>13</v>
      </c>
      <c r="AH100" t="s">
        <v>14</v>
      </c>
      <c r="AI100" t="s">
        <v>12</v>
      </c>
      <c r="AJ100" t="s">
        <v>3</v>
      </c>
      <c r="AK100" t="s">
        <v>13</v>
      </c>
      <c r="AL100" t="s">
        <v>14</v>
      </c>
    </row>
    <row r="101" spans="2:38" ht="15.75" thickBot="1" x14ac:dyDescent="0.3">
      <c r="B101" s="108" t="s">
        <v>106</v>
      </c>
      <c r="C101" s="64">
        <v>2</v>
      </c>
      <c r="D101" s="64">
        <v>23.76</v>
      </c>
      <c r="E101" s="64">
        <v>24.24</v>
      </c>
      <c r="F101" s="64">
        <v>24.43</v>
      </c>
      <c r="G101" s="64">
        <v>25.72</v>
      </c>
      <c r="J101">
        <v>1</v>
      </c>
      <c r="K101">
        <v>23.9</v>
      </c>
      <c r="L101">
        <f>SQRT(4)*M101</f>
        <v>0.6</v>
      </c>
      <c r="M101">
        <v>0.3</v>
      </c>
      <c r="N101">
        <v>4</v>
      </c>
      <c r="O101">
        <v>23.3</v>
      </c>
      <c r="P101">
        <f>SQRT(4)*Q101</f>
        <v>2.6</v>
      </c>
      <c r="Q101">
        <v>1.3</v>
      </c>
      <c r="R101">
        <v>4</v>
      </c>
      <c r="S101">
        <v>23.9</v>
      </c>
      <c r="T101">
        <f>SQRT(4)*U101</f>
        <v>1.2</v>
      </c>
      <c r="U101">
        <v>0.6</v>
      </c>
      <c r="V101">
        <v>4</v>
      </c>
      <c r="W101">
        <v>23.6</v>
      </c>
      <c r="X101">
        <f>SQRT(4)*Y101</f>
        <v>1.2</v>
      </c>
      <c r="Y101">
        <v>0.6</v>
      </c>
      <c r="Z101">
        <v>4</v>
      </c>
      <c r="AA101">
        <v>22.5</v>
      </c>
      <c r="AB101">
        <f>SQRT(4)*AC101</f>
        <v>2</v>
      </c>
      <c r="AC101">
        <v>1</v>
      </c>
      <c r="AD101">
        <v>4</v>
      </c>
      <c r="AE101">
        <v>23.8</v>
      </c>
      <c r="AF101">
        <f>SQRT(4)*AG101</f>
        <v>2</v>
      </c>
      <c r="AG101">
        <v>1</v>
      </c>
      <c r="AH101">
        <v>4</v>
      </c>
      <c r="AI101">
        <v>24.8</v>
      </c>
      <c r="AJ101">
        <f>SQRT(4)*AK101</f>
        <v>1.2</v>
      </c>
      <c r="AK101">
        <v>0.6</v>
      </c>
      <c r="AL101">
        <v>4</v>
      </c>
    </row>
    <row r="102" spans="2:38" ht="15.75" thickBot="1" x14ac:dyDescent="0.3">
      <c r="B102" s="75"/>
      <c r="C102" s="64">
        <v>3</v>
      </c>
      <c r="D102" s="64">
        <v>23.48</v>
      </c>
      <c r="E102" s="64">
        <v>23.24</v>
      </c>
      <c r="F102" s="64">
        <v>24.24</v>
      </c>
      <c r="G102" s="64">
        <v>23.06</v>
      </c>
      <c r="J102">
        <v>2</v>
      </c>
      <c r="K102">
        <v>24.2</v>
      </c>
      <c r="L102">
        <f t="shared" ref="L102:L104" si="7">SQRT(4)*M102</f>
        <v>0.8</v>
      </c>
      <c r="M102">
        <v>0.4</v>
      </c>
      <c r="N102">
        <v>4</v>
      </c>
      <c r="O102">
        <v>22.2</v>
      </c>
      <c r="P102">
        <f t="shared" ref="P102:P104" si="8">SQRT(4)*Q102</f>
        <v>2.6</v>
      </c>
      <c r="Q102">
        <v>1.3</v>
      </c>
      <c r="R102">
        <v>4</v>
      </c>
      <c r="S102">
        <v>24.5</v>
      </c>
      <c r="T102">
        <f t="shared" ref="T102:T104" si="9">SQRT(4)*U102</f>
        <v>1.2</v>
      </c>
      <c r="U102">
        <v>0.6</v>
      </c>
      <c r="V102">
        <v>4</v>
      </c>
      <c r="W102">
        <v>23.7</v>
      </c>
      <c r="X102">
        <f t="shared" ref="X102:X104" si="10">SQRT(4)*Y102</f>
        <v>1.2</v>
      </c>
      <c r="Y102">
        <v>0.6</v>
      </c>
      <c r="Z102">
        <v>4</v>
      </c>
      <c r="AA102">
        <v>22.8</v>
      </c>
      <c r="AB102">
        <f t="shared" ref="AB102:AB104" si="11">SQRT(4)*AC102</f>
        <v>1.8</v>
      </c>
      <c r="AC102">
        <v>0.9</v>
      </c>
      <c r="AD102">
        <v>4</v>
      </c>
      <c r="AE102">
        <v>24.1</v>
      </c>
      <c r="AF102">
        <f t="shared" ref="AF102:AF104" si="12">SQRT(4)*AG102</f>
        <v>2.4</v>
      </c>
      <c r="AG102">
        <v>1.2</v>
      </c>
      <c r="AH102">
        <v>4</v>
      </c>
      <c r="AI102">
        <v>26.9</v>
      </c>
      <c r="AJ102">
        <f t="shared" ref="AJ102:AJ104" si="13">SQRT(4)*AK102</f>
        <v>1.2</v>
      </c>
      <c r="AK102">
        <v>0.6</v>
      </c>
      <c r="AL102">
        <v>4</v>
      </c>
    </row>
    <row r="103" spans="2:38" ht="15.75" thickBot="1" x14ac:dyDescent="0.3">
      <c r="B103" s="77"/>
      <c r="C103" s="103">
        <v>4</v>
      </c>
      <c r="D103" s="103">
        <v>24.86</v>
      </c>
      <c r="E103" s="103">
        <v>25.19</v>
      </c>
      <c r="F103" s="103">
        <v>25.48</v>
      </c>
      <c r="G103" s="103">
        <v>19.11</v>
      </c>
      <c r="J103">
        <v>3</v>
      </c>
      <c r="K103">
        <v>24.8</v>
      </c>
      <c r="L103">
        <f t="shared" si="7"/>
        <v>0.6</v>
      </c>
      <c r="M103">
        <v>0.3</v>
      </c>
      <c r="N103">
        <v>4</v>
      </c>
      <c r="O103">
        <v>23.8</v>
      </c>
      <c r="P103">
        <f t="shared" si="8"/>
        <v>1.6</v>
      </c>
      <c r="Q103">
        <v>0.8</v>
      </c>
      <c r="R103">
        <v>4</v>
      </c>
      <c r="S103">
        <v>25.4</v>
      </c>
      <c r="T103">
        <f t="shared" si="9"/>
        <v>1</v>
      </c>
      <c r="U103">
        <v>0.5</v>
      </c>
      <c r="V103">
        <v>4</v>
      </c>
      <c r="W103">
        <v>24.9</v>
      </c>
      <c r="X103">
        <f t="shared" si="10"/>
        <v>1.4</v>
      </c>
      <c r="Y103">
        <v>0.7</v>
      </c>
      <c r="Z103">
        <v>4</v>
      </c>
      <c r="AA103">
        <v>24.3</v>
      </c>
      <c r="AB103">
        <f t="shared" si="11"/>
        <v>1.8</v>
      </c>
      <c r="AC103">
        <v>0.9</v>
      </c>
      <c r="AD103">
        <v>4</v>
      </c>
      <c r="AE103">
        <v>25.2</v>
      </c>
      <c r="AF103">
        <f t="shared" si="12"/>
        <v>2</v>
      </c>
      <c r="AG103">
        <v>1</v>
      </c>
      <c r="AH103">
        <v>4</v>
      </c>
      <c r="AI103" s="13" t="s">
        <v>44</v>
      </c>
      <c r="AJ103">
        <f t="shared" si="13"/>
        <v>0.6</v>
      </c>
      <c r="AK103">
        <v>0.3</v>
      </c>
      <c r="AL103">
        <v>4</v>
      </c>
    </row>
    <row r="104" spans="2:38" ht="15.75" thickBot="1" x14ac:dyDescent="0.3">
      <c r="B104" s="60" t="s">
        <v>144</v>
      </c>
      <c r="C104" s="105">
        <v>5</v>
      </c>
      <c r="D104" s="105">
        <v>24.95</v>
      </c>
      <c r="E104" s="105">
        <v>19.100000000000001</v>
      </c>
      <c r="F104" s="105">
        <v>24.14</v>
      </c>
      <c r="G104" s="105">
        <v>18.22</v>
      </c>
      <c r="J104">
        <v>4</v>
      </c>
      <c r="K104">
        <v>22.9</v>
      </c>
      <c r="L104">
        <f t="shared" si="7"/>
        <v>2.8</v>
      </c>
      <c r="M104">
        <v>1.4</v>
      </c>
      <c r="N104">
        <v>4</v>
      </c>
      <c r="O104">
        <v>18.899999999999999</v>
      </c>
      <c r="P104">
        <f t="shared" si="8"/>
        <v>2.2000000000000002</v>
      </c>
      <c r="Q104">
        <v>1.1000000000000001</v>
      </c>
      <c r="R104">
        <v>4</v>
      </c>
      <c r="S104">
        <v>23.3</v>
      </c>
      <c r="T104">
        <f t="shared" si="9"/>
        <v>2.4</v>
      </c>
      <c r="U104">
        <v>1.2</v>
      </c>
      <c r="V104">
        <v>4</v>
      </c>
      <c r="W104">
        <v>22.1</v>
      </c>
      <c r="X104">
        <f t="shared" si="10"/>
        <v>1.4</v>
      </c>
      <c r="Y104">
        <v>0.7</v>
      </c>
      <c r="Z104">
        <v>4</v>
      </c>
      <c r="AA104">
        <v>21.9</v>
      </c>
      <c r="AB104">
        <f t="shared" si="11"/>
        <v>1.2</v>
      </c>
      <c r="AC104">
        <v>0.6</v>
      </c>
      <c r="AD104">
        <v>4</v>
      </c>
      <c r="AE104">
        <v>21.5</v>
      </c>
      <c r="AF104">
        <f t="shared" si="12"/>
        <v>2.6</v>
      </c>
      <c r="AG104">
        <v>1.3</v>
      </c>
      <c r="AH104">
        <v>4</v>
      </c>
      <c r="AI104">
        <v>22.2</v>
      </c>
      <c r="AJ104">
        <f t="shared" si="13"/>
        <v>1.2</v>
      </c>
      <c r="AK104">
        <v>0.6</v>
      </c>
      <c r="AL104">
        <v>4</v>
      </c>
    </row>
    <row r="105" spans="2:38" ht="26.25" thickBot="1" x14ac:dyDescent="0.3">
      <c r="B105" s="60" t="s">
        <v>237</v>
      </c>
      <c r="C105" s="64">
        <v>6</v>
      </c>
      <c r="D105" s="64">
        <v>23.33</v>
      </c>
      <c r="E105" s="64">
        <v>23.71</v>
      </c>
      <c r="F105" s="64">
        <v>24.62</v>
      </c>
      <c r="G105" s="64">
        <v>18.329999999999998</v>
      </c>
    </row>
    <row r="106" spans="2:38" ht="15.75" thickBot="1" x14ac:dyDescent="0.3">
      <c r="B106" s="68"/>
      <c r="C106" s="64">
        <v>7</v>
      </c>
      <c r="D106" s="64">
        <v>25.38</v>
      </c>
      <c r="E106" s="64">
        <v>25.05</v>
      </c>
      <c r="F106" s="64">
        <v>24.76</v>
      </c>
      <c r="G106" s="64">
        <v>17.11</v>
      </c>
    </row>
    <row r="107" spans="2:38" ht="15.75" thickBot="1" x14ac:dyDescent="0.3">
      <c r="B107" s="71"/>
      <c r="C107" s="64">
        <v>8</v>
      </c>
      <c r="D107" s="64">
        <v>19.670000000000002</v>
      </c>
      <c r="E107" s="64">
        <v>20.95</v>
      </c>
      <c r="F107" s="64">
        <v>21.48</v>
      </c>
      <c r="G107" s="64">
        <v>21.94</v>
      </c>
    </row>
    <row r="108" spans="2:38" ht="15.75" thickBot="1" x14ac:dyDescent="0.3">
      <c r="B108" s="60" t="s">
        <v>144</v>
      </c>
      <c r="C108" s="64">
        <v>9</v>
      </c>
      <c r="D108" s="64">
        <v>22.81</v>
      </c>
      <c r="E108" s="64">
        <v>24.05</v>
      </c>
      <c r="F108" s="64">
        <v>24.76</v>
      </c>
      <c r="G108" s="64">
        <v>19.89</v>
      </c>
    </row>
    <row r="109" spans="2:38" ht="26.25" thickBot="1" x14ac:dyDescent="0.3">
      <c r="B109" s="60" t="s">
        <v>238</v>
      </c>
      <c r="C109" s="64">
        <v>10</v>
      </c>
      <c r="D109" s="64">
        <v>22.86</v>
      </c>
      <c r="E109" s="64">
        <v>22.95</v>
      </c>
      <c r="F109" s="64">
        <v>24.43</v>
      </c>
      <c r="G109" s="64">
        <v>24.06</v>
      </c>
    </row>
    <row r="110" spans="2:38" ht="15.75" thickBot="1" x14ac:dyDescent="0.3">
      <c r="B110" s="68"/>
      <c r="C110" s="64">
        <v>11</v>
      </c>
      <c r="D110" s="64">
        <v>25</v>
      </c>
      <c r="E110" s="64">
        <v>25.33</v>
      </c>
      <c r="F110" s="64">
        <v>25.81</v>
      </c>
      <c r="G110" s="64">
        <v>25.39</v>
      </c>
    </row>
    <row r="111" spans="2:38" ht="15.75" thickBot="1" x14ac:dyDescent="0.3">
      <c r="B111" s="69"/>
      <c r="C111" s="103">
        <v>12</v>
      </c>
      <c r="D111" s="103">
        <v>24.86</v>
      </c>
      <c r="E111" s="103">
        <v>25.48</v>
      </c>
      <c r="F111" s="103">
        <v>26.71</v>
      </c>
      <c r="G111" s="103">
        <v>24.06</v>
      </c>
    </row>
    <row r="112" spans="2:38" ht="15.75" thickBot="1" x14ac:dyDescent="0.3">
      <c r="B112" s="60" t="s">
        <v>144</v>
      </c>
      <c r="C112" s="105">
        <v>13</v>
      </c>
      <c r="D112" s="105">
        <v>25.38</v>
      </c>
      <c r="E112" s="105">
        <v>25.52</v>
      </c>
      <c r="F112" s="105">
        <v>27.05</v>
      </c>
      <c r="G112" s="105">
        <v>23.11</v>
      </c>
    </row>
    <row r="113" spans="2:7" ht="26.25" thickBot="1" x14ac:dyDescent="0.3">
      <c r="B113" s="60" t="s">
        <v>239</v>
      </c>
      <c r="C113" s="64">
        <v>14</v>
      </c>
      <c r="D113" s="64">
        <v>22.62</v>
      </c>
      <c r="E113" s="64">
        <v>23.48</v>
      </c>
      <c r="F113" s="64">
        <v>24.14</v>
      </c>
      <c r="G113" s="64">
        <v>19.940000000000001</v>
      </c>
    </row>
    <row r="114" spans="2:7" ht="15.75" thickBot="1" x14ac:dyDescent="0.3">
      <c r="B114" s="68"/>
      <c r="C114" s="64">
        <v>15</v>
      </c>
      <c r="D114" s="64">
        <v>22.71</v>
      </c>
      <c r="E114" s="64">
        <v>23.1</v>
      </c>
      <c r="F114" s="64">
        <v>24.1</v>
      </c>
      <c r="G114" s="64">
        <v>22.39</v>
      </c>
    </row>
    <row r="115" spans="2:7" ht="15.75" thickBot="1" x14ac:dyDescent="0.3">
      <c r="B115" s="71"/>
      <c r="C115" s="64">
        <v>16</v>
      </c>
      <c r="D115" s="64">
        <v>23.52</v>
      </c>
      <c r="E115" s="64">
        <v>22.86</v>
      </c>
      <c r="F115" s="64">
        <v>24.19</v>
      </c>
      <c r="G115" s="64">
        <v>22.83</v>
      </c>
    </row>
    <row r="116" spans="2:7" ht="15.75" thickBot="1" x14ac:dyDescent="0.3">
      <c r="B116" s="60" t="s">
        <v>144</v>
      </c>
      <c r="C116" s="64">
        <v>17</v>
      </c>
      <c r="D116" s="64">
        <v>22.95</v>
      </c>
      <c r="E116" s="64">
        <v>23.1</v>
      </c>
      <c r="F116" s="64">
        <v>25.29</v>
      </c>
      <c r="G116" s="64">
        <v>23.33</v>
      </c>
    </row>
    <row r="117" spans="2:7" ht="26.25" thickBot="1" x14ac:dyDescent="0.3">
      <c r="B117" s="60" t="s">
        <v>240</v>
      </c>
      <c r="C117" s="64">
        <v>18</v>
      </c>
      <c r="D117" s="64">
        <v>21.76</v>
      </c>
      <c r="E117" s="64">
        <v>21.71</v>
      </c>
      <c r="F117" s="64">
        <v>23.1</v>
      </c>
      <c r="G117" s="64">
        <v>21.39</v>
      </c>
    </row>
    <row r="118" spans="2:7" ht="15.75" thickBot="1" x14ac:dyDescent="0.3">
      <c r="B118" s="68"/>
      <c r="C118" s="64">
        <v>19</v>
      </c>
      <c r="D118" s="64">
        <v>25</v>
      </c>
      <c r="E118" s="64">
        <v>25.19</v>
      </c>
      <c r="F118" s="64">
        <v>26.33</v>
      </c>
      <c r="G118" s="64">
        <v>22.33</v>
      </c>
    </row>
    <row r="119" spans="2:7" ht="15.75" thickBot="1" x14ac:dyDescent="0.3">
      <c r="B119" s="69"/>
      <c r="C119" s="103">
        <v>20</v>
      </c>
      <c r="D119" s="103">
        <v>20.43</v>
      </c>
      <c r="E119" s="103">
        <v>21.19</v>
      </c>
      <c r="F119" s="103">
        <v>22.52</v>
      </c>
      <c r="G119" s="103">
        <v>20.440000000000001</v>
      </c>
    </row>
    <row r="120" spans="2:7" ht="15.75" thickBot="1" x14ac:dyDescent="0.3">
      <c r="B120" s="60" t="s">
        <v>144</v>
      </c>
      <c r="C120" s="105">
        <v>21</v>
      </c>
      <c r="D120" s="105">
        <v>24.62</v>
      </c>
      <c r="E120" s="105">
        <v>26.43</v>
      </c>
      <c r="F120" s="105">
        <v>27.14</v>
      </c>
      <c r="G120" s="105">
        <v>24.83</v>
      </c>
    </row>
    <row r="121" spans="2:7" ht="26.25" thickBot="1" x14ac:dyDescent="0.3">
      <c r="B121" s="60" t="s">
        <v>248</v>
      </c>
      <c r="C121" s="64">
        <v>22</v>
      </c>
      <c r="D121" s="64">
        <v>21.76</v>
      </c>
      <c r="E121" s="64">
        <v>22.19</v>
      </c>
      <c r="F121" s="64">
        <v>22.52</v>
      </c>
      <c r="G121" s="64">
        <v>21.33</v>
      </c>
    </row>
    <row r="122" spans="2:7" ht="15.75" thickBot="1" x14ac:dyDescent="0.3">
      <c r="B122" s="68"/>
      <c r="C122" s="64">
        <v>23</v>
      </c>
      <c r="D122" s="64">
        <v>26.24</v>
      </c>
      <c r="E122" s="64">
        <v>25.76</v>
      </c>
      <c r="F122" s="64">
        <v>26.52</v>
      </c>
      <c r="G122" s="64">
        <v>18.28</v>
      </c>
    </row>
    <row r="123" spans="2:7" ht="15.75" thickBot="1" x14ac:dyDescent="0.3">
      <c r="B123" s="71"/>
      <c r="C123" s="64">
        <v>24</v>
      </c>
      <c r="D123" s="64">
        <v>22.62</v>
      </c>
      <c r="E123" s="64">
        <v>21.86</v>
      </c>
      <c r="F123" s="64">
        <v>24.57</v>
      </c>
      <c r="G123" s="64">
        <v>21.56</v>
      </c>
    </row>
    <row r="124" spans="2:7" ht="15.75" thickBot="1" x14ac:dyDescent="0.3">
      <c r="B124" s="60" t="s">
        <v>108</v>
      </c>
      <c r="C124" s="64">
        <v>25</v>
      </c>
      <c r="D124" s="64">
        <v>23.14</v>
      </c>
      <c r="E124" s="64">
        <v>25.24</v>
      </c>
      <c r="F124" s="64">
        <v>27.29</v>
      </c>
      <c r="G124" s="64">
        <v>20.440000000000001</v>
      </c>
    </row>
    <row r="125" spans="2:7" ht="26.25" thickBot="1" x14ac:dyDescent="0.3">
      <c r="B125" s="60" t="s">
        <v>126</v>
      </c>
      <c r="C125" s="64">
        <v>26</v>
      </c>
      <c r="D125" s="64">
        <v>25.24</v>
      </c>
      <c r="E125" s="64">
        <v>27.24</v>
      </c>
      <c r="F125" s="64">
        <v>28.71</v>
      </c>
      <c r="G125" s="64">
        <v>22.39</v>
      </c>
    </row>
    <row r="126" spans="2:7" ht="15.75" thickBot="1" x14ac:dyDescent="0.3">
      <c r="B126" s="68"/>
      <c r="C126" s="64">
        <v>27</v>
      </c>
      <c r="D126" s="64">
        <v>24.86</v>
      </c>
      <c r="E126" s="64">
        <v>27.1</v>
      </c>
      <c r="F126" s="64">
        <v>28.62</v>
      </c>
      <c r="G126" s="64">
        <v>22.39</v>
      </c>
    </row>
    <row r="127" spans="2:7" ht="15.75" thickBot="1" x14ac:dyDescent="0.3">
      <c r="B127" s="71"/>
      <c r="C127" s="64">
        <v>28</v>
      </c>
      <c r="D127" s="64">
        <v>26.14</v>
      </c>
      <c r="E127" s="64">
        <v>27.86</v>
      </c>
      <c r="F127" s="64">
        <v>28.38</v>
      </c>
      <c r="G127" s="64">
        <v>23.44</v>
      </c>
    </row>
    <row r="130" spans="1:36" ht="15.75" thickBot="1" x14ac:dyDescent="0.3">
      <c r="A130" t="s">
        <v>134</v>
      </c>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row>
    <row r="131" spans="1:36" ht="15.75" thickBot="1" x14ac:dyDescent="0.3">
      <c r="B131" s="172" t="s">
        <v>103</v>
      </c>
      <c r="C131" s="174" t="s">
        <v>109</v>
      </c>
      <c r="D131" s="109" t="s">
        <v>127</v>
      </c>
      <c r="E131" s="171" t="s">
        <v>389</v>
      </c>
      <c r="I131" s="8"/>
      <c r="J131" s="8"/>
      <c r="K131" s="8"/>
      <c r="L131" s="8"/>
      <c r="M131" s="8"/>
      <c r="N131" s="8"/>
      <c r="O131" s="8"/>
      <c r="P131" s="8"/>
      <c r="Q131" s="8"/>
      <c r="R131" s="8"/>
      <c r="S131" s="8"/>
      <c r="T131" s="8"/>
      <c r="U131" s="8"/>
      <c r="V131" s="8"/>
      <c r="W131" s="8"/>
      <c r="X131" s="8"/>
      <c r="Y131" s="8"/>
      <c r="Z131" s="8"/>
      <c r="AA131" s="8"/>
      <c r="AB131" s="8"/>
      <c r="AC131" s="8"/>
      <c r="AD131" s="8"/>
      <c r="AE131" s="8"/>
      <c r="AF131" s="8"/>
    </row>
    <row r="132" spans="1:36" ht="23.25" customHeight="1" thickBot="1" x14ac:dyDescent="0.3">
      <c r="B132" s="173"/>
      <c r="C132" s="175"/>
      <c r="D132" s="4" t="s">
        <v>128</v>
      </c>
      <c r="E132" s="171"/>
      <c r="I132" s="9" t="s">
        <v>12</v>
      </c>
      <c r="J132" s="9"/>
      <c r="K132" s="9"/>
      <c r="L132" s="9"/>
      <c r="M132" s="9"/>
      <c r="N132" s="9"/>
      <c r="O132" s="9"/>
      <c r="P132" s="9"/>
      <c r="Q132" s="9"/>
      <c r="R132" s="9"/>
      <c r="S132" s="9"/>
      <c r="T132" s="9"/>
      <c r="U132" s="9"/>
      <c r="V132" s="9"/>
      <c r="W132" s="9"/>
      <c r="X132" s="9"/>
      <c r="Y132" s="9"/>
      <c r="Z132" s="9"/>
      <c r="AA132" s="9"/>
      <c r="AB132" s="9"/>
      <c r="AC132" s="9"/>
      <c r="AD132" s="9"/>
      <c r="AE132" s="9"/>
      <c r="AF132" s="9"/>
    </row>
    <row r="133" spans="1:36" ht="15.75" thickBot="1" x14ac:dyDescent="0.3">
      <c r="B133" s="108" t="s">
        <v>119</v>
      </c>
      <c r="C133" s="113">
        <v>1</v>
      </c>
      <c r="D133" s="114">
        <v>0.73499999999999999</v>
      </c>
      <c r="E133" s="141">
        <f>D133/L11*1000</f>
        <v>1.8467336683417086</v>
      </c>
      <c r="I133" t="s">
        <v>390</v>
      </c>
    </row>
    <row r="134" spans="1:36" ht="15.75" thickBot="1" x14ac:dyDescent="0.3">
      <c r="B134" s="108" t="s">
        <v>120</v>
      </c>
      <c r="C134" s="113">
        <v>2</v>
      </c>
      <c r="D134" s="114">
        <v>0.98199999999999998</v>
      </c>
      <c r="E134" s="141">
        <f t="shared" ref="E134:E197" si="14">D134/L12*1000</f>
        <v>2.5440414507772018</v>
      </c>
      <c r="I134" s="158" t="s">
        <v>10</v>
      </c>
      <c r="J134" s="158"/>
      <c r="K134" s="158"/>
      <c r="L134" s="158"/>
      <c r="M134" s="158" t="s">
        <v>242</v>
      </c>
      <c r="N134" s="158"/>
      <c r="O134" s="158"/>
      <c r="P134" s="158"/>
      <c r="Q134" s="158" t="s">
        <v>243</v>
      </c>
      <c r="R134" s="158"/>
      <c r="S134" s="158"/>
      <c r="T134" s="158"/>
      <c r="U134" s="158" t="s">
        <v>244</v>
      </c>
      <c r="V134" s="158"/>
      <c r="W134" s="158"/>
      <c r="X134" s="158"/>
      <c r="Y134" s="158" t="s">
        <v>245</v>
      </c>
      <c r="Z134" s="158"/>
      <c r="AA134" s="158"/>
      <c r="AB134" s="158"/>
      <c r="AC134" s="158" t="s">
        <v>246</v>
      </c>
      <c r="AD134" s="158"/>
      <c r="AE134" s="158"/>
      <c r="AF134" s="158"/>
      <c r="AG134" s="158" t="s">
        <v>33</v>
      </c>
      <c r="AH134" s="158"/>
      <c r="AI134" s="158"/>
      <c r="AJ134" s="158"/>
    </row>
    <row r="135" spans="1:36" ht="15.75" thickBot="1" x14ac:dyDescent="0.3">
      <c r="B135" s="75"/>
      <c r="C135" s="113">
        <v>3</v>
      </c>
      <c r="D135" s="114">
        <v>0.97699999999999998</v>
      </c>
      <c r="E135" s="141">
        <f t="shared" si="14"/>
        <v>2.3599033816425119</v>
      </c>
      <c r="I135" s="140" t="s">
        <v>12</v>
      </c>
      <c r="J135" s="140" t="s">
        <v>3</v>
      </c>
      <c r="K135" s="140" t="s">
        <v>13</v>
      </c>
      <c r="L135" s="140" t="s">
        <v>14</v>
      </c>
      <c r="M135" s="140" t="s">
        <v>12</v>
      </c>
      <c r="N135" s="140" t="s">
        <v>3</v>
      </c>
      <c r="O135" s="140" t="s">
        <v>13</v>
      </c>
      <c r="P135" s="140" t="s">
        <v>14</v>
      </c>
      <c r="Q135" s="140" t="s">
        <v>12</v>
      </c>
      <c r="R135" s="140" t="s">
        <v>3</v>
      </c>
      <c r="S135" s="140" t="s">
        <v>13</v>
      </c>
      <c r="T135" s="140" t="s">
        <v>14</v>
      </c>
      <c r="U135" s="140" t="s">
        <v>12</v>
      </c>
      <c r="V135" s="140" t="s">
        <v>3</v>
      </c>
      <c r="W135" s="140" t="s">
        <v>13</v>
      </c>
      <c r="X135" s="140" t="s">
        <v>14</v>
      </c>
      <c r="Y135" s="140" t="s">
        <v>12</v>
      </c>
      <c r="Z135" s="140" t="s">
        <v>3</v>
      </c>
      <c r="AA135" s="140" t="s">
        <v>13</v>
      </c>
      <c r="AB135" s="140" t="s">
        <v>14</v>
      </c>
      <c r="AC135" s="140" t="s">
        <v>12</v>
      </c>
      <c r="AD135" s="140" t="s">
        <v>3</v>
      </c>
      <c r="AE135" s="140" t="s">
        <v>13</v>
      </c>
      <c r="AF135" s="140" t="s">
        <v>14</v>
      </c>
      <c r="AG135" s="140" t="s">
        <v>12</v>
      </c>
      <c r="AH135" s="140" t="s">
        <v>3</v>
      </c>
      <c r="AI135" s="140" t="s">
        <v>13</v>
      </c>
      <c r="AJ135" s="140" t="s">
        <v>14</v>
      </c>
    </row>
    <row r="136" spans="1:36" ht="15.75" thickBot="1" x14ac:dyDescent="0.3">
      <c r="B136" s="75"/>
      <c r="C136" s="113">
        <v>4</v>
      </c>
      <c r="D136" s="114">
        <v>0.71899999999999997</v>
      </c>
      <c r="E136" s="141">
        <f t="shared" si="14"/>
        <v>1.7367149758454106</v>
      </c>
      <c r="I136" s="6">
        <f>AVERAGE(D133:D144)</f>
        <v>0.80249999999999977</v>
      </c>
      <c r="J136" s="140">
        <f>_xlfn.STDEV.S(D133:D144)</f>
        <v>0.10628820168853276</v>
      </c>
      <c r="K136" s="3">
        <f>J136/SQRT(12)</f>
        <v>3.0682760928277812E-2</v>
      </c>
      <c r="L136" s="3">
        <v>12</v>
      </c>
      <c r="M136" s="3">
        <f>AVERAGE(D145:D156)</f>
        <v>0.77424999999999988</v>
      </c>
      <c r="N136" s="140">
        <f>_xlfn.STDEV.S(D145:D156)</f>
        <v>0.13943400198334382</v>
      </c>
      <c r="O136" s="3">
        <f>N136/SQRT(12)</f>
        <v>4.0251129289635187E-2</v>
      </c>
      <c r="P136" s="3">
        <v>12</v>
      </c>
      <c r="Q136" s="3">
        <f>AVERAGE(D157:D168)</f>
        <v>0.83449999999999991</v>
      </c>
      <c r="R136" s="140">
        <f>_xlfn.STDEV.S(D157:D168)</f>
        <v>9.5171137718037632E-2</v>
      </c>
      <c r="S136" s="3">
        <f>R136/SQRT(12)</f>
        <v>2.7473540990295989E-2</v>
      </c>
      <c r="T136" s="3">
        <v>12</v>
      </c>
      <c r="U136" s="3">
        <f>AVERAGE(D169:D180)</f>
        <v>0.79766666666666675</v>
      </c>
      <c r="V136" s="140">
        <f>_xlfn.STDEV.S(D169:D180)</f>
        <v>0.14136820610366926</v>
      </c>
      <c r="W136" s="3">
        <f>V136/SQRT(12)</f>
        <v>4.0809485924403976E-2</v>
      </c>
      <c r="X136" s="147">
        <v>12</v>
      </c>
      <c r="Y136" s="6">
        <f>AVERAGE(D181:D192)</f>
        <v>0.67599999999999982</v>
      </c>
      <c r="Z136" s="140">
        <f>_xlfn.STDEV.S(D181:D192)</f>
        <v>7.9030488938246948E-2</v>
      </c>
      <c r="AA136" s="3">
        <f>Z136/SQRT(12)</f>
        <v>2.2814137031342309E-2</v>
      </c>
      <c r="AB136" s="3">
        <v>12</v>
      </c>
      <c r="AC136" s="3">
        <f>AVERAGE(D193:D204)</f>
        <v>0.76133333333333331</v>
      </c>
      <c r="AD136" s="140">
        <f>_xlfn.STDEV.S(D193:D204)</f>
        <v>0.1917002078688744</v>
      </c>
      <c r="AE136" s="3">
        <f>AD136/SQRT(12)</f>
        <v>5.5339083308400927E-2</v>
      </c>
      <c r="AF136" s="3">
        <v>12</v>
      </c>
      <c r="AG136" s="3">
        <f>AVERAGE(D205:D216)</f>
        <v>0.44091666666666662</v>
      </c>
      <c r="AH136" s="140">
        <f>_xlfn.STDEV.S(D205:D216)</f>
        <v>6.691033122203556E-2</v>
      </c>
      <c r="AI136" s="3">
        <f>AH136/SQRT(12)</f>
        <v>1.9315348871304629E-2</v>
      </c>
      <c r="AJ136" s="3">
        <v>12</v>
      </c>
    </row>
    <row r="137" spans="1:36" ht="15.75" thickBot="1" x14ac:dyDescent="0.3">
      <c r="B137" s="75"/>
      <c r="C137" s="113">
        <v>5</v>
      </c>
      <c r="D137" s="114">
        <v>0.66500000000000004</v>
      </c>
      <c r="E137" s="141">
        <f t="shared" si="14"/>
        <v>1.7183462532299743</v>
      </c>
    </row>
    <row r="138" spans="1:36" ht="15.75" thickBot="1" x14ac:dyDescent="0.3">
      <c r="B138" s="75"/>
      <c r="C138" s="113">
        <v>6</v>
      </c>
      <c r="D138" s="114">
        <v>0.84499999999999997</v>
      </c>
      <c r="E138" s="141">
        <f t="shared" si="14"/>
        <v>1.9117647058823528</v>
      </c>
      <c r="I138" t="s">
        <v>46</v>
      </c>
    </row>
    <row r="139" spans="1:36" ht="15.75" thickBot="1" x14ac:dyDescent="0.3">
      <c r="B139" s="75"/>
      <c r="C139" s="113">
        <v>7</v>
      </c>
      <c r="D139" s="114">
        <v>0.68500000000000005</v>
      </c>
      <c r="E139" s="141">
        <f t="shared" si="14"/>
        <v>1.5747126436781611</v>
      </c>
      <c r="I139" s="158" t="s">
        <v>10</v>
      </c>
      <c r="J139" s="158"/>
      <c r="K139" s="158"/>
      <c r="L139" s="158"/>
      <c r="M139" s="158" t="s">
        <v>242</v>
      </c>
      <c r="N139" s="158"/>
      <c r="O139" s="158"/>
      <c r="P139" s="158"/>
      <c r="Q139" s="158" t="s">
        <v>243</v>
      </c>
      <c r="R139" s="158"/>
      <c r="S139" s="158"/>
      <c r="T139" s="158"/>
      <c r="U139" s="158" t="s">
        <v>244</v>
      </c>
      <c r="V139" s="158"/>
      <c r="W139" s="158"/>
      <c r="X139" s="158"/>
      <c r="Y139" s="158" t="s">
        <v>245</v>
      </c>
      <c r="Z139" s="158"/>
      <c r="AA139" s="158"/>
      <c r="AB139" s="158"/>
      <c r="AC139" s="158" t="s">
        <v>246</v>
      </c>
      <c r="AD139" s="158"/>
      <c r="AE139" s="158"/>
      <c r="AF139" s="158"/>
      <c r="AG139" s="158" t="s">
        <v>33</v>
      </c>
      <c r="AH139" s="158"/>
      <c r="AI139" s="158"/>
      <c r="AJ139" s="158"/>
    </row>
    <row r="140" spans="1:36" ht="15.75" thickBot="1" x14ac:dyDescent="0.3">
      <c r="B140" s="75"/>
      <c r="C140" s="113">
        <v>8</v>
      </c>
      <c r="D140" s="114">
        <v>0.83</v>
      </c>
      <c r="E140" s="141">
        <f t="shared" si="14"/>
        <v>2.1282051282051282</v>
      </c>
      <c r="I140" s="140" t="s">
        <v>12</v>
      </c>
      <c r="J140" s="140" t="s">
        <v>3</v>
      </c>
      <c r="K140" s="140" t="s">
        <v>13</v>
      </c>
      <c r="L140" s="140" t="s">
        <v>14</v>
      </c>
      <c r="M140" s="140" t="s">
        <v>12</v>
      </c>
      <c r="N140" s="140" t="s">
        <v>3</v>
      </c>
      <c r="O140" s="140" t="s">
        <v>13</v>
      </c>
      <c r="P140" s="140" t="s">
        <v>14</v>
      </c>
      <c r="Q140" s="140" t="s">
        <v>12</v>
      </c>
      <c r="R140" s="140" t="s">
        <v>3</v>
      </c>
      <c r="S140" s="140" t="s">
        <v>13</v>
      </c>
      <c r="T140" s="140" t="s">
        <v>14</v>
      </c>
      <c r="U140" s="140" t="s">
        <v>12</v>
      </c>
      <c r="V140" s="140" t="s">
        <v>3</v>
      </c>
      <c r="W140" s="140" t="s">
        <v>13</v>
      </c>
      <c r="X140" s="140" t="s">
        <v>14</v>
      </c>
      <c r="Y140" s="140" t="s">
        <v>12</v>
      </c>
      <c r="Z140" s="140" t="s">
        <v>3</v>
      </c>
      <c r="AA140" s="140" t="s">
        <v>13</v>
      </c>
      <c r="AB140" s="140" t="s">
        <v>14</v>
      </c>
      <c r="AC140" s="140" t="s">
        <v>12</v>
      </c>
      <c r="AD140" s="140" t="s">
        <v>3</v>
      </c>
      <c r="AE140" s="140" t="s">
        <v>13</v>
      </c>
      <c r="AF140" s="140" t="s">
        <v>14</v>
      </c>
      <c r="AG140" s="140" t="s">
        <v>12</v>
      </c>
      <c r="AH140" s="140" t="s">
        <v>3</v>
      </c>
      <c r="AI140" s="140" t="s">
        <v>13</v>
      </c>
      <c r="AJ140" s="140" t="s">
        <v>14</v>
      </c>
    </row>
    <row r="141" spans="1:36" ht="15.75" thickBot="1" x14ac:dyDescent="0.3">
      <c r="B141" s="75"/>
      <c r="C141" s="113">
        <v>9</v>
      </c>
      <c r="D141" s="114">
        <v>0.88200000000000001</v>
      </c>
      <c r="E141" s="141">
        <f t="shared" si="14"/>
        <v>2.1617647058823533</v>
      </c>
      <c r="I141" s="140">
        <v>1.96</v>
      </c>
      <c r="J141" s="140">
        <f t="shared" ref="J141" si="15">SQRT(12)*K141</f>
        <v>0.27712812921102037</v>
      </c>
      <c r="K141" s="140">
        <v>0.08</v>
      </c>
      <c r="L141" s="140">
        <v>12</v>
      </c>
      <c r="M141" s="140">
        <v>1.97</v>
      </c>
      <c r="N141" s="140">
        <f t="shared" ref="N141" si="16">SQRT(12)*O141</f>
        <v>0.24248711305964282</v>
      </c>
      <c r="O141" s="140">
        <v>7.0000000000000007E-2</v>
      </c>
      <c r="P141" s="140">
        <v>12</v>
      </c>
      <c r="Q141" s="140">
        <v>2.0299999999999998</v>
      </c>
      <c r="R141" s="140">
        <f t="shared" ref="R141" si="17">SQRT(12)*S141</f>
        <v>0.24248711305964282</v>
      </c>
      <c r="S141" s="140">
        <v>7.0000000000000007E-2</v>
      </c>
      <c r="T141" s="140">
        <v>12</v>
      </c>
      <c r="U141" s="140">
        <v>2.0099999999999998</v>
      </c>
      <c r="V141" s="140">
        <f t="shared" ref="V141" si="18">SQRT(12)*W141</f>
        <v>0.34641016151377546</v>
      </c>
      <c r="W141" s="140">
        <v>0.1</v>
      </c>
      <c r="X141" s="140">
        <v>12</v>
      </c>
      <c r="Y141" s="140">
        <v>1.89</v>
      </c>
      <c r="Z141" s="140">
        <f t="shared" ref="Z141" si="19">SQRT(12)*AA141</f>
        <v>0.17320508075688773</v>
      </c>
      <c r="AA141" s="140">
        <v>0.05</v>
      </c>
      <c r="AB141" s="140">
        <v>12</v>
      </c>
      <c r="AC141" s="140">
        <v>2.1</v>
      </c>
      <c r="AD141" s="140">
        <f t="shared" ref="AD141" si="20">SQRT(12)*AE141</f>
        <v>0.31176914536239786</v>
      </c>
      <c r="AE141" s="140">
        <v>0.09</v>
      </c>
      <c r="AF141" s="140">
        <v>12</v>
      </c>
      <c r="AG141" s="140" t="s">
        <v>47</v>
      </c>
      <c r="AH141" s="140">
        <f t="shared" ref="AH141" si="21">SQRT(12)*AI141</f>
        <v>0.13856406460551018</v>
      </c>
      <c r="AI141" s="140">
        <v>0.04</v>
      </c>
      <c r="AJ141" s="140">
        <v>12</v>
      </c>
    </row>
    <row r="142" spans="1:36" ht="15.75" thickBot="1" x14ac:dyDescent="0.3">
      <c r="B142" s="75"/>
      <c r="C142" s="113">
        <v>10</v>
      </c>
      <c r="D142" s="114">
        <v>0.76900000000000002</v>
      </c>
      <c r="E142" s="141">
        <f t="shared" si="14"/>
        <v>1.7842227378190254</v>
      </c>
    </row>
    <row r="143" spans="1:36" ht="15.75" thickBot="1" x14ac:dyDescent="0.3">
      <c r="B143" s="75"/>
      <c r="C143" s="113">
        <v>11</v>
      </c>
      <c r="D143" s="114">
        <v>0.82199999999999995</v>
      </c>
      <c r="E143" s="141">
        <f t="shared" si="14"/>
        <v>1.9027777777777777</v>
      </c>
      <c r="AG143" t="s">
        <v>386</v>
      </c>
    </row>
    <row r="144" spans="1:36" ht="15.75" thickBot="1" x14ac:dyDescent="0.3">
      <c r="B144" s="77"/>
      <c r="C144" s="115">
        <v>12</v>
      </c>
      <c r="D144" s="116">
        <v>0.71899999999999997</v>
      </c>
      <c r="E144" s="141">
        <f t="shared" si="14"/>
        <v>1.8821989528795811</v>
      </c>
    </row>
    <row r="145" spans="2:5" ht="15.75" thickBot="1" x14ac:dyDescent="0.3">
      <c r="B145" s="108" t="s">
        <v>236</v>
      </c>
      <c r="C145" s="117">
        <v>13</v>
      </c>
      <c r="D145" s="118">
        <v>0.66500000000000004</v>
      </c>
      <c r="E145" s="141">
        <f t="shared" si="14"/>
        <v>1.8627450980392157</v>
      </c>
    </row>
    <row r="146" spans="2:5" ht="26.25" thickBot="1" x14ac:dyDescent="0.3">
      <c r="B146" s="60" t="s">
        <v>237</v>
      </c>
      <c r="C146" s="113">
        <v>14</v>
      </c>
      <c r="D146" s="114">
        <v>0.71099999999999997</v>
      </c>
      <c r="E146" s="148">
        <f t="shared" si="14"/>
        <v>1.6496519721577725</v>
      </c>
    </row>
    <row r="147" spans="2:5" ht="15.75" thickBot="1" x14ac:dyDescent="0.3">
      <c r="B147" s="75"/>
      <c r="C147" s="113">
        <v>15</v>
      </c>
      <c r="D147" s="114">
        <v>0.72299999999999998</v>
      </c>
      <c r="E147" s="141">
        <f t="shared" si="14"/>
        <v>1.7764127764127764</v>
      </c>
    </row>
    <row r="148" spans="2:5" ht="15.75" thickBot="1" x14ac:dyDescent="0.3">
      <c r="B148" s="75"/>
      <c r="C148" s="113">
        <v>16</v>
      </c>
      <c r="D148" s="114">
        <v>0.97099999999999997</v>
      </c>
      <c r="E148" s="141">
        <f t="shared" si="14"/>
        <v>2.3009478672985781</v>
      </c>
    </row>
    <row r="149" spans="2:5" ht="15.75" thickBot="1" x14ac:dyDescent="0.3">
      <c r="B149" s="75"/>
      <c r="C149" s="113">
        <v>17</v>
      </c>
      <c r="D149" s="114">
        <v>0.749</v>
      </c>
      <c r="E149" s="141">
        <f t="shared" si="14"/>
        <v>1.9205128205128206</v>
      </c>
    </row>
    <row r="150" spans="2:5" ht="15.75" thickBot="1" x14ac:dyDescent="0.3">
      <c r="B150" s="75"/>
      <c r="C150" s="113">
        <v>18</v>
      </c>
      <c r="D150" s="114">
        <v>0.86599999999999999</v>
      </c>
      <c r="E150" s="141">
        <f t="shared" si="14"/>
        <v>2.0619047619047617</v>
      </c>
    </row>
    <row r="151" spans="2:5" ht="15.75" thickBot="1" x14ac:dyDescent="0.3">
      <c r="B151" s="75"/>
      <c r="C151" s="113">
        <v>19</v>
      </c>
      <c r="D151" s="114">
        <v>1.0309999999999999</v>
      </c>
      <c r="E151" s="141">
        <f t="shared" si="14"/>
        <v>2.2962138084632513</v>
      </c>
    </row>
    <row r="152" spans="2:5" ht="15.75" thickBot="1" x14ac:dyDescent="0.3">
      <c r="B152" s="75"/>
      <c r="C152" s="113">
        <v>20</v>
      </c>
      <c r="D152" s="114">
        <v>0.71799999999999997</v>
      </c>
      <c r="E152" s="141">
        <f t="shared" si="14"/>
        <v>1.7994987468671677</v>
      </c>
    </row>
    <row r="153" spans="2:5" ht="15.75" thickBot="1" x14ac:dyDescent="0.3">
      <c r="B153" s="75"/>
      <c r="C153" s="113">
        <v>21</v>
      </c>
      <c r="D153" s="114">
        <v>0.76</v>
      </c>
      <c r="E153" s="141">
        <f t="shared" si="14"/>
        <v>2.0596205962059622</v>
      </c>
    </row>
    <row r="154" spans="2:5" ht="15.75" thickBot="1" x14ac:dyDescent="0.3">
      <c r="B154" s="75"/>
      <c r="C154" s="113">
        <v>22</v>
      </c>
      <c r="D154" s="114">
        <v>0.505</v>
      </c>
      <c r="E154" s="141">
        <f t="shared" si="14"/>
        <v>1.5930599369085172</v>
      </c>
    </row>
    <row r="155" spans="2:5" ht="15.75" thickBot="1" x14ac:dyDescent="0.3">
      <c r="B155" s="75"/>
      <c r="C155" s="113">
        <v>23</v>
      </c>
      <c r="D155" s="114">
        <v>0.84499999999999997</v>
      </c>
      <c r="E155" s="141">
        <f t="shared" si="14"/>
        <v>2.0410628019323669</v>
      </c>
    </row>
    <row r="156" spans="2:5" ht="15.75" thickBot="1" x14ac:dyDescent="0.3">
      <c r="B156" s="76"/>
      <c r="C156" s="113">
        <v>24</v>
      </c>
      <c r="D156" s="114">
        <v>0.747</v>
      </c>
      <c r="E156" s="141">
        <f t="shared" si="14"/>
        <v>2.2705167173252279</v>
      </c>
    </row>
    <row r="157" spans="2:5" ht="15.75" thickBot="1" x14ac:dyDescent="0.3">
      <c r="B157" s="108" t="s">
        <v>236</v>
      </c>
      <c r="C157" s="113">
        <v>25</v>
      </c>
      <c r="D157" s="114">
        <v>0.72799999999999998</v>
      </c>
      <c r="E157" s="141">
        <f t="shared" si="14"/>
        <v>1.7886977886977886</v>
      </c>
    </row>
    <row r="158" spans="2:5" ht="26.25" thickBot="1" x14ac:dyDescent="0.3">
      <c r="B158" s="60" t="s">
        <v>238</v>
      </c>
      <c r="C158" s="113">
        <v>26</v>
      </c>
      <c r="D158" s="114">
        <v>0.69</v>
      </c>
      <c r="E158" s="148">
        <f t="shared" si="14"/>
        <v>1.6995073891625614</v>
      </c>
    </row>
    <row r="159" spans="2:5" ht="15.75" thickBot="1" x14ac:dyDescent="0.3">
      <c r="B159" s="75"/>
      <c r="C159" s="113">
        <v>27</v>
      </c>
      <c r="D159" s="114">
        <v>0.80500000000000005</v>
      </c>
      <c r="E159" s="141">
        <f t="shared" si="14"/>
        <v>2.048346055979644</v>
      </c>
    </row>
    <row r="160" spans="2:5" ht="15.75" thickBot="1" x14ac:dyDescent="0.3">
      <c r="B160" s="75"/>
      <c r="C160" s="113">
        <v>28</v>
      </c>
      <c r="D160" s="114">
        <v>0.82399999999999995</v>
      </c>
      <c r="E160" s="141">
        <f t="shared" si="14"/>
        <v>2.1347150259067358</v>
      </c>
    </row>
    <row r="161" spans="2:5" ht="15.75" thickBot="1" x14ac:dyDescent="0.3">
      <c r="B161" s="75"/>
      <c r="C161" s="113">
        <v>29</v>
      </c>
      <c r="D161" s="114">
        <v>0.9</v>
      </c>
      <c r="E161" s="141">
        <f t="shared" si="14"/>
        <v>2.278481012658228</v>
      </c>
    </row>
    <row r="162" spans="2:5" ht="15.75" thickBot="1" x14ac:dyDescent="0.3">
      <c r="B162" s="75"/>
      <c r="C162" s="113">
        <v>30</v>
      </c>
      <c r="D162" s="114">
        <v>0.91</v>
      </c>
      <c r="E162" s="141">
        <f t="shared" si="14"/>
        <v>2.3333333333333335</v>
      </c>
    </row>
    <row r="163" spans="2:5" ht="15.75" thickBot="1" x14ac:dyDescent="0.3">
      <c r="B163" s="75"/>
      <c r="C163" s="113">
        <v>31</v>
      </c>
      <c r="D163" s="114">
        <v>0.88900000000000001</v>
      </c>
      <c r="E163" s="141">
        <f t="shared" si="14"/>
        <v>2.1267942583732058</v>
      </c>
    </row>
    <row r="164" spans="2:5" ht="15.75" thickBot="1" x14ac:dyDescent="0.3">
      <c r="B164" s="75"/>
      <c r="C164" s="113">
        <v>32</v>
      </c>
      <c r="D164" s="114">
        <v>0.69899999999999995</v>
      </c>
      <c r="E164" s="141">
        <f t="shared" si="14"/>
        <v>1.5328947368421053</v>
      </c>
    </row>
    <row r="165" spans="2:5" ht="15.75" thickBot="1" x14ac:dyDescent="0.3">
      <c r="B165" s="75"/>
      <c r="C165" s="113">
        <v>33</v>
      </c>
      <c r="D165" s="114">
        <v>0.86399999999999999</v>
      </c>
      <c r="E165" s="141">
        <f t="shared" si="14"/>
        <v>2.018691588785047</v>
      </c>
    </row>
    <row r="166" spans="2:5" ht="15.75" thickBot="1" x14ac:dyDescent="0.3">
      <c r="B166" s="75"/>
      <c r="C166" s="113">
        <v>34</v>
      </c>
      <c r="D166" s="114">
        <v>0.94799999999999995</v>
      </c>
      <c r="E166" s="141">
        <f t="shared" si="14"/>
        <v>2.2253521126760565</v>
      </c>
    </row>
    <row r="167" spans="2:5" ht="15.75" thickBot="1" x14ac:dyDescent="0.3">
      <c r="B167" s="75"/>
      <c r="C167" s="113">
        <v>35</v>
      </c>
      <c r="D167" s="114">
        <v>0.78500000000000003</v>
      </c>
      <c r="E167" s="141">
        <f t="shared" si="14"/>
        <v>2.0076726342711</v>
      </c>
    </row>
    <row r="168" spans="2:5" ht="15.75" thickBot="1" x14ac:dyDescent="0.3">
      <c r="B168" s="77"/>
      <c r="C168" s="115">
        <v>86</v>
      </c>
      <c r="D168" s="116">
        <v>0.97199999999999998</v>
      </c>
      <c r="E168" s="141">
        <f t="shared" si="14"/>
        <v>2.1038961038961039</v>
      </c>
    </row>
    <row r="169" spans="2:5" ht="15.75" thickBot="1" x14ac:dyDescent="0.3">
      <c r="B169" s="108" t="s">
        <v>236</v>
      </c>
      <c r="C169" s="117">
        <v>37</v>
      </c>
      <c r="D169" s="118">
        <v>0.95</v>
      </c>
      <c r="E169" s="141">
        <f t="shared" si="14"/>
        <v>2.4484536082474229</v>
      </c>
    </row>
    <row r="170" spans="2:5" ht="26.25" thickBot="1" x14ac:dyDescent="0.3">
      <c r="B170" s="60" t="s">
        <v>239</v>
      </c>
      <c r="C170" s="113">
        <v>87</v>
      </c>
      <c r="D170" s="114">
        <v>0.93700000000000006</v>
      </c>
      <c r="E170" s="148">
        <f t="shared" si="14"/>
        <v>2.2524038461538463</v>
      </c>
    </row>
    <row r="171" spans="2:5" ht="15.75" thickBot="1" x14ac:dyDescent="0.3">
      <c r="B171" s="75"/>
      <c r="C171" s="113">
        <v>39</v>
      </c>
      <c r="D171" s="114">
        <v>0.874</v>
      </c>
      <c r="E171" s="141">
        <f t="shared" si="14"/>
        <v>1.8132780082987552</v>
      </c>
    </row>
    <row r="172" spans="2:5" ht="15.75" thickBot="1" x14ac:dyDescent="0.3">
      <c r="B172" s="75"/>
      <c r="C172" s="113">
        <v>40</v>
      </c>
      <c r="D172" s="114">
        <v>0.79500000000000004</v>
      </c>
      <c r="E172" s="141">
        <f t="shared" si="14"/>
        <v>2.0025188916876577</v>
      </c>
    </row>
    <row r="173" spans="2:5" ht="15.75" thickBot="1" x14ac:dyDescent="0.3">
      <c r="B173" s="75"/>
      <c r="C173" s="113">
        <v>41</v>
      </c>
      <c r="D173" s="114">
        <v>0.66600000000000004</v>
      </c>
      <c r="E173" s="141">
        <f t="shared" si="14"/>
        <v>1.6283618581907091</v>
      </c>
    </row>
    <row r="174" spans="2:5" ht="15.75" thickBot="1" x14ac:dyDescent="0.3">
      <c r="B174" s="75"/>
      <c r="C174" s="113">
        <v>42</v>
      </c>
      <c r="D174" s="114">
        <v>1.0649999999999999</v>
      </c>
      <c r="E174" s="141">
        <f t="shared" si="14"/>
        <v>2.6625000000000001</v>
      </c>
    </row>
    <row r="175" spans="2:5" ht="15.75" thickBot="1" x14ac:dyDescent="0.3">
      <c r="B175" s="75"/>
      <c r="C175" s="113">
        <v>43</v>
      </c>
      <c r="D175" s="114">
        <v>0.83599999999999997</v>
      </c>
      <c r="E175" s="141">
        <f t="shared" si="14"/>
        <v>2.1491002570694082</v>
      </c>
    </row>
    <row r="176" spans="2:5" ht="15.75" thickBot="1" x14ac:dyDescent="0.3">
      <c r="B176" s="75"/>
      <c r="C176" s="113">
        <v>44</v>
      </c>
      <c r="D176" s="114">
        <v>0.77500000000000002</v>
      </c>
      <c r="E176" s="141">
        <f t="shared" si="14"/>
        <v>2.0666666666666669</v>
      </c>
    </row>
    <row r="177" spans="2:5" ht="15.75" thickBot="1" x14ac:dyDescent="0.3">
      <c r="B177" s="75"/>
      <c r="C177" s="113">
        <v>45</v>
      </c>
      <c r="D177" s="114">
        <v>0.68500000000000005</v>
      </c>
      <c r="E177" s="141">
        <f t="shared" si="14"/>
        <v>1.9187675070028014</v>
      </c>
    </row>
    <row r="178" spans="2:5" ht="15.75" thickBot="1" x14ac:dyDescent="0.3">
      <c r="B178" s="75"/>
      <c r="C178" s="113">
        <v>46</v>
      </c>
      <c r="D178" s="114">
        <v>0.72099999999999997</v>
      </c>
      <c r="E178" s="141">
        <f t="shared" si="14"/>
        <v>1.7331730769230769</v>
      </c>
    </row>
    <row r="179" spans="2:5" ht="15.75" thickBot="1" x14ac:dyDescent="0.3">
      <c r="B179" s="75"/>
      <c r="C179" s="113">
        <v>47</v>
      </c>
      <c r="D179" s="114">
        <v>0.56899999999999995</v>
      </c>
      <c r="E179" s="141">
        <f t="shared" si="14"/>
        <v>1.5378378378378377</v>
      </c>
    </row>
    <row r="180" spans="2:5" ht="15.75" thickBot="1" x14ac:dyDescent="0.3">
      <c r="B180" s="76"/>
      <c r="C180" s="113">
        <v>48</v>
      </c>
      <c r="D180" s="114">
        <v>0.69899999999999995</v>
      </c>
      <c r="E180" s="141">
        <f t="shared" si="14"/>
        <v>1.8840970350404311</v>
      </c>
    </row>
    <row r="181" spans="2:5" ht="15.75" thickBot="1" x14ac:dyDescent="0.3">
      <c r="B181" s="108" t="s">
        <v>236</v>
      </c>
      <c r="C181" s="113">
        <v>49</v>
      </c>
      <c r="D181" s="114">
        <v>0.68799999999999994</v>
      </c>
      <c r="E181" s="141">
        <f t="shared" si="14"/>
        <v>2.0476190476190474</v>
      </c>
    </row>
    <row r="182" spans="2:5" ht="26.25" thickBot="1" x14ac:dyDescent="0.3">
      <c r="B182" s="60" t="s">
        <v>240</v>
      </c>
      <c r="C182" s="113">
        <v>50</v>
      </c>
      <c r="D182" s="114">
        <v>0.65700000000000003</v>
      </c>
      <c r="E182" s="148">
        <f t="shared" si="14"/>
        <v>1.825</v>
      </c>
    </row>
    <row r="183" spans="2:5" ht="15.75" thickBot="1" x14ac:dyDescent="0.3">
      <c r="B183" s="75"/>
      <c r="C183" s="113">
        <v>51</v>
      </c>
      <c r="D183" s="114">
        <v>0.75</v>
      </c>
      <c r="E183" s="141">
        <f t="shared" si="14"/>
        <v>1.7482517482517483</v>
      </c>
    </row>
    <row r="184" spans="2:5" ht="15.75" thickBot="1" x14ac:dyDescent="0.3">
      <c r="B184" s="75"/>
      <c r="C184" s="113">
        <v>52</v>
      </c>
      <c r="D184" s="114">
        <v>0.69399999999999995</v>
      </c>
      <c r="E184" s="141">
        <f t="shared" si="14"/>
        <v>1.9828571428571427</v>
      </c>
    </row>
    <row r="185" spans="2:5" ht="15.75" thickBot="1" x14ac:dyDescent="0.3">
      <c r="B185" s="75"/>
      <c r="C185" s="113">
        <v>53</v>
      </c>
      <c r="D185" s="114">
        <v>0.746</v>
      </c>
      <c r="E185" s="141">
        <f t="shared" si="14"/>
        <v>1.9840425531914891</v>
      </c>
    </row>
    <row r="186" spans="2:5" ht="15.75" thickBot="1" x14ac:dyDescent="0.3">
      <c r="B186" s="75"/>
      <c r="C186" s="113">
        <v>54</v>
      </c>
      <c r="D186" s="114">
        <v>0.59399999999999997</v>
      </c>
      <c r="E186" s="141">
        <f t="shared" si="14"/>
        <v>1.9285714285714286</v>
      </c>
    </row>
    <row r="187" spans="2:5" ht="15.75" thickBot="1" x14ac:dyDescent="0.3">
      <c r="B187" s="75"/>
      <c r="C187" s="113">
        <v>55</v>
      </c>
      <c r="D187" s="114">
        <v>0.84699999999999998</v>
      </c>
      <c r="E187" s="141">
        <f t="shared" si="14"/>
        <v>2.1829896907216493</v>
      </c>
    </row>
    <row r="188" spans="2:5" ht="15.75" thickBot="1" x14ac:dyDescent="0.3">
      <c r="B188" s="75"/>
      <c r="C188" s="113">
        <v>56</v>
      </c>
      <c r="D188" s="114">
        <v>0.69699999999999995</v>
      </c>
      <c r="E188" s="141">
        <f t="shared" si="14"/>
        <v>2.1121212121212118</v>
      </c>
    </row>
    <row r="189" spans="2:5" ht="15.75" thickBot="1" x14ac:dyDescent="0.3">
      <c r="B189" s="75"/>
      <c r="C189" s="113">
        <v>57</v>
      </c>
      <c r="D189" s="114">
        <v>0.65600000000000003</v>
      </c>
      <c r="E189" s="141">
        <f t="shared" si="14"/>
        <v>1.6692111959287534</v>
      </c>
    </row>
    <row r="190" spans="2:5" ht="15.75" thickBot="1" x14ac:dyDescent="0.3">
      <c r="B190" s="75"/>
      <c r="C190" s="113">
        <v>58</v>
      </c>
      <c r="D190" s="114">
        <v>0.57299999999999995</v>
      </c>
      <c r="E190" s="141">
        <f t="shared" si="14"/>
        <v>1.6705539358600583</v>
      </c>
    </row>
    <row r="191" spans="2:5" ht="15.75" thickBot="1" x14ac:dyDescent="0.3">
      <c r="B191" s="75"/>
      <c r="C191" s="113">
        <v>59</v>
      </c>
      <c r="D191" s="114">
        <v>0.60599999999999998</v>
      </c>
      <c r="E191" s="141">
        <f t="shared" si="14"/>
        <v>1.7215909090909089</v>
      </c>
    </row>
    <row r="192" spans="2:5" ht="15.75" thickBot="1" x14ac:dyDescent="0.3">
      <c r="B192" s="77"/>
      <c r="C192" s="115">
        <v>60</v>
      </c>
      <c r="D192" s="116">
        <v>0.60399999999999998</v>
      </c>
      <c r="E192" s="141">
        <f t="shared" si="14"/>
        <v>1.8303030303030301</v>
      </c>
    </row>
    <row r="193" spans="2:5" ht="15.75" thickBot="1" x14ac:dyDescent="0.3">
      <c r="B193" s="108" t="s">
        <v>236</v>
      </c>
      <c r="C193" s="117">
        <v>61</v>
      </c>
      <c r="D193" s="118">
        <v>0.77</v>
      </c>
      <c r="E193" s="141">
        <f t="shared" si="14"/>
        <v>1.8465227817745804</v>
      </c>
    </row>
    <row r="194" spans="2:5" ht="26.25" thickBot="1" x14ac:dyDescent="0.3">
      <c r="B194" s="60" t="s">
        <v>241</v>
      </c>
      <c r="C194" s="113">
        <v>62</v>
      </c>
      <c r="D194" s="114">
        <v>0.65200000000000002</v>
      </c>
      <c r="E194" s="148">
        <f t="shared" si="14"/>
        <v>2.1733333333333333</v>
      </c>
    </row>
    <row r="195" spans="2:5" ht="15.75" thickBot="1" x14ac:dyDescent="0.3">
      <c r="B195" s="75"/>
      <c r="C195" s="113">
        <v>63</v>
      </c>
      <c r="D195" s="114">
        <v>0.95899999999999996</v>
      </c>
      <c r="E195" s="141">
        <f t="shared" si="14"/>
        <v>2.2617924528301887</v>
      </c>
    </row>
    <row r="196" spans="2:5" ht="15.75" thickBot="1" x14ac:dyDescent="0.3">
      <c r="B196" s="75"/>
      <c r="C196" s="113">
        <v>64</v>
      </c>
      <c r="D196" s="114">
        <v>0.52400000000000002</v>
      </c>
      <c r="E196" s="141">
        <f t="shared" si="14"/>
        <v>1.627329192546584</v>
      </c>
    </row>
    <row r="197" spans="2:5" ht="15.75" thickBot="1" x14ac:dyDescent="0.3">
      <c r="B197" s="75"/>
      <c r="C197" s="113">
        <v>65</v>
      </c>
      <c r="D197" s="114">
        <v>0.66900000000000004</v>
      </c>
      <c r="E197" s="141">
        <f t="shared" si="14"/>
        <v>1.9676470588235297</v>
      </c>
    </row>
    <row r="198" spans="2:5" ht="15.75" thickBot="1" x14ac:dyDescent="0.3">
      <c r="B198" s="75"/>
      <c r="C198" s="113">
        <v>66</v>
      </c>
      <c r="D198" s="114">
        <v>0.6</v>
      </c>
      <c r="E198" s="141">
        <f t="shared" ref="E198:E216" si="22">D198/L76*1000</f>
        <v>1.7094017094017093</v>
      </c>
    </row>
    <row r="199" spans="2:5" ht="15.75" thickBot="1" x14ac:dyDescent="0.3">
      <c r="B199" s="75"/>
      <c r="C199" s="113">
        <v>67</v>
      </c>
      <c r="D199" s="114">
        <v>0.97099999999999997</v>
      </c>
      <c r="E199" s="141">
        <f t="shared" si="22"/>
        <v>2.3916256157635467</v>
      </c>
    </row>
    <row r="200" spans="2:5" ht="15.75" thickBot="1" x14ac:dyDescent="0.3">
      <c r="B200" s="75"/>
      <c r="C200" s="113">
        <v>68</v>
      </c>
      <c r="D200" s="114">
        <v>0.69399999999999995</v>
      </c>
      <c r="E200" s="141">
        <f t="shared" si="22"/>
        <v>2.182389937106918</v>
      </c>
    </row>
    <row r="201" spans="2:5" ht="15.75" thickBot="1" x14ac:dyDescent="0.3">
      <c r="B201" s="75"/>
      <c r="C201" s="113">
        <v>69</v>
      </c>
      <c r="D201" s="114">
        <v>1.036</v>
      </c>
      <c r="E201" s="141">
        <f t="shared" si="22"/>
        <v>2.4549763033175358</v>
      </c>
    </row>
    <row r="202" spans="2:5" ht="15.75" thickBot="1" x14ac:dyDescent="0.3">
      <c r="B202" s="75"/>
      <c r="C202" s="113">
        <v>70</v>
      </c>
      <c r="D202" s="114">
        <v>0.78400000000000003</v>
      </c>
      <c r="E202" s="141">
        <f t="shared" si="22"/>
        <v>2.5704918032786885</v>
      </c>
    </row>
    <row r="203" spans="2:5" ht="15.75" thickBot="1" x14ac:dyDescent="0.3">
      <c r="B203" s="75"/>
      <c r="C203" s="113">
        <v>71</v>
      </c>
      <c r="D203" s="114">
        <v>0.47699999999999998</v>
      </c>
      <c r="E203" s="141">
        <f t="shared" si="22"/>
        <v>1.7345454545454546</v>
      </c>
    </row>
    <row r="204" spans="2:5" ht="15.75" thickBot="1" x14ac:dyDescent="0.3">
      <c r="B204" s="76"/>
      <c r="C204" s="113">
        <v>72</v>
      </c>
      <c r="D204" s="114">
        <v>1</v>
      </c>
      <c r="E204" s="141">
        <f t="shared" si="22"/>
        <v>2.3041474654377878</v>
      </c>
    </row>
    <row r="205" spans="2:5" ht="15.75" thickBot="1" x14ac:dyDescent="0.3">
      <c r="B205" s="60" t="s">
        <v>68</v>
      </c>
      <c r="C205" s="113">
        <v>73</v>
      </c>
      <c r="D205" s="114">
        <v>0.35</v>
      </c>
      <c r="E205" s="141">
        <f t="shared" si="22"/>
        <v>1.0802469135802468</v>
      </c>
    </row>
    <row r="206" spans="2:5" ht="26.25" thickBot="1" x14ac:dyDescent="0.3">
      <c r="B206" s="60" t="s">
        <v>126</v>
      </c>
      <c r="C206" s="113">
        <v>74</v>
      </c>
      <c r="D206" s="114">
        <v>0.55600000000000005</v>
      </c>
      <c r="E206" s="148">
        <f t="shared" si="22"/>
        <v>1.4005037783375316</v>
      </c>
    </row>
    <row r="207" spans="2:5" ht="15.75" thickBot="1" x14ac:dyDescent="0.3">
      <c r="B207" s="68"/>
      <c r="C207" s="113">
        <v>75</v>
      </c>
      <c r="D207" s="114">
        <v>0.31900000000000001</v>
      </c>
      <c r="E207" s="141">
        <f t="shared" si="22"/>
        <v>0.83507853403141363</v>
      </c>
    </row>
    <row r="208" spans="2:5" ht="15.75" thickBot="1" x14ac:dyDescent="0.3">
      <c r="B208" s="68"/>
      <c r="C208" s="113">
        <v>85</v>
      </c>
      <c r="D208" s="114">
        <v>0.501</v>
      </c>
      <c r="E208" s="141">
        <f t="shared" si="22"/>
        <v>1.1490825688073394</v>
      </c>
    </row>
    <row r="209" spans="1:32" ht="15.75" thickBot="1" x14ac:dyDescent="0.3">
      <c r="B209" s="68"/>
      <c r="C209" s="113">
        <v>77</v>
      </c>
      <c r="D209" s="114">
        <v>0.40600000000000003</v>
      </c>
      <c r="E209" s="141">
        <f t="shared" si="22"/>
        <v>1.0826666666666667</v>
      </c>
    </row>
    <row r="210" spans="1:32" ht="15.75" thickBot="1" x14ac:dyDescent="0.3">
      <c r="B210" s="68"/>
      <c r="C210" s="113">
        <v>78</v>
      </c>
      <c r="D210" s="114">
        <v>0.39900000000000002</v>
      </c>
      <c r="E210" s="141">
        <f t="shared" si="22"/>
        <v>1.0754716981132075</v>
      </c>
    </row>
    <row r="211" spans="1:32" ht="15.75" thickBot="1" x14ac:dyDescent="0.3">
      <c r="B211" s="68"/>
      <c r="C211" s="113">
        <v>79</v>
      </c>
      <c r="D211" s="114">
        <v>0.47299999999999998</v>
      </c>
      <c r="E211" s="141">
        <f t="shared" si="22"/>
        <v>1.2097186700767264</v>
      </c>
    </row>
    <row r="212" spans="1:32" ht="15.75" thickBot="1" x14ac:dyDescent="0.3">
      <c r="B212" s="68"/>
      <c r="C212" s="113">
        <v>80</v>
      </c>
      <c r="D212" s="114">
        <v>0.496</v>
      </c>
      <c r="E212" s="141">
        <f t="shared" si="22"/>
        <v>1.2186732186732185</v>
      </c>
    </row>
    <row r="213" spans="1:32" ht="15.75" thickBot="1" x14ac:dyDescent="0.3">
      <c r="B213" s="68"/>
      <c r="C213" s="113">
        <v>81</v>
      </c>
      <c r="D213" s="114">
        <v>0.48599999999999999</v>
      </c>
      <c r="E213" s="141">
        <f t="shared" si="22"/>
        <v>1.35</v>
      </c>
    </row>
    <row r="214" spans="1:32" ht="15.75" thickBot="1" x14ac:dyDescent="0.3">
      <c r="B214" s="68"/>
      <c r="C214" s="113">
        <v>82</v>
      </c>
      <c r="D214" s="114">
        <v>0.441</v>
      </c>
      <c r="E214" s="141">
        <f t="shared" si="22"/>
        <v>1.1454545454545455</v>
      </c>
    </row>
    <row r="215" spans="1:32" ht="15.75" thickBot="1" x14ac:dyDescent="0.3">
      <c r="B215" s="68"/>
      <c r="C215" s="113">
        <v>83</v>
      </c>
      <c r="D215" s="114">
        <v>0.436</v>
      </c>
      <c r="E215" s="141">
        <f t="shared" si="22"/>
        <v>1.0900000000000001</v>
      </c>
    </row>
    <row r="216" spans="1:32" ht="15.75" thickBot="1" x14ac:dyDescent="0.3">
      <c r="B216" s="71"/>
      <c r="C216" s="113">
        <v>84</v>
      </c>
      <c r="D216" s="114">
        <v>0.42799999999999999</v>
      </c>
      <c r="E216" s="141">
        <f t="shared" si="22"/>
        <v>1.1662125340599454</v>
      </c>
    </row>
    <row r="218" spans="1:32" ht="15.75" thickBot="1" x14ac:dyDescent="0.3">
      <c r="A218" t="s">
        <v>192</v>
      </c>
    </row>
    <row r="219" spans="1:32" ht="15.75" thickBot="1" x14ac:dyDescent="0.3">
      <c r="B219" s="172" t="s">
        <v>103</v>
      </c>
      <c r="C219" s="112" t="s">
        <v>129</v>
      </c>
      <c r="D219" s="109" t="s">
        <v>131</v>
      </c>
      <c r="E219" s="170" t="s">
        <v>231</v>
      </c>
    </row>
    <row r="220" spans="1:32" ht="32.25" customHeight="1" thickBot="1" x14ac:dyDescent="0.3">
      <c r="B220" s="173"/>
      <c r="C220" s="119" t="s">
        <v>130</v>
      </c>
      <c r="D220" s="4" t="s">
        <v>128</v>
      </c>
      <c r="E220" s="170"/>
    </row>
    <row r="221" spans="1:32" ht="15.75" thickBot="1" x14ac:dyDescent="0.3">
      <c r="B221" s="108" t="s">
        <v>119</v>
      </c>
      <c r="C221" s="113">
        <v>1</v>
      </c>
      <c r="D221" s="114">
        <v>0.70699999999999996</v>
      </c>
      <c r="E221" s="141">
        <f>D221/L11*1000</f>
        <v>1.7763819095477387</v>
      </c>
      <c r="I221" s="159"/>
      <c r="J221" s="159"/>
      <c r="K221" s="159"/>
      <c r="L221" s="159"/>
      <c r="M221" s="159"/>
      <c r="N221" s="159"/>
      <c r="O221" s="159"/>
      <c r="P221" s="159"/>
      <c r="Q221" s="159"/>
      <c r="R221" s="159"/>
      <c r="S221" s="159"/>
      <c r="T221" s="159"/>
      <c r="U221" s="159"/>
      <c r="V221" s="159"/>
      <c r="W221" s="159"/>
      <c r="X221" s="159"/>
      <c r="Y221" s="159"/>
      <c r="Z221" s="159"/>
      <c r="AA221" s="159"/>
      <c r="AB221" s="159"/>
      <c r="AC221" s="159"/>
      <c r="AD221" s="159"/>
      <c r="AE221" s="159"/>
      <c r="AF221" s="159"/>
    </row>
    <row r="222" spans="1:32" ht="15.75" thickBot="1" x14ac:dyDescent="0.3">
      <c r="B222" s="108" t="s">
        <v>120</v>
      </c>
      <c r="C222" s="113">
        <v>2</v>
      </c>
      <c r="D222" s="114">
        <v>0.91700000000000004</v>
      </c>
      <c r="E222" s="141">
        <f t="shared" ref="E222:E285" si="23">D222/L12*1000</f>
        <v>2.3756476683937824</v>
      </c>
      <c r="I222" s="8"/>
      <c r="J222" s="8"/>
      <c r="K222" s="8"/>
      <c r="L222" s="8"/>
      <c r="M222" s="8"/>
      <c r="N222" s="8"/>
      <c r="O222" s="8"/>
      <c r="P222" s="8"/>
      <c r="Q222" s="8"/>
      <c r="R222" s="8"/>
      <c r="S222" s="8"/>
      <c r="T222" s="8"/>
      <c r="U222" s="8"/>
      <c r="V222" s="8"/>
      <c r="W222" s="8"/>
      <c r="X222" s="8"/>
      <c r="Y222" s="8"/>
      <c r="Z222" s="8"/>
      <c r="AA222" s="8"/>
      <c r="AB222" s="8"/>
      <c r="AC222" s="8"/>
      <c r="AD222" s="8"/>
      <c r="AE222" s="8"/>
      <c r="AF222" s="8"/>
    </row>
    <row r="223" spans="1:32" ht="15.75" thickBot="1" x14ac:dyDescent="0.3">
      <c r="B223" s="75"/>
      <c r="C223" s="113">
        <v>3</v>
      </c>
      <c r="D223" s="114">
        <v>0.89500000000000002</v>
      </c>
      <c r="E223" s="141">
        <f t="shared" si="23"/>
        <v>2.1618357487922708</v>
      </c>
      <c r="I223" s="9" t="s">
        <v>12</v>
      </c>
      <c r="J223" s="9"/>
      <c r="K223" s="9"/>
      <c r="L223" s="9"/>
      <c r="M223" s="9"/>
      <c r="N223" s="9"/>
      <c r="O223" s="9"/>
      <c r="P223" s="9"/>
      <c r="Q223" s="9"/>
      <c r="R223" s="9"/>
      <c r="S223" s="9"/>
      <c r="T223" s="9"/>
      <c r="U223" s="9"/>
      <c r="V223" s="9"/>
      <c r="W223" s="9"/>
      <c r="X223" s="9"/>
      <c r="Y223" s="9"/>
      <c r="Z223" s="9"/>
      <c r="AA223" s="9"/>
      <c r="AB223" s="9"/>
      <c r="AC223" s="9"/>
      <c r="AD223" s="9"/>
      <c r="AE223" s="9"/>
      <c r="AF223" s="9"/>
    </row>
    <row r="224" spans="1:32" ht="15.75" thickBot="1" x14ac:dyDescent="0.3">
      <c r="B224" s="75"/>
      <c r="C224" s="113">
        <v>4</v>
      </c>
      <c r="D224" s="114">
        <v>0.874</v>
      </c>
      <c r="E224" s="141">
        <f t="shared" si="23"/>
        <v>2.1111111111111107</v>
      </c>
      <c r="I224" t="s">
        <v>391</v>
      </c>
    </row>
    <row r="225" spans="2:36" ht="15.75" thickBot="1" x14ac:dyDescent="0.3">
      <c r="B225" s="75"/>
      <c r="C225" s="113">
        <v>5</v>
      </c>
      <c r="D225" s="114">
        <v>0.72299999999999998</v>
      </c>
      <c r="E225" s="141">
        <f t="shared" si="23"/>
        <v>1.8682170542635659</v>
      </c>
      <c r="I225" s="176" t="s">
        <v>10</v>
      </c>
      <c r="J225" s="176"/>
      <c r="K225" s="176"/>
      <c r="L225" s="176"/>
      <c r="M225" s="158" t="s">
        <v>242</v>
      </c>
      <c r="N225" s="158"/>
      <c r="O225" s="158"/>
      <c r="P225" s="158"/>
      <c r="Q225" s="158" t="s">
        <v>243</v>
      </c>
      <c r="R225" s="158"/>
      <c r="S225" s="158"/>
      <c r="T225" s="158"/>
      <c r="U225" s="158" t="s">
        <v>244</v>
      </c>
      <c r="V225" s="158"/>
      <c r="W225" s="158"/>
      <c r="X225" s="158"/>
      <c r="Y225" s="158" t="s">
        <v>245</v>
      </c>
      <c r="Z225" s="158"/>
      <c r="AA225" s="158"/>
      <c r="AB225" s="158"/>
      <c r="AC225" s="158" t="s">
        <v>246</v>
      </c>
      <c r="AD225" s="158"/>
      <c r="AE225" s="158"/>
      <c r="AF225" s="158"/>
      <c r="AG225" s="158" t="s">
        <v>33</v>
      </c>
      <c r="AH225" s="158"/>
      <c r="AI225" s="158"/>
      <c r="AJ225" s="158"/>
    </row>
    <row r="226" spans="2:36" ht="15.75" thickBot="1" x14ac:dyDescent="0.3">
      <c r="B226" s="75"/>
      <c r="C226" s="113">
        <v>6</v>
      </c>
      <c r="D226" s="114">
        <v>0.57299999999999995</v>
      </c>
      <c r="E226" s="141">
        <f t="shared" si="23"/>
        <v>1.2963800904977376</v>
      </c>
      <c r="I226" s="140" t="s">
        <v>12</v>
      </c>
      <c r="J226" s="140" t="s">
        <v>3</v>
      </c>
      <c r="K226" s="140" t="s">
        <v>13</v>
      </c>
      <c r="L226" s="140" t="s">
        <v>14</v>
      </c>
      <c r="M226" s="140" t="s">
        <v>12</v>
      </c>
      <c r="N226" s="140" t="s">
        <v>3</v>
      </c>
      <c r="O226" s="140" t="s">
        <v>13</v>
      </c>
      <c r="P226" s="140" t="s">
        <v>14</v>
      </c>
      <c r="Q226" s="140" t="s">
        <v>12</v>
      </c>
      <c r="R226" s="140" t="s">
        <v>3</v>
      </c>
      <c r="S226" s="140" t="s">
        <v>13</v>
      </c>
      <c r="T226" s="140" t="s">
        <v>14</v>
      </c>
      <c r="U226" s="140" t="s">
        <v>12</v>
      </c>
      <c r="V226" s="140" t="s">
        <v>3</v>
      </c>
      <c r="W226" s="140" t="s">
        <v>13</v>
      </c>
      <c r="X226" s="140" t="s">
        <v>14</v>
      </c>
      <c r="Y226" s="140" t="s">
        <v>12</v>
      </c>
      <c r="Z226" s="140" t="s">
        <v>3</v>
      </c>
      <c r="AA226" s="140" t="s">
        <v>13</v>
      </c>
      <c r="AB226" s="140" t="s">
        <v>14</v>
      </c>
      <c r="AC226" s="140" t="s">
        <v>12</v>
      </c>
      <c r="AD226" s="140" t="s">
        <v>3</v>
      </c>
      <c r="AE226" s="140" t="s">
        <v>13</v>
      </c>
      <c r="AF226" s="140" t="s">
        <v>14</v>
      </c>
      <c r="AG226" s="140" t="s">
        <v>12</v>
      </c>
      <c r="AH226" s="140" t="s">
        <v>3</v>
      </c>
      <c r="AI226" s="140" t="s">
        <v>13</v>
      </c>
      <c r="AJ226" s="140" t="s">
        <v>14</v>
      </c>
    </row>
    <row r="227" spans="2:36" ht="15.75" thickBot="1" x14ac:dyDescent="0.3">
      <c r="B227" s="75"/>
      <c r="C227" s="113">
        <v>7</v>
      </c>
      <c r="D227" s="114">
        <v>0.90800000000000003</v>
      </c>
      <c r="E227" s="141">
        <f t="shared" si="23"/>
        <v>2.0873563218390805</v>
      </c>
      <c r="I227" s="140">
        <f>AVERAGE(D221:D232)</f>
        <v>0.75058333333333349</v>
      </c>
      <c r="J227" s="140">
        <f>_xlfn.STDEV.S(D221:D232)</f>
        <v>0.12113437942544523</v>
      </c>
      <c r="K227" s="140">
        <f>J227/SQRT(12)</f>
        <v>3.4968483284699536E-2</v>
      </c>
      <c r="L227" s="3">
        <v>12</v>
      </c>
      <c r="M227" s="140">
        <f>AVERAGE(D233:D244)</f>
        <v>0.69358333333333333</v>
      </c>
      <c r="N227" s="140">
        <f>_xlfn.STDEV.S(D233:D244)</f>
        <v>0.11291948727327987</v>
      </c>
      <c r="O227" s="140">
        <f>N227/SQRT(12)</f>
        <v>3.2597048186991329E-2</v>
      </c>
      <c r="P227" s="3">
        <v>12</v>
      </c>
      <c r="Q227" s="140">
        <f>AVERAGE(D245:D256)</f>
        <v>0.78133333333333332</v>
      </c>
      <c r="R227" s="140">
        <f>_xlfn.STDEV.S(D245:D256)</f>
        <v>0.13181207927357932</v>
      </c>
      <c r="S227" s="140">
        <f>R227/SQRT(12)</f>
        <v>3.8050869725522657E-2</v>
      </c>
      <c r="T227" s="3">
        <v>12</v>
      </c>
      <c r="U227" s="140">
        <f>AVERAGE(D257:D268)</f>
        <v>0.72616666666666674</v>
      </c>
      <c r="V227" s="140">
        <f>_xlfn.STDEV.S(D257:D268)</f>
        <v>9.4814491923902872E-2</v>
      </c>
      <c r="W227" s="140">
        <f>V227/SQRT(12)</f>
        <v>2.7370586217671463E-2</v>
      </c>
      <c r="X227" s="3">
        <v>12</v>
      </c>
      <c r="Y227" s="140">
        <f>AVERAGE(D269:D280)</f>
        <v>0.60683333333333322</v>
      </c>
      <c r="Z227" s="140">
        <f>_xlfn.STDEV.S(D269:D280)</f>
        <v>0.1113290236872297</v>
      </c>
      <c r="AA227" s="140">
        <f>Z227/SQRT(12)</f>
        <v>3.2137920897220146E-2</v>
      </c>
      <c r="AB227" s="3">
        <v>12</v>
      </c>
      <c r="AC227" s="140">
        <f>AVERAGE(D281:D292)</f>
        <v>0.6505833333333334</v>
      </c>
      <c r="AD227" s="140">
        <f>_xlfn.STDEV.S(D281:D292)</f>
        <v>0.14186258289007109</v>
      </c>
      <c r="AE227" s="140">
        <f>AD227/SQRT(12)</f>
        <v>4.0952200209759072E-2</v>
      </c>
      <c r="AF227" s="3">
        <v>12</v>
      </c>
      <c r="AG227" s="140">
        <f>AVERAGE(D293:D304)</f>
        <v>0.25908333333333333</v>
      </c>
      <c r="AH227" s="140">
        <f>_xlfn.STDEV.S(D293:D304)</f>
        <v>9.0907003763919886E-2</v>
      </c>
      <c r="AI227" s="140">
        <f>AH227/SQRT(12)</f>
        <v>2.6242591547160736E-2</v>
      </c>
      <c r="AJ227" s="3">
        <v>12</v>
      </c>
    </row>
    <row r="228" spans="2:36" ht="15.75" thickBot="1" x14ac:dyDescent="0.3">
      <c r="B228" s="75"/>
      <c r="C228" s="113">
        <v>8</v>
      </c>
      <c r="D228" s="114">
        <v>0.77</v>
      </c>
      <c r="E228" s="141">
        <f t="shared" si="23"/>
        <v>1.9743589743589745</v>
      </c>
    </row>
    <row r="229" spans="2:36" ht="15.75" thickBot="1" x14ac:dyDescent="0.3">
      <c r="B229" s="75"/>
      <c r="C229" s="113">
        <v>9</v>
      </c>
      <c r="D229" s="114">
        <v>0.70099999999999996</v>
      </c>
      <c r="E229" s="141">
        <f t="shared" si="23"/>
        <v>1.7181372549019607</v>
      </c>
    </row>
    <row r="230" spans="2:36" ht="15.75" thickBot="1" x14ac:dyDescent="0.3">
      <c r="B230" s="75"/>
      <c r="C230" s="113">
        <v>10</v>
      </c>
      <c r="D230" s="114">
        <v>0.66100000000000003</v>
      </c>
      <c r="E230" s="141">
        <f t="shared" si="23"/>
        <v>1.5336426914153132</v>
      </c>
      <c r="I230" t="s">
        <v>12</v>
      </c>
    </row>
    <row r="231" spans="2:36" ht="15.75" thickBot="1" x14ac:dyDescent="0.3">
      <c r="B231" s="75"/>
      <c r="C231" s="113">
        <v>11</v>
      </c>
      <c r="D231" s="114">
        <v>0.60099999999999998</v>
      </c>
      <c r="E231" s="141">
        <f t="shared" si="23"/>
        <v>1.3912037037037037</v>
      </c>
      <c r="I231" t="s">
        <v>49</v>
      </c>
    </row>
    <row r="232" spans="2:36" ht="15.75" thickBot="1" x14ac:dyDescent="0.3">
      <c r="B232" s="77"/>
      <c r="C232" s="115">
        <v>12</v>
      </c>
      <c r="D232" s="116">
        <v>0.67700000000000005</v>
      </c>
      <c r="E232" s="141">
        <f t="shared" si="23"/>
        <v>1.7722513089005236</v>
      </c>
      <c r="I232" s="176" t="s">
        <v>10</v>
      </c>
      <c r="J232" s="176"/>
      <c r="K232" s="176"/>
      <c r="L232" s="176"/>
      <c r="M232" s="158" t="s">
        <v>242</v>
      </c>
      <c r="N232" s="158"/>
      <c r="O232" s="158"/>
      <c r="P232" s="158"/>
      <c r="Q232" s="158" t="s">
        <v>243</v>
      </c>
      <c r="R232" s="158"/>
      <c r="S232" s="158"/>
      <c r="T232" s="158"/>
      <c r="U232" s="158" t="s">
        <v>244</v>
      </c>
      <c r="V232" s="158"/>
      <c r="W232" s="158"/>
      <c r="X232" s="158"/>
      <c r="Y232" s="158" t="s">
        <v>245</v>
      </c>
      <c r="Z232" s="158"/>
      <c r="AA232" s="158"/>
      <c r="AB232" s="158"/>
      <c r="AC232" s="158" t="s">
        <v>246</v>
      </c>
      <c r="AD232" s="158"/>
      <c r="AE232" s="158"/>
      <c r="AF232" s="158"/>
      <c r="AG232" s="158" t="s">
        <v>33</v>
      </c>
      <c r="AH232" s="158"/>
      <c r="AI232" s="158"/>
      <c r="AJ232" s="158"/>
    </row>
    <row r="233" spans="2:36" ht="15.75" thickBot="1" x14ac:dyDescent="0.3">
      <c r="B233" s="108" t="s">
        <v>236</v>
      </c>
      <c r="C233" s="117">
        <v>13</v>
      </c>
      <c r="D233" s="118">
        <v>0.67100000000000004</v>
      </c>
      <c r="E233" s="141">
        <f t="shared" si="23"/>
        <v>1.8795518207282915</v>
      </c>
      <c r="I233" s="140" t="s">
        <v>12</v>
      </c>
      <c r="J233" s="140" t="s">
        <v>3</v>
      </c>
      <c r="K233" s="140" t="s">
        <v>13</v>
      </c>
      <c r="L233" s="140" t="s">
        <v>14</v>
      </c>
      <c r="M233" s="140" t="s">
        <v>12</v>
      </c>
      <c r="N233" s="140" t="s">
        <v>3</v>
      </c>
      <c r="O233" s="140" t="s">
        <v>13</v>
      </c>
      <c r="P233" s="140" t="s">
        <v>14</v>
      </c>
      <c r="Q233" s="140" t="s">
        <v>12</v>
      </c>
      <c r="R233" s="140" t="s">
        <v>3</v>
      </c>
      <c r="S233" s="140" t="s">
        <v>13</v>
      </c>
      <c r="T233" s="140" t="s">
        <v>14</v>
      </c>
      <c r="U233" s="140" t="s">
        <v>12</v>
      </c>
      <c r="V233" s="140" t="s">
        <v>3</v>
      </c>
      <c r="W233" s="140" t="s">
        <v>13</v>
      </c>
      <c r="X233" s="140" t="s">
        <v>14</v>
      </c>
      <c r="Y233" s="140" t="s">
        <v>12</v>
      </c>
      <c r="Z233" s="140" t="s">
        <v>3</v>
      </c>
      <c r="AA233" s="140" t="s">
        <v>13</v>
      </c>
      <c r="AB233" s="140" t="s">
        <v>14</v>
      </c>
      <c r="AC233" s="140" t="s">
        <v>12</v>
      </c>
      <c r="AD233" s="140" t="s">
        <v>3</v>
      </c>
      <c r="AE233" s="140" t="s">
        <v>13</v>
      </c>
      <c r="AF233" s="140" t="s">
        <v>14</v>
      </c>
      <c r="AG233" s="140" t="s">
        <v>12</v>
      </c>
      <c r="AH233" s="140" t="s">
        <v>3</v>
      </c>
      <c r="AI233" s="140" t="s">
        <v>13</v>
      </c>
      <c r="AJ233" s="140" t="s">
        <v>14</v>
      </c>
    </row>
    <row r="234" spans="2:36" ht="26.25" thickBot="1" x14ac:dyDescent="0.3">
      <c r="B234" s="125" t="s">
        <v>237</v>
      </c>
      <c r="C234" s="113">
        <v>14</v>
      </c>
      <c r="D234" s="114">
        <v>0.54600000000000004</v>
      </c>
      <c r="E234" s="148">
        <f t="shared" si="23"/>
        <v>1.2668213457076567</v>
      </c>
      <c r="I234" s="140">
        <v>1.84</v>
      </c>
      <c r="J234" s="140">
        <f t="shared" ref="J234" si="24">SQRT(12)*K234</f>
        <v>0.31176914536239786</v>
      </c>
      <c r="K234" s="140">
        <v>0.09</v>
      </c>
      <c r="L234" s="140">
        <v>12</v>
      </c>
      <c r="M234" s="140">
        <v>1.78</v>
      </c>
      <c r="N234" s="140">
        <f t="shared" ref="N234" si="25">SQRT(12)*O234</f>
        <v>0.27712812921102037</v>
      </c>
      <c r="O234" s="140">
        <v>0.08</v>
      </c>
      <c r="P234" s="140">
        <v>12</v>
      </c>
      <c r="Q234" s="140">
        <v>1.89</v>
      </c>
      <c r="R234" s="140">
        <f t="shared" ref="R234" si="26">SQRT(12)*S234</f>
        <v>0.27712812921102037</v>
      </c>
      <c r="S234" s="140">
        <v>0.08</v>
      </c>
      <c r="T234" s="140">
        <v>12</v>
      </c>
      <c r="U234" s="140">
        <v>1.83</v>
      </c>
      <c r="V234" s="140">
        <f t="shared" ref="V234" si="27">SQRT(12)*W234</f>
        <v>0.17320508075688773</v>
      </c>
      <c r="W234" s="140">
        <v>0.05</v>
      </c>
      <c r="X234" s="140">
        <v>12</v>
      </c>
      <c r="Y234" s="140">
        <v>1.69</v>
      </c>
      <c r="Z234" s="140">
        <f t="shared" ref="Z234" si="28">SQRT(12)*AA234</f>
        <v>0.24248711305964282</v>
      </c>
      <c r="AA234" s="140">
        <v>7.0000000000000007E-2</v>
      </c>
      <c r="AB234" s="140">
        <v>12</v>
      </c>
      <c r="AC234" s="140">
        <v>1.81</v>
      </c>
      <c r="AD234" s="140">
        <f t="shared" ref="AD234" si="29">SQRT(12)*AE234</f>
        <v>0.27712812921102037</v>
      </c>
      <c r="AE234" s="140">
        <v>0.08</v>
      </c>
      <c r="AF234" s="140">
        <v>12</v>
      </c>
      <c r="AG234" s="140" t="s">
        <v>48</v>
      </c>
      <c r="AH234" s="140">
        <f t="shared" ref="AH234" si="30">SQRT(12)*AI234</f>
        <v>0.24248711305964282</v>
      </c>
      <c r="AI234" s="140">
        <v>7.0000000000000007E-2</v>
      </c>
      <c r="AJ234" s="140">
        <v>12</v>
      </c>
    </row>
    <row r="235" spans="2:36" ht="15.75" thickBot="1" x14ac:dyDescent="0.3">
      <c r="B235" s="75"/>
      <c r="C235" s="113">
        <v>15</v>
      </c>
      <c r="D235" s="114">
        <v>0.73399999999999999</v>
      </c>
      <c r="E235" s="141">
        <f t="shared" si="23"/>
        <v>1.8034398034398034</v>
      </c>
    </row>
    <row r="236" spans="2:36" ht="15.75" thickBot="1" x14ac:dyDescent="0.3">
      <c r="B236" s="75"/>
      <c r="C236" s="113">
        <v>16</v>
      </c>
      <c r="D236" s="114">
        <v>0.57499999999999996</v>
      </c>
      <c r="E236" s="141">
        <f t="shared" si="23"/>
        <v>1.3625592417061612</v>
      </c>
      <c r="AG236" t="s">
        <v>386</v>
      </c>
    </row>
    <row r="237" spans="2:36" ht="15.75" thickBot="1" x14ac:dyDescent="0.3">
      <c r="B237" s="75"/>
      <c r="C237" s="113">
        <v>17</v>
      </c>
      <c r="D237" s="114">
        <v>0.63200000000000001</v>
      </c>
      <c r="E237" s="141">
        <f t="shared" si="23"/>
        <v>1.6205128205128205</v>
      </c>
    </row>
    <row r="238" spans="2:36" ht="15.75" thickBot="1" x14ac:dyDescent="0.3">
      <c r="B238" s="75"/>
      <c r="C238" s="113">
        <v>18</v>
      </c>
      <c r="D238" s="114">
        <v>0.72899999999999998</v>
      </c>
      <c r="E238" s="141">
        <f t="shared" si="23"/>
        <v>1.7357142857142858</v>
      </c>
    </row>
    <row r="239" spans="2:36" ht="15.75" thickBot="1" x14ac:dyDescent="0.3">
      <c r="B239" s="75"/>
      <c r="C239" s="113">
        <v>19</v>
      </c>
      <c r="D239" s="114">
        <v>0.95099999999999996</v>
      </c>
      <c r="E239" s="141">
        <f t="shared" si="23"/>
        <v>2.1180400890868598</v>
      </c>
    </row>
    <row r="240" spans="2:36" ht="15.75" thickBot="1" x14ac:dyDescent="0.3">
      <c r="B240" s="75"/>
      <c r="C240" s="113">
        <v>20</v>
      </c>
      <c r="D240" s="114">
        <v>0.67700000000000005</v>
      </c>
      <c r="E240" s="141">
        <f t="shared" si="23"/>
        <v>1.6967418546365916</v>
      </c>
    </row>
    <row r="241" spans="2:5" ht="15.75" thickBot="1" x14ac:dyDescent="0.3">
      <c r="B241" s="75"/>
      <c r="C241" s="113">
        <v>21</v>
      </c>
      <c r="D241" s="114">
        <v>0.753</v>
      </c>
      <c r="E241" s="141">
        <f t="shared" si="23"/>
        <v>2.0406504065040649</v>
      </c>
    </row>
    <row r="242" spans="2:5" ht="15.75" thickBot="1" x14ac:dyDescent="0.3">
      <c r="B242" s="75"/>
      <c r="C242" s="113">
        <v>22</v>
      </c>
      <c r="D242" s="114">
        <v>0.55300000000000005</v>
      </c>
      <c r="E242" s="141">
        <f t="shared" si="23"/>
        <v>1.7444794952681391</v>
      </c>
    </row>
    <row r="243" spans="2:5" ht="15.75" thickBot="1" x14ac:dyDescent="0.3">
      <c r="B243" s="75"/>
      <c r="C243" s="113">
        <v>23</v>
      </c>
      <c r="D243" s="114">
        <v>0.77100000000000002</v>
      </c>
      <c r="E243" s="141">
        <f t="shared" si="23"/>
        <v>1.8623188405797102</v>
      </c>
    </row>
    <row r="244" spans="2:5" ht="15.75" thickBot="1" x14ac:dyDescent="0.3">
      <c r="B244" s="76"/>
      <c r="C244" s="113">
        <v>24</v>
      </c>
      <c r="D244" s="114">
        <v>0.73099999999999998</v>
      </c>
      <c r="E244" s="141">
        <f t="shared" si="23"/>
        <v>2.2218844984802431</v>
      </c>
    </row>
    <row r="245" spans="2:5" ht="15.75" thickBot="1" x14ac:dyDescent="0.3">
      <c r="B245" s="108" t="s">
        <v>234</v>
      </c>
      <c r="C245" s="113">
        <v>25</v>
      </c>
      <c r="D245" s="114">
        <v>0.53600000000000003</v>
      </c>
      <c r="E245" s="141">
        <f t="shared" si="23"/>
        <v>1.316953316953317</v>
      </c>
    </row>
    <row r="246" spans="2:5" ht="26.25" thickBot="1" x14ac:dyDescent="0.3">
      <c r="B246" s="125" t="s">
        <v>238</v>
      </c>
      <c r="C246" s="113">
        <v>26</v>
      </c>
      <c r="D246" s="114">
        <v>0.79200000000000004</v>
      </c>
      <c r="E246" s="148">
        <f t="shared" si="23"/>
        <v>1.9507389162561577</v>
      </c>
    </row>
    <row r="247" spans="2:5" ht="15.75" thickBot="1" x14ac:dyDescent="0.3">
      <c r="B247" s="75"/>
      <c r="C247" s="113">
        <v>27</v>
      </c>
      <c r="D247" s="114">
        <v>0.81100000000000005</v>
      </c>
      <c r="E247" s="141">
        <f t="shared" si="23"/>
        <v>2.0636132315521629</v>
      </c>
    </row>
    <row r="248" spans="2:5" ht="15.75" thickBot="1" x14ac:dyDescent="0.3">
      <c r="B248" s="75"/>
      <c r="C248" s="113">
        <v>28</v>
      </c>
      <c r="D248" s="114">
        <v>0.86699999999999999</v>
      </c>
      <c r="E248" s="141">
        <f t="shared" si="23"/>
        <v>2.2461139896373057</v>
      </c>
    </row>
    <row r="249" spans="2:5" ht="15.75" thickBot="1" x14ac:dyDescent="0.3">
      <c r="B249" s="75"/>
      <c r="C249" s="113">
        <v>29</v>
      </c>
      <c r="D249" s="114">
        <v>0.73199999999999998</v>
      </c>
      <c r="E249" s="141">
        <f t="shared" si="23"/>
        <v>1.8531645569620254</v>
      </c>
    </row>
    <row r="250" spans="2:5" ht="15.75" thickBot="1" x14ac:dyDescent="0.3">
      <c r="B250" s="75"/>
      <c r="C250" s="113">
        <v>30</v>
      </c>
      <c r="D250" s="114">
        <v>0.68799999999999994</v>
      </c>
      <c r="E250" s="141">
        <f t="shared" si="23"/>
        <v>1.7641025641025641</v>
      </c>
    </row>
    <row r="251" spans="2:5" ht="15.75" thickBot="1" x14ac:dyDescent="0.3">
      <c r="B251" s="75"/>
      <c r="C251" s="113">
        <v>31</v>
      </c>
      <c r="D251" s="114">
        <v>0.93100000000000005</v>
      </c>
      <c r="E251" s="141">
        <f t="shared" si="23"/>
        <v>2.2272727272727275</v>
      </c>
    </row>
    <row r="252" spans="2:5" ht="15.75" thickBot="1" x14ac:dyDescent="0.3">
      <c r="B252" s="75"/>
      <c r="C252" s="113">
        <v>32</v>
      </c>
      <c r="D252" s="114">
        <v>0.80800000000000005</v>
      </c>
      <c r="E252" s="141">
        <f t="shared" si="23"/>
        <v>1.7719298245614035</v>
      </c>
    </row>
    <row r="253" spans="2:5" ht="15.75" thickBot="1" x14ac:dyDescent="0.3">
      <c r="B253" s="75"/>
      <c r="C253" s="113">
        <v>33</v>
      </c>
      <c r="D253" s="114">
        <v>0.71099999999999997</v>
      </c>
      <c r="E253" s="141">
        <f t="shared" si="23"/>
        <v>1.6612149532710279</v>
      </c>
    </row>
    <row r="254" spans="2:5" ht="15.75" thickBot="1" x14ac:dyDescent="0.3">
      <c r="B254" s="75"/>
      <c r="C254" s="113">
        <v>34</v>
      </c>
      <c r="D254" s="114">
        <v>0.91400000000000003</v>
      </c>
      <c r="E254" s="141">
        <f t="shared" si="23"/>
        <v>2.1455399061032865</v>
      </c>
    </row>
    <row r="255" spans="2:5" ht="15.75" thickBot="1" x14ac:dyDescent="0.3">
      <c r="B255" s="75"/>
      <c r="C255" s="113">
        <v>35</v>
      </c>
      <c r="D255" s="114">
        <v>0.61199999999999999</v>
      </c>
      <c r="E255" s="141">
        <f t="shared" si="23"/>
        <v>1.5652173913043477</v>
      </c>
    </row>
    <row r="256" spans="2:5" ht="15.75" thickBot="1" x14ac:dyDescent="0.3">
      <c r="B256" s="77"/>
      <c r="C256" s="115">
        <v>86</v>
      </c>
      <c r="D256" s="116">
        <v>0.97399999999999998</v>
      </c>
      <c r="E256" s="141">
        <f t="shared" si="23"/>
        <v>2.108225108225108</v>
      </c>
    </row>
    <row r="257" spans="2:5" ht="15.75" thickBot="1" x14ac:dyDescent="0.3">
      <c r="B257" s="123" t="s">
        <v>234</v>
      </c>
      <c r="C257" s="117">
        <v>37</v>
      </c>
      <c r="D257" s="118">
        <v>0.75</v>
      </c>
      <c r="E257" s="141">
        <f t="shared" si="23"/>
        <v>1.9329896907216495</v>
      </c>
    </row>
    <row r="258" spans="2:5" ht="26.25" thickBot="1" x14ac:dyDescent="0.3">
      <c r="B258" s="125" t="s">
        <v>239</v>
      </c>
      <c r="C258" s="113">
        <v>87</v>
      </c>
      <c r="D258" s="114">
        <v>0.90200000000000002</v>
      </c>
      <c r="E258" s="148">
        <f t="shared" si="23"/>
        <v>2.1682692307692308</v>
      </c>
    </row>
    <row r="259" spans="2:5" ht="15.75" thickBot="1" x14ac:dyDescent="0.3">
      <c r="B259" s="75"/>
      <c r="C259" s="113">
        <v>39</v>
      </c>
      <c r="D259" s="114">
        <v>0.90300000000000002</v>
      </c>
      <c r="E259" s="141">
        <f t="shared" si="23"/>
        <v>1.8734439834024896</v>
      </c>
    </row>
    <row r="260" spans="2:5" ht="15.75" thickBot="1" x14ac:dyDescent="0.3">
      <c r="B260" s="75"/>
      <c r="C260" s="113">
        <v>40</v>
      </c>
      <c r="D260" s="114">
        <v>0.73399999999999999</v>
      </c>
      <c r="E260" s="141">
        <f t="shared" si="23"/>
        <v>1.8488664987405541</v>
      </c>
    </row>
    <row r="261" spans="2:5" ht="15.75" thickBot="1" x14ac:dyDescent="0.3">
      <c r="B261" s="75"/>
      <c r="C261" s="113">
        <v>41</v>
      </c>
      <c r="D261" s="114">
        <v>0.69699999999999995</v>
      </c>
      <c r="E261" s="141">
        <f t="shared" si="23"/>
        <v>1.7041564792176038</v>
      </c>
    </row>
    <row r="262" spans="2:5" ht="15.75" thickBot="1" x14ac:dyDescent="0.3">
      <c r="B262" s="75"/>
      <c r="C262" s="113">
        <v>42</v>
      </c>
      <c r="D262" s="114">
        <v>0.63</v>
      </c>
      <c r="E262" s="141">
        <f t="shared" si="23"/>
        <v>1.575</v>
      </c>
    </row>
    <row r="263" spans="2:5" ht="15.75" thickBot="1" x14ac:dyDescent="0.3">
      <c r="B263" s="75"/>
      <c r="C263" s="113">
        <v>43</v>
      </c>
      <c r="D263" s="114">
        <v>0.70199999999999996</v>
      </c>
      <c r="E263" s="141">
        <f t="shared" si="23"/>
        <v>1.8046272493573263</v>
      </c>
    </row>
    <row r="264" spans="2:5" ht="15.75" thickBot="1" x14ac:dyDescent="0.3">
      <c r="B264" s="75"/>
      <c r="C264" s="113">
        <v>44</v>
      </c>
      <c r="D264" s="114">
        <v>0.72399999999999998</v>
      </c>
      <c r="E264" s="141">
        <f t="shared" si="23"/>
        <v>1.9306666666666668</v>
      </c>
    </row>
    <row r="265" spans="2:5" ht="15.75" thickBot="1" x14ac:dyDescent="0.3">
      <c r="B265" s="75"/>
      <c r="C265" s="113">
        <v>45</v>
      </c>
      <c r="D265" s="114">
        <v>0.73899999999999999</v>
      </c>
      <c r="E265" s="141">
        <f t="shared" si="23"/>
        <v>2.0700280112044815</v>
      </c>
    </row>
    <row r="266" spans="2:5" ht="15.75" thickBot="1" x14ac:dyDescent="0.3">
      <c r="B266" s="75"/>
      <c r="C266" s="113">
        <v>46</v>
      </c>
      <c r="D266" s="114">
        <v>0.67700000000000005</v>
      </c>
      <c r="E266" s="141">
        <f t="shared" si="23"/>
        <v>1.6274038461538463</v>
      </c>
    </row>
    <row r="267" spans="2:5" ht="15.75" thickBot="1" x14ac:dyDescent="0.3">
      <c r="B267" s="75"/>
      <c r="C267" s="113">
        <v>47</v>
      </c>
      <c r="D267" s="114">
        <v>0.58599999999999997</v>
      </c>
      <c r="E267" s="141">
        <f t="shared" si="23"/>
        <v>1.5837837837837836</v>
      </c>
    </row>
    <row r="268" spans="2:5" ht="15.75" thickBot="1" x14ac:dyDescent="0.3">
      <c r="B268" s="77"/>
      <c r="C268" s="113">
        <v>48</v>
      </c>
      <c r="D268" s="114">
        <v>0.67</v>
      </c>
      <c r="E268" s="141">
        <f t="shared" si="23"/>
        <v>1.8059299191374665</v>
      </c>
    </row>
    <row r="269" spans="2:5" ht="15.75" thickBot="1" x14ac:dyDescent="0.3">
      <c r="B269" s="108" t="s">
        <v>234</v>
      </c>
      <c r="C269" s="113">
        <v>49</v>
      </c>
      <c r="D269" s="114">
        <v>0.64100000000000001</v>
      </c>
      <c r="E269" s="141">
        <f t="shared" si="23"/>
        <v>1.9077380952380953</v>
      </c>
    </row>
    <row r="270" spans="2:5" ht="26.25" thickBot="1" x14ac:dyDescent="0.3">
      <c r="B270" s="125" t="s">
        <v>240</v>
      </c>
      <c r="C270" s="113">
        <v>50</v>
      </c>
      <c r="D270" s="114">
        <v>0.65900000000000003</v>
      </c>
      <c r="E270" s="148">
        <f t="shared" si="23"/>
        <v>1.8305555555555555</v>
      </c>
    </row>
    <row r="271" spans="2:5" ht="15.75" thickBot="1" x14ac:dyDescent="0.3">
      <c r="B271" s="75"/>
      <c r="C271" s="113">
        <v>51</v>
      </c>
      <c r="D271" s="114">
        <v>0.753</v>
      </c>
      <c r="E271" s="141">
        <f t="shared" si="23"/>
        <v>1.7552447552447552</v>
      </c>
    </row>
    <row r="272" spans="2:5" ht="15.75" thickBot="1" x14ac:dyDescent="0.3">
      <c r="B272" s="75"/>
      <c r="C272" s="113">
        <v>52</v>
      </c>
      <c r="D272" s="114">
        <v>0.42599999999999999</v>
      </c>
      <c r="E272" s="141">
        <f t="shared" si="23"/>
        <v>1.2171428571428571</v>
      </c>
    </row>
    <row r="273" spans="2:5" ht="15.75" thickBot="1" x14ac:dyDescent="0.3">
      <c r="B273" s="75"/>
      <c r="C273" s="113">
        <v>53</v>
      </c>
      <c r="D273" s="114">
        <v>0.627</v>
      </c>
      <c r="E273" s="141">
        <f t="shared" si="23"/>
        <v>1.6675531914893618</v>
      </c>
    </row>
    <row r="274" spans="2:5" ht="15.75" thickBot="1" x14ac:dyDescent="0.3">
      <c r="B274" s="75"/>
      <c r="C274" s="113">
        <v>54</v>
      </c>
      <c r="D274" s="114">
        <v>0.64200000000000002</v>
      </c>
      <c r="E274" s="141">
        <f t="shared" si="23"/>
        <v>2.0844155844155847</v>
      </c>
    </row>
    <row r="275" spans="2:5" ht="15.75" thickBot="1" x14ac:dyDescent="0.3">
      <c r="B275" s="75"/>
      <c r="C275" s="113">
        <v>55</v>
      </c>
      <c r="D275" s="114">
        <v>0.67600000000000005</v>
      </c>
      <c r="E275" s="141">
        <f t="shared" si="23"/>
        <v>1.7422680412371134</v>
      </c>
    </row>
    <row r="276" spans="2:5" ht="15.75" thickBot="1" x14ac:dyDescent="0.3">
      <c r="B276" s="75"/>
      <c r="C276" s="113">
        <v>56</v>
      </c>
      <c r="D276" s="114">
        <v>0.52300000000000002</v>
      </c>
      <c r="E276" s="141">
        <f t="shared" si="23"/>
        <v>1.584848484848485</v>
      </c>
    </row>
    <row r="277" spans="2:5" ht="15.75" thickBot="1" x14ac:dyDescent="0.3">
      <c r="B277" s="75"/>
      <c r="C277" s="113">
        <v>57</v>
      </c>
      <c r="D277" s="114">
        <v>0.79700000000000004</v>
      </c>
      <c r="E277" s="141">
        <f t="shared" si="23"/>
        <v>2.0279898218829517</v>
      </c>
    </row>
    <row r="278" spans="2:5" ht="15.75" thickBot="1" x14ac:dyDescent="0.3">
      <c r="B278" s="75"/>
      <c r="C278" s="113">
        <v>58</v>
      </c>
      <c r="D278" s="114">
        <v>0.48299999999999998</v>
      </c>
      <c r="E278" s="141">
        <f t="shared" si="23"/>
        <v>1.4081632653061225</v>
      </c>
    </row>
    <row r="279" spans="2:5" ht="15.75" thickBot="1" x14ac:dyDescent="0.3">
      <c r="B279" s="75"/>
      <c r="C279" s="113">
        <v>59</v>
      </c>
      <c r="D279" s="114">
        <v>0.50700000000000001</v>
      </c>
      <c r="E279" s="141">
        <f t="shared" si="23"/>
        <v>1.4403409090909092</v>
      </c>
    </row>
    <row r="280" spans="2:5" ht="15.75" thickBot="1" x14ac:dyDescent="0.3">
      <c r="B280" s="77"/>
      <c r="C280" s="115">
        <v>60</v>
      </c>
      <c r="D280" s="116">
        <v>0.54800000000000004</v>
      </c>
      <c r="E280" s="141">
        <f t="shared" si="23"/>
        <v>1.6606060606060609</v>
      </c>
    </row>
    <row r="281" spans="2:5" ht="15.75" thickBot="1" x14ac:dyDescent="0.3">
      <c r="B281" s="108" t="s">
        <v>234</v>
      </c>
      <c r="C281" s="117">
        <v>61</v>
      </c>
      <c r="D281" s="118">
        <v>0.61199999999999999</v>
      </c>
      <c r="E281" s="141">
        <f t="shared" si="23"/>
        <v>1.4676258992805755</v>
      </c>
    </row>
    <row r="282" spans="2:5" ht="26.25" thickBot="1" x14ac:dyDescent="0.3">
      <c r="B282" s="125" t="s">
        <v>241</v>
      </c>
      <c r="C282" s="113">
        <v>62</v>
      </c>
      <c r="D282" s="114">
        <v>0.47299999999999998</v>
      </c>
      <c r="E282" s="148">
        <f t="shared" si="23"/>
        <v>1.5766666666666664</v>
      </c>
    </row>
    <row r="283" spans="2:5" ht="15.75" thickBot="1" x14ac:dyDescent="0.3">
      <c r="B283" s="75"/>
      <c r="C283" s="113">
        <v>63</v>
      </c>
      <c r="D283" s="114">
        <v>0.77800000000000002</v>
      </c>
      <c r="E283" s="141">
        <f t="shared" si="23"/>
        <v>1.8349056603773586</v>
      </c>
    </row>
    <row r="284" spans="2:5" ht="15.75" thickBot="1" x14ac:dyDescent="0.3">
      <c r="B284" s="75"/>
      <c r="C284" s="113">
        <v>64</v>
      </c>
      <c r="D284" s="114">
        <v>0.61499999999999999</v>
      </c>
      <c r="E284" s="141">
        <f t="shared" si="23"/>
        <v>1.9099378881987579</v>
      </c>
    </row>
    <row r="285" spans="2:5" ht="15.75" thickBot="1" x14ac:dyDescent="0.3">
      <c r="B285" s="75"/>
      <c r="C285" s="113">
        <v>65</v>
      </c>
      <c r="D285" s="114">
        <v>0.65700000000000003</v>
      </c>
      <c r="E285" s="141">
        <f t="shared" si="23"/>
        <v>1.9323529411764708</v>
      </c>
    </row>
    <row r="286" spans="2:5" ht="15.75" thickBot="1" x14ac:dyDescent="0.3">
      <c r="B286" s="75"/>
      <c r="C286" s="113">
        <v>66</v>
      </c>
      <c r="D286" s="114">
        <v>0.67100000000000004</v>
      </c>
      <c r="E286" s="141">
        <f t="shared" ref="E286:E304" si="31">D286/L76*1000</f>
        <v>1.9116809116809117</v>
      </c>
    </row>
    <row r="287" spans="2:5" ht="15.75" thickBot="1" x14ac:dyDescent="0.3">
      <c r="B287" s="75"/>
      <c r="C287" s="113">
        <v>67</v>
      </c>
      <c r="D287" s="114">
        <v>0.70599999999999996</v>
      </c>
      <c r="E287" s="141">
        <f t="shared" si="31"/>
        <v>1.7389162561576352</v>
      </c>
    </row>
    <row r="288" spans="2:5" ht="15.75" thickBot="1" x14ac:dyDescent="0.3">
      <c r="B288" s="75"/>
      <c r="C288" s="113">
        <v>68</v>
      </c>
      <c r="D288" s="114">
        <v>0.4</v>
      </c>
      <c r="E288" s="141">
        <f t="shared" si="31"/>
        <v>1.257861635220126</v>
      </c>
    </row>
    <row r="289" spans="2:5" ht="15.75" thickBot="1" x14ac:dyDescent="0.3">
      <c r="B289" s="75"/>
      <c r="C289" s="113">
        <v>69</v>
      </c>
      <c r="D289" s="114">
        <v>0.94299999999999995</v>
      </c>
      <c r="E289" s="141">
        <f t="shared" si="31"/>
        <v>2.2345971563981042</v>
      </c>
    </row>
    <row r="290" spans="2:5" ht="15.75" thickBot="1" x14ac:dyDescent="0.3">
      <c r="B290" s="75"/>
      <c r="C290" s="113">
        <v>70</v>
      </c>
      <c r="D290" s="114">
        <v>0.57599999999999996</v>
      </c>
      <c r="E290" s="141">
        <f t="shared" si="31"/>
        <v>1.8885245901639343</v>
      </c>
    </row>
    <row r="291" spans="2:5" ht="15.75" thickBot="1" x14ac:dyDescent="0.3">
      <c r="B291" s="75"/>
      <c r="C291" s="113">
        <v>71</v>
      </c>
      <c r="D291" s="114">
        <v>0.61499999999999999</v>
      </c>
      <c r="E291" s="141">
        <f t="shared" si="31"/>
        <v>2.2363636363636363</v>
      </c>
    </row>
    <row r="292" spans="2:5" ht="15.75" thickBot="1" x14ac:dyDescent="0.3">
      <c r="B292" s="76"/>
      <c r="C292" s="113">
        <v>72</v>
      </c>
      <c r="D292" s="114">
        <v>0.76100000000000001</v>
      </c>
      <c r="E292" s="141">
        <f t="shared" si="31"/>
        <v>1.7534562211981566</v>
      </c>
    </row>
    <row r="293" spans="2:5" ht="15.75" thickBot="1" x14ac:dyDescent="0.3">
      <c r="B293" s="60" t="s">
        <v>68</v>
      </c>
      <c r="C293" s="113">
        <v>73</v>
      </c>
      <c r="D293" s="114">
        <v>0.16500000000000001</v>
      </c>
      <c r="E293" s="141">
        <f t="shared" si="31"/>
        <v>0.5092592592592593</v>
      </c>
    </row>
    <row r="294" spans="2:5" ht="26.25" thickBot="1" x14ac:dyDescent="0.3">
      <c r="B294" s="60" t="s">
        <v>126</v>
      </c>
      <c r="C294" s="113">
        <v>74</v>
      </c>
      <c r="D294" s="114">
        <v>0.24099999999999999</v>
      </c>
      <c r="E294" s="148">
        <f t="shared" si="31"/>
        <v>0.60705289672544083</v>
      </c>
    </row>
    <row r="295" spans="2:5" ht="15.75" thickBot="1" x14ac:dyDescent="0.3">
      <c r="B295" s="68"/>
      <c r="C295" s="113">
        <v>75</v>
      </c>
      <c r="D295" s="114">
        <v>0.38600000000000001</v>
      </c>
      <c r="E295" s="141">
        <f t="shared" si="31"/>
        <v>1.0104712041884816</v>
      </c>
    </row>
    <row r="296" spans="2:5" ht="15.75" thickBot="1" x14ac:dyDescent="0.3">
      <c r="B296" s="68"/>
      <c r="C296" s="113">
        <v>85</v>
      </c>
      <c r="D296" s="114">
        <v>0.23200000000000001</v>
      </c>
      <c r="E296" s="141">
        <f t="shared" si="31"/>
        <v>0.5321100917431193</v>
      </c>
    </row>
    <row r="297" spans="2:5" ht="15.75" thickBot="1" x14ac:dyDescent="0.3">
      <c r="B297" s="68"/>
      <c r="C297" s="113">
        <v>77</v>
      </c>
      <c r="D297" s="114">
        <v>0.20200000000000001</v>
      </c>
      <c r="E297" s="141">
        <f t="shared" si="31"/>
        <v>0.53866666666666663</v>
      </c>
    </row>
    <row r="298" spans="2:5" ht="15.75" thickBot="1" x14ac:dyDescent="0.3">
      <c r="B298" s="68"/>
      <c r="C298" s="113">
        <v>78</v>
      </c>
      <c r="D298" s="114">
        <v>0.40799999999999997</v>
      </c>
      <c r="E298" s="141">
        <f t="shared" si="31"/>
        <v>1.0997304582210241</v>
      </c>
    </row>
    <row r="299" spans="2:5" ht="15.75" thickBot="1" x14ac:dyDescent="0.3">
      <c r="B299" s="68"/>
      <c r="C299" s="113">
        <v>79</v>
      </c>
      <c r="D299" s="114">
        <v>0.155</v>
      </c>
      <c r="E299" s="141">
        <f t="shared" si="31"/>
        <v>0.39641943734015345</v>
      </c>
    </row>
    <row r="300" spans="2:5" ht="15.75" thickBot="1" x14ac:dyDescent="0.3">
      <c r="B300" s="68"/>
      <c r="C300" s="113">
        <v>80</v>
      </c>
      <c r="D300" s="114">
        <v>0.16500000000000001</v>
      </c>
      <c r="E300" s="141">
        <f t="shared" si="31"/>
        <v>0.40540540540540543</v>
      </c>
    </row>
    <row r="301" spans="2:5" ht="15.75" thickBot="1" x14ac:dyDescent="0.3">
      <c r="B301" s="68"/>
      <c r="C301" s="113">
        <v>81</v>
      </c>
      <c r="D301" s="114">
        <v>0.30299999999999999</v>
      </c>
      <c r="E301" s="141">
        <f t="shared" si="31"/>
        <v>0.84166666666666667</v>
      </c>
    </row>
    <row r="302" spans="2:5" ht="15.75" thickBot="1" x14ac:dyDescent="0.3">
      <c r="B302" s="68"/>
      <c r="C302" s="113">
        <v>82</v>
      </c>
      <c r="D302" s="114">
        <v>0.22700000000000001</v>
      </c>
      <c r="E302" s="141">
        <f t="shared" si="31"/>
        <v>0.58961038961038958</v>
      </c>
    </row>
    <row r="303" spans="2:5" ht="15.75" thickBot="1" x14ac:dyDescent="0.3">
      <c r="B303" s="68"/>
      <c r="C303" s="113">
        <v>83</v>
      </c>
      <c r="D303" s="114">
        <v>0.23799999999999999</v>
      </c>
      <c r="E303" s="141">
        <f t="shared" si="31"/>
        <v>0.59499999999999997</v>
      </c>
    </row>
    <row r="304" spans="2:5" ht="15.75" thickBot="1" x14ac:dyDescent="0.3">
      <c r="B304" s="71"/>
      <c r="C304" s="113">
        <v>84</v>
      </c>
      <c r="D304" s="114">
        <v>0.38700000000000001</v>
      </c>
      <c r="E304" s="141">
        <f t="shared" si="31"/>
        <v>1.0544959128065394</v>
      </c>
    </row>
    <row r="306" spans="1:36" ht="15.75" thickBot="1" x14ac:dyDescent="0.3">
      <c r="A306" t="s">
        <v>215</v>
      </c>
    </row>
    <row r="307" spans="1:36" ht="26.25" thickBot="1" x14ac:dyDescent="0.3">
      <c r="B307" s="99" t="s">
        <v>103</v>
      </c>
      <c r="C307" s="157" t="s">
        <v>141</v>
      </c>
      <c r="D307" s="100" t="s">
        <v>132</v>
      </c>
      <c r="I307" t="s">
        <v>75</v>
      </c>
    </row>
    <row r="308" spans="1:36" ht="15.75" thickBot="1" x14ac:dyDescent="0.3">
      <c r="B308" s="60" t="s">
        <v>119</v>
      </c>
      <c r="C308" s="64">
        <v>1</v>
      </c>
      <c r="D308" s="64">
        <v>13789</v>
      </c>
      <c r="I308" s="176" t="s">
        <v>10</v>
      </c>
      <c r="J308" s="176"/>
      <c r="K308" s="176"/>
      <c r="L308" s="176"/>
      <c r="M308" s="158" t="s">
        <v>242</v>
      </c>
      <c r="N308" s="158"/>
      <c r="O308" s="158"/>
      <c r="P308" s="158"/>
      <c r="Q308" s="158" t="s">
        <v>243</v>
      </c>
      <c r="R308" s="158"/>
      <c r="S308" s="158"/>
      <c r="T308" s="158"/>
      <c r="U308" s="158" t="s">
        <v>244</v>
      </c>
      <c r="V308" s="158"/>
      <c r="W308" s="158"/>
      <c r="X308" s="158"/>
      <c r="Y308" s="158" t="s">
        <v>247</v>
      </c>
      <c r="Z308" s="158"/>
      <c r="AA308" s="158"/>
      <c r="AB308" s="158"/>
      <c r="AC308" s="158" t="s">
        <v>246</v>
      </c>
      <c r="AD308" s="158"/>
      <c r="AE308" s="158"/>
      <c r="AF308" s="158"/>
      <c r="AG308" s="158" t="s">
        <v>33</v>
      </c>
      <c r="AH308" s="158"/>
      <c r="AI308" s="158"/>
      <c r="AJ308" s="158"/>
    </row>
    <row r="309" spans="1:36" ht="15.75" thickBot="1" x14ac:dyDescent="0.3">
      <c r="B309" s="60" t="s">
        <v>120</v>
      </c>
      <c r="C309" s="64">
        <v>2</v>
      </c>
      <c r="D309" s="64">
        <v>8016</v>
      </c>
      <c r="I309" s="140" t="s">
        <v>12</v>
      </c>
      <c r="J309" s="140" t="s">
        <v>3</v>
      </c>
      <c r="K309" s="140" t="s">
        <v>13</v>
      </c>
      <c r="L309" s="140" t="s">
        <v>14</v>
      </c>
      <c r="M309" s="140" t="s">
        <v>12</v>
      </c>
      <c r="N309" s="140" t="s">
        <v>3</v>
      </c>
      <c r="O309" s="140" t="s">
        <v>13</v>
      </c>
      <c r="P309" s="140" t="s">
        <v>14</v>
      </c>
      <c r="Q309" s="140" t="s">
        <v>12</v>
      </c>
      <c r="R309" s="140" t="s">
        <v>3</v>
      </c>
      <c r="S309" s="140" t="s">
        <v>13</v>
      </c>
      <c r="T309" s="140" t="s">
        <v>14</v>
      </c>
      <c r="U309" s="140" t="s">
        <v>12</v>
      </c>
      <c r="V309" s="140" t="s">
        <v>3</v>
      </c>
      <c r="W309" s="140" t="s">
        <v>13</v>
      </c>
      <c r="X309" s="140" t="s">
        <v>14</v>
      </c>
      <c r="Y309" s="140" t="s">
        <v>12</v>
      </c>
      <c r="Z309" s="140" t="s">
        <v>3</v>
      </c>
      <c r="AA309" s="140" t="s">
        <v>13</v>
      </c>
      <c r="AB309" s="140" t="s">
        <v>14</v>
      </c>
      <c r="AC309" s="140" t="s">
        <v>12</v>
      </c>
      <c r="AD309" s="140" t="s">
        <v>3</v>
      </c>
      <c r="AE309" s="140" t="s">
        <v>13</v>
      </c>
      <c r="AF309" s="140" t="s">
        <v>14</v>
      </c>
      <c r="AG309" s="140" t="s">
        <v>12</v>
      </c>
      <c r="AH309" s="140" t="s">
        <v>3</v>
      </c>
      <c r="AI309" s="140" t="s">
        <v>13</v>
      </c>
      <c r="AJ309" s="140" t="s">
        <v>14</v>
      </c>
    </row>
    <row r="310" spans="1:36" ht="15.75" thickBot="1" x14ac:dyDescent="0.3">
      <c r="B310" s="68"/>
      <c r="C310" s="64">
        <v>3</v>
      </c>
      <c r="D310" s="64">
        <v>40592</v>
      </c>
      <c r="I310" s="140">
        <v>24903</v>
      </c>
      <c r="J310" s="140">
        <f t="shared" ref="J310" si="32">SQRT(12)*K310</f>
        <v>16385.200639601579</v>
      </c>
      <c r="K310" s="140">
        <v>4730</v>
      </c>
      <c r="L310" s="140">
        <v>12</v>
      </c>
      <c r="M310" s="140">
        <v>33640</v>
      </c>
      <c r="N310" s="140">
        <f t="shared" ref="N310" si="33">SQRT(12)*O310</f>
        <v>32292.355256314146</v>
      </c>
      <c r="O310" s="140">
        <v>9322</v>
      </c>
      <c r="P310" s="140">
        <v>12</v>
      </c>
      <c r="Q310" s="140">
        <v>19594</v>
      </c>
      <c r="R310" s="140">
        <f t="shared" ref="R310" si="34">SQRT(12)*S310</f>
        <v>11279.114858888528</v>
      </c>
      <c r="S310" s="140">
        <v>3256</v>
      </c>
      <c r="T310" s="140">
        <v>12</v>
      </c>
      <c r="U310" s="140">
        <v>20498</v>
      </c>
      <c r="V310" s="140">
        <f t="shared" ref="V310" si="35">SQRT(12)*W310</f>
        <v>12564.296558104636</v>
      </c>
      <c r="W310" s="140">
        <v>3627</v>
      </c>
      <c r="X310" s="140">
        <v>12</v>
      </c>
      <c r="Y310" s="140">
        <v>16894</v>
      </c>
      <c r="Z310" s="140">
        <f t="shared" ref="Z310" si="36">SQRT(12)*AA310</f>
        <v>6703.0366252915546</v>
      </c>
      <c r="AA310" s="140">
        <v>1935</v>
      </c>
      <c r="AB310" s="140">
        <v>12</v>
      </c>
      <c r="AC310" s="140">
        <v>27802</v>
      </c>
      <c r="AD310" s="140">
        <f t="shared" ref="AD310" si="37">SQRT(12)*AE310</f>
        <v>27401.043775739636</v>
      </c>
      <c r="AE310" s="140">
        <v>7910</v>
      </c>
      <c r="AF310" s="140">
        <v>12</v>
      </c>
      <c r="AG310" s="140" t="s">
        <v>50</v>
      </c>
      <c r="AH310" s="140">
        <f t="shared" ref="AH310" si="38">SQRT(12)*AI310</f>
        <v>387.97938089542851</v>
      </c>
      <c r="AI310" s="140">
        <v>112</v>
      </c>
      <c r="AJ310" s="140">
        <v>12</v>
      </c>
    </row>
    <row r="311" spans="1:36" ht="15.75" thickBot="1" x14ac:dyDescent="0.3">
      <c r="B311" s="68"/>
      <c r="C311" s="64">
        <v>4</v>
      </c>
      <c r="D311" s="64">
        <v>17308</v>
      </c>
    </row>
    <row r="312" spans="1:36" ht="15.75" thickBot="1" x14ac:dyDescent="0.3">
      <c r="B312" s="68"/>
      <c r="C312" s="64">
        <v>5</v>
      </c>
      <c r="D312" s="64">
        <v>16932</v>
      </c>
      <c r="AG312" t="s">
        <v>386</v>
      </c>
    </row>
    <row r="313" spans="1:36" ht="15.75" thickBot="1" x14ac:dyDescent="0.3">
      <c r="B313" s="68"/>
      <c r="C313" s="64">
        <v>6</v>
      </c>
      <c r="D313" s="64">
        <v>53250</v>
      </c>
    </row>
    <row r="314" spans="1:36" ht="15.75" thickBot="1" x14ac:dyDescent="0.3">
      <c r="B314" s="68"/>
      <c r="C314" s="64">
        <v>7</v>
      </c>
      <c r="D314" s="64">
        <v>5824</v>
      </c>
    </row>
    <row r="315" spans="1:36" ht="15.75" thickBot="1" x14ac:dyDescent="0.3">
      <c r="B315" s="68"/>
      <c r="C315" s="64">
        <v>8</v>
      </c>
      <c r="D315" s="64">
        <v>53306</v>
      </c>
    </row>
    <row r="316" spans="1:36" ht="15.75" thickBot="1" x14ac:dyDescent="0.3">
      <c r="B316" s="68"/>
      <c r="C316" s="64">
        <v>9</v>
      </c>
      <c r="D316" s="64">
        <v>12518</v>
      </c>
    </row>
    <row r="317" spans="1:36" ht="15.75" thickBot="1" x14ac:dyDescent="0.3">
      <c r="B317" s="68"/>
      <c r="C317" s="64">
        <v>10</v>
      </c>
      <c r="D317" s="64">
        <v>28223</v>
      </c>
    </row>
    <row r="318" spans="1:36" ht="15.75" thickBot="1" x14ac:dyDescent="0.3">
      <c r="B318" s="68"/>
      <c r="C318" s="64">
        <v>11</v>
      </c>
      <c r="D318" s="64">
        <v>28884</v>
      </c>
    </row>
    <row r="319" spans="1:36" ht="15.75" thickBot="1" x14ac:dyDescent="0.3">
      <c r="B319" s="69"/>
      <c r="C319" s="103">
        <v>12</v>
      </c>
      <c r="D319" s="64">
        <v>20195</v>
      </c>
    </row>
    <row r="320" spans="1:36" ht="15.75" thickBot="1" x14ac:dyDescent="0.3">
      <c r="B320" s="60" t="s">
        <v>236</v>
      </c>
      <c r="C320" s="105">
        <v>13</v>
      </c>
      <c r="D320" s="64">
        <v>52736</v>
      </c>
    </row>
    <row r="321" spans="2:4" ht="26.25" thickBot="1" x14ac:dyDescent="0.3">
      <c r="B321" s="60" t="s">
        <v>237</v>
      </c>
      <c r="C321" s="64">
        <v>14</v>
      </c>
      <c r="D321" s="64">
        <v>8552</v>
      </c>
    </row>
    <row r="322" spans="2:4" ht="15.75" thickBot="1" x14ac:dyDescent="0.3">
      <c r="B322" s="68"/>
      <c r="C322" s="64">
        <v>15</v>
      </c>
      <c r="D322" s="64">
        <v>11414</v>
      </c>
    </row>
    <row r="323" spans="2:4" ht="15.75" thickBot="1" x14ac:dyDescent="0.3">
      <c r="B323" s="68"/>
      <c r="C323" s="64">
        <v>16</v>
      </c>
      <c r="D323" s="64">
        <v>18194</v>
      </c>
    </row>
    <row r="324" spans="2:4" ht="15.75" thickBot="1" x14ac:dyDescent="0.3">
      <c r="B324" s="68"/>
      <c r="C324" s="64">
        <v>17</v>
      </c>
      <c r="D324" s="64">
        <v>5841</v>
      </c>
    </row>
    <row r="325" spans="2:4" ht="15.75" thickBot="1" x14ac:dyDescent="0.3">
      <c r="B325" s="68"/>
      <c r="C325" s="64">
        <v>18</v>
      </c>
      <c r="D325" s="64">
        <v>49124</v>
      </c>
    </row>
    <row r="326" spans="2:4" ht="15.75" thickBot="1" x14ac:dyDescent="0.3">
      <c r="B326" s="68"/>
      <c r="C326" s="64">
        <v>19</v>
      </c>
      <c r="D326" s="64">
        <v>115205</v>
      </c>
    </row>
    <row r="327" spans="2:4" ht="15.75" thickBot="1" x14ac:dyDescent="0.3">
      <c r="B327" s="68"/>
      <c r="C327" s="64">
        <v>20</v>
      </c>
      <c r="D327" s="64">
        <v>9576</v>
      </c>
    </row>
    <row r="328" spans="2:4" ht="15.75" thickBot="1" x14ac:dyDescent="0.3">
      <c r="B328" s="68"/>
      <c r="C328" s="64">
        <v>21</v>
      </c>
      <c r="D328" s="64">
        <v>4062</v>
      </c>
    </row>
    <row r="329" spans="2:4" ht="15.75" thickBot="1" x14ac:dyDescent="0.3">
      <c r="B329" s="68"/>
      <c r="C329" s="64">
        <v>22</v>
      </c>
      <c r="D329" s="64">
        <v>28877</v>
      </c>
    </row>
    <row r="330" spans="2:4" ht="15.75" thickBot="1" x14ac:dyDescent="0.3">
      <c r="B330" s="68"/>
      <c r="C330" s="64">
        <v>23</v>
      </c>
      <c r="D330" s="64">
        <v>44425</v>
      </c>
    </row>
    <row r="331" spans="2:4" ht="15.75" thickBot="1" x14ac:dyDescent="0.3">
      <c r="B331" s="69"/>
      <c r="C331" s="64">
        <v>24</v>
      </c>
      <c r="D331" s="64">
        <v>55679</v>
      </c>
    </row>
    <row r="332" spans="2:4" ht="15.75" thickBot="1" x14ac:dyDescent="0.3">
      <c r="B332" s="60" t="s">
        <v>236</v>
      </c>
      <c r="C332" s="64">
        <v>25</v>
      </c>
      <c r="D332" s="64">
        <v>16808</v>
      </c>
    </row>
    <row r="333" spans="2:4" ht="26.25" thickBot="1" x14ac:dyDescent="0.3">
      <c r="B333" s="60" t="s">
        <v>238</v>
      </c>
      <c r="C333" s="64">
        <v>26</v>
      </c>
      <c r="D333" s="64">
        <v>37873</v>
      </c>
    </row>
    <row r="334" spans="2:4" ht="15.75" thickBot="1" x14ac:dyDescent="0.3">
      <c r="B334" s="68"/>
      <c r="C334" s="64">
        <v>27</v>
      </c>
      <c r="D334" s="64">
        <v>10488</v>
      </c>
    </row>
    <row r="335" spans="2:4" ht="15.75" thickBot="1" x14ac:dyDescent="0.3">
      <c r="B335" s="68"/>
      <c r="C335" s="64">
        <v>28</v>
      </c>
      <c r="D335" s="64">
        <v>31468</v>
      </c>
    </row>
    <row r="336" spans="2:4" ht="15.75" thickBot="1" x14ac:dyDescent="0.3">
      <c r="B336" s="68"/>
      <c r="C336" s="64">
        <v>29</v>
      </c>
      <c r="D336" s="64">
        <v>15561</v>
      </c>
    </row>
    <row r="337" spans="2:4" ht="15.75" thickBot="1" x14ac:dyDescent="0.3">
      <c r="B337" s="68"/>
      <c r="C337" s="64">
        <v>30</v>
      </c>
      <c r="D337" s="64">
        <v>29917</v>
      </c>
    </row>
    <row r="338" spans="2:4" ht="15.75" thickBot="1" x14ac:dyDescent="0.3">
      <c r="B338" s="68"/>
      <c r="C338" s="64">
        <v>31</v>
      </c>
      <c r="D338" s="64">
        <v>13115</v>
      </c>
    </row>
    <row r="339" spans="2:4" ht="15.75" thickBot="1" x14ac:dyDescent="0.3">
      <c r="B339" s="68"/>
      <c r="C339" s="64">
        <v>32</v>
      </c>
      <c r="D339" s="64">
        <v>10038</v>
      </c>
    </row>
    <row r="340" spans="2:4" ht="15.75" thickBot="1" x14ac:dyDescent="0.3">
      <c r="B340" s="68"/>
      <c r="C340" s="64">
        <v>33</v>
      </c>
      <c r="D340" s="64">
        <v>5874</v>
      </c>
    </row>
    <row r="341" spans="2:4" ht="15.75" thickBot="1" x14ac:dyDescent="0.3">
      <c r="B341" s="68"/>
      <c r="C341" s="64">
        <v>34</v>
      </c>
      <c r="D341" s="64">
        <v>35830</v>
      </c>
    </row>
    <row r="342" spans="2:4" ht="15.75" thickBot="1" x14ac:dyDescent="0.3">
      <c r="B342" s="68"/>
      <c r="C342" s="64">
        <v>35</v>
      </c>
      <c r="D342" s="64">
        <v>19789</v>
      </c>
    </row>
    <row r="343" spans="2:4" ht="15.75" thickBot="1" x14ac:dyDescent="0.3">
      <c r="B343" s="69"/>
      <c r="C343" s="103">
        <v>86</v>
      </c>
      <c r="D343" s="64">
        <v>8371</v>
      </c>
    </row>
    <row r="344" spans="2:4" ht="15.75" thickBot="1" x14ac:dyDescent="0.3">
      <c r="B344" s="60" t="s">
        <v>236</v>
      </c>
      <c r="C344" s="105">
        <v>37</v>
      </c>
      <c r="D344" s="64">
        <v>17642</v>
      </c>
    </row>
    <row r="345" spans="2:4" ht="26.25" thickBot="1" x14ac:dyDescent="0.3">
      <c r="B345" s="60" t="s">
        <v>239</v>
      </c>
      <c r="C345" s="64">
        <v>87</v>
      </c>
      <c r="D345" s="64">
        <v>23303</v>
      </c>
    </row>
    <row r="346" spans="2:4" ht="15.75" thickBot="1" x14ac:dyDescent="0.3">
      <c r="B346" s="68"/>
      <c r="C346" s="64">
        <v>39</v>
      </c>
      <c r="D346" s="64">
        <v>39443</v>
      </c>
    </row>
    <row r="347" spans="2:4" ht="15.75" thickBot="1" x14ac:dyDescent="0.3">
      <c r="B347" s="68"/>
      <c r="C347" s="64">
        <v>40</v>
      </c>
      <c r="D347" s="64">
        <v>21818</v>
      </c>
    </row>
    <row r="348" spans="2:4" ht="15.75" thickBot="1" x14ac:dyDescent="0.3">
      <c r="B348" s="68"/>
      <c r="C348" s="64">
        <v>41</v>
      </c>
      <c r="D348" s="64">
        <v>7994</v>
      </c>
    </row>
    <row r="349" spans="2:4" ht="15.75" thickBot="1" x14ac:dyDescent="0.3">
      <c r="B349" s="68"/>
      <c r="C349" s="64">
        <v>42</v>
      </c>
      <c r="D349" s="64">
        <v>48034</v>
      </c>
    </row>
    <row r="350" spans="2:4" ht="15.75" thickBot="1" x14ac:dyDescent="0.3">
      <c r="B350" s="68"/>
      <c r="C350" s="64">
        <v>43</v>
      </c>
      <c r="D350" s="64">
        <v>11708</v>
      </c>
    </row>
    <row r="351" spans="2:4" ht="15.75" thickBot="1" x14ac:dyDescent="0.3">
      <c r="B351" s="68"/>
      <c r="C351" s="64">
        <v>44</v>
      </c>
      <c r="D351" s="64">
        <v>7751</v>
      </c>
    </row>
    <row r="352" spans="2:4" ht="15.75" thickBot="1" x14ac:dyDescent="0.3">
      <c r="B352" s="68"/>
      <c r="C352" s="64">
        <v>45</v>
      </c>
      <c r="D352" s="64">
        <v>25005</v>
      </c>
    </row>
    <row r="353" spans="2:4" ht="15.75" thickBot="1" x14ac:dyDescent="0.3">
      <c r="B353" s="68"/>
      <c r="C353" s="64">
        <v>46</v>
      </c>
      <c r="D353" s="64">
        <v>8477</v>
      </c>
    </row>
    <row r="354" spans="2:4" ht="15.75" thickBot="1" x14ac:dyDescent="0.3">
      <c r="B354" s="68"/>
      <c r="C354" s="64">
        <v>47</v>
      </c>
      <c r="D354" s="64">
        <v>20672</v>
      </c>
    </row>
    <row r="355" spans="2:4" ht="15.75" thickBot="1" x14ac:dyDescent="0.3">
      <c r="B355" s="69"/>
      <c r="C355" s="64">
        <v>48</v>
      </c>
      <c r="D355" s="64">
        <v>14130</v>
      </c>
    </row>
    <row r="356" spans="2:4" ht="15.75" thickBot="1" x14ac:dyDescent="0.3">
      <c r="B356" s="59" t="s">
        <v>236</v>
      </c>
      <c r="C356" s="64">
        <v>49</v>
      </c>
      <c r="D356" s="105">
        <v>17093</v>
      </c>
    </row>
    <row r="357" spans="2:4" ht="26.25" thickBot="1" x14ac:dyDescent="0.3">
      <c r="B357" s="60" t="s">
        <v>240</v>
      </c>
      <c r="C357" s="64">
        <v>50</v>
      </c>
      <c r="D357" s="64">
        <v>19693</v>
      </c>
    </row>
    <row r="358" spans="2:4" ht="15.75" thickBot="1" x14ac:dyDescent="0.3">
      <c r="B358" s="68"/>
      <c r="C358" s="64">
        <v>51</v>
      </c>
      <c r="D358" s="64">
        <v>6150</v>
      </c>
    </row>
    <row r="359" spans="2:4" ht="15.75" thickBot="1" x14ac:dyDescent="0.3">
      <c r="B359" s="68"/>
      <c r="C359" s="64">
        <v>52</v>
      </c>
      <c r="D359" s="64">
        <v>16643</v>
      </c>
    </row>
    <row r="360" spans="2:4" ht="15.75" thickBot="1" x14ac:dyDescent="0.3">
      <c r="B360" s="68"/>
      <c r="C360" s="64">
        <v>53</v>
      </c>
      <c r="D360" s="64">
        <v>11596</v>
      </c>
    </row>
    <row r="361" spans="2:4" ht="15.75" thickBot="1" x14ac:dyDescent="0.3">
      <c r="B361" s="68"/>
      <c r="C361" s="64">
        <v>54</v>
      </c>
      <c r="D361" s="64">
        <v>17182</v>
      </c>
    </row>
    <row r="362" spans="2:4" ht="15.75" thickBot="1" x14ac:dyDescent="0.3">
      <c r="B362" s="68"/>
      <c r="C362" s="64">
        <v>55</v>
      </c>
      <c r="D362" s="64">
        <v>19255</v>
      </c>
    </row>
    <row r="363" spans="2:4" ht="15.75" thickBot="1" x14ac:dyDescent="0.3">
      <c r="B363" s="68"/>
      <c r="C363" s="64">
        <v>56</v>
      </c>
      <c r="D363" s="64">
        <v>33921</v>
      </c>
    </row>
    <row r="364" spans="2:4" ht="15.75" thickBot="1" x14ac:dyDescent="0.3">
      <c r="B364" s="68"/>
      <c r="C364" s="64">
        <v>57</v>
      </c>
      <c r="D364" s="64">
        <v>15599</v>
      </c>
    </row>
    <row r="365" spans="2:4" ht="15.75" thickBot="1" x14ac:dyDescent="0.3">
      <c r="B365" s="68"/>
      <c r="C365" s="64">
        <v>58</v>
      </c>
      <c r="D365" s="64">
        <v>16379</v>
      </c>
    </row>
    <row r="366" spans="2:4" ht="15.75" thickBot="1" x14ac:dyDescent="0.3">
      <c r="B366" s="68"/>
      <c r="C366" s="64">
        <v>59</v>
      </c>
      <c r="D366" s="64">
        <v>18795</v>
      </c>
    </row>
    <row r="367" spans="2:4" ht="15.75" thickBot="1" x14ac:dyDescent="0.3">
      <c r="B367" s="69"/>
      <c r="C367" s="103">
        <v>60</v>
      </c>
      <c r="D367" s="64">
        <v>10424</v>
      </c>
    </row>
    <row r="368" spans="2:4" ht="15.75" thickBot="1" x14ac:dyDescent="0.3">
      <c r="B368" s="60" t="s">
        <v>236</v>
      </c>
      <c r="C368" s="105">
        <v>61</v>
      </c>
      <c r="D368" s="64">
        <v>40084</v>
      </c>
    </row>
    <row r="369" spans="2:4" ht="26.25" thickBot="1" x14ac:dyDescent="0.3">
      <c r="B369" s="60" t="s">
        <v>241</v>
      </c>
      <c r="C369" s="64">
        <v>62</v>
      </c>
      <c r="D369" s="64">
        <v>34102</v>
      </c>
    </row>
    <row r="370" spans="2:4" ht="15.75" thickBot="1" x14ac:dyDescent="0.3">
      <c r="B370" s="68"/>
      <c r="C370" s="64">
        <v>63</v>
      </c>
      <c r="D370" s="64">
        <v>25474</v>
      </c>
    </row>
    <row r="371" spans="2:4" ht="15.75" thickBot="1" x14ac:dyDescent="0.3">
      <c r="B371" s="68"/>
      <c r="C371" s="64">
        <v>64</v>
      </c>
      <c r="D371" s="64">
        <v>10985</v>
      </c>
    </row>
    <row r="372" spans="2:4" ht="15.75" thickBot="1" x14ac:dyDescent="0.3">
      <c r="B372" s="68"/>
      <c r="C372" s="64">
        <v>65</v>
      </c>
      <c r="D372" s="64">
        <v>8232</v>
      </c>
    </row>
    <row r="373" spans="2:4" ht="15.75" thickBot="1" x14ac:dyDescent="0.3">
      <c r="B373" s="68"/>
      <c r="C373" s="64">
        <v>66</v>
      </c>
      <c r="D373" s="64">
        <v>5976</v>
      </c>
    </row>
    <row r="374" spans="2:4" ht="15.75" thickBot="1" x14ac:dyDescent="0.3">
      <c r="B374" s="68"/>
      <c r="C374" s="64">
        <v>67</v>
      </c>
      <c r="D374" s="64">
        <v>104782</v>
      </c>
    </row>
    <row r="375" spans="2:4" ht="15.75" thickBot="1" x14ac:dyDescent="0.3">
      <c r="B375" s="68"/>
      <c r="C375" s="64">
        <v>68</v>
      </c>
      <c r="D375" s="64">
        <v>10510</v>
      </c>
    </row>
    <row r="376" spans="2:4" ht="15.75" thickBot="1" x14ac:dyDescent="0.3">
      <c r="B376" s="68"/>
      <c r="C376" s="64">
        <v>69</v>
      </c>
      <c r="D376" s="64">
        <v>11542</v>
      </c>
    </row>
    <row r="377" spans="2:4" ht="15.75" thickBot="1" x14ac:dyDescent="0.3">
      <c r="B377" s="68"/>
      <c r="C377" s="64">
        <v>70</v>
      </c>
      <c r="D377" s="64">
        <v>30970</v>
      </c>
    </row>
    <row r="378" spans="2:4" ht="15.75" thickBot="1" x14ac:dyDescent="0.3">
      <c r="B378" s="68"/>
      <c r="C378" s="64">
        <v>71</v>
      </c>
      <c r="D378" s="64">
        <v>11164</v>
      </c>
    </row>
    <row r="379" spans="2:4" ht="15.75" thickBot="1" x14ac:dyDescent="0.3">
      <c r="B379" s="69"/>
      <c r="C379" s="64">
        <v>72</v>
      </c>
      <c r="D379" s="64">
        <v>39802</v>
      </c>
    </row>
    <row r="380" spans="2:4" ht="15.75" thickBot="1" x14ac:dyDescent="0.3">
      <c r="B380" s="60" t="s">
        <v>68</v>
      </c>
      <c r="C380" s="64">
        <v>73</v>
      </c>
      <c r="D380" s="120">
        <v>313</v>
      </c>
    </row>
    <row r="381" spans="2:4" ht="39" thickBot="1" x14ac:dyDescent="0.3">
      <c r="B381" s="60" t="s">
        <v>86</v>
      </c>
      <c r="C381" s="64">
        <v>74</v>
      </c>
      <c r="D381" s="120">
        <v>313</v>
      </c>
    </row>
    <row r="382" spans="2:4" ht="15.75" thickBot="1" x14ac:dyDescent="0.3">
      <c r="B382" s="68"/>
      <c r="C382" s="64">
        <v>75</v>
      </c>
      <c r="D382" s="64">
        <v>729</v>
      </c>
    </row>
    <row r="383" spans="2:4" ht="15.75" thickBot="1" x14ac:dyDescent="0.3">
      <c r="B383" s="68"/>
      <c r="C383" s="64">
        <v>85</v>
      </c>
      <c r="D383" s="64">
        <v>863</v>
      </c>
    </row>
    <row r="384" spans="2:4" ht="15.75" thickBot="1" x14ac:dyDescent="0.3">
      <c r="B384" s="68"/>
      <c r="C384" s="64">
        <v>77</v>
      </c>
      <c r="D384" s="120">
        <v>313</v>
      </c>
    </row>
    <row r="385" spans="2:11" ht="15.75" thickBot="1" x14ac:dyDescent="0.3">
      <c r="B385" s="68"/>
      <c r="C385" s="64">
        <v>78</v>
      </c>
      <c r="D385" s="120">
        <v>313</v>
      </c>
    </row>
    <row r="386" spans="2:11" ht="15.75" thickBot="1" x14ac:dyDescent="0.3">
      <c r="B386" s="68"/>
      <c r="C386" s="64">
        <v>79</v>
      </c>
      <c r="D386" s="120">
        <v>313</v>
      </c>
    </row>
    <row r="387" spans="2:11" ht="15.75" thickBot="1" x14ac:dyDescent="0.3">
      <c r="B387" s="68"/>
      <c r="C387" s="64">
        <v>80</v>
      </c>
      <c r="D387" s="64">
        <v>1529</v>
      </c>
    </row>
    <row r="388" spans="2:11" ht="15.75" thickBot="1" x14ac:dyDescent="0.3">
      <c r="B388" s="68"/>
      <c r="C388" s="64">
        <v>81</v>
      </c>
      <c r="D388" s="64">
        <v>911</v>
      </c>
    </row>
    <row r="389" spans="2:11" ht="15.75" thickBot="1" x14ac:dyDescent="0.3">
      <c r="B389" s="68"/>
      <c r="C389" s="64">
        <v>82</v>
      </c>
      <c r="D389" s="120">
        <v>313</v>
      </c>
    </row>
    <row r="390" spans="2:11" ht="15.75" thickBot="1" x14ac:dyDescent="0.3">
      <c r="B390" s="68"/>
      <c r="C390" s="64">
        <v>83</v>
      </c>
      <c r="D390" s="120">
        <v>313</v>
      </c>
    </row>
    <row r="391" spans="2:11" ht="15.75" thickBot="1" x14ac:dyDescent="0.3">
      <c r="B391" s="69"/>
      <c r="C391" s="64">
        <v>84</v>
      </c>
      <c r="D391" s="120">
        <v>313</v>
      </c>
    </row>
    <row r="394" spans="2:11" ht="15.75" x14ac:dyDescent="0.25">
      <c r="B394" s="121" t="s">
        <v>133</v>
      </c>
      <c r="C394" s="122"/>
      <c r="D394" s="122"/>
      <c r="E394" s="122"/>
      <c r="F394" s="122"/>
      <c r="G394" s="122"/>
      <c r="H394" s="122"/>
      <c r="I394" s="122"/>
      <c r="J394" s="122"/>
      <c r="K394" s="122"/>
    </row>
  </sheetData>
  <mergeCells count="58">
    <mergeCell ref="AC134:AF134"/>
    <mergeCell ref="AG134:AJ134"/>
    <mergeCell ref="I232:L232"/>
    <mergeCell ref="M232:P232"/>
    <mergeCell ref="Q232:T232"/>
    <mergeCell ref="U232:X232"/>
    <mergeCell ref="Y232:AB232"/>
    <mergeCell ref="AC232:AF232"/>
    <mergeCell ref="AG232:AJ232"/>
    <mergeCell ref="I225:L225"/>
    <mergeCell ref="M225:P225"/>
    <mergeCell ref="Q225:T225"/>
    <mergeCell ref="U225:X225"/>
    <mergeCell ref="Y225:AB225"/>
    <mergeCell ref="AC225:AF225"/>
    <mergeCell ref="AG225:AJ225"/>
    <mergeCell ref="AC308:AF308"/>
    <mergeCell ref="AG308:AJ308"/>
    <mergeCell ref="I139:L139"/>
    <mergeCell ref="M139:P139"/>
    <mergeCell ref="Q139:T139"/>
    <mergeCell ref="U139:X139"/>
    <mergeCell ref="Y139:AB139"/>
    <mergeCell ref="AC139:AF139"/>
    <mergeCell ref="AG139:AJ139"/>
    <mergeCell ref="I308:L308"/>
    <mergeCell ref="M308:P308"/>
    <mergeCell ref="Q308:T308"/>
    <mergeCell ref="U308:X308"/>
    <mergeCell ref="Y308:AB308"/>
    <mergeCell ref="X130:Z130"/>
    <mergeCell ref="AA130:AC130"/>
    <mergeCell ref="AD130:AF130"/>
    <mergeCell ref="I221:K221"/>
    <mergeCell ref="L221:N221"/>
    <mergeCell ref="O221:Q221"/>
    <mergeCell ref="R221:T221"/>
    <mergeCell ref="U221:W221"/>
    <mergeCell ref="X221:Z221"/>
    <mergeCell ref="AA221:AC221"/>
    <mergeCell ref="AD221:AF221"/>
    <mergeCell ref="I134:L134"/>
    <mergeCell ref="M134:P134"/>
    <mergeCell ref="Q134:T134"/>
    <mergeCell ref="U134:X134"/>
    <mergeCell ref="Y134:AB134"/>
    <mergeCell ref="L130:N130"/>
    <mergeCell ref="O130:Q130"/>
    <mergeCell ref="R130:T130"/>
    <mergeCell ref="I130:K130"/>
    <mergeCell ref="U130:W130"/>
    <mergeCell ref="E131:E132"/>
    <mergeCell ref="E219:E220"/>
    <mergeCell ref="B98:B99"/>
    <mergeCell ref="C98:C99"/>
    <mergeCell ref="B131:B132"/>
    <mergeCell ref="C131:C132"/>
    <mergeCell ref="B219:B220"/>
  </mergeCells>
  <pageMargins left="0.7" right="0.7" top="0.75" bottom="0.75" header="0.3" footer="0.3"/>
  <ignoredErrors>
    <ignoredError sqref="I136:J136 M136:N136 Q136:R136 U136:V136 Y136:Z136 AC136:AD136 AG136:AH136 I227:J227 M227:N227 Q227:R227 U227:V227 Y227:Z227 AC227:AD227 AG227:AH22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4C53-A446-4DE7-A07A-3E516616E6EC}">
  <dimension ref="A1:AR413"/>
  <sheetViews>
    <sheetView workbookViewId="0">
      <selection activeCell="F2" sqref="F2"/>
    </sheetView>
  </sheetViews>
  <sheetFormatPr defaultRowHeight="15" x14ac:dyDescent="0.25"/>
  <sheetData>
    <row r="1" spans="1:44" x14ac:dyDescent="0.25">
      <c r="A1" t="s">
        <v>152</v>
      </c>
      <c r="F1" t="s">
        <v>398</v>
      </c>
    </row>
    <row r="2" spans="1:44" x14ac:dyDescent="0.25">
      <c r="B2" t="s">
        <v>97</v>
      </c>
    </row>
    <row r="3" spans="1:44" x14ac:dyDescent="0.25">
      <c r="B3" t="s">
        <v>61</v>
      </c>
    </row>
    <row r="4" spans="1:44" x14ac:dyDescent="0.25">
      <c r="B4" t="s">
        <v>196</v>
      </c>
    </row>
    <row r="5" spans="1:44" x14ac:dyDescent="0.25">
      <c r="B5" t="s">
        <v>197</v>
      </c>
    </row>
    <row r="6" spans="1:44" x14ac:dyDescent="0.25">
      <c r="B6" t="s">
        <v>195</v>
      </c>
    </row>
    <row r="8" spans="1:44" ht="15.75" thickBot="1" x14ac:dyDescent="0.3">
      <c r="B8" t="s">
        <v>185</v>
      </c>
      <c r="P8" t="s">
        <v>163</v>
      </c>
    </row>
    <row r="9" spans="1:44" ht="15.75" thickBot="1" x14ac:dyDescent="0.3">
      <c r="B9" s="61"/>
      <c r="C9" s="62" t="s">
        <v>154</v>
      </c>
      <c r="D9" s="62" t="s">
        <v>110</v>
      </c>
      <c r="E9" s="62" t="s">
        <v>201</v>
      </c>
      <c r="F9" s="62" t="s">
        <v>112</v>
      </c>
      <c r="G9" s="62" t="s">
        <v>202</v>
      </c>
      <c r="H9" s="62" t="s">
        <v>113</v>
      </c>
      <c r="I9" s="62" t="s">
        <v>114</v>
      </c>
      <c r="J9" s="62" t="s">
        <v>203</v>
      </c>
      <c r="K9" s="62" t="s">
        <v>204</v>
      </c>
      <c r="L9" s="62" t="s">
        <v>117</v>
      </c>
      <c r="M9" s="62" t="s">
        <v>158</v>
      </c>
      <c r="P9" s="174" t="s">
        <v>9</v>
      </c>
      <c r="Q9" s="198" t="s">
        <v>10</v>
      </c>
      <c r="R9" s="199"/>
      <c r="S9" s="199"/>
      <c r="T9" s="200"/>
      <c r="U9" s="198" t="s">
        <v>77</v>
      </c>
      <c r="V9" s="199"/>
      <c r="W9" s="199"/>
      <c r="X9" s="200"/>
      <c r="Y9" s="198" t="s">
        <v>78</v>
      </c>
      <c r="Z9" s="199"/>
      <c r="AA9" s="199"/>
      <c r="AB9" s="200"/>
      <c r="AC9" s="198" t="s">
        <v>79</v>
      </c>
      <c r="AD9" s="199"/>
      <c r="AE9" s="199"/>
      <c r="AF9" s="200"/>
      <c r="AG9" s="198" t="s">
        <v>80</v>
      </c>
      <c r="AH9" s="199"/>
      <c r="AI9" s="199"/>
      <c r="AJ9" s="200"/>
      <c r="AK9" s="198" t="s">
        <v>81</v>
      </c>
      <c r="AL9" s="199"/>
      <c r="AM9" s="199"/>
      <c r="AN9" s="200"/>
      <c r="AO9" s="198" t="s">
        <v>58</v>
      </c>
      <c r="AP9" s="199"/>
      <c r="AQ9" s="199"/>
      <c r="AR9" s="200"/>
    </row>
    <row r="10" spans="1:44" ht="15.75" thickBot="1" x14ac:dyDescent="0.3">
      <c r="B10" s="188" t="s">
        <v>159</v>
      </c>
      <c r="C10" s="88">
        <v>201</v>
      </c>
      <c r="D10" s="70">
        <v>256</v>
      </c>
      <c r="E10" s="70">
        <v>273</v>
      </c>
      <c r="F10" s="70">
        <v>303</v>
      </c>
      <c r="G10" s="70">
        <v>321</v>
      </c>
      <c r="H10" s="70">
        <v>346</v>
      </c>
      <c r="I10" s="70">
        <v>355</v>
      </c>
      <c r="J10" s="70">
        <v>381</v>
      </c>
      <c r="K10" s="70">
        <v>393</v>
      </c>
      <c r="L10" s="70">
        <v>415</v>
      </c>
      <c r="M10" s="70">
        <v>409</v>
      </c>
      <c r="P10" s="175"/>
      <c r="Q10" s="1" t="s">
        <v>12</v>
      </c>
      <c r="R10" s="1" t="s">
        <v>3</v>
      </c>
      <c r="S10" s="1" t="s">
        <v>13</v>
      </c>
      <c r="T10" s="1" t="s">
        <v>14</v>
      </c>
      <c r="U10" s="1" t="s">
        <v>12</v>
      </c>
      <c r="V10" s="1" t="s">
        <v>3</v>
      </c>
      <c r="W10" s="1" t="s">
        <v>13</v>
      </c>
      <c r="X10" s="1" t="s">
        <v>14</v>
      </c>
      <c r="Y10" s="1" t="s">
        <v>12</v>
      </c>
      <c r="Z10" s="1" t="s">
        <v>3</v>
      </c>
      <c r="AA10" s="1" t="s">
        <v>13</v>
      </c>
      <c r="AB10" s="1" t="s">
        <v>14</v>
      </c>
      <c r="AC10" s="1" t="s">
        <v>12</v>
      </c>
      <c r="AD10" s="1" t="s">
        <v>3</v>
      </c>
      <c r="AE10" s="1" t="s">
        <v>13</v>
      </c>
      <c r="AF10" s="1" t="s">
        <v>14</v>
      </c>
      <c r="AG10" s="1" t="s">
        <v>12</v>
      </c>
      <c r="AH10" s="1" t="s">
        <v>3</v>
      </c>
      <c r="AI10" s="1" t="s">
        <v>13</v>
      </c>
      <c r="AJ10" s="1" t="s">
        <v>14</v>
      </c>
      <c r="AK10" s="1" t="s">
        <v>12</v>
      </c>
      <c r="AL10" s="1" t="s">
        <v>3</v>
      </c>
      <c r="AM10" s="1" t="s">
        <v>13</v>
      </c>
      <c r="AN10" s="1" t="s">
        <v>14</v>
      </c>
      <c r="AO10" s="1" t="s">
        <v>12</v>
      </c>
      <c r="AP10" s="1" t="s">
        <v>3</v>
      </c>
      <c r="AQ10" s="1" t="s">
        <v>13</v>
      </c>
      <c r="AR10" s="1" t="s">
        <v>14</v>
      </c>
    </row>
    <row r="11" spans="1:44" ht="15.75" thickBot="1" x14ac:dyDescent="0.3">
      <c r="B11" s="189"/>
      <c r="C11" s="88">
        <v>289</v>
      </c>
      <c r="D11" s="70">
        <v>271</v>
      </c>
      <c r="E11" s="70">
        <v>302</v>
      </c>
      <c r="F11" s="70">
        <v>353</v>
      </c>
      <c r="G11" s="70">
        <v>373</v>
      </c>
      <c r="H11" s="70">
        <v>414</v>
      </c>
      <c r="I11" s="70">
        <v>434</v>
      </c>
      <c r="J11" s="70">
        <v>469</v>
      </c>
      <c r="K11" s="70">
        <v>485</v>
      </c>
      <c r="L11" s="70">
        <v>513</v>
      </c>
      <c r="M11" s="70">
        <v>504</v>
      </c>
      <c r="P11" s="2">
        <v>-1</v>
      </c>
      <c r="Q11" s="3">
        <v>240</v>
      </c>
      <c r="R11" s="3">
        <f>SQRT(12)*S11</f>
        <v>29.444863728670914</v>
      </c>
      <c r="S11" s="3">
        <v>8.5</v>
      </c>
      <c r="T11" s="3">
        <v>12</v>
      </c>
      <c r="U11" s="3">
        <v>241</v>
      </c>
      <c r="V11" s="3">
        <f>SQRT(12)*W11</f>
        <v>28.405633244129582</v>
      </c>
      <c r="W11" s="3">
        <v>8.1999999999999993</v>
      </c>
      <c r="X11" s="3">
        <v>12</v>
      </c>
      <c r="Y11" s="3">
        <v>242</v>
      </c>
      <c r="Z11" s="3">
        <f>SQRT(12)*AA11</f>
        <v>35.68024663591887</v>
      </c>
      <c r="AA11" s="3">
        <v>10.3</v>
      </c>
      <c r="AB11" s="3">
        <v>12</v>
      </c>
      <c r="AC11" s="3">
        <v>242</v>
      </c>
      <c r="AD11" s="3">
        <f>SQRT(12)*AE11</f>
        <v>41.222809220139276</v>
      </c>
      <c r="AE11" s="3">
        <v>11.9</v>
      </c>
      <c r="AF11" s="3">
        <v>12</v>
      </c>
      <c r="AG11" s="3">
        <v>239</v>
      </c>
      <c r="AH11" s="3">
        <f>SQRT(12)*AI11</f>
        <v>30.484094213212241</v>
      </c>
      <c r="AI11" s="3">
        <v>8.8000000000000007</v>
      </c>
      <c r="AJ11" s="3">
        <v>12</v>
      </c>
      <c r="AK11" s="3">
        <v>241</v>
      </c>
      <c r="AL11" s="3">
        <f>SQRT(12)*AM11</f>
        <v>28.752043405643363</v>
      </c>
      <c r="AM11" s="3">
        <v>8.3000000000000007</v>
      </c>
      <c r="AN11" s="3">
        <v>12</v>
      </c>
      <c r="AO11" s="3">
        <v>239</v>
      </c>
      <c r="AP11" s="3">
        <f>SQRT(12)*AQ11</f>
        <v>31.869734859267339</v>
      </c>
      <c r="AQ11" s="3">
        <v>9.1999999999999993</v>
      </c>
      <c r="AR11" s="3">
        <v>12</v>
      </c>
    </row>
    <row r="12" spans="1:44" ht="15.75" thickBot="1" x14ac:dyDescent="0.3">
      <c r="B12" s="189"/>
      <c r="C12" s="88">
        <v>203</v>
      </c>
      <c r="D12" s="70">
        <v>275</v>
      </c>
      <c r="E12" s="70">
        <v>296</v>
      </c>
      <c r="F12" s="70">
        <v>324</v>
      </c>
      <c r="G12" s="70">
        <v>343</v>
      </c>
      <c r="H12" s="70">
        <v>363</v>
      </c>
      <c r="I12" s="70">
        <v>368</v>
      </c>
      <c r="J12" s="70">
        <v>385</v>
      </c>
      <c r="K12" s="70">
        <v>400</v>
      </c>
      <c r="L12" s="70">
        <v>417</v>
      </c>
      <c r="M12" s="70">
        <v>418</v>
      </c>
      <c r="P12" s="2">
        <v>2</v>
      </c>
      <c r="Q12" s="3">
        <v>263</v>
      </c>
      <c r="R12" s="3">
        <f t="shared" ref="R12:R20" si="0">SQRT(12)*S12</f>
        <v>30.484094213212241</v>
      </c>
      <c r="S12" s="3">
        <v>8.8000000000000007</v>
      </c>
      <c r="T12" s="3">
        <v>12</v>
      </c>
      <c r="U12" s="3">
        <v>263</v>
      </c>
      <c r="V12" s="3">
        <f t="shared" ref="V12:V20" si="1">SQRT(12)*W12</f>
        <v>29.791273890184687</v>
      </c>
      <c r="W12" s="3">
        <v>8.6</v>
      </c>
      <c r="X12" s="3">
        <v>12</v>
      </c>
      <c r="Y12" s="3">
        <v>266</v>
      </c>
      <c r="Z12" s="3">
        <f t="shared" ref="Z12:Z20" si="2">SQRT(12)*AA12</f>
        <v>36.719477120460198</v>
      </c>
      <c r="AA12" s="3">
        <v>10.6</v>
      </c>
      <c r="AB12" s="3">
        <v>12</v>
      </c>
      <c r="AC12" s="3">
        <v>266</v>
      </c>
      <c r="AD12" s="3">
        <f t="shared" ref="AD12:AD20" si="3">SQRT(12)*AE12</f>
        <v>39.837168574084174</v>
      </c>
      <c r="AE12" s="3">
        <v>11.5</v>
      </c>
      <c r="AF12" s="3">
        <v>12</v>
      </c>
      <c r="AG12" s="3">
        <v>267</v>
      </c>
      <c r="AH12" s="3">
        <f t="shared" ref="AH12:AH20" si="4">SQRT(12)*AI12</f>
        <v>28.752043405643363</v>
      </c>
      <c r="AI12" s="3">
        <v>8.3000000000000007</v>
      </c>
      <c r="AJ12" s="3">
        <v>12</v>
      </c>
      <c r="AK12" s="3">
        <v>262</v>
      </c>
      <c r="AL12" s="3">
        <f t="shared" ref="AL12:AL20" si="5">SQRT(12)*AM12</f>
        <v>27.712812921102035</v>
      </c>
      <c r="AM12" s="3">
        <v>8</v>
      </c>
      <c r="AN12" s="3">
        <v>12</v>
      </c>
      <c r="AO12" s="3">
        <v>268</v>
      </c>
      <c r="AP12" s="3">
        <f t="shared" ref="AP12:AP20" si="6">SQRT(12)*AQ12</f>
        <v>32.21614502078112</v>
      </c>
      <c r="AQ12" s="3">
        <v>9.3000000000000007</v>
      </c>
      <c r="AR12" s="3">
        <v>12</v>
      </c>
    </row>
    <row r="13" spans="1:44" ht="15.75" thickBot="1" x14ac:dyDescent="0.3">
      <c r="B13" s="189"/>
      <c r="C13" s="88">
        <v>204</v>
      </c>
      <c r="D13" s="70">
        <v>240</v>
      </c>
      <c r="E13" s="70">
        <v>262</v>
      </c>
      <c r="F13" s="70">
        <v>300</v>
      </c>
      <c r="G13" s="70">
        <v>320</v>
      </c>
      <c r="H13" s="70">
        <v>347</v>
      </c>
      <c r="I13" s="70">
        <v>365</v>
      </c>
      <c r="J13" s="70">
        <v>390</v>
      </c>
      <c r="K13" s="70">
        <v>403</v>
      </c>
      <c r="L13" s="70">
        <v>423</v>
      </c>
      <c r="M13" s="70">
        <v>430</v>
      </c>
      <c r="P13" s="2">
        <v>6</v>
      </c>
      <c r="Q13" s="3">
        <v>301</v>
      </c>
      <c r="R13" s="3">
        <f t="shared" si="0"/>
        <v>33.601785666836214</v>
      </c>
      <c r="S13" s="3">
        <v>9.6999999999999993</v>
      </c>
      <c r="T13" s="3">
        <v>12</v>
      </c>
      <c r="U13" s="3">
        <v>294</v>
      </c>
      <c r="V13" s="3">
        <f t="shared" si="1"/>
        <v>30.830504374726015</v>
      </c>
      <c r="W13" s="3">
        <v>8.9</v>
      </c>
      <c r="X13" s="3">
        <v>12</v>
      </c>
      <c r="Y13" s="3">
        <v>298</v>
      </c>
      <c r="Z13" s="3">
        <f t="shared" si="2"/>
        <v>31.523324697753562</v>
      </c>
      <c r="AA13" s="3">
        <v>9.1</v>
      </c>
      <c r="AB13" s="3">
        <v>12</v>
      </c>
      <c r="AC13" s="3">
        <v>300</v>
      </c>
      <c r="AD13" s="3">
        <f t="shared" si="3"/>
        <v>39.490758412570401</v>
      </c>
      <c r="AE13" s="3">
        <v>11.4</v>
      </c>
      <c r="AF13" s="3">
        <v>12</v>
      </c>
      <c r="AG13" s="3">
        <v>306</v>
      </c>
      <c r="AH13" s="3">
        <f t="shared" si="4"/>
        <v>31.176914536239789</v>
      </c>
      <c r="AI13" s="3">
        <v>9</v>
      </c>
      <c r="AJ13" s="3">
        <v>12</v>
      </c>
      <c r="AK13" s="3">
        <v>296</v>
      </c>
      <c r="AL13" s="3">
        <f t="shared" si="5"/>
        <v>25.634351952019383</v>
      </c>
      <c r="AM13" s="3">
        <v>7.4</v>
      </c>
      <c r="AN13" s="3">
        <v>12</v>
      </c>
      <c r="AO13" s="3">
        <v>302</v>
      </c>
      <c r="AP13" s="3">
        <f t="shared" si="6"/>
        <v>35.68024663591887</v>
      </c>
      <c r="AQ13" s="3">
        <v>10.3</v>
      </c>
      <c r="AR13" s="3">
        <v>12</v>
      </c>
    </row>
    <row r="14" spans="1:44" ht="15.75" thickBot="1" x14ac:dyDescent="0.3">
      <c r="B14" s="189"/>
      <c r="C14" s="88">
        <v>205</v>
      </c>
      <c r="D14" s="70">
        <v>230</v>
      </c>
      <c r="E14" s="70">
        <v>252</v>
      </c>
      <c r="F14" s="70">
        <v>298</v>
      </c>
      <c r="G14" s="70">
        <v>331</v>
      </c>
      <c r="H14" s="70">
        <v>367</v>
      </c>
      <c r="I14" s="70">
        <v>385</v>
      </c>
      <c r="J14" s="70">
        <v>415</v>
      </c>
      <c r="K14" s="70">
        <v>437</v>
      </c>
      <c r="L14" s="70">
        <v>468</v>
      </c>
      <c r="M14" s="70">
        <v>473</v>
      </c>
      <c r="P14" s="2">
        <v>9</v>
      </c>
      <c r="Q14" s="3">
        <v>323</v>
      </c>
      <c r="R14" s="3">
        <f t="shared" si="0"/>
        <v>32.562555182294894</v>
      </c>
      <c r="S14" s="3">
        <v>9.4</v>
      </c>
      <c r="T14" s="3">
        <v>12</v>
      </c>
      <c r="U14" s="3">
        <v>315</v>
      </c>
      <c r="V14" s="3">
        <f t="shared" si="1"/>
        <v>28.752043405643363</v>
      </c>
      <c r="W14" s="3">
        <v>8.3000000000000007</v>
      </c>
      <c r="X14" s="3">
        <v>12</v>
      </c>
      <c r="Y14" s="3">
        <v>321</v>
      </c>
      <c r="Z14" s="3">
        <f t="shared" si="2"/>
        <v>32.21614502078112</v>
      </c>
      <c r="AA14" s="3">
        <v>9.3000000000000007</v>
      </c>
      <c r="AB14" s="3">
        <v>12</v>
      </c>
      <c r="AC14" s="3">
        <v>324</v>
      </c>
      <c r="AD14" s="3">
        <f t="shared" si="3"/>
        <v>38.451527928029073</v>
      </c>
      <c r="AE14" s="3">
        <v>11.1</v>
      </c>
      <c r="AF14" s="3">
        <v>12</v>
      </c>
      <c r="AG14" s="3">
        <v>329</v>
      </c>
      <c r="AH14" s="3">
        <f t="shared" si="4"/>
        <v>30.137684051698461</v>
      </c>
      <c r="AI14" s="3">
        <v>8.6999999999999993</v>
      </c>
      <c r="AJ14" s="3">
        <v>12</v>
      </c>
      <c r="AK14" s="3">
        <v>316</v>
      </c>
      <c r="AL14" s="3">
        <f t="shared" si="5"/>
        <v>22.863070659909177</v>
      </c>
      <c r="AM14" s="3">
        <v>6.6</v>
      </c>
      <c r="AN14" s="3">
        <v>12</v>
      </c>
      <c r="AO14" s="3">
        <v>328</v>
      </c>
      <c r="AP14" s="3">
        <f t="shared" si="6"/>
        <v>33.255375505322441</v>
      </c>
      <c r="AQ14" s="3">
        <v>9.6</v>
      </c>
      <c r="AR14" s="3">
        <v>12</v>
      </c>
    </row>
    <row r="15" spans="1:44" ht="15.75" thickBot="1" x14ac:dyDescent="0.3">
      <c r="B15" s="189"/>
      <c r="C15" s="88">
        <v>206</v>
      </c>
      <c r="D15" s="70">
        <v>243</v>
      </c>
      <c r="E15" s="70">
        <v>266</v>
      </c>
      <c r="F15" s="70">
        <v>308</v>
      </c>
      <c r="G15" s="70">
        <v>336</v>
      </c>
      <c r="H15" s="70">
        <v>359</v>
      </c>
      <c r="I15" s="70">
        <v>375</v>
      </c>
      <c r="J15" s="70">
        <v>403</v>
      </c>
      <c r="K15" s="70">
        <v>423</v>
      </c>
      <c r="L15" s="70">
        <v>438</v>
      </c>
      <c r="M15" s="70">
        <v>446</v>
      </c>
      <c r="P15" s="2">
        <v>13</v>
      </c>
      <c r="Q15" s="3">
        <v>352</v>
      </c>
      <c r="R15" s="3">
        <f t="shared" si="0"/>
        <v>35.68024663591887</v>
      </c>
      <c r="S15" s="3">
        <v>10.3</v>
      </c>
      <c r="T15" s="3">
        <v>12</v>
      </c>
      <c r="U15" s="3">
        <v>342</v>
      </c>
      <c r="V15" s="3">
        <f t="shared" si="1"/>
        <v>31.523324697753562</v>
      </c>
      <c r="W15" s="3">
        <v>9.1</v>
      </c>
      <c r="X15" s="3">
        <v>12</v>
      </c>
      <c r="Y15" s="3">
        <v>348</v>
      </c>
      <c r="Z15" s="3">
        <f t="shared" si="2"/>
        <v>31.176914536239789</v>
      </c>
      <c r="AA15" s="3">
        <v>9</v>
      </c>
      <c r="AB15" s="3">
        <v>12</v>
      </c>
      <c r="AC15" s="3">
        <v>353</v>
      </c>
      <c r="AD15" s="3">
        <f t="shared" si="3"/>
        <v>37.758707605001526</v>
      </c>
      <c r="AE15" s="3">
        <v>10.9</v>
      </c>
      <c r="AF15" s="3">
        <v>12</v>
      </c>
      <c r="AG15" s="3">
        <v>360</v>
      </c>
      <c r="AH15" s="3">
        <f t="shared" si="4"/>
        <v>30.137684051698461</v>
      </c>
      <c r="AI15" s="3">
        <v>8.6999999999999993</v>
      </c>
      <c r="AJ15" s="3">
        <v>12</v>
      </c>
      <c r="AK15" s="3">
        <v>343</v>
      </c>
      <c r="AL15" s="3">
        <f t="shared" si="5"/>
        <v>22.863070659909177</v>
      </c>
      <c r="AM15" s="3">
        <v>6.6</v>
      </c>
      <c r="AN15" s="3">
        <v>12</v>
      </c>
      <c r="AO15" s="3">
        <v>353</v>
      </c>
      <c r="AP15" s="3">
        <f t="shared" si="6"/>
        <v>36.373066958946424</v>
      </c>
      <c r="AQ15" s="3">
        <v>10.5</v>
      </c>
      <c r="AR15" s="3">
        <v>12</v>
      </c>
    </row>
    <row r="16" spans="1:44" ht="15.75" thickBot="1" x14ac:dyDescent="0.3">
      <c r="B16" s="189"/>
      <c r="C16" s="88">
        <v>207</v>
      </c>
      <c r="D16" s="70">
        <v>207</v>
      </c>
      <c r="E16" s="70">
        <v>231</v>
      </c>
      <c r="F16" s="70">
        <v>273</v>
      </c>
      <c r="G16" s="70">
        <v>297</v>
      </c>
      <c r="H16" s="70">
        <v>328</v>
      </c>
      <c r="I16" s="70">
        <v>348</v>
      </c>
      <c r="J16" s="70">
        <v>376</v>
      </c>
      <c r="K16" s="70">
        <v>388</v>
      </c>
      <c r="L16" s="70">
        <v>417</v>
      </c>
      <c r="M16" s="70">
        <v>413</v>
      </c>
      <c r="P16" s="2">
        <v>16</v>
      </c>
      <c r="Q16" s="3">
        <v>367</v>
      </c>
      <c r="R16" s="3">
        <f t="shared" si="0"/>
        <v>35.68024663591887</v>
      </c>
      <c r="S16" s="3">
        <v>10.3</v>
      </c>
      <c r="T16" s="3">
        <v>12</v>
      </c>
      <c r="U16" s="3">
        <v>355</v>
      </c>
      <c r="V16" s="3">
        <f t="shared" si="1"/>
        <v>33.255375505322441</v>
      </c>
      <c r="W16" s="3">
        <v>9.6</v>
      </c>
      <c r="X16" s="3">
        <v>12</v>
      </c>
      <c r="Y16" s="3">
        <v>363</v>
      </c>
      <c r="Z16" s="3">
        <f t="shared" si="2"/>
        <v>29.791273890184687</v>
      </c>
      <c r="AA16" s="3">
        <v>8.6</v>
      </c>
      <c r="AB16" s="3">
        <v>12</v>
      </c>
      <c r="AC16" s="3">
        <v>369</v>
      </c>
      <c r="AD16" s="3">
        <f t="shared" si="3"/>
        <v>37.412297443487752</v>
      </c>
      <c r="AE16" s="3">
        <v>10.8</v>
      </c>
      <c r="AF16" s="3">
        <v>12</v>
      </c>
      <c r="AG16" s="3">
        <v>377</v>
      </c>
      <c r="AH16" s="3">
        <f t="shared" si="4"/>
        <v>32.562555182294894</v>
      </c>
      <c r="AI16" s="3">
        <v>9.4</v>
      </c>
      <c r="AJ16" s="3">
        <v>12</v>
      </c>
      <c r="AK16" s="3">
        <v>353</v>
      </c>
      <c r="AL16" s="3">
        <f t="shared" si="5"/>
        <v>22.170250336881629</v>
      </c>
      <c r="AM16" s="3">
        <v>6.4</v>
      </c>
      <c r="AN16" s="3">
        <v>12</v>
      </c>
      <c r="AO16" s="3">
        <v>372</v>
      </c>
      <c r="AP16" s="3">
        <f t="shared" si="6"/>
        <v>37.758707605001526</v>
      </c>
      <c r="AQ16" s="3">
        <v>10.9</v>
      </c>
      <c r="AR16" s="3">
        <v>12</v>
      </c>
    </row>
    <row r="17" spans="2:44" ht="15.75" thickBot="1" x14ac:dyDescent="0.3">
      <c r="B17" s="189"/>
      <c r="C17" s="88">
        <v>208</v>
      </c>
      <c r="D17" s="70">
        <v>236</v>
      </c>
      <c r="E17" s="70">
        <v>257</v>
      </c>
      <c r="F17" s="70">
        <v>295</v>
      </c>
      <c r="G17" s="70">
        <v>314</v>
      </c>
      <c r="H17" s="70">
        <v>344</v>
      </c>
      <c r="I17" s="70">
        <v>359</v>
      </c>
      <c r="J17" s="70">
        <v>386</v>
      </c>
      <c r="K17" s="70">
        <v>403</v>
      </c>
      <c r="L17" s="70">
        <v>435</v>
      </c>
      <c r="M17" s="70">
        <v>431</v>
      </c>
      <c r="P17" s="2">
        <v>20</v>
      </c>
      <c r="Q17" s="3">
        <v>393</v>
      </c>
      <c r="R17" s="3">
        <f t="shared" si="0"/>
        <v>38.797938089542846</v>
      </c>
      <c r="S17" s="3">
        <v>11.2</v>
      </c>
      <c r="T17" s="3">
        <v>12</v>
      </c>
      <c r="U17" s="3">
        <v>377</v>
      </c>
      <c r="V17" s="3">
        <f t="shared" si="1"/>
        <v>33.948195828349995</v>
      </c>
      <c r="W17" s="3">
        <v>9.8000000000000007</v>
      </c>
      <c r="X17" s="3">
        <v>12</v>
      </c>
      <c r="Y17" s="3">
        <v>387</v>
      </c>
      <c r="Z17" s="3">
        <f t="shared" si="2"/>
        <v>29.444863728670914</v>
      </c>
      <c r="AA17" s="3">
        <v>8.5</v>
      </c>
      <c r="AB17" s="3">
        <v>12</v>
      </c>
      <c r="AC17" s="3">
        <v>394</v>
      </c>
      <c r="AD17" s="3">
        <f t="shared" si="3"/>
        <v>37.065887281973971</v>
      </c>
      <c r="AE17" s="3">
        <v>10.7</v>
      </c>
      <c r="AF17" s="3">
        <v>12</v>
      </c>
      <c r="AG17" s="3">
        <v>404</v>
      </c>
      <c r="AH17" s="3">
        <f t="shared" si="4"/>
        <v>32.562555182294894</v>
      </c>
      <c r="AI17" s="3">
        <v>9.4</v>
      </c>
      <c r="AJ17" s="3">
        <v>12</v>
      </c>
      <c r="AK17" s="3">
        <v>376</v>
      </c>
      <c r="AL17" s="3">
        <f t="shared" si="5"/>
        <v>21.477430013854079</v>
      </c>
      <c r="AM17" s="3">
        <v>6.2</v>
      </c>
      <c r="AN17" s="3">
        <v>12</v>
      </c>
      <c r="AO17" s="3">
        <v>400</v>
      </c>
      <c r="AP17" s="3">
        <f t="shared" si="6"/>
        <v>43.301270189221931</v>
      </c>
      <c r="AQ17" s="3">
        <v>12.5</v>
      </c>
      <c r="AR17" s="3">
        <v>12</v>
      </c>
    </row>
    <row r="18" spans="2:44" ht="15.75" thickBot="1" x14ac:dyDescent="0.3">
      <c r="B18" s="189"/>
      <c r="C18" s="88">
        <v>209</v>
      </c>
      <c r="D18" s="70">
        <v>208</v>
      </c>
      <c r="E18" s="70">
        <v>230</v>
      </c>
      <c r="F18" s="70">
        <v>260</v>
      </c>
      <c r="G18" s="70">
        <v>283</v>
      </c>
      <c r="H18" s="70">
        <v>310</v>
      </c>
      <c r="I18" s="70">
        <v>328</v>
      </c>
      <c r="J18" s="70">
        <v>350</v>
      </c>
      <c r="K18" s="70">
        <v>363</v>
      </c>
      <c r="L18" s="70">
        <v>382</v>
      </c>
      <c r="M18" s="70">
        <v>385</v>
      </c>
      <c r="P18" s="2">
        <v>23</v>
      </c>
      <c r="Q18" s="3">
        <v>408</v>
      </c>
      <c r="R18" s="3">
        <f t="shared" si="0"/>
        <v>39.837168574084174</v>
      </c>
      <c r="S18" s="3">
        <v>11.5</v>
      </c>
      <c r="T18" s="3">
        <v>12</v>
      </c>
      <c r="U18" s="3">
        <v>388</v>
      </c>
      <c r="V18" s="3">
        <f t="shared" si="1"/>
        <v>36.026656797432643</v>
      </c>
      <c r="W18" s="3">
        <v>10.4</v>
      </c>
      <c r="X18" s="3">
        <v>12</v>
      </c>
      <c r="Y18" s="3">
        <v>398</v>
      </c>
      <c r="Z18" s="3">
        <f t="shared" si="2"/>
        <v>29.444863728670914</v>
      </c>
      <c r="AA18" s="3">
        <v>8.5</v>
      </c>
      <c r="AB18" s="3">
        <v>12</v>
      </c>
      <c r="AC18" s="3">
        <v>407</v>
      </c>
      <c r="AD18" s="3">
        <f t="shared" si="3"/>
        <v>37.065887281973971</v>
      </c>
      <c r="AE18" s="3">
        <v>10.7</v>
      </c>
      <c r="AF18" s="3">
        <v>12</v>
      </c>
      <c r="AG18" s="3">
        <v>414</v>
      </c>
      <c r="AH18" s="3">
        <f t="shared" si="4"/>
        <v>32.21614502078112</v>
      </c>
      <c r="AI18" s="3">
        <v>9.3000000000000007</v>
      </c>
      <c r="AJ18" s="3">
        <v>12</v>
      </c>
      <c r="AK18" s="3">
        <v>387</v>
      </c>
      <c r="AL18" s="3">
        <f t="shared" si="5"/>
        <v>21.477430013854079</v>
      </c>
      <c r="AM18" s="3">
        <v>6.2</v>
      </c>
      <c r="AN18" s="3">
        <v>12</v>
      </c>
      <c r="AO18" s="3">
        <v>407</v>
      </c>
      <c r="AP18" s="3">
        <f t="shared" si="6"/>
        <v>40.183578735597948</v>
      </c>
      <c r="AQ18" s="3">
        <v>11.6</v>
      </c>
      <c r="AR18" s="3">
        <v>12</v>
      </c>
    </row>
    <row r="19" spans="2:44" ht="15.75" thickBot="1" x14ac:dyDescent="0.3">
      <c r="B19" s="189"/>
      <c r="C19" s="88">
        <v>210</v>
      </c>
      <c r="D19" s="70">
        <v>215</v>
      </c>
      <c r="E19" s="70">
        <v>236</v>
      </c>
      <c r="F19" s="70">
        <v>268</v>
      </c>
      <c r="G19" s="70">
        <v>295</v>
      </c>
      <c r="H19" s="70">
        <v>322</v>
      </c>
      <c r="I19" s="70">
        <v>340</v>
      </c>
      <c r="J19" s="70">
        <v>365</v>
      </c>
      <c r="K19" s="70">
        <v>380</v>
      </c>
      <c r="L19" s="70">
        <v>404</v>
      </c>
      <c r="M19" s="70">
        <v>402</v>
      </c>
      <c r="P19" s="2">
        <v>27</v>
      </c>
      <c r="Q19" s="3">
        <v>430</v>
      </c>
      <c r="R19" s="3">
        <f t="shared" si="0"/>
        <v>41.91562954316683</v>
      </c>
      <c r="S19" s="3">
        <v>12.1</v>
      </c>
      <c r="T19" s="3">
        <v>12</v>
      </c>
      <c r="U19" s="3">
        <v>407</v>
      </c>
      <c r="V19" s="3">
        <f t="shared" si="1"/>
        <v>37.065887281973971</v>
      </c>
      <c r="W19" s="3">
        <v>10.7</v>
      </c>
      <c r="X19" s="3">
        <v>12</v>
      </c>
      <c r="Y19" s="3">
        <v>418</v>
      </c>
      <c r="Z19" s="3">
        <f t="shared" si="2"/>
        <v>29.098453567157136</v>
      </c>
      <c r="AA19" s="3">
        <v>8.4</v>
      </c>
      <c r="AB19" s="3">
        <v>12</v>
      </c>
      <c r="AC19" s="3">
        <v>426</v>
      </c>
      <c r="AD19" s="3">
        <f t="shared" si="3"/>
        <v>37.065887281973971</v>
      </c>
      <c r="AE19" s="3">
        <v>10.7</v>
      </c>
      <c r="AF19" s="3">
        <v>12</v>
      </c>
      <c r="AG19" s="3">
        <v>435</v>
      </c>
      <c r="AH19" s="3">
        <f t="shared" si="4"/>
        <v>32.562555182294894</v>
      </c>
      <c r="AI19" s="3">
        <v>9.4</v>
      </c>
      <c r="AJ19" s="3">
        <v>12</v>
      </c>
      <c r="AK19" s="3">
        <v>406</v>
      </c>
      <c r="AL19" s="3">
        <f t="shared" si="5"/>
        <v>22.516660498395403</v>
      </c>
      <c r="AM19" s="3">
        <v>6.5</v>
      </c>
      <c r="AN19" s="3">
        <v>12</v>
      </c>
      <c r="AO19" s="3">
        <v>411</v>
      </c>
      <c r="AP19" s="3">
        <f t="shared" si="6"/>
        <v>38.451527928029073</v>
      </c>
      <c r="AQ19" s="3">
        <v>11.1</v>
      </c>
      <c r="AR19" s="3">
        <v>12</v>
      </c>
    </row>
    <row r="20" spans="2:44" ht="15.75" thickBot="1" x14ac:dyDescent="0.3">
      <c r="B20" s="189"/>
      <c r="C20" s="88">
        <v>211</v>
      </c>
      <c r="D20" s="70">
        <v>294</v>
      </c>
      <c r="E20" s="70">
        <v>319</v>
      </c>
      <c r="F20" s="70">
        <v>365</v>
      </c>
      <c r="G20" s="70">
        <v>382</v>
      </c>
      <c r="H20" s="70">
        <v>417</v>
      </c>
      <c r="I20" s="70">
        <v>429</v>
      </c>
      <c r="J20" s="70">
        <v>455</v>
      </c>
      <c r="K20" s="70">
        <v>466</v>
      </c>
      <c r="L20" s="70">
        <v>483</v>
      </c>
      <c r="M20" s="70">
        <v>486</v>
      </c>
      <c r="P20" s="2">
        <v>28</v>
      </c>
      <c r="Q20" s="3">
        <v>431</v>
      </c>
      <c r="R20" s="3">
        <f t="shared" si="0"/>
        <v>40.183578735597948</v>
      </c>
      <c r="S20" s="3">
        <v>11.6</v>
      </c>
      <c r="T20" s="3">
        <v>12</v>
      </c>
      <c r="U20" s="3">
        <v>406</v>
      </c>
      <c r="V20" s="3">
        <f t="shared" si="1"/>
        <v>34.294605989863769</v>
      </c>
      <c r="W20" s="3">
        <v>9.9</v>
      </c>
      <c r="X20" s="3">
        <v>12</v>
      </c>
      <c r="Y20" s="3">
        <v>419</v>
      </c>
      <c r="Z20" s="3">
        <f t="shared" si="2"/>
        <v>31.523324697753562</v>
      </c>
      <c r="AA20" s="3">
        <v>9.1</v>
      </c>
      <c r="AB20" s="3">
        <v>12</v>
      </c>
      <c r="AC20" s="3">
        <v>427</v>
      </c>
      <c r="AD20" s="3">
        <f t="shared" si="3"/>
        <v>37.758707605001526</v>
      </c>
      <c r="AE20" s="3">
        <v>10.9</v>
      </c>
      <c r="AF20" s="3">
        <v>12</v>
      </c>
      <c r="AG20" s="3">
        <v>434</v>
      </c>
      <c r="AH20" s="3">
        <f t="shared" si="4"/>
        <v>33.255375505322441</v>
      </c>
      <c r="AI20" s="3">
        <v>9.6</v>
      </c>
      <c r="AJ20" s="3">
        <v>12</v>
      </c>
      <c r="AK20" s="3">
        <v>402</v>
      </c>
      <c r="AL20" s="3">
        <f t="shared" si="5"/>
        <v>21.823840175367852</v>
      </c>
      <c r="AM20" s="3">
        <v>6.3</v>
      </c>
      <c r="AN20" s="3">
        <v>12</v>
      </c>
      <c r="AO20" s="3">
        <v>401</v>
      </c>
      <c r="AP20" s="3">
        <f t="shared" si="6"/>
        <v>41.222809220139276</v>
      </c>
      <c r="AQ20" s="3">
        <v>11.9</v>
      </c>
      <c r="AR20" s="3">
        <v>12</v>
      </c>
    </row>
    <row r="21" spans="2:44" ht="15.75" thickBot="1" x14ac:dyDescent="0.3">
      <c r="B21" s="190"/>
      <c r="C21" s="88">
        <v>212</v>
      </c>
      <c r="D21" s="70">
        <v>205</v>
      </c>
      <c r="E21" s="70">
        <v>226</v>
      </c>
      <c r="F21" s="70">
        <v>264</v>
      </c>
      <c r="G21" s="70">
        <v>280</v>
      </c>
      <c r="H21" s="70">
        <v>304</v>
      </c>
      <c r="I21" s="70">
        <v>318</v>
      </c>
      <c r="J21" s="70">
        <v>337</v>
      </c>
      <c r="K21" s="70">
        <v>349</v>
      </c>
      <c r="L21" s="70">
        <v>362</v>
      </c>
      <c r="M21" s="70">
        <v>372</v>
      </c>
    </row>
    <row r="22" spans="2:44" ht="15.75" thickBot="1" x14ac:dyDescent="0.3">
      <c r="B22" s="191" t="s">
        <v>205</v>
      </c>
      <c r="C22" s="88">
        <v>213</v>
      </c>
      <c r="D22" s="70">
        <v>281</v>
      </c>
      <c r="E22" s="70">
        <v>300</v>
      </c>
      <c r="F22" s="70">
        <v>315</v>
      </c>
      <c r="G22" s="70">
        <v>336</v>
      </c>
      <c r="H22" s="70">
        <v>348</v>
      </c>
      <c r="I22" s="70">
        <v>353</v>
      </c>
      <c r="J22" s="70">
        <v>371</v>
      </c>
      <c r="K22" s="70">
        <v>374</v>
      </c>
      <c r="L22" s="70">
        <v>385</v>
      </c>
      <c r="M22" s="70">
        <v>390</v>
      </c>
    </row>
    <row r="23" spans="2:44" ht="15.75" thickBot="1" x14ac:dyDescent="0.3">
      <c r="B23" s="189"/>
      <c r="C23" s="88">
        <v>214</v>
      </c>
      <c r="D23" s="70">
        <v>213</v>
      </c>
      <c r="E23" s="70">
        <v>232</v>
      </c>
      <c r="F23" s="70">
        <v>264</v>
      </c>
      <c r="G23" s="70">
        <v>291</v>
      </c>
      <c r="H23" s="70">
        <v>315</v>
      </c>
      <c r="I23" s="70">
        <v>326</v>
      </c>
      <c r="J23" s="70">
        <v>348</v>
      </c>
      <c r="K23" s="70">
        <v>357</v>
      </c>
      <c r="L23" s="70">
        <v>379</v>
      </c>
      <c r="M23" s="70">
        <v>378</v>
      </c>
    </row>
    <row r="24" spans="2:44" ht="15.75" thickBot="1" x14ac:dyDescent="0.3">
      <c r="B24" s="189"/>
      <c r="C24" s="88">
        <v>215</v>
      </c>
      <c r="D24" s="70">
        <v>238</v>
      </c>
      <c r="E24" s="70">
        <v>271</v>
      </c>
      <c r="F24" s="70">
        <v>299</v>
      </c>
      <c r="G24" s="70">
        <v>320</v>
      </c>
      <c r="H24" s="70">
        <v>351</v>
      </c>
      <c r="I24" s="70">
        <v>367</v>
      </c>
      <c r="J24" s="70">
        <v>392</v>
      </c>
      <c r="K24" s="70">
        <v>408</v>
      </c>
      <c r="L24" s="70">
        <v>430</v>
      </c>
      <c r="M24" s="70">
        <v>422</v>
      </c>
      <c r="O24" s="96"/>
    </row>
    <row r="25" spans="2:44" ht="15.75" thickBot="1" x14ac:dyDescent="0.3">
      <c r="B25" s="189"/>
      <c r="C25" s="88">
        <v>216</v>
      </c>
      <c r="D25" s="70">
        <v>189</v>
      </c>
      <c r="E25" s="70">
        <v>212</v>
      </c>
      <c r="F25" s="70">
        <v>242</v>
      </c>
      <c r="G25" s="70">
        <v>266</v>
      </c>
      <c r="H25" s="70">
        <v>289</v>
      </c>
      <c r="I25" s="70">
        <v>305</v>
      </c>
      <c r="J25" s="70">
        <v>329</v>
      </c>
      <c r="K25" s="70">
        <v>340</v>
      </c>
      <c r="L25" s="70">
        <v>358</v>
      </c>
      <c r="M25" s="70">
        <v>358</v>
      </c>
    </row>
    <row r="26" spans="2:44" ht="15.75" thickBot="1" x14ac:dyDescent="0.3">
      <c r="B26" s="189"/>
      <c r="C26" s="88">
        <v>217</v>
      </c>
      <c r="D26" s="70">
        <v>216</v>
      </c>
      <c r="E26" s="70">
        <v>229</v>
      </c>
      <c r="F26" s="70">
        <v>254</v>
      </c>
      <c r="G26" s="70">
        <v>282</v>
      </c>
      <c r="H26" s="70">
        <v>300</v>
      </c>
      <c r="I26" s="70">
        <v>308</v>
      </c>
      <c r="J26" s="70">
        <v>326</v>
      </c>
      <c r="K26" s="70">
        <v>337</v>
      </c>
      <c r="L26" s="70">
        <v>354</v>
      </c>
      <c r="M26" s="70">
        <v>359</v>
      </c>
    </row>
    <row r="27" spans="2:44" ht="15.75" thickBot="1" x14ac:dyDescent="0.3">
      <c r="B27" s="189"/>
      <c r="C27" s="88">
        <v>218</v>
      </c>
      <c r="D27" s="70">
        <v>246</v>
      </c>
      <c r="E27" s="70">
        <v>263</v>
      </c>
      <c r="F27" s="70">
        <v>289</v>
      </c>
      <c r="G27" s="70">
        <v>310</v>
      </c>
      <c r="H27" s="70">
        <v>334</v>
      </c>
      <c r="I27" s="70">
        <v>352</v>
      </c>
      <c r="J27" s="70">
        <v>380</v>
      </c>
      <c r="K27" s="70">
        <v>377</v>
      </c>
      <c r="L27" s="70">
        <v>396</v>
      </c>
      <c r="M27" s="70">
        <v>396</v>
      </c>
    </row>
    <row r="28" spans="2:44" ht="15.75" thickBot="1" x14ac:dyDescent="0.3">
      <c r="B28" s="189"/>
      <c r="C28" s="88">
        <v>219</v>
      </c>
      <c r="D28" s="70">
        <v>228</v>
      </c>
      <c r="E28" s="70">
        <v>249</v>
      </c>
      <c r="F28" s="70">
        <v>284</v>
      </c>
      <c r="G28" s="70">
        <v>303</v>
      </c>
      <c r="H28" s="70">
        <v>324</v>
      </c>
      <c r="I28" s="70">
        <v>335</v>
      </c>
      <c r="J28" s="70">
        <v>353</v>
      </c>
      <c r="K28" s="70">
        <v>366</v>
      </c>
      <c r="L28" s="70">
        <v>384</v>
      </c>
      <c r="M28" s="70">
        <v>382</v>
      </c>
    </row>
    <row r="29" spans="2:44" ht="15.75" thickBot="1" x14ac:dyDescent="0.3">
      <c r="B29" s="189"/>
      <c r="C29" s="88">
        <v>220</v>
      </c>
      <c r="D29" s="70">
        <v>272</v>
      </c>
      <c r="E29" s="70">
        <v>300</v>
      </c>
      <c r="F29" s="70">
        <v>343</v>
      </c>
      <c r="G29" s="70">
        <v>362</v>
      </c>
      <c r="H29" s="70">
        <v>403</v>
      </c>
      <c r="I29" s="70">
        <v>420</v>
      </c>
      <c r="J29" s="70">
        <v>441</v>
      </c>
      <c r="K29" s="70">
        <v>459</v>
      </c>
      <c r="L29" s="70">
        <v>474</v>
      </c>
      <c r="M29" s="70">
        <v>468</v>
      </c>
    </row>
    <row r="30" spans="2:44" ht="15.75" thickBot="1" x14ac:dyDescent="0.3">
      <c r="B30" s="189"/>
      <c r="C30" s="88">
        <v>281</v>
      </c>
      <c r="D30" s="70">
        <v>235</v>
      </c>
      <c r="E30" s="70">
        <v>254</v>
      </c>
      <c r="F30" s="70">
        <v>289</v>
      </c>
      <c r="G30" s="70">
        <v>314</v>
      </c>
      <c r="H30" s="70">
        <v>354</v>
      </c>
      <c r="I30" s="70">
        <v>372</v>
      </c>
      <c r="J30" s="70">
        <v>404</v>
      </c>
      <c r="K30" s="70">
        <v>414</v>
      </c>
      <c r="L30" s="70">
        <v>440</v>
      </c>
      <c r="M30" s="70">
        <v>439</v>
      </c>
    </row>
    <row r="31" spans="2:44" ht="15.75" thickBot="1" x14ac:dyDescent="0.3">
      <c r="B31" s="189"/>
      <c r="C31" s="88">
        <v>282</v>
      </c>
      <c r="D31" s="70">
        <v>253</v>
      </c>
      <c r="E31" s="70">
        <v>274</v>
      </c>
      <c r="F31" s="70">
        <v>299</v>
      </c>
      <c r="G31" s="70">
        <v>321</v>
      </c>
      <c r="H31" s="70">
        <v>353</v>
      </c>
      <c r="I31" s="70">
        <v>364</v>
      </c>
      <c r="J31" s="70">
        <v>384</v>
      </c>
      <c r="K31" s="70">
        <v>393</v>
      </c>
      <c r="L31" s="70">
        <v>412</v>
      </c>
      <c r="M31" s="70">
        <v>410</v>
      </c>
    </row>
    <row r="32" spans="2:44" ht="15.75" thickBot="1" x14ac:dyDescent="0.3">
      <c r="B32" s="189"/>
      <c r="C32" s="88">
        <v>285</v>
      </c>
      <c r="D32" s="70">
        <v>284</v>
      </c>
      <c r="E32" s="70">
        <v>306</v>
      </c>
      <c r="F32" s="70">
        <v>340</v>
      </c>
      <c r="G32" s="70">
        <v>361</v>
      </c>
      <c r="H32" s="70">
        <v>376</v>
      </c>
      <c r="I32" s="70">
        <v>389</v>
      </c>
      <c r="J32" s="70">
        <v>410</v>
      </c>
      <c r="K32" s="70">
        <v>423</v>
      </c>
      <c r="L32" s="70">
        <v>447</v>
      </c>
      <c r="M32" s="70">
        <v>439</v>
      </c>
    </row>
    <row r="33" spans="2:13" ht="15.75" thickBot="1" x14ac:dyDescent="0.3">
      <c r="B33" s="190"/>
      <c r="C33" s="88">
        <v>224</v>
      </c>
      <c r="D33" s="70">
        <v>240</v>
      </c>
      <c r="E33" s="70">
        <v>260</v>
      </c>
      <c r="F33" s="70">
        <v>306</v>
      </c>
      <c r="G33" s="70">
        <v>317</v>
      </c>
      <c r="H33" s="70">
        <v>352</v>
      </c>
      <c r="I33" s="70">
        <v>371</v>
      </c>
      <c r="J33" s="70">
        <v>389</v>
      </c>
      <c r="K33" s="70">
        <v>407</v>
      </c>
      <c r="L33" s="70">
        <v>426</v>
      </c>
      <c r="M33" s="70">
        <v>425</v>
      </c>
    </row>
    <row r="34" spans="2:13" ht="15.75" thickBot="1" x14ac:dyDescent="0.3">
      <c r="B34" s="191" t="s">
        <v>206</v>
      </c>
      <c r="C34" s="88">
        <v>251</v>
      </c>
      <c r="D34" s="70">
        <v>237</v>
      </c>
      <c r="E34" s="70">
        <v>257</v>
      </c>
      <c r="F34" s="70">
        <v>293</v>
      </c>
      <c r="G34" s="70">
        <v>323</v>
      </c>
      <c r="H34" s="70">
        <v>348</v>
      </c>
      <c r="I34" s="70">
        <v>360</v>
      </c>
      <c r="J34" s="70">
        <v>386</v>
      </c>
      <c r="K34" s="70">
        <v>390</v>
      </c>
      <c r="L34" s="70">
        <v>415</v>
      </c>
      <c r="M34" s="70">
        <v>417</v>
      </c>
    </row>
    <row r="35" spans="2:13" ht="15.75" thickBot="1" x14ac:dyDescent="0.3">
      <c r="B35" s="189"/>
      <c r="C35" s="88">
        <v>252</v>
      </c>
      <c r="D35" s="70">
        <v>242</v>
      </c>
      <c r="E35" s="70">
        <v>275</v>
      </c>
      <c r="F35" s="70">
        <v>316</v>
      </c>
      <c r="G35" s="70">
        <v>344</v>
      </c>
      <c r="H35" s="70">
        <v>372</v>
      </c>
      <c r="I35" s="70">
        <v>389</v>
      </c>
      <c r="J35" s="70">
        <v>416</v>
      </c>
      <c r="K35" s="70">
        <v>425</v>
      </c>
      <c r="L35" s="70">
        <v>442</v>
      </c>
      <c r="M35" s="70">
        <v>446</v>
      </c>
    </row>
    <row r="36" spans="2:13" ht="15.75" thickBot="1" x14ac:dyDescent="0.3">
      <c r="B36" s="189"/>
      <c r="C36" s="88">
        <v>227</v>
      </c>
      <c r="D36" s="70">
        <v>194</v>
      </c>
      <c r="E36" s="70">
        <v>209</v>
      </c>
      <c r="F36" s="70">
        <v>243</v>
      </c>
      <c r="G36" s="70">
        <v>265</v>
      </c>
      <c r="H36" s="70">
        <v>293</v>
      </c>
      <c r="I36" s="70">
        <v>306</v>
      </c>
      <c r="J36" s="70">
        <v>333</v>
      </c>
      <c r="K36" s="70">
        <v>346</v>
      </c>
      <c r="L36" s="70">
        <v>368</v>
      </c>
      <c r="M36" s="70">
        <v>359</v>
      </c>
    </row>
    <row r="37" spans="2:13" ht="15.75" thickBot="1" x14ac:dyDescent="0.3">
      <c r="B37" s="189"/>
      <c r="C37" s="88">
        <v>290</v>
      </c>
      <c r="D37" s="70">
        <v>264</v>
      </c>
      <c r="E37" s="70">
        <v>285</v>
      </c>
      <c r="F37" s="70">
        <v>319</v>
      </c>
      <c r="G37" s="70">
        <v>341</v>
      </c>
      <c r="H37" s="70">
        <v>367</v>
      </c>
      <c r="I37" s="70">
        <v>373</v>
      </c>
      <c r="J37" s="70">
        <v>401</v>
      </c>
      <c r="K37" s="70">
        <v>414</v>
      </c>
      <c r="L37" s="70">
        <v>431</v>
      </c>
      <c r="M37" s="70">
        <v>430</v>
      </c>
    </row>
    <row r="38" spans="2:13" ht="15.75" thickBot="1" x14ac:dyDescent="0.3">
      <c r="B38" s="189"/>
      <c r="C38" s="88">
        <v>229</v>
      </c>
      <c r="D38" s="70">
        <v>234</v>
      </c>
      <c r="E38" s="70">
        <v>260</v>
      </c>
      <c r="F38" s="70">
        <v>294</v>
      </c>
      <c r="G38" s="70">
        <v>316</v>
      </c>
      <c r="H38" s="70">
        <v>345</v>
      </c>
      <c r="I38" s="70">
        <v>361</v>
      </c>
      <c r="J38" s="70">
        <v>380</v>
      </c>
      <c r="K38" s="70">
        <v>389</v>
      </c>
      <c r="L38" s="70">
        <v>407</v>
      </c>
      <c r="M38" s="70">
        <v>412</v>
      </c>
    </row>
    <row r="39" spans="2:13" ht="15.75" thickBot="1" x14ac:dyDescent="0.3">
      <c r="B39" s="189"/>
      <c r="C39" s="88">
        <v>230</v>
      </c>
      <c r="D39" s="70">
        <v>215</v>
      </c>
      <c r="E39" s="70">
        <v>234</v>
      </c>
      <c r="F39" s="70">
        <v>267</v>
      </c>
      <c r="G39" s="70">
        <v>289</v>
      </c>
      <c r="H39" s="70">
        <v>314</v>
      </c>
      <c r="I39" s="70">
        <v>333</v>
      </c>
      <c r="J39" s="70">
        <v>349</v>
      </c>
      <c r="K39" s="70">
        <v>361</v>
      </c>
      <c r="L39" s="70">
        <v>374</v>
      </c>
      <c r="M39" s="70">
        <v>376</v>
      </c>
    </row>
    <row r="40" spans="2:13" ht="15.75" thickBot="1" x14ac:dyDescent="0.3">
      <c r="B40" s="189"/>
      <c r="C40" s="88">
        <v>231</v>
      </c>
      <c r="D40" s="70">
        <v>210</v>
      </c>
      <c r="E40" s="70">
        <v>231</v>
      </c>
      <c r="F40" s="70">
        <v>271</v>
      </c>
      <c r="G40" s="70">
        <v>296</v>
      </c>
      <c r="H40" s="70">
        <v>321</v>
      </c>
      <c r="I40" s="70">
        <v>345</v>
      </c>
      <c r="J40" s="70">
        <v>375</v>
      </c>
      <c r="K40" s="70">
        <v>389</v>
      </c>
      <c r="L40" s="70">
        <v>417</v>
      </c>
      <c r="M40" s="70">
        <v>412</v>
      </c>
    </row>
    <row r="41" spans="2:13" ht="15.75" thickBot="1" x14ac:dyDescent="0.3">
      <c r="B41" s="189"/>
      <c r="C41" s="88">
        <v>232</v>
      </c>
      <c r="D41" s="70">
        <v>202</v>
      </c>
      <c r="E41" s="70">
        <v>230</v>
      </c>
      <c r="F41" s="70">
        <v>266</v>
      </c>
      <c r="G41" s="70">
        <v>284</v>
      </c>
      <c r="H41" s="70">
        <v>316</v>
      </c>
      <c r="I41" s="70">
        <v>331</v>
      </c>
      <c r="J41" s="70">
        <v>357</v>
      </c>
      <c r="K41" s="70">
        <v>373</v>
      </c>
      <c r="L41" s="70">
        <v>398</v>
      </c>
      <c r="M41" s="70">
        <v>396</v>
      </c>
    </row>
    <row r="42" spans="2:13" ht="15.75" thickBot="1" x14ac:dyDescent="0.3">
      <c r="B42" s="189"/>
      <c r="C42" s="88">
        <v>233</v>
      </c>
      <c r="D42" s="70">
        <v>246</v>
      </c>
      <c r="E42" s="70">
        <v>275</v>
      </c>
      <c r="F42" s="70">
        <v>314</v>
      </c>
      <c r="G42" s="70">
        <v>341</v>
      </c>
      <c r="H42" s="70">
        <v>372</v>
      </c>
      <c r="I42" s="70">
        <v>395</v>
      </c>
      <c r="J42" s="70">
        <v>418</v>
      </c>
      <c r="K42" s="70">
        <v>435</v>
      </c>
      <c r="L42" s="70">
        <v>457</v>
      </c>
      <c r="M42" s="70">
        <v>459</v>
      </c>
    </row>
    <row r="43" spans="2:13" ht="15.75" thickBot="1" x14ac:dyDescent="0.3">
      <c r="B43" s="189"/>
      <c r="C43" s="88">
        <v>234</v>
      </c>
      <c r="D43" s="70">
        <v>302</v>
      </c>
      <c r="E43" s="70">
        <v>322</v>
      </c>
      <c r="F43" s="70">
        <v>351</v>
      </c>
      <c r="G43" s="70">
        <v>376</v>
      </c>
      <c r="H43" s="70">
        <v>397</v>
      </c>
      <c r="I43" s="70">
        <v>407</v>
      </c>
      <c r="J43" s="70">
        <v>430</v>
      </c>
      <c r="K43" s="70">
        <v>443</v>
      </c>
      <c r="L43" s="70">
        <v>463</v>
      </c>
      <c r="M43" s="70">
        <v>463</v>
      </c>
    </row>
    <row r="44" spans="2:13" ht="15.75" thickBot="1" x14ac:dyDescent="0.3">
      <c r="B44" s="189"/>
      <c r="C44" s="88">
        <v>235</v>
      </c>
      <c r="D44" s="70">
        <v>304</v>
      </c>
      <c r="E44" s="70">
        <v>327</v>
      </c>
      <c r="F44" s="70">
        <v>334</v>
      </c>
      <c r="G44" s="70">
        <v>349</v>
      </c>
      <c r="H44" s="70">
        <v>372</v>
      </c>
      <c r="I44" s="70">
        <v>385</v>
      </c>
      <c r="J44" s="70">
        <v>403</v>
      </c>
      <c r="K44" s="70">
        <v>410</v>
      </c>
      <c r="L44" s="70">
        <v>421</v>
      </c>
      <c r="M44" s="70">
        <v>424</v>
      </c>
    </row>
    <row r="45" spans="2:13" ht="15.75" thickBot="1" x14ac:dyDescent="0.3">
      <c r="B45" s="197"/>
      <c r="C45" s="89">
        <v>236</v>
      </c>
      <c r="D45" s="70">
        <v>259</v>
      </c>
      <c r="E45" s="70">
        <v>287</v>
      </c>
      <c r="F45" s="70">
        <v>307</v>
      </c>
      <c r="G45" s="70">
        <v>330</v>
      </c>
      <c r="H45" s="70">
        <v>360</v>
      </c>
      <c r="I45" s="70">
        <v>374</v>
      </c>
      <c r="J45" s="70">
        <v>392</v>
      </c>
      <c r="K45" s="70">
        <v>405</v>
      </c>
      <c r="L45" s="70">
        <v>426</v>
      </c>
      <c r="M45" s="70">
        <v>439</v>
      </c>
    </row>
    <row r="46" spans="2:13" ht="15.75" thickBot="1" x14ac:dyDescent="0.3">
      <c r="B46" s="188" t="s">
        <v>207</v>
      </c>
      <c r="C46" s="90">
        <v>237</v>
      </c>
      <c r="D46" s="70">
        <v>269</v>
      </c>
      <c r="E46" s="70">
        <v>293</v>
      </c>
      <c r="F46" s="70">
        <v>327</v>
      </c>
      <c r="G46" s="70">
        <v>347</v>
      </c>
      <c r="H46" s="70">
        <v>368</v>
      </c>
      <c r="I46" s="70">
        <v>382</v>
      </c>
      <c r="J46" s="70">
        <v>402</v>
      </c>
      <c r="K46" s="70">
        <v>413</v>
      </c>
      <c r="L46" s="70">
        <v>421</v>
      </c>
      <c r="M46" s="70">
        <v>421</v>
      </c>
    </row>
    <row r="47" spans="2:13" ht="15.75" thickBot="1" x14ac:dyDescent="0.3">
      <c r="B47" s="189"/>
      <c r="C47" s="90">
        <v>238</v>
      </c>
      <c r="D47" s="70">
        <v>263</v>
      </c>
      <c r="E47" s="70">
        <v>293</v>
      </c>
      <c r="F47" s="70">
        <v>327</v>
      </c>
      <c r="G47" s="70">
        <v>360</v>
      </c>
      <c r="H47" s="70">
        <v>380</v>
      </c>
      <c r="I47" s="70">
        <v>401</v>
      </c>
      <c r="J47" s="70">
        <v>423</v>
      </c>
      <c r="K47" s="70">
        <v>446</v>
      </c>
      <c r="L47" s="70">
        <v>464</v>
      </c>
      <c r="M47" s="70">
        <v>463</v>
      </c>
    </row>
    <row r="48" spans="2:13" ht="15.75" thickBot="1" x14ac:dyDescent="0.3">
      <c r="B48" s="189"/>
      <c r="C48" s="90">
        <v>239</v>
      </c>
      <c r="D48" s="70">
        <v>206</v>
      </c>
      <c r="E48" s="70">
        <v>232</v>
      </c>
      <c r="F48" s="70">
        <v>264</v>
      </c>
      <c r="G48" s="70">
        <v>287</v>
      </c>
      <c r="H48" s="70">
        <v>312</v>
      </c>
      <c r="I48" s="70">
        <v>321</v>
      </c>
      <c r="J48" s="70">
        <v>348</v>
      </c>
      <c r="K48" s="70">
        <v>358</v>
      </c>
      <c r="L48" s="70">
        <v>384</v>
      </c>
      <c r="M48" s="70">
        <v>381</v>
      </c>
    </row>
    <row r="49" spans="2:13" ht="15.75" thickBot="1" x14ac:dyDescent="0.3">
      <c r="B49" s="189"/>
      <c r="C49" s="90">
        <v>240</v>
      </c>
      <c r="D49" s="70">
        <v>204</v>
      </c>
      <c r="E49" s="70">
        <v>232</v>
      </c>
      <c r="F49" s="70">
        <v>265</v>
      </c>
      <c r="G49" s="70">
        <v>289</v>
      </c>
      <c r="H49" s="70">
        <v>320</v>
      </c>
      <c r="I49" s="70">
        <v>339</v>
      </c>
      <c r="J49" s="70">
        <v>366</v>
      </c>
      <c r="K49" s="70">
        <v>378</v>
      </c>
      <c r="L49" s="70">
        <v>398</v>
      </c>
      <c r="M49" s="70">
        <v>400</v>
      </c>
    </row>
    <row r="50" spans="2:13" ht="15.75" thickBot="1" x14ac:dyDescent="0.3">
      <c r="B50" s="189"/>
      <c r="C50" s="90">
        <v>241</v>
      </c>
      <c r="D50" s="70">
        <v>188</v>
      </c>
      <c r="E50" s="70">
        <v>215</v>
      </c>
      <c r="F50" s="70">
        <v>251</v>
      </c>
      <c r="G50" s="70">
        <v>273</v>
      </c>
      <c r="H50" s="70">
        <v>305</v>
      </c>
      <c r="I50" s="70">
        <v>326</v>
      </c>
      <c r="J50" s="70">
        <v>351</v>
      </c>
      <c r="K50" s="70">
        <v>364</v>
      </c>
      <c r="L50" s="70">
        <v>385</v>
      </c>
      <c r="M50" s="70">
        <v>387</v>
      </c>
    </row>
    <row r="51" spans="2:13" ht="15.75" thickBot="1" x14ac:dyDescent="0.3">
      <c r="B51" s="189"/>
      <c r="C51" s="90">
        <v>242</v>
      </c>
      <c r="D51" s="70">
        <v>207</v>
      </c>
      <c r="E51" s="70">
        <v>227</v>
      </c>
      <c r="F51" s="70">
        <v>260</v>
      </c>
      <c r="G51" s="70">
        <v>288</v>
      </c>
      <c r="H51" s="70">
        <v>314</v>
      </c>
      <c r="I51" s="70">
        <v>329</v>
      </c>
      <c r="J51" s="70">
        <v>355</v>
      </c>
      <c r="K51" s="70">
        <v>368</v>
      </c>
      <c r="L51" s="70">
        <v>389</v>
      </c>
      <c r="M51" s="70">
        <v>389</v>
      </c>
    </row>
    <row r="52" spans="2:13" ht="15.75" thickBot="1" x14ac:dyDescent="0.3">
      <c r="B52" s="189"/>
      <c r="C52" s="90">
        <v>243</v>
      </c>
      <c r="D52" s="70">
        <v>306</v>
      </c>
      <c r="E52" s="70">
        <v>327</v>
      </c>
      <c r="F52" s="70">
        <v>353</v>
      </c>
      <c r="G52" s="70">
        <v>374</v>
      </c>
      <c r="H52" s="70">
        <v>396</v>
      </c>
      <c r="I52" s="70">
        <v>406</v>
      </c>
      <c r="J52" s="70">
        <v>408</v>
      </c>
      <c r="K52" s="70">
        <v>409</v>
      </c>
      <c r="L52" s="70">
        <v>413</v>
      </c>
      <c r="M52" s="70">
        <v>418</v>
      </c>
    </row>
    <row r="53" spans="2:13" ht="15.75" thickBot="1" x14ac:dyDescent="0.3">
      <c r="B53" s="189"/>
      <c r="C53" s="90">
        <v>244</v>
      </c>
      <c r="D53" s="70">
        <v>222</v>
      </c>
      <c r="E53" s="70">
        <v>244</v>
      </c>
      <c r="F53" s="70">
        <v>279</v>
      </c>
      <c r="G53" s="70">
        <v>300</v>
      </c>
      <c r="H53" s="70">
        <v>331</v>
      </c>
      <c r="I53" s="70">
        <v>347</v>
      </c>
      <c r="J53" s="70">
        <v>370</v>
      </c>
      <c r="K53" s="70">
        <v>389</v>
      </c>
      <c r="L53" s="70">
        <v>410</v>
      </c>
      <c r="M53" s="70">
        <v>407</v>
      </c>
    </row>
    <row r="54" spans="2:13" ht="15.75" thickBot="1" x14ac:dyDescent="0.3">
      <c r="B54" s="189"/>
      <c r="C54" s="90">
        <v>288</v>
      </c>
      <c r="D54" s="70">
        <v>244</v>
      </c>
      <c r="E54" s="70">
        <v>264</v>
      </c>
      <c r="F54" s="70">
        <v>302</v>
      </c>
      <c r="G54" s="70">
        <v>325</v>
      </c>
      <c r="H54" s="70">
        <v>357</v>
      </c>
      <c r="I54" s="70">
        <v>374</v>
      </c>
      <c r="J54" s="70">
        <v>403</v>
      </c>
      <c r="K54" s="70">
        <v>420</v>
      </c>
      <c r="L54" s="70">
        <v>440</v>
      </c>
      <c r="M54" s="70">
        <v>440</v>
      </c>
    </row>
    <row r="55" spans="2:13" ht="15.75" thickBot="1" x14ac:dyDescent="0.3">
      <c r="B55" s="189"/>
      <c r="C55" s="90">
        <v>246</v>
      </c>
      <c r="D55" s="70">
        <v>313</v>
      </c>
      <c r="E55" s="70">
        <v>333</v>
      </c>
      <c r="F55" s="70">
        <v>373</v>
      </c>
      <c r="G55" s="70">
        <v>391</v>
      </c>
      <c r="H55" s="70">
        <v>426</v>
      </c>
      <c r="I55" s="70">
        <v>440</v>
      </c>
      <c r="J55" s="70">
        <v>470</v>
      </c>
      <c r="K55" s="70">
        <v>480</v>
      </c>
      <c r="L55" s="70">
        <v>503</v>
      </c>
      <c r="M55" s="70">
        <v>506</v>
      </c>
    </row>
    <row r="56" spans="2:13" ht="15.75" thickBot="1" x14ac:dyDescent="0.3">
      <c r="B56" s="189"/>
      <c r="C56" s="90">
        <v>291</v>
      </c>
      <c r="D56" s="70">
        <v>266</v>
      </c>
      <c r="E56" s="70">
        <v>288</v>
      </c>
      <c r="F56" s="70">
        <v>317</v>
      </c>
      <c r="G56" s="70">
        <v>343</v>
      </c>
      <c r="H56" s="70">
        <v>376</v>
      </c>
      <c r="I56" s="70">
        <v>392</v>
      </c>
      <c r="J56" s="70">
        <v>429</v>
      </c>
      <c r="K56" s="70">
        <v>439</v>
      </c>
      <c r="L56" s="70">
        <v>460</v>
      </c>
      <c r="M56" s="70">
        <v>464</v>
      </c>
    </row>
    <row r="57" spans="2:13" ht="15.75" thickBot="1" x14ac:dyDescent="0.3">
      <c r="B57" s="197"/>
      <c r="C57" s="90">
        <v>248</v>
      </c>
      <c r="D57" s="70">
        <v>219</v>
      </c>
      <c r="E57" s="70">
        <v>245</v>
      </c>
      <c r="F57" s="70">
        <v>283</v>
      </c>
      <c r="G57" s="70">
        <v>314</v>
      </c>
      <c r="H57" s="70">
        <v>349</v>
      </c>
      <c r="I57" s="70">
        <v>369</v>
      </c>
      <c r="J57" s="70">
        <v>401</v>
      </c>
      <c r="K57" s="70">
        <v>422</v>
      </c>
      <c r="L57" s="70">
        <v>442</v>
      </c>
      <c r="M57" s="70">
        <v>443</v>
      </c>
    </row>
    <row r="58" spans="2:13" ht="15.75" thickBot="1" x14ac:dyDescent="0.3">
      <c r="B58" s="188" t="s">
        <v>208</v>
      </c>
      <c r="C58" s="88">
        <v>249</v>
      </c>
      <c r="D58" s="70">
        <v>225</v>
      </c>
      <c r="E58" s="70">
        <v>257</v>
      </c>
      <c r="F58" s="70">
        <v>291</v>
      </c>
      <c r="G58" s="70">
        <v>313</v>
      </c>
      <c r="H58" s="70">
        <v>344</v>
      </c>
      <c r="I58" s="70">
        <v>360</v>
      </c>
      <c r="J58" s="70">
        <v>388</v>
      </c>
      <c r="K58" s="70">
        <v>399</v>
      </c>
      <c r="L58" s="70">
        <v>422</v>
      </c>
      <c r="M58" s="70">
        <v>425</v>
      </c>
    </row>
    <row r="59" spans="2:13" ht="15.75" thickBot="1" x14ac:dyDescent="0.3">
      <c r="B59" s="189"/>
      <c r="C59" s="88">
        <v>250</v>
      </c>
      <c r="D59" s="70">
        <v>217</v>
      </c>
      <c r="E59" s="70">
        <v>256</v>
      </c>
      <c r="F59" s="70">
        <v>290</v>
      </c>
      <c r="G59" s="70">
        <v>317</v>
      </c>
      <c r="H59" s="70">
        <v>344</v>
      </c>
      <c r="I59" s="70">
        <v>356</v>
      </c>
      <c r="J59" s="70">
        <v>390</v>
      </c>
      <c r="K59" s="70">
        <v>403</v>
      </c>
      <c r="L59" s="70">
        <v>426</v>
      </c>
      <c r="M59" s="70">
        <v>427</v>
      </c>
    </row>
    <row r="60" spans="2:13" ht="15.75" thickBot="1" x14ac:dyDescent="0.3">
      <c r="B60" s="189"/>
      <c r="C60" s="88">
        <v>225</v>
      </c>
      <c r="D60" s="70">
        <v>277</v>
      </c>
      <c r="E60" s="70">
        <v>301</v>
      </c>
      <c r="F60" s="70">
        <v>333</v>
      </c>
      <c r="G60" s="70">
        <v>361</v>
      </c>
      <c r="H60" s="70">
        <v>382</v>
      </c>
      <c r="I60" s="70">
        <v>399</v>
      </c>
      <c r="J60" s="70">
        <v>427</v>
      </c>
      <c r="K60" s="70">
        <v>431</v>
      </c>
      <c r="L60" s="70">
        <v>447</v>
      </c>
      <c r="M60" s="70">
        <v>444</v>
      </c>
    </row>
    <row r="61" spans="2:13" ht="15.75" thickBot="1" x14ac:dyDescent="0.3">
      <c r="B61" s="189"/>
      <c r="C61" s="88">
        <v>226</v>
      </c>
      <c r="D61" s="70">
        <v>268</v>
      </c>
      <c r="E61" s="70">
        <v>297</v>
      </c>
      <c r="F61" s="70">
        <v>349</v>
      </c>
      <c r="G61" s="70">
        <v>373</v>
      </c>
      <c r="H61" s="70">
        <v>408</v>
      </c>
      <c r="I61" s="70">
        <v>428</v>
      </c>
      <c r="J61" s="70">
        <v>451</v>
      </c>
      <c r="K61" s="70">
        <v>458</v>
      </c>
      <c r="L61" s="70">
        <v>484</v>
      </c>
      <c r="M61" s="70">
        <v>480</v>
      </c>
    </row>
    <row r="62" spans="2:13" ht="15.75" thickBot="1" x14ac:dyDescent="0.3">
      <c r="B62" s="189"/>
      <c r="C62" s="88">
        <v>253</v>
      </c>
      <c r="D62" s="70">
        <v>203</v>
      </c>
      <c r="E62" s="70">
        <v>234</v>
      </c>
      <c r="F62" s="70">
        <v>271</v>
      </c>
      <c r="G62" s="70">
        <v>296</v>
      </c>
      <c r="H62" s="70">
        <v>337</v>
      </c>
      <c r="I62" s="70">
        <v>357</v>
      </c>
      <c r="J62" s="70">
        <v>388</v>
      </c>
      <c r="K62" s="70">
        <v>400</v>
      </c>
      <c r="L62" s="70">
        <v>436</v>
      </c>
      <c r="M62" s="70">
        <v>432</v>
      </c>
    </row>
    <row r="63" spans="2:13" ht="15.75" thickBot="1" x14ac:dyDescent="0.3">
      <c r="B63" s="189"/>
      <c r="C63" s="88">
        <v>254</v>
      </c>
      <c r="D63" s="70">
        <v>195</v>
      </c>
      <c r="E63" s="70">
        <v>220</v>
      </c>
      <c r="F63" s="70">
        <v>257</v>
      </c>
      <c r="G63" s="70">
        <v>278</v>
      </c>
      <c r="H63" s="70">
        <v>308</v>
      </c>
      <c r="I63" s="70">
        <v>321</v>
      </c>
      <c r="J63" s="70">
        <v>341</v>
      </c>
      <c r="K63" s="70">
        <v>351</v>
      </c>
      <c r="L63" s="70">
        <v>370</v>
      </c>
      <c r="M63" s="70">
        <v>366</v>
      </c>
    </row>
    <row r="64" spans="2:13" ht="15.75" thickBot="1" x14ac:dyDescent="0.3">
      <c r="B64" s="189"/>
      <c r="C64" s="88">
        <v>255</v>
      </c>
      <c r="D64" s="70">
        <v>270</v>
      </c>
      <c r="E64" s="70">
        <v>295</v>
      </c>
      <c r="F64" s="70">
        <v>344</v>
      </c>
      <c r="G64" s="70">
        <v>366</v>
      </c>
      <c r="H64" s="70">
        <v>405</v>
      </c>
      <c r="I64" s="70">
        <v>429</v>
      </c>
      <c r="J64" s="70">
        <v>460</v>
      </c>
      <c r="K64" s="70">
        <v>472</v>
      </c>
      <c r="L64" s="70">
        <v>494</v>
      </c>
      <c r="M64" s="70">
        <v>497</v>
      </c>
    </row>
    <row r="65" spans="2:13" ht="15.75" thickBot="1" x14ac:dyDescent="0.3">
      <c r="B65" s="189"/>
      <c r="C65" s="88">
        <v>256</v>
      </c>
      <c r="D65" s="70">
        <v>235</v>
      </c>
      <c r="E65" s="70">
        <v>260</v>
      </c>
      <c r="F65" s="70">
        <v>293</v>
      </c>
      <c r="G65" s="70">
        <v>318</v>
      </c>
      <c r="H65" s="70">
        <v>352</v>
      </c>
      <c r="I65" s="70">
        <v>374</v>
      </c>
      <c r="J65" s="70">
        <v>395</v>
      </c>
      <c r="K65" s="70">
        <v>405</v>
      </c>
      <c r="L65" s="70">
        <v>426</v>
      </c>
      <c r="M65" s="70">
        <v>421</v>
      </c>
    </row>
    <row r="66" spans="2:13" ht="15.75" thickBot="1" x14ac:dyDescent="0.3">
      <c r="B66" s="189"/>
      <c r="C66" s="88">
        <v>257</v>
      </c>
      <c r="D66" s="70">
        <v>215</v>
      </c>
      <c r="E66" s="70">
        <v>239</v>
      </c>
      <c r="F66" s="70">
        <v>283</v>
      </c>
      <c r="G66" s="70">
        <v>303</v>
      </c>
      <c r="H66" s="70">
        <v>332</v>
      </c>
      <c r="I66" s="70">
        <v>342</v>
      </c>
      <c r="J66" s="70">
        <v>375</v>
      </c>
      <c r="K66" s="70">
        <v>387</v>
      </c>
      <c r="L66" s="70">
        <v>407</v>
      </c>
      <c r="M66" s="70">
        <v>406</v>
      </c>
    </row>
    <row r="67" spans="2:13" ht="15.75" thickBot="1" x14ac:dyDescent="0.3">
      <c r="B67" s="189"/>
      <c r="C67" s="88">
        <v>258</v>
      </c>
      <c r="D67" s="70">
        <v>236</v>
      </c>
      <c r="E67" s="70">
        <v>266</v>
      </c>
      <c r="F67" s="70">
        <v>305</v>
      </c>
      <c r="G67" s="70">
        <v>331</v>
      </c>
      <c r="H67" s="70">
        <v>367</v>
      </c>
      <c r="I67" s="70">
        <v>388</v>
      </c>
      <c r="J67" s="70">
        <v>411</v>
      </c>
      <c r="K67" s="70">
        <v>425</v>
      </c>
      <c r="L67" s="70">
        <v>442</v>
      </c>
      <c r="M67" s="70">
        <v>444</v>
      </c>
    </row>
    <row r="68" spans="2:13" ht="15.75" thickBot="1" x14ac:dyDescent="0.3">
      <c r="B68" s="189"/>
      <c r="C68" s="88">
        <v>259</v>
      </c>
      <c r="D68" s="70">
        <v>233</v>
      </c>
      <c r="E68" s="70">
        <v>262</v>
      </c>
      <c r="F68" s="70">
        <v>304</v>
      </c>
      <c r="G68" s="70">
        <v>332</v>
      </c>
      <c r="H68" s="70">
        <v>356</v>
      </c>
      <c r="I68" s="70">
        <v>370</v>
      </c>
      <c r="J68" s="70">
        <v>400</v>
      </c>
      <c r="K68" s="70">
        <v>404</v>
      </c>
      <c r="L68" s="70">
        <v>420</v>
      </c>
      <c r="M68" s="70">
        <v>420</v>
      </c>
    </row>
    <row r="69" spans="2:13" ht="15.75" thickBot="1" x14ac:dyDescent="0.3">
      <c r="B69" s="197"/>
      <c r="C69" s="88">
        <v>260</v>
      </c>
      <c r="D69" s="70">
        <v>289</v>
      </c>
      <c r="E69" s="70">
        <v>311</v>
      </c>
      <c r="F69" s="70">
        <v>348</v>
      </c>
      <c r="G69" s="70">
        <v>355</v>
      </c>
      <c r="H69" s="70">
        <v>385</v>
      </c>
      <c r="I69" s="70">
        <v>395</v>
      </c>
      <c r="J69" s="70">
        <v>418</v>
      </c>
      <c r="K69" s="70">
        <v>432</v>
      </c>
      <c r="L69" s="70">
        <v>446</v>
      </c>
      <c r="M69" s="70">
        <v>442</v>
      </c>
    </row>
    <row r="70" spans="2:13" ht="15.75" thickBot="1" x14ac:dyDescent="0.3">
      <c r="B70" s="188" t="s">
        <v>209</v>
      </c>
      <c r="C70" s="88">
        <v>261</v>
      </c>
      <c r="D70" s="70">
        <v>207</v>
      </c>
      <c r="E70" s="70">
        <v>229</v>
      </c>
      <c r="F70" s="70">
        <v>266</v>
      </c>
      <c r="G70" s="70">
        <v>288</v>
      </c>
      <c r="H70" s="70">
        <v>317</v>
      </c>
      <c r="I70" s="70">
        <v>326</v>
      </c>
      <c r="J70" s="70">
        <v>354</v>
      </c>
      <c r="K70" s="70">
        <v>372</v>
      </c>
      <c r="L70" s="70">
        <v>393</v>
      </c>
      <c r="M70" s="70">
        <v>386</v>
      </c>
    </row>
    <row r="71" spans="2:13" ht="15.75" thickBot="1" x14ac:dyDescent="0.3">
      <c r="B71" s="189"/>
      <c r="C71" s="88">
        <v>286</v>
      </c>
      <c r="D71" s="70">
        <v>236</v>
      </c>
      <c r="E71" s="70">
        <v>256</v>
      </c>
      <c r="F71" s="70">
        <v>297</v>
      </c>
      <c r="G71" s="70">
        <v>325</v>
      </c>
      <c r="H71" s="70">
        <v>353</v>
      </c>
      <c r="I71" s="70">
        <v>365</v>
      </c>
      <c r="J71" s="70">
        <v>393</v>
      </c>
      <c r="K71" s="70">
        <v>408</v>
      </c>
      <c r="L71" s="70">
        <v>428</v>
      </c>
      <c r="M71" s="70">
        <v>434</v>
      </c>
    </row>
    <row r="72" spans="2:13" ht="15.75" thickBot="1" x14ac:dyDescent="0.3">
      <c r="B72" s="189"/>
      <c r="C72" s="88">
        <v>273</v>
      </c>
      <c r="D72" s="70">
        <v>212</v>
      </c>
      <c r="E72" s="70">
        <v>234</v>
      </c>
      <c r="F72" s="70">
        <v>265</v>
      </c>
      <c r="G72" s="70">
        <v>292</v>
      </c>
      <c r="H72" s="70">
        <v>316</v>
      </c>
      <c r="I72" s="70">
        <v>328</v>
      </c>
      <c r="J72" s="70">
        <v>348</v>
      </c>
      <c r="K72" s="70">
        <v>361</v>
      </c>
      <c r="L72" s="70">
        <v>371</v>
      </c>
      <c r="M72" s="70">
        <v>374</v>
      </c>
    </row>
    <row r="73" spans="2:13" ht="15.75" thickBot="1" x14ac:dyDescent="0.3">
      <c r="B73" s="189"/>
      <c r="C73" s="88">
        <v>274</v>
      </c>
      <c r="D73" s="70">
        <v>219</v>
      </c>
      <c r="E73" s="70">
        <v>245</v>
      </c>
      <c r="F73" s="70">
        <v>278</v>
      </c>
      <c r="G73" s="70">
        <v>301</v>
      </c>
      <c r="H73" s="70">
        <v>328</v>
      </c>
      <c r="I73" s="70">
        <v>338</v>
      </c>
      <c r="J73" s="70">
        <v>366</v>
      </c>
      <c r="K73" s="70">
        <v>373</v>
      </c>
      <c r="L73" s="70">
        <v>394</v>
      </c>
      <c r="M73" s="70">
        <v>383</v>
      </c>
    </row>
    <row r="74" spans="2:13" ht="15.75" thickBot="1" x14ac:dyDescent="0.3">
      <c r="B74" s="189"/>
      <c r="C74" s="88">
        <v>265</v>
      </c>
      <c r="D74" s="70">
        <v>232</v>
      </c>
      <c r="E74" s="70">
        <v>252</v>
      </c>
      <c r="F74" s="70">
        <v>279</v>
      </c>
      <c r="G74" s="70">
        <v>292</v>
      </c>
      <c r="H74" s="70">
        <v>318</v>
      </c>
      <c r="I74" s="70">
        <v>327</v>
      </c>
      <c r="J74" s="70">
        <v>347</v>
      </c>
      <c r="K74" s="70">
        <v>354</v>
      </c>
      <c r="L74" s="70">
        <v>374</v>
      </c>
      <c r="M74" s="70">
        <v>374</v>
      </c>
    </row>
    <row r="75" spans="2:13" ht="15.75" thickBot="1" x14ac:dyDescent="0.3">
      <c r="B75" s="189"/>
      <c r="C75" s="88">
        <v>266</v>
      </c>
      <c r="D75" s="70">
        <v>256</v>
      </c>
      <c r="E75" s="70">
        <v>276</v>
      </c>
      <c r="F75" s="70">
        <v>313</v>
      </c>
      <c r="G75" s="70">
        <v>330</v>
      </c>
      <c r="H75" s="70">
        <v>354</v>
      </c>
      <c r="I75" s="70">
        <v>361</v>
      </c>
      <c r="J75" s="70">
        <v>380</v>
      </c>
      <c r="K75" s="70">
        <v>387</v>
      </c>
      <c r="L75" s="70">
        <v>402</v>
      </c>
      <c r="M75" s="70">
        <v>396</v>
      </c>
    </row>
    <row r="76" spans="2:13" ht="15.75" thickBot="1" x14ac:dyDescent="0.3">
      <c r="B76" s="189"/>
      <c r="C76" s="88">
        <v>267</v>
      </c>
      <c r="D76" s="70">
        <v>292</v>
      </c>
      <c r="E76" s="70">
        <v>308</v>
      </c>
      <c r="F76" s="70">
        <v>337</v>
      </c>
      <c r="G76" s="70">
        <v>351</v>
      </c>
      <c r="H76" s="70">
        <v>375</v>
      </c>
      <c r="I76" s="70">
        <v>390</v>
      </c>
      <c r="J76" s="70">
        <v>408</v>
      </c>
      <c r="K76" s="70">
        <v>416</v>
      </c>
      <c r="L76" s="70">
        <v>427</v>
      </c>
      <c r="M76" s="70">
        <v>388</v>
      </c>
    </row>
    <row r="77" spans="2:13" ht="15.75" thickBot="1" x14ac:dyDescent="0.3">
      <c r="B77" s="189"/>
      <c r="C77" s="88">
        <v>287</v>
      </c>
      <c r="D77" s="70">
        <v>228</v>
      </c>
      <c r="E77" s="70">
        <v>239</v>
      </c>
      <c r="F77" s="70">
        <v>273</v>
      </c>
      <c r="G77" s="70">
        <v>299</v>
      </c>
      <c r="H77" s="70">
        <v>319</v>
      </c>
      <c r="I77" s="70">
        <v>331</v>
      </c>
      <c r="J77" s="70">
        <v>356</v>
      </c>
      <c r="K77" s="70">
        <v>366</v>
      </c>
      <c r="L77" s="70">
        <v>386</v>
      </c>
      <c r="M77" s="70">
        <v>421</v>
      </c>
    </row>
    <row r="78" spans="2:13" ht="15.75" thickBot="1" x14ac:dyDescent="0.3">
      <c r="B78" s="189"/>
      <c r="C78" s="88">
        <v>269</v>
      </c>
      <c r="D78" s="70">
        <v>240</v>
      </c>
      <c r="E78" s="70">
        <v>261</v>
      </c>
      <c r="F78" s="70">
        <v>292</v>
      </c>
      <c r="G78" s="70">
        <v>312</v>
      </c>
      <c r="H78" s="70">
        <v>345</v>
      </c>
      <c r="I78" s="70">
        <v>361</v>
      </c>
      <c r="J78" s="70">
        <v>382</v>
      </c>
      <c r="K78" s="70">
        <v>401</v>
      </c>
      <c r="L78" s="70">
        <v>424</v>
      </c>
      <c r="M78" s="70">
        <v>422</v>
      </c>
    </row>
    <row r="79" spans="2:13" ht="15.75" thickBot="1" x14ac:dyDescent="0.3">
      <c r="B79" s="189"/>
      <c r="C79" s="88">
        <v>270</v>
      </c>
      <c r="D79" s="70">
        <v>298</v>
      </c>
      <c r="E79" s="70">
        <v>317</v>
      </c>
      <c r="F79" s="70">
        <v>340</v>
      </c>
      <c r="G79" s="70">
        <v>355</v>
      </c>
      <c r="H79" s="70">
        <v>371</v>
      </c>
      <c r="I79" s="70">
        <v>371</v>
      </c>
      <c r="J79" s="70">
        <v>385</v>
      </c>
      <c r="K79" s="70">
        <v>392</v>
      </c>
      <c r="L79" s="70">
        <v>414</v>
      </c>
      <c r="M79" s="70">
        <v>401</v>
      </c>
    </row>
    <row r="80" spans="2:13" ht="15.75" thickBot="1" x14ac:dyDescent="0.3">
      <c r="B80" s="189"/>
      <c r="C80" s="88">
        <v>271</v>
      </c>
      <c r="D80" s="70">
        <v>246</v>
      </c>
      <c r="E80" s="70">
        <v>270</v>
      </c>
      <c r="F80" s="70">
        <v>315</v>
      </c>
      <c r="G80" s="70">
        <v>334</v>
      </c>
      <c r="H80" s="70">
        <v>374</v>
      </c>
      <c r="I80" s="70">
        <v>378</v>
      </c>
      <c r="J80" s="70">
        <v>407</v>
      </c>
      <c r="K80" s="70">
        <v>417</v>
      </c>
      <c r="L80" s="70">
        <v>439</v>
      </c>
      <c r="M80" s="70">
        <v>432</v>
      </c>
    </row>
    <row r="81" spans="2:13" ht="15.75" thickBot="1" x14ac:dyDescent="0.3">
      <c r="B81" s="190"/>
      <c r="C81" s="88">
        <v>272</v>
      </c>
      <c r="D81" s="70">
        <v>224</v>
      </c>
      <c r="E81" s="70">
        <v>251</v>
      </c>
      <c r="F81" s="70">
        <v>293</v>
      </c>
      <c r="G81" s="70">
        <v>318</v>
      </c>
      <c r="H81" s="70">
        <v>346</v>
      </c>
      <c r="I81" s="70">
        <v>354</v>
      </c>
      <c r="J81" s="70">
        <v>387</v>
      </c>
      <c r="K81" s="70">
        <v>398</v>
      </c>
      <c r="L81" s="70">
        <v>420</v>
      </c>
      <c r="M81" s="70">
        <v>411</v>
      </c>
    </row>
    <row r="82" spans="2:13" ht="15.75" thickBot="1" x14ac:dyDescent="0.3">
      <c r="B82" s="191" t="s">
        <v>33</v>
      </c>
      <c r="C82" s="90">
        <v>263</v>
      </c>
      <c r="D82" s="70">
        <v>285</v>
      </c>
      <c r="E82" s="70">
        <v>320</v>
      </c>
      <c r="F82" s="70">
        <v>361</v>
      </c>
      <c r="G82" s="70">
        <v>382</v>
      </c>
      <c r="H82" s="70">
        <v>414</v>
      </c>
      <c r="I82" s="70">
        <v>434</v>
      </c>
      <c r="J82" s="70">
        <v>470</v>
      </c>
      <c r="K82" s="70">
        <v>470</v>
      </c>
      <c r="L82" s="70">
        <v>474</v>
      </c>
      <c r="M82" s="70">
        <v>467</v>
      </c>
    </row>
    <row r="83" spans="2:13" ht="15.75" thickBot="1" x14ac:dyDescent="0.3">
      <c r="B83" s="189"/>
      <c r="C83" s="90">
        <v>264</v>
      </c>
      <c r="D83" s="70">
        <v>291</v>
      </c>
      <c r="E83" s="70">
        <v>311</v>
      </c>
      <c r="F83" s="70">
        <v>346</v>
      </c>
      <c r="G83" s="70">
        <v>368</v>
      </c>
      <c r="H83" s="70">
        <v>390</v>
      </c>
      <c r="I83" s="70">
        <v>409</v>
      </c>
      <c r="J83" s="70">
        <v>430</v>
      </c>
      <c r="K83" s="70">
        <v>434</v>
      </c>
      <c r="L83" s="70">
        <v>432</v>
      </c>
      <c r="M83" s="70">
        <v>422</v>
      </c>
    </row>
    <row r="84" spans="2:13" ht="15.75" thickBot="1" x14ac:dyDescent="0.3">
      <c r="B84" s="189"/>
      <c r="C84" s="90">
        <v>275</v>
      </c>
      <c r="D84" s="70">
        <v>231</v>
      </c>
      <c r="E84" s="70">
        <v>252</v>
      </c>
      <c r="F84" s="70">
        <v>284</v>
      </c>
      <c r="G84" s="70">
        <v>315</v>
      </c>
      <c r="H84" s="70">
        <v>340</v>
      </c>
      <c r="I84" s="70">
        <v>359</v>
      </c>
      <c r="J84" s="70">
        <v>392</v>
      </c>
      <c r="K84" s="70">
        <v>395</v>
      </c>
      <c r="L84" s="70">
        <v>396</v>
      </c>
      <c r="M84" s="70">
        <v>354</v>
      </c>
    </row>
    <row r="85" spans="2:13" ht="15.75" thickBot="1" x14ac:dyDescent="0.3">
      <c r="B85" s="189"/>
      <c r="C85" s="90">
        <v>276</v>
      </c>
      <c r="D85" s="70">
        <v>266</v>
      </c>
      <c r="E85" s="70">
        <v>288</v>
      </c>
      <c r="F85" s="70">
        <v>320</v>
      </c>
      <c r="G85" s="70">
        <v>343</v>
      </c>
      <c r="H85" s="70">
        <v>363</v>
      </c>
      <c r="I85" s="70">
        <v>373</v>
      </c>
      <c r="J85" s="70">
        <v>392</v>
      </c>
      <c r="K85" s="70">
        <v>395</v>
      </c>
      <c r="L85" s="70">
        <v>392</v>
      </c>
      <c r="M85" s="70">
        <v>380</v>
      </c>
    </row>
    <row r="86" spans="2:13" ht="15.75" thickBot="1" x14ac:dyDescent="0.3">
      <c r="B86" s="189"/>
      <c r="C86" s="90">
        <v>277</v>
      </c>
      <c r="D86" s="70">
        <v>255</v>
      </c>
      <c r="E86" s="70">
        <v>296</v>
      </c>
      <c r="F86" s="70">
        <v>343</v>
      </c>
      <c r="G86" s="70">
        <v>372</v>
      </c>
      <c r="H86" s="70">
        <v>405</v>
      </c>
      <c r="I86" s="70">
        <v>430</v>
      </c>
      <c r="J86" s="70">
        <v>476</v>
      </c>
      <c r="K86" s="70">
        <v>477</v>
      </c>
      <c r="L86" s="70">
        <v>483</v>
      </c>
      <c r="M86" s="70">
        <v>477</v>
      </c>
    </row>
    <row r="87" spans="2:13" ht="15.75" thickBot="1" x14ac:dyDescent="0.3">
      <c r="B87" s="189"/>
      <c r="C87" s="90">
        <v>278</v>
      </c>
      <c r="D87" s="70">
        <v>251</v>
      </c>
      <c r="E87" s="70">
        <v>289</v>
      </c>
      <c r="F87" s="70">
        <v>322</v>
      </c>
      <c r="G87" s="70">
        <v>347</v>
      </c>
      <c r="H87" s="70">
        <v>378</v>
      </c>
      <c r="I87" s="70">
        <v>400</v>
      </c>
      <c r="J87" s="70">
        <v>439</v>
      </c>
      <c r="K87" s="70">
        <v>444</v>
      </c>
      <c r="L87" s="70">
        <v>443</v>
      </c>
      <c r="M87" s="70">
        <v>436</v>
      </c>
    </row>
    <row r="88" spans="2:13" ht="15.75" thickBot="1" x14ac:dyDescent="0.3">
      <c r="B88" s="189"/>
      <c r="C88" s="90">
        <v>279</v>
      </c>
      <c r="D88" s="70">
        <v>230</v>
      </c>
      <c r="E88" s="70">
        <v>263</v>
      </c>
      <c r="F88" s="70">
        <v>280</v>
      </c>
      <c r="G88" s="70">
        <v>307</v>
      </c>
      <c r="H88" s="70">
        <v>323</v>
      </c>
      <c r="I88" s="70">
        <v>334</v>
      </c>
      <c r="J88" s="70">
        <v>354</v>
      </c>
      <c r="K88" s="70">
        <v>360</v>
      </c>
      <c r="L88" s="70">
        <v>366</v>
      </c>
      <c r="M88" s="70">
        <v>361</v>
      </c>
    </row>
    <row r="89" spans="2:13" ht="15.75" thickBot="1" x14ac:dyDescent="0.3">
      <c r="B89" s="189"/>
      <c r="C89" s="90">
        <v>280</v>
      </c>
      <c r="D89" s="70">
        <v>195</v>
      </c>
      <c r="E89" s="70">
        <v>223</v>
      </c>
      <c r="F89" s="70">
        <v>253</v>
      </c>
      <c r="G89" s="70">
        <v>288</v>
      </c>
      <c r="H89" s="70">
        <v>310</v>
      </c>
      <c r="I89" s="70">
        <v>332</v>
      </c>
      <c r="J89" s="70">
        <v>357</v>
      </c>
      <c r="K89" s="70">
        <v>373</v>
      </c>
      <c r="L89" s="70">
        <v>388</v>
      </c>
      <c r="M89" s="70">
        <v>377</v>
      </c>
    </row>
    <row r="90" spans="2:13" ht="15.75" thickBot="1" x14ac:dyDescent="0.3">
      <c r="B90" s="189"/>
      <c r="C90" s="90">
        <v>221</v>
      </c>
      <c r="D90" s="70">
        <v>218</v>
      </c>
      <c r="E90" s="70">
        <v>247</v>
      </c>
      <c r="F90" s="70">
        <v>275</v>
      </c>
      <c r="G90" s="70">
        <v>301</v>
      </c>
      <c r="H90" s="70">
        <v>325</v>
      </c>
      <c r="I90" s="70">
        <v>341</v>
      </c>
      <c r="J90" s="70">
        <v>360</v>
      </c>
      <c r="K90" s="70">
        <v>370</v>
      </c>
      <c r="L90" s="70">
        <v>378</v>
      </c>
      <c r="M90" s="70">
        <v>374</v>
      </c>
    </row>
    <row r="91" spans="2:13" ht="15.75" thickBot="1" x14ac:dyDescent="0.3">
      <c r="B91" s="189"/>
      <c r="C91" s="90">
        <v>222</v>
      </c>
      <c r="D91" s="70">
        <v>191</v>
      </c>
      <c r="E91" s="70">
        <v>223</v>
      </c>
      <c r="F91" s="70">
        <v>256</v>
      </c>
      <c r="G91" s="70">
        <v>286</v>
      </c>
      <c r="H91" s="70">
        <v>313</v>
      </c>
      <c r="I91" s="70">
        <v>334</v>
      </c>
      <c r="J91" s="70">
        <v>364</v>
      </c>
      <c r="K91" s="70">
        <v>370</v>
      </c>
      <c r="L91" s="70">
        <v>379</v>
      </c>
      <c r="M91" s="70">
        <v>368</v>
      </c>
    </row>
    <row r="92" spans="2:13" ht="15.75" thickBot="1" x14ac:dyDescent="0.3">
      <c r="B92" s="189"/>
      <c r="C92" s="90">
        <v>283</v>
      </c>
      <c r="D92" s="70">
        <v>225</v>
      </c>
      <c r="E92" s="70">
        <v>256</v>
      </c>
      <c r="F92" s="70">
        <v>292</v>
      </c>
      <c r="G92" s="70">
        <v>312</v>
      </c>
      <c r="H92" s="70">
        <v>332</v>
      </c>
      <c r="I92" s="70">
        <v>349</v>
      </c>
      <c r="J92" s="70">
        <v>375</v>
      </c>
      <c r="K92" s="70">
        <v>385</v>
      </c>
      <c r="L92" s="70">
        <v>391</v>
      </c>
      <c r="M92" s="70">
        <v>390</v>
      </c>
    </row>
    <row r="93" spans="2:13" ht="15.75" thickBot="1" x14ac:dyDescent="0.3">
      <c r="B93" s="190"/>
      <c r="C93" s="90">
        <v>284</v>
      </c>
      <c r="D93" s="70">
        <v>224</v>
      </c>
      <c r="E93" s="70">
        <v>251</v>
      </c>
      <c r="F93" s="70">
        <v>292</v>
      </c>
      <c r="G93" s="70">
        <v>312</v>
      </c>
      <c r="H93" s="70">
        <v>338</v>
      </c>
      <c r="I93" s="70">
        <v>363</v>
      </c>
      <c r="J93" s="70">
        <v>395</v>
      </c>
      <c r="K93" s="70">
        <v>408</v>
      </c>
      <c r="L93" s="70">
        <v>414</v>
      </c>
      <c r="M93" s="70">
        <v>410</v>
      </c>
    </row>
    <row r="98" spans="2:39" ht="15.75" thickBot="1" x14ac:dyDescent="0.3">
      <c r="B98" t="s">
        <v>177</v>
      </c>
      <c r="K98" t="s">
        <v>223</v>
      </c>
    </row>
    <row r="99" spans="2:39" ht="15.75" thickBot="1" x14ac:dyDescent="0.3">
      <c r="B99" s="66" t="s">
        <v>103</v>
      </c>
      <c r="C99" s="62" t="s">
        <v>166</v>
      </c>
      <c r="D99" s="62" t="s">
        <v>167</v>
      </c>
      <c r="E99" s="62" t="s">
        <v>168</v>
      </c>
      <c r="F99" s="62" t="s">
        <v>169</v>
      </c>
      <c r="G99" s="62" t="s">
        <v>170</v>
      </c>
      <c r="K99" s="174" t="s">
        <v>28</v>
      </c>
      <c r="L99" s="198" t="s">
        <v>10</v>
      </c>
      <c r="M99" s="199"/>
      <c r="N99" s="199"/>
      <c r="O99" s="200"/>
      <c r="P99" s="198" t="s">
        <v>77</v>
      </c>
      <c r="Q99" s="199"/>
      <c r="R99" s="199"/>
      <c r="S99" s="200"/>
      <c r="T99" s="198" t="s">
        <v>78</v>
      </c>
      <c r="U99" s="199"/>
      <c r="V99" s="199"/>
      <c r="W99" s="200"/>
      <c r="X99" s="198" t="s">
        <v>79</v>
      </c>
      <c r="Y99" s="199"/>
      <c r="Z99" s="199"/>
      <c r="AA99" s="200"/>
      <c r="AB99" s="199" t="s">
        <v>80</v>
      </c>
      <c r="AC99" s="199"/>
      <c r="AD99" s="199"/>
      <c r="AE99" s="200"/>
      <c r="AF99" s="198" t="s">
        <v>81</v>
      </c>
      <c r="AG99" s="199"/>
      <c r="AH99" s="199"/>
      <c r="AI99" s="200"/>
      <c r="AJ99" s="198" t="s">
        <v>58</v>
      </c>
      <c r="AK99" s="199"/>
      <c r="AL99" s="199"/>
      <c r="AM99" s="200"/>
    </row>
    <row r="100" spans="2:39" ht="15.75" thickBot="1" x14ac:dyDescent="0.3">
      <c r="B100" s="67" t="s">
        <v>10</v>
      </c>
      <c r="C100" s="70">
        <v>1</v>
      </c>
      <c r="D100" s="70">
        <v>24.9</v>
      </c>
      <c r="E100" s="70">
        <v>28.2</v>
      </c>
      <c r="F100" s="70">
        <v>28.2</v>
      </c>
      <c r="G100" s="70">
        <v>27.9</v>
      </c>
      <c r="K100" s="175"/>
      <c r="L100" s="1" t="s">
        <v>12</v>
      </c>
      <c r="M100" s="1" t="s">
        <v>3</v>
      </c>
      <c r="N100" s="1" t="s">
        <v>13</v>
      </c>
      <c r="O100" s="1" t="s">
        <v>14</v>
      </c>
      <c r="P100" s="1" t="s">
        <v>12</v>
      </c>
      <c r="Q100" s="1" t="s">
        <v>3</v>
      </c>
      <c r="R100" s="1" t="s">
        <v>13</v>
      </c>
      <c r="S100" s="1" t="s">
        <v>14</v>
      </c>
      <c r="T100" s="1" t="s">
        <v>12</v>
      </c>
      <c r="U100" s="1" t="s">
        <v>3</v>
      </c>
      <c r="V100" s="1" t="s">
        <v>13</v>
      </c>
      <c r="W100" s="1" t="s">
        <v>14</v>
      </c>
      <c r="X100" s="1" t="s">
        <v>12</v>
      </c>
      <c r="Y100" s="1" t="s">
        <v>3</v>
      </c>
      <c r="Z100" s="1" t="s">
        <v>13</v>
      </c>
      <c r="AA100" s="1" t="s">
        <v>14</v>
      </c>
      <c r="AB100" s="1" t="s">
        <v>12</v>
      </c>
      <c r="AC100" s="1" t="s">
        <v>3</v>
      </c>
      <c r="AD100" s="1" t="s">
        <v>13</v>
      </c>
      <c r="AE100" s="1" t="s">
        <v>14</v>
      </c>
      <c r="AF100" s="1" t="s">
        <v>12</v>
      </c>
      <c r="AG100" s="1" t="s">
        <v>3</v>
      </c>
      <c r="AH100" s="1" t="s">
        <v>13</v>
      </c>
      <c r="AI100" s="1" t="s">
        <v>14</v>
      </c>
      <c r="AJ100" s="1" t="s">
        <v>12</v>
      </c>
      <c r="AK100" s="1" t="s">
        <v>3</v>
      </c>
      <c r="AL100" s="1" t="s">
        <v>13</v>
      </c>
      <c r="AM100" s="1" t="s">
        <v>14</v>
      </c>
    </row>
    <row r="101" spans="2:39" ht="15.75" thickBot="1" x14ac:dyDescent="0.3">
      <c r="B101" s="67" t="s">
        <v>120</v>
      </c>
      <c r="C101" s="70">
        <v>2</v>
      </c>
      <c r="D101" s="70">
        <v>22.2</v>
      </c>
      <c r="E101" s="70">
        <v>23.6</v>
      </c>
      <c r="F101" s="70">
        <v>23.9</v>
      </c>
      <c r="G101" s="70">
        <v>22.7</v>
      </c>
      <c r="K101" s="4">
        <v>1</v>
      </c>
      <c r="L101" s="3">
        <v>21.9</v>
      </c>
      <c r="M101" s="3">
        <f>SQRT(12)*N101</f>
        <v>2.7712812921102037</v>
      </c>
      <c r="N101" s="3">
        <v>0.8</v>
      </c>
      <c r="O101" s="3">
        <v>6</v>
      </c>
      <c r="P101" s="3">
        <v>20.2</v>
      </c>
      <c r="Q101" s="3">
        <f>SQRT(12)*R101</f>
        <v>2.4248711305964279</v>
      </c>
      <c r="R101" s="3">
        <v>0.7</v>
      </c>
      <c r="S101" s="3">
        <v>6</v>
      </c>
      <c r="T101" s="3">
        <v>21.2</v>
      </c>
      <c r="U101" s="3">
        <f>SQRT(12)*V101</f>
        <v>1.3856406460551018</v>
      </c>
      <c r="V101" s="3">
        <v>0.4</v>
      </c>
      <c r="W101" s="3">
        <v>6</v>
      </c>
      <c r="X101" s="3">
        <v>20.9</v>
      </c>
      <c r="Y101" s="3">
        <f>SQRT(12)*Z101</f>
        <v>2.0784609690826525</v>
      </c>
      <c r="Z101" s="3">
        <v>0.6</v>
      </c>
      <c r="AA101" s="3">
        <v>6</v>
      </c>
      <c r="AB101" s="3">
        <v>23.1</v>
      </c>
      <c r="AC101" s="3">
        <f>SQRT(12)*AD101</f>
        <v>2.7712812921102037</v>
      </c>
      <c r="AD101" s="3">
        <v>0.8</v>
      </c>
      <c r="AE101" s="3">
        <v>6</v>
      </c>
      <c r="AF101" s="3">
        <v>21.6</v>
      </c>
      <c r="AG101" s="3">
        <f>SQRT(12)*AH101</f>
        <v>1.7320508075688772</v>
      </c>
      <c r="AH101" s="3">
        <v>0.5</v>
      </c>
      <c r="AI101" s="3">
        <v>6</v>
      </c>
      <c r="AJ101" s="3">
        <v>23.8</v>
      </c>
      <c r="AK101" s="3">
        <f>SQRT(12)*AL101</f>
        <v>4.1569219381653051</v>
      </c>
      <c r="AL101" s="3">
        <v>1.2</v>
      </c>
      <c r="AM101" s="3">
        <v>6</v>
      </c>
    </row>
    <row r="102" spans="2:39" ht="15.75" thickBot="1" x14ac:dyDescent="0.3">
      <c r="B102" s="68"/>
      <c r="C102" s="70">
        <v>3</v>
      </c>
      <c r="D102" s="70">
        <v>21.2</v>
      </c>
      <c r="E102" s="70">
        <v>25.1</v>
      </c>
      <c r="F102" s="70">
        <v>26.1</v>
      </c>
      <c r="G102" s="70">
        <v>24.5</v>
      </c>
      <c r="K102" s="4">
        <v>2</v>
      </c>
      <c r="L102" s="3">
        <v>24.7</v>
      </c>
      <c r="M102" s="3">
        <f t="shared" ref="M102:M104" si="7">SQRT(12)*N102</f>
        <v>2.7712812921102037</v>
      </c>
      <c r="N102" s="3">
        <v>0.8</v>
      </c>
      <c r="O102" s="3">
        <v>6</v>
      </c>
      <c r="P102" s="3">
        <v>22.8</v>
      </c>
      <c r="Q102" s="3">
        <f t="shared" ref="Q102:Q104" si="8">SQRT(12)*R102</f>
        <v>1.7320508075688772</v>
      </c>
      <c r="R102" s="3">
        <v>0.5</v>
      </c>
      <c r="S102" s="3">
        <v>6</v>
      </c>
      <c r="T102" s="3">
        <v>23.9</v>
      </c>
      <c r="U102" s="3">
        <f t="shared" ref="U102:U104" si="9">SQRT(12)*V102</f>
        <v>1.0392304845413263</v>
      </c>
      <c r="V102" s="3">
        <v>0.3</v>
      </c>
      <c r="W102" s="3">
        <v>6</v>
      </c>
      <c r="X102" s="3">
        <v>24.5</v>
      </c>
      <c r="Y102" s="3">
        <f t="shared" ref="Y102:Y104" si="10">SQRT(12)*Z102</f>
        <v>2.4248711305964279</v>
      </c>
      <c r="Z102" s="3">
        <v>0.7</v>
      </c>
      <c r="AA102" s="3">
        <v>6</v>
      </c>
      <c r="AB102" s="3">
        <v>25.8</v>
      </c>
      <c r="AC102" s="3">
        <f t="shared" ref="AC102:AC104" si="11">SQRT(12)*AD102</f>
        <v>3.117691453623979</v>
      </c>
      <c r="AD102" s="3">
        <v>0.9</v>
      </c>
      <c r="AE102" s="3">
        <v>6</v>
      </c>
      <c r="AF102" s="3">
        <v>24.5</v>
      </c>
      <c r="AG102" s="3">
        <f t="shared" ref="AG102:AG104" si="12">SQRT(12)*AH102</f>
        <v>1.7320508075688772</v>
      </c>
      <c r="AH102" s="3">
        <v>0.5</v>
      </c>
      <c r="AI102" s="3">
        <v>6</v>
      </c>
      <c r="AJ102" s="3">
        <v>26.7</v>
      </c>
      <c r="AK102" s="3">
        <f t="shared" ref="AK102:AK104" si="13">SQRT(12)*AL102</f>
        <v>3.8105117766515302</v>
      </c>
      <c r="AL102" s="3">
        <v>1.1000000000000001</v>
      </c>
      <c r="AM102" s="3">
        <v>6</v>
      </c>
    </row>
    <row r="103" spans="2:39" ht="15.75" thickBot="1" x14ac:dyDescent="0.3">
      <c r="B103" s="68"/>
      <c r="C103" s="70">
        <v>4</v>
      </c>
      <c r="D103" s="70">
        <v>21.9</v>
      </c>
      <c r="E103" s="70">
        <v>24.7</v>
      </c>
      <c r="F103" s="70">
        <v>25.3</v>
      </c>
      <c r="G103" s="70">
        <v>24.4</v>
      </c>
      <c r="K103" s="4">
        <v>3</v>
      </c>
      <c r="L103" s="3">
        <v>25.2</v>
      </c>
      <c r="M103" s="3">
        <f t="shared" si="7"/>
        <v>2.7712812921102037</v>
      </c>
      <c r="N103" s="3">
        <v>0.8</v>
      </c>
      <c r="O103" s="3">
        <v>6</v>
      </c>
      <c r="P103" s="3">
        <v>22.6</v>
      </c>
      <c r="Q103" s="3">
        <f t="shared" si="8"/>
        <v>2.0784609690826525</v>
      </c>
      <c r="R103" s="3">
        <v>0.6</v>
      </c>
      <c r="S103" s="3">
        <v>6</v>
      </c>
      <c r="T103" s="3">
        <v>23.7</v>
      </c>
      <c r="U103" s="3">
        <f t="shared" si="9"/>
        <v>1.0392304845413263</v>
      </c>
      <c r="V103" s="3">
        <v>0.3</v>
      </c>
      <c r="W103" s="3">
        <v>6</v>
      </c>
      <c r="X103" s="3">
        <v>24.8</v>
      </c>
      <c r="Y103" s="3">
        <f t="shared" si="10"/>
        <v>3.4641016151377544</v>
      </c>
      <c r="Z103" s="3">
        <v>1</v>
      </c>
      <c r="AA103" s="3">
        <v>6</v>
      </c>
      <c r="AB103" s="3">
        <v>26.5</v>
      </c>
      <c r="AC103" s="3">
        <f t="shared" si="11"/>
        <v>3.117691453623979</v>
      </c>
      <c r="AD103" s="3">
        <v>0.9</v>
      </c>
      <c r="AE103" s="3">
        <v>6</v>
      </c>
      <c r="AF103" s="3">
        <v>24.6</v>
      </c>
      <c r="AG103" s="3">
        <f t="shared" si="12"/>
        <v>1.7320508075688772</v>
      </c>
      <c r="AH103" s="3">
        <v>0.5</v>
      </c>
      <c r="AI103" s="3">
        <v>6</v>
      </c>
      <c r="AJ103" s="3">
        <v>28.4</v>
      </c>
      <c r="AK103" s="3">
        <f t="shared" si="13"/>
        <v>5.196152422706632</v>
      </c>
      <c r="AL103" s="3">
        <v>1.5</v>
      </c>
      <c r="AM103" s="3">
        <v>6</v>
      </c>
    </row>
    <row r="104" spans="2:39" ht="15.75" thickBot="1" x14ac:dyDescent="0.3">
      <c r="B104" s="68"/>
      <c r="C104" s="70">
        <v>5</v>
      </c>
      <c r="D104" s="70">
        <v>18.8</v>
      </c>
      <c r="E104" s="70">
        <v>22.7</v>
      </c>
      <c r="F104" s="70">
        <v>22.9</v>
      </c>
      <c r="G104" s="70">
        <v>21.5</v>
      </c>
      <c r="K104" s="4">
        <v>4</v>
      </c>
      <c r="L104" s="3">
        <v>24</v>
      </c>
      <c r="M104" s="3">
        <f t="shared" si="7"/>
        <v>3.117691453623979</v>
      </c>
      <c r="N104" s="3">
        <v>0.9</v>
      </c>
      <c r="O104" s="3">
        <v>6</v>
      </c>
      <c r="P104" s="3">
        <v>22</v>
      </c>
      <c r="Q104" s="3">
        <f t="shared" si="8"/>
        <v>1.7320508075688772</v>
      </c>
      <c r="R104" s="3">
        <v>0.5</v>
      </c>
      <c r="S104" s="3">
        <v>6</v>
      </c>
      <c r="T104" s="3">
        <v>22.9</v>
      </c>
      <c r="U104" s="3">
        <f t="shared" si="9"/>
        <v>1.7320508075688772</v>
      </c>
      <c r="V104" s="3">
        <v>0.5</v>
      </c>
      <c r="W104" s="3">
        <v>6</v>
      </c>
      <c r="X104" s="3">
        <v>23.5</v>
      </c>
      <c r="Y104" s="3">
        <f t="shared" si="10"/>
        <v>3.117691453623979</v>
      </c>
      <c r="Z104" s="3">
        <v>0.9</v>
      </c>
      <c r="AA104" s="3">
        <v>6</v>
      </c>
      <c r="AB104" s="3">
        <v>25</v>
      </c>
      <c r="AC104" s="3">
        <f t="shared" si="11"/>
        <v>3.117691453623979</v>
      </c>
      <c r="AD104" s="3">
        <v>0.9</v>
      </c>
      <c r="AE104" s="3">
        <v>6</v>
      </c>
      <c r="AF104" s="3">
        <v>23.9</v>
      </c>
      <c r="AG104" s="3">
        <f t="shared" si="12"/>
        <v>1.7320508075688772</v>
      </c>
      <c r="AH104" s="3">
        <v>0.5</v>
      </c>
      <c r="AI104" s="3">
        <v>6</v>
      </c>
      <c r="AJ104" s="3">
        <v>23</v>
      </c>
      <c r="AK104" s="3">
        <f t="shared" si="13"/>
        <v>2.4248711305964279</v>
      </c>
      <c r="AL104" s="3">
        <v>0.7</v>
      </c>
      <c r="AM104" s="3">
        <v>6</v>
      </c>
    </row>
    <row r="105" spans="2:39" ht="15.75" thickBot="1" x14ac:dyDescent="0.3">
      <c r="B105" s="69"/>
      <c r="C105" s="70">
        <v>6</v>
      </c>
      <c r="D105" s="70">
        <v>22.6</v>
      </c>
      <c r="E105" s="70">
        <v>24.1</v>
      </c>
      <c r="F105" s="70">
        <v>24.6</v>
      </c>
      <c r="G105" s="70">
        <v>23.1</v>
      </c>
    </row>
    <row r="106" spans="2:39" ht="15.75" thickBot="1" x14ac:dyDescent="0.3">
      <c r="B106" s="67" t="s">
        <v>145</v>
      </c>
      <c r="C106" s="70">
        <v>7</v>
      </c>
      <c r="D106" s="70">
        <v>19</v>
      </c>
      <c r="E106" s="70">
        <v>20.399999999999999</v>
      </c>
      <c r="F106" s="70">
        <v>19.600000000000001</v>
      </c>
      <c r="G106" s="70">
        <v>20</v>
      </c>
    </row>
    <row r="107" spans="2:39" ht="24.75" thickBot="1" x14ac:dyDescent="0.3">
      <c r="B107" s="67" t="s">
        <v>210</v>
      </c>
      <c r="C107" s="70">
        <v>8</v>
      </c>
      <c r="D107" s="70">
        <v>18.899999999999999</v>
      </c>
      <c r="E107" s="70">
        <v>22.6</v>
      </c>
      <c r="F107" s="70">
        <v>22.8</v>
      </c>
      <c r="G107" s="70">
        <v>21.6</v>
      </c>
    </row>
    <row r="108" spans="2:39" ht="15.75" thickBot="1" x14ac:dyDescent="0.3">
      <c r="B108" s="68"/>
      <c r="C108" s="70">
        <v>9</v>
      </c>
      <c r="D108" s="70">
        <v>18.899999999999999</v>
      </c>
      <c r="E108" s="70">
        <v>22.5</v>
      </c>
      <c r="F108" s="70">
        <v>23</v>
      </c>
      <c r="G108" s="70">
        <v>21.6</v>
      </c>
    </row>
    <row r="109" spans="2:39" ht="15.75" thickBot="1" x14ac:dyDescent="0.3">
      <c r="B109" s="68"/>
      <c r="C109" s="70">
        <v>10</v>
      </c>
      <c r="D109" s="70">
        <v>21.8</v>
      </c>
      <c r="E109" s="70">
        <v>23.9</v>
      </c>
      <c r="F109" s="70">
        <v>22.9</v>
      </c>
      <c r="G109" s="70">
        <v>23</v>
      </c>
    </row>
    <row r="110" spans="2:39" ht="15.75" thickBot="1" x14ac:dyDescent="0.3">
      <c r="B110" s="68"/>
      <c r="C110" s="70">
        <v>11</v>
      </c>
      <c r="D110" s="70">
        <v>19.600000000000001</v>
      </c>
      <c r="E110" s="70">
        <v>24.1</v>
      </c>
      <c r="F110" s="70">
        <v>23.7</v>
      </c>
      <c r="G110" s="70">
        <v>23.1</v>
      </c>
    </row>
    <row r="111" spans="2:39" ht="15.75" thickBot="1" x14ac:dyDescent="0.3">
      <c r="B111" s="71"/>
      <c r="C111" s="70">
        <v>12</v>
      </c>
      <c r="D111" s="70">
        <v>23</v>
      </c>
      <c r="E111" s="70">
        <v>23.3</v>
      </c>
      <c r="F111" s="70">
        <v>23.4</v>
      </c>
      <c r="G111" s="70">
        <v>22.8</v>
      </c>
    </row>
    <row r="112" spans="2:39" ht="15.75" thickBot="1" x14ac:dyDescent="0.3">
      <c r="B112" s="67" t="s">
        <v>145</v>
      </c>
      <c r="C112" s="70">
        <v>13</v>
      </c>
      <c r="D112" s="70">
        <v>21.4</v>
      </c>
      <c r="E112" s="70">
        <v>24.6</v>
      </c>
      <c r="F112" s="70">
        <v>23.9</v>
      </c>
      <c r="G112" s="70">
        <v>23.9</v>
      </c>
    </row>
    <row r="113" spans="2:7" ht="24.75" thickBot="1" x14ac:dyDescent="0.3">
      <c r="B113" s="67" t="s">
        <v>211</v>
      </c>
      <c r="C113" s="70">
        <v>14</v>
      </c>
      <c r="D113" s="70">
        <v>22.2</v>
      </c>
      <c r="E113" s="70">
        <v>23.6</v>
      </c>
      <c r="F113" s="70">
        <v>22.8</v>
      </c>
      <c r="G113" s="70">
        <v>22.4</v>
      </c>
    </row>
    <row r="114" spans="2:7" ht="15.75" thickBot="1" x14ac:dyDescent="0.3">
      <c r="B114" s="68"/>
      <c r="C114" s="70">
        <v>15</v>
      </c>
      <c r="D114" s="70">
        <v>21.3</v>
      </c>
      <c r="E114" s="70">
        <v>23.6</v>
      </c>
      <c r="F114" s="70">
        <v>22.7</v>
      </c>
      <c r="G114" s="70">
        <v>20.9</v>
      </c>
    </row>
    <row r="115" spans="2:7" ht="15.75" thickBot="1" x14ac:dyDescent="0.3">
      <c r="B115" s="68"/>
      <c r="C115" s="70">
        <v>16</v>
      </c>
      <c r="D115" s="70">
        <v>19.600000000000001</v>
      </c>
      <c r="E115" s="70">
        <v>22.6</v>
      </c>
      <c r="F115" s="70">
        <v>24.3</v>
      </c>
      <c r="G115" s="70">
        <v>24.2</v>
      </c>
    </row>
    <row r="116" spans="2:7" ht="15.75" thickBot="1" x14ac:dyDescent="0.3">
      <c r="B116" s="68"/>
      <c r="C116" s="70">
        <v>17</v>
      </c>
      <c r="D116" s="70">
        <v>22.4</v>
      </c>
      <c r="E116" s="70">
        <v>24.4</v>
      </c>
      <c r="F116" s="70">
        <v>24.9</v>
      </c>
      <c r="G116" s="70">
        <v>23.9</v>
      </c>
    </row>
    <row r="117" spans="2:7" ht="15.75" thickBot="1" x14ac:dyDescent="0.3">
      <c r="B117" s="69"/>
      <c r="C117" s="70">
        <v>18</v>
      </c>
      <c r="D117" s="70">
        <v>20.5</v>
      </c>
      <c r="E117" s="70">
        <v>24.4</v>
      </c>
      <c r="F117" s="70">
        <v>23.6</v>
      </c>
      <c r="G117" s="70">
        <v>22.2</v>
      </c>
    </row>
    <row r="118" spans="2:7" ht="15.75" thickBot="1" x14ac:dyDescent="0.3">
      <c r="B118" s="67" t="s">
        <v>145</v>
      </c>
      <c r="C118" s="70">
        <v>19</v>
      </c>
      <c r="D118" s="70">
        <v>20.399999999999999</v>
      </c>
      <c r="E118" s="70">
        <v>24.7</v>
      </c>
      <c r="F118" s="70">
        <v>24.4</v>
      </c>
      <c r="G118" s="70">
        <v>23.1</v>
      </c>
    </row>
    <row r="119" spans="2:7" ht="24.75" thickBot="1" x14ac:dyDescent="0.3">
      <c r="B119" s="67" t="s">
        <v>212</v>
      </c>
      <c r="C119" s="70">
        <v>20</v>
      </c>
      <c r="D119" s="70">
        <v>21.2</v>
      </c>
      <c r="E119" s="70">
        <v>23.7</v>
      </c>
      <c r="F119" s="70">
        <v>24.9</v>
      </c>
      <c r="G119" s="70">
        <v>24.4</v>
      </c>
    </row>
    <row r="120" spans="2:7" ht="15.75" thickBot="1" x14ac:dyDescent="0.3">
      <c r="B120" s="68"/>
      <c r="C120" s="70">
        <v>21</v>
      </c>
      <c r="D120" s="70">
        <v>19.2</v>
      </c>
      <c r="E120" s="70">
        <v>23.2</v>
      </c>
      <c r="F120" s="70">
        <v>23.6</v>
      </c>
      <c r="G120" s="70">
        <v>23.2</v>
      </c>
    </row>
    <row r="121" spans="2:7" ht="15.75" thickBot="1" x14ac:dyDescent="0.3">
      <c r="B121" s="68"/>
      <c r="C121" s="70">
        <v>22</v>
      </c>
      <c r="D121" s="70">
        <v>20.8</v>
      </c>
      <c r="E121" s="70">
        <v>22.6</v>
      </c>
      <c r="F121" s="70">
        <v>21.2</v>
      </c>
      <c r="G121" s="70">
        <v>19.600000000000001</v>
      </c>
    </row>
    <row r="122" spans="2:7" ht="15.75" thickBot="1" x14ac:dyDescent="0.3">
      <c r="B122" s="68"/>
      <c r="C122" s="70">
        <v>23</v>
      </c>
      <c r="D122" s="70">
        <v>23.6</v>
      </c>
      <c r="E122" s="70">
        <v>26.8</v>
      </c>
      <c r="F122" s="70">
        <v>27.2</v>
      </c>
      <c r="G122" s="70">
        <v>25.1</v>
      </c>
    </row>
    <row r="123" spans="2:7" ht="15.75" thickBot="1" x14ac:dyDescent="0.3">
      <c r="B123" s="69"/>
      <c r="C123" s="70">
        <v>24</v>
      </c>
      <c r="D123" s="70">
        <v>20.100000000000001</v>
      </c>
      <c r="E123" s="70">
        <v>26.2</v>
      </c>
      <c r="F123" s="70">
        <v>27.4</v>
      </c>
      <c r="G123" s="70">
        <v>25.7</v>
      </c>
    </row>
    <row r="124" spans="2:7" ht="15.75" thickBot="1" x14ac:dyDescent="0.3">
      <c r="B124" s="192" t="s">
        <v>208</v>
      </c>
      <c r="C124" s="70">
        <v>25</v>
      </c>
      <c r="D124" s="70">
        <v>24.2</v>
      </c>
      <c r="E124" s="70">
        <v>26.6</v>
      </c>
      <c r="F124" s="70">
        <v>26.9</v>
      </c>
      <c r="G124" s="70">
        <v>27.2</v>
      </c>
    </row>
    <row r="125" spans="2:7" ht="15.75" thickBot="1" x14ac:dyDescent="0.3">
      <c r="B125" s="193"/>
      <c r="C125" s="70">
        <v>26</v>
      </c>
      <c r="D125" s="70">
        <v>25</v>
      </c>
      <c r="E125" s="70">
        <v>26.2</v>
      </c>
      <c r="F125" s="70">
        <v>27.8</v>
      </c>
      <c r="G125" s="70">
        <v>26</v>
      </c>
    </row>
    <row r="126" spans="2:7" ht="15.75" thickBot="1" x14ac:dyDescent="0.3">
      <c r="B126" s="193"/>
      <c r="C126" s="70">
        <v>27</v>
      </c>
      <c r="D126" s="70">
        <v>19.399999999999999</v>
      </c>
      <c r="E126" s="70">
        <v>22.1</v>
      </c>
      <c r="F126" s="70">
        <v>23.2</v>
      </c>
      <c r="G126" s="70">
        <v>21.4</v>
      </c>
    </row>
    <row r="127" spans="2:7" ht="15.75" thickBot="1" x14ac:dyDescent="0.3">
      <c r="B127" s="193"/>
      <c r="C127" s="70">
        <v>28</v>
      </c>
      <c r="D127" s="70">
        <v>23.6</v>
      </c>
      <c r="E127" s="70">
        <v>28.4</v>
      </c>
      <c r="F127" s="70">
        <v>29.5</v>
      </c>
      <c r="G127" s="70">
        <v>26.8</v>
      </c>
    </row>
    <row r="128" spans="2:7" ht="15.75" thickBot="1" x14ac:dyDescent="0.3">
      <c r="B128" s="193"/>
      <c r="C128" s="70">
        <v>29</v>
      </c>
      <c r="D128" s="70">
        <v>23.5</v>
      </c>
      <c r="E128" s="70">
        <v>25.1</v>
      </c>
      <c r="F128" s="70">
        <v>26.1</v>
      </c>
      <c r="G128" s="70">
        <v>24.5</v>
      </c>
    </row>
    <row r="129" spans="2:7" ht="15.75" thickBot="1" x14ac:dyDescent="0.3">
      <c r="B129" s="194"/>
      <c r="C129" s="70">
        <v>30</v>
      </c>
      <c r="D129" s="70">
        <v>22.8</v>
      </c>
      <c r="E129" s="70">
        <v>26.6</v>
      </c>
      <c r="F129" s="70">
        <v>25.6</v>
      </c>
      <c r="G129" s="70">
        <v>23.9</v>
      </c>
    </row>
    <row r="130" spans="2:7" ht="15.75" thickBot="1" x14ac:dyDescent="0.3">
      <c r="B130" s="67" t="s">
        <v>145</v>
      </c>
      <c r="C130" s="70">
        <v>31</v>
      </c>
      <c r="D130" s="70">
        <v>20.6</v>
      </c>
      <c r="E130" s="70">
        <v>23.9</v>
      </c>
      <c r="F130" s="70">
        <v>24.9</v>
      </c>
      <c r="G130" s="70">
        <v>24.9</v>
      </c>
    </row>
    <row r="131" spans="2:7" ht="24.75" thickBot="1" x14ac:dyDescent="0.3">
      <c r="B131" s="67" t="s">
        <v>213</v>
      </c>
      <c r="C131" s="70">
        <v>32</v>
      </c>
      <c r="D131" s="70">
        <v>22.1</v>
      </c>
      <c r="E131" s="70">
        <v>25.9</v>
      </c>
      <c r="F131" s="70">
        <v>25.9</v>
      </c>
      <c r="G131" s="70">
        <v>24.9</v>
      </c>
    </row>
    <row r="132" spans="2:7" ht="15.75" thickBot="1" x14ac:dyDescent="0.3">
      <c r="B132" s="68"/>
      <c r="C132" s="70">
        <v>33</v>
      </c>
      <c r="D132" s="70">
        <v>20.3</v>
      </c>
      <c r="E132" s="70">
        <v>23.9</v>
      </c>
      <c r="F132" s="70">
        <v>23.4</v>
      </c>
      <c r="G132" s="70">
        <v>22.1</v>
      </c>
    </row>
    <row r="133" spans="2:7" ht="15.75" thickBot="1" x14ac:dyDescent="0.3">
      <c r="B133" s="68"/>
      <c r="C133" s="70">
        <v>34</v>
      </c>
      <c r="D133" s="70">
        <v>20.7</v>
      </c>
      <c r="E133" s="70">
        <v>23.3</v>
      </c>
      <c r="F133" s="70">
        <v>23.7</v>
      </c>
      <c r="G133" s="70">
        <v>23.1</v>
      </c>
    </row>
    <row r="134" spans="2:7" ht="15.75" thickBot="1" x14ac:dyDescent="0.3">
      <c r="B134" s="68"/>
      <c r="C134" s="70">
        <v>35</v>
      </c>
      <c r="D134" s="70">
        <v>22.4</v>
      </c>
      <c r="E134" s="70">
        <v>24.3</v>
      </c>
      <c r="F134" s="70">
        <v>23.4</v>
      </c>
      <c r="G134" s="70">
        <v>23.1</v>
      </c>
    </row>
    <row r="135" spans="2:7" ht="15.75" thickBot="1" x14ac:dyDescent="0.3">
      <c r="B135" s="69"/>
      <c r="C135" s="70">
        <v>36</v>
      </c>
      <c r="D135" s="70">
        <v>23.4</v>
      </c>
      <c r="E135" s="70">
        <v>25.9</v>
      </c>
      <c r="F135" s="70">
        <v>26</v>
      </c>
      <c r="G135" s="70">
        <v>25.3</v>
      </c>
    </row>
    <row r="136" spans="2:7" ht="15.75" thickBot="1" x14ac:dyDescent="0.3">
      <c r="B136" s="192" t="s">
        <v>214</v>
      </c>
      <c r="C136" s="70">
        <v>37</v>
      </c>
      <c r="D136" s="70">
        <v>27</v>
      </c>
      <c r="E136" s="70">
        <v>28.6</v>
      </c>
      <c r="F136" s="70">
        <v>31.1</v>
      </c>
      <c r="G136" s="70">
        <v>23.7</v>
      </c>
    </row>
    <row r="137" spans="2:7" ht="15.75" thickBot="1" x14ac:dyDescent="0.3">
      <c r="B137" s="193"/>
      <c r="C137" s="70">
        <v>38</v>
      </c>
      <c r="D137" s="70">
        <v>22.5</v>
      </c>
      <c r="E137" s="70">
        <v>26</v>
      </c>
      <c r="F137" s="70">
        <v>26.9</v>
      </c>
      <c r="G137" s="70">
        <v>20.5</v>
      </c>
    </row>
    <row r="138" spans="2:7" ht="15.75" thickBot="1" x14ac:dyDescent="0.3">
      <c r="B138" s="193"/>
      <c r="C138" s="70">
        <v>39</v>
      </c>
      <c r="D138" s="70">
        <v>27.7</v>
      </c>
      <c r="E138" s="70">
        <v>31.4</v>
      </c>
      <c r="F138" s="70">
        <v>34.299999999999997</v>
      </c>
      <c r="G138" s="70">
        <v>25.5</v>
      </c>
    </row>
    <row r="139" spans="2:7" ht="15.75" thickBot="1" x14ac:dyDescent="0.3">
      <c r="B139" s="193"/>
      <c r="C139" s="70">
        <v>40</v>
      </c>
      <c r="D139" s="70">
        <v>21.2</v>
      </c>
      <c r="E139" s="70">
        <v>24.1</v>
      </c>
      <c r="F139" s="70">
        <v>24.1</v>
      </c>
      <c r="G139" s="70">
        <v>22.3</v>
      </c>
    </row>
    <row r="140" spans="2:7" ht="15.75" thickBot="1" x14ac:dyDescent="0.3">
      <c r="B140" s="193"/>
      <c r="C140" s="70">
        <v>41</v>
      </c>
      <c r="D140" s="70">
        <v>21.5</v>
      </c>
      <c r="E140" s="70">
        <v>24.8</v>
      </c>
      <c r="F140" s="70">
        <v>25.6</v>
      </c>
      <c r="G140" s="70">
        <v>23.1</v>
      </c>
    </row>
    <row r="141" spans="2:7" ht="15.75" thickBot="1" x14ac:dyDescent="0.3">
      <c r="B141" s="194"/>
      <c r="C141" s="70">
        <v>42</v>
      </c>
      <c r="D141" s="70">
        <v>22.9</v>
      </c>
      <c r="E141" s="70">
        <v>25.4</v>
      </c>
      <c r="F141" s="70">
        <v>28.4</v>
      </c>
      <c r="G141" s="70">
        <v>22.9</v>
      </c>
    </row>
    <row r="145" spans="2:36" ht="15.75" thickBot="1" x14ac:dyDescent="0.3">
      <c r="B145" t="s">
        <v>134</v>
      </c>
    </row>
    <row r="146" spans="2:36" ht="15.75" thickBot="1" x14ac:dyDescent="0.3">
      <c r="B146" s="195"/>
      <c r="C146" s="80" t="s">
        <v>129</v>
      </c>
      <c r="D146" s="188" t="s">
        <v>179</v>
      </c>
      <c r="E146" s="177" t="s">
        <v>217</v>
      </c>
      <c r="I146" t="s">
        <v>198</v>
      </c>
    </row>
    <row r="147" spans="2:36" ht="15.75" thickBot="1" x14ac:dyDescent="0.3">
      <c r="B147" s="196"/>
      <c r="C147" s="91" t="s">
        <v>178</v>
      </c>
      <c r="D147" s="197"/>
      <c r="E147" s="177"/>
      <c r="I147" s="181" t="s">
        <v>10</v>
      </c>
      <c r="J147" s="182"/>
      <c r="K147" s="182"/>
      <c r="L147" s="183"/>
      <c r="M147" s="181" t="s">
        <v>82</v>
      </c>
      <c r="N147" s="182"/>
      <c r="O147" s="182"/>
      <c r="P147" s="183"/>
      <c r="Q147" s="181" t="s">
        <v>82</v>
      </c>
      <c r="R147" s="182"/>
      <c r="S147" s="182"/>
      <c r="T147" s="183"/>
      <c r="U147" s="181" t="s">
        <v>82</v>
      </c>
      <c r="V147" s="182"/>
      <c r="W147" s="182"/>
      <c r="X147" s="183"/>
      <c r="Y147" s="181" t="s">
        <v>82</v>
      </c>
      <c r="Z147" s="182"/>
      <c r="AA147" s="182"/>
      <c r="AB147" s="183"/>
      <c r="AC147" s="181" t="s">
        <v>82</v>
      </c>
      <c r="AD147" s="182"/>
      <c r="AE147" s="182"/>
      <c r="AF147" s="183"/>
      <c r="AG147" s="181" t="s">
        <v>68</v>
      </c>
      <c r="AH147" s="182"/>
      <c r="AI147" s="182"/>
      <c r="AJ147" s="183"/>
    </row>
    <row r="148" spans="2:36" ht="15.75" thickBot="1" x14ac:dyDescent="0.3">
      <c r="B148" s="92" t="s">
        <v>119</v>
      </c>
      <c r="C148" s="88">
        <v>201</v>
      </c>
      <c r="D148" s="90">
        <v>1.84</v>
      </c>
      <c r="E148" s="141">
        <f>D148*M10/1000</f>
        <v>0.75256000000000001</v>
      </c>
      <c r="I148" s="178"/>
      <c r="J148" s="179"/>
      <c r="K148" s="179"/>
      <c r="L148" s="180"/>
      <c r="M148" s="178" t="s">
        <v>83</v>
      </c>
      <c r="N148" s="179"/>
      <c r="O148" s="179"/>
      <c r="P148" s="180"/>
      <c r="Q148" s="178" t="s">
        <v>84</v>
      </c>
      <c r="R148" s="179"/>
      <c r="S148" s="179"/>
      <c r="T148" s="180"/>
      <c r="U148" s="178" t="s">
        <v>85</v>
      </c>
      <c r="V148" s="179"/>
      <c r="W148" s="179"/>
      <c r="X148" s="180"/>
      <c r="Y148" s="178" t="s">
        <v>86</v>
      </c>
      <c r="Z148" s="179"/>
      <c r="AA148" s="179"/>
      <c r="AB148" s="180"/>
      <c r="AC148" s="178" t="s">
        <v>87</v>
      </c>
      <c r="AD148" s="179"/>
      <c r="AE148" s="179"/>
      <c r="AF148" s="180"/>
      <c r="AG148" s="178" t="s">
        <v>69</v>
      </c>
      <c r="AH148" s="179"/>
      <c r="AI148" s="179"/>
      <c r="AJ148" s="180"/>
    </row>
    <row r="149" spans="2:36" ht="15.75" thickBot="1" x14ac:dyDescent="0.3">
      <c r="B149" s="82" t="s">
        <v>120</v>
      </c>
      <c r="C149" s="88">
        <v>289</v>
      </c>
      <c r="D149" s="90">
        <v>2.13</v>
      </c>
      <c r="E149" s="141">
        <f t="shared" ref="E149:E212" si="14">D149*M11/1000</f>
        <v>1.07352</v>
      </c>
      <c r="I149" s="5" t="s">
        <v>12</v>
      </c>
      <c r="J149" s="1" t="s">
        <v>3</v>
      </c>
      <c r="K149" s="1" t="s">
        <v>13</v>
      </c>
      <c r="L149" s="1" t="s">
        <v>14</v>
      </c>
      <c r="M149" s="1" t="s">
        <v>12</v>
      </c>
      <c r="N149" s="1" t="s">
        <v>3</v>
      </c>
      <c r="O149" s="1" t="s">
        <v>13</v>
      </c>
      <c r="P149" s="1" t="s">
        <v>14</v>
      </c>
      <c r="Q149" s="1" t="s">
        <v>12</v>
      </c>
      <c r="R149" s="1" t="s">
        <v>3</v>
      </c>
      <c r="S149" s="1" t="s">
        <v>13</v>
      </c>
      <c r="T149" s="1" t="s">
        <v>14</v>
      </c>
      <c r="U149" s="1" t="s">
        <v>12</v>
      </c>
      <c r="V149" s="1" t="s">
        <v>3</v>
      </c>
      <c r="W149" s="1" t="s">
        <v>13</v>
      </c>
      <c r="X149" s="1" t="s">
        <v>14</v>
      </c>
      <c r="Y149" s="5" t="s">
        <v>12</v>
      </c>
      <c r="Z149" s="1" t="s">
        <v>3</v>
      </c>
      <c r="AA149" s="1" t="s">
        <v>13</v>
      </c>
      <c r="AB149" s="1" t="s">
        <v>14</v>
      </c>
      <c r="AC149" s="1" t="s">
        <v>12</v>
      </c>
      <c r="AD149" s="1" t="s">
        <v>3</v>
      </c>
      <c r="AE149" s="1" t="s">
        <v>13</v>
      </c>
      <c r="AF149" s="1" t="s">
        <v>14</v>
      </c>
      <c r="AG149" s="1" t="s">
        <v>12</v>
      </c>
      <c r="AH149" s="1" t="s">
        <v>3</v>
      </c>
      <c r="AI149" s="1" t="s">
        <v>13</v>
      </c>
      <c r="AJ149" s="1" t="s">
        <v>14</v>
      </c>
    </row>
    <row r="150" spans="2:36" ht="15.75" thickBot="1" x14ac:dyDescent="0.3">
      <c r="B150" s="75"/>
      <c r="C150" s="88">
        <v>203</v>
      </c>
      <c r="D150" s="90">
        <v>2.09</v>
      </c>
      <c r="E150" s="141">
        <f t="shared" si="14"/>
        <v>0.87361999999999984</v>
      </c>
      <c r="I150" s="6">
        <f>AVERAGE(E148:E159)</f>
        <v>0.85364083333333307</v>
      </c>
      <c r="J150" s="3">
        <f>_xlfn.STDEV.S(E148:E159)</f>
        <v>0.17495357308613785</v>
      </c>
      <c r="K150" s="3">
        <f>_xlfn.STDEV.S(E148:E159)/SQRT(12)</f>
        <v>5.0504746258484279E-2</v>
      </c>
      <c r="L150" s="3">
        <v>12</v>
      </c>
      <c r="M150" s="3">
        <f>AVERAGE(E160:E171)</f>
        <v>0.77079666666666657</v>
      </c>
      <c r="N150" s="3">
        <f>_xlfn.STDEV.S(E160:E171)</f>
        <v>0.10863565531657082</v>
      </c>
      <c r="O150" s="3">
        <f>_xlfn.STDEV.S(E160:E171)/SQRT(12)</f>
        <v>3.1360412420306787E-2</v>
      </c>
      <c r="P150" s="3">
        <v>12</v>
      </c>
      <c r="Q150" s="3">
        <f>AVERAGE(E172:E183)</f>
        <v>0.78132916666666663</v>
      </c>
      <c r="R150" s="3">
        <f>_xlfn.STDEV.S(E172:E183)</f>
        <v>7.5502772069318838E-2</v>
      </c>
      <c r="S150" s="3">
        <f>_xlfn.STDEV.S(E172:E183)/SQRT(12)</f>
        <v>2.1795772889392096E-2</v>
      </c>
      <c r="T150" s="3">
        <v>12</v>
      </c>
      <c r="U150" s="3">
        <f>AVERAGE(E184:E195)</f>
        <v>0.90891250000000001</v>
      </c>
      <c r="V150" s="3">
        <f>_xlfn.STDEV.S(E184:E195)</f>
        <v>0.18703252027023592</v>
      </c>
      <c r="W150" s="3">
        <f>_xlfn.STDEV.S(E184:E195)/SQRT(12)</f>
        <v>5.3991637962617425E-2</v>
      </c>
      <c r="X150" s="3">
        <v>12</v>
      </c>
      <c r="Y150" s="6">
        <f>AVERAGE(E196:E207)</f>
        <v>0.82633833333333329</v>
      </c>
      <c r="Z150" s="3">
        <f>_xlfn.STDEV.S(E196:E207)</f>
        <v>0.13182646036177653</v>
      </c>
      <c r="AA150" s="3">
        <f>_xlfn.STDEV.S(E196:E207)/SQRT(12)</f>
        <v>3.8055021188093605E-2</v>
      </c>
      <c r="AB150" s="3">
        <v>12</v>
      </c>
      <c r="AC150" s="3">
        <f>AVERAGE(E208:E219)</f>
        <v>0.82041083333333342</v>
      </c>
      <c r="AD150" s="3">
        <f>_xlfn.STDEV.S(E208:E219)</f>
        <v>9.1788061459619069E-2</v>
      </c>
      <c r="AE150" s="3">
        <f>_xlfn.STDEV.S(E208:E219)/SQRT(12)</f>
        <v>2.6496930996052492E-2</v>
      </c>
      <c r="AF150" s="3">
        <v>12</v>
      </c>
      <c r="AG150" s="3">
        <f>AVERAGE(E220:E231)</f>
        <v>0.46928083333333337</v>
      </c>
      <c r="AH150" s="3">
        <f>_xlfn.STDEV.S(E220:E231)</f>
        <v>7.3380127661418659E-2</v>
      </c>
      <c r="AI150" s="3">
        <f>_xlfn.STDEV.S(E220:E231)/SQRT(12)</f>
        <v>2.1183018229244583E-2</v>
      </c>
      <c r="AJ150" s="3">
        <v>12</v>
      </c>
    </row>
    <row r="151" spans="2:36" ht="15.75" thickBot="1" x14ac:dyDescent="0.3">
      <c r="B151" s="75"/>
      <c r="C151" s="88">
        <v>204</v>
      </c>
      <c r="D151" s="90">
        <v>1.8</v>
      </c>
      <c r="E151" s="141">
        <f t="shared" si="14"/>
        <v>0.77400000000000002</v>
      </c>
    </row>
    <row r="152" spans="2:36" ht="15.75" thickBot="1" x14ac:dyDescent="0.3">
      <c r="B152" s="75"/>
      <c r="C152" s="88">
        <v>205</v>
      </c>
      <c r="D152" s="90">
        <v>2.68</v>
      </c>
      <c r="E152" s="141">
        <f t="shared" si="14"/>
        <v>1.2676400000000001</v>
      </c>
    </row>
    <row r="153" spans="2:36" ht="15.75" thickBot="1" x14ac:dyDescent="0.3">
      <c r="B153" s="75"/>
      <c r="C153" s="88">
        <v>206</v>
      </c>
      <c r="D153" s="90">
        <v>1.66</v>
      </c>
      <c r="E153" s="141">
        <f t="shared" si="14"/>
        <v>0.74036000000000002</v>
      </c>
    </row>
    <row r="154" spans="2:36" ht="15.75" thickBot="1" x14ac:dyDescent="0.3">
      <c r="B154" s="75"/>
      <c r="C154" s="88">
        <v>207</v>
      </c>
      <c r="D154" s="90">
        <v>2.2799999999999998</v>
      </c>
      <c r="E154" s="141">
        <f t="shared" si="14"/>
        <v>0.94163999999999992</v>
      </c>
    </row>
    <row r="155" spans="2:36" ht="15.75" thickBot="1" x14ac:dyDescent="0.3">
      <c r="B155" s="75"/>
      <c r="C155" s="88">
        <v>208</v>
      </c>
      <c r="D155" s="90">
        <v>1.72</v>
      </c>
      <c r="E155" s="141">
        <f t="shared" si="14"/>
        <v>0.74131999999999998</v>
      </c>
    </row>
    <row r="156" spans="2:36" ht="15.75" thickBot="1" x14ac:dyDescent="0.3">
      <c r="B156" s="75"/>
      <c r="C156" s="88">
        <v>209</v>
      </c>
      <c r="D156" s="90">
        <v>2.41</v>
      </c>
      <c r="E156" s="141">
        <f t="shared" si="14"/>
        <v>0.92785000000000006</v>
      </c>
      <c r="I156" t="s">
        <v>224</v>
      </c>
    </row>
    <row r="157" spans="2:36" ht="15.75" thickBot="1" x14ac:dyDescent="0.3">
      <c r="B157" s="75"/>
      <c r="C157" s="88">
        <v>210</v>
      </c>
      <c r="D157" s="90">
        <v>1.81</v>
      </c>
      <c r="E157" s="141">
        <f t="shared" si="14"/>
        <v>0.72762000000000004</v>
      </c>
      <c r="I157" s="181" t="s">
        <v>10</v>
      </c>
      <c r="J157" s="182"/>
      <c r="K157" s="182"/>
      <c r="L157" s="183"/>
      <c r="M157" s="181" t="s">
        <v>82</v>
      </c>
      <c r="N157" s="182"/>
      <c r="O157" s="182"/>
      <c r="P157" s="183"/>
      <c r="Q157" s="181" t="s">
        <v>82</v>
      </c>
      <c r="R157" s="182"/>
      <c r="S157" s="182"/>
      <c r="T157" s="183"/>
      <c r="U157" s="181" t="s">
        <v>82</v>
      </c>
      <c r="V157" s="182"/>
      <c r="W157" s="182"/>
      <c r="X157" s="183"/>
      <c r="Y157" s="181" t="s">
        <v>82</v>
      </c>
      <c r="Z157" s="182"/>
      <c r="AA157" s="182"/>
      <c r="AB157" s="183"/>
      <c r="AC157" s="181" t="s">
        <v>82</v>
      </c>
      <c r="AD157" s="182"/>
      <c r="AE157" s="182"/>
      <c r="AF157" s="183"/>
      <c r="AG157" s="181" t="s">
        <v>68</v>
      </c>
      <c r="AH157" s="182"/>
      <c r="AI157" s="182"/>
      <c r="AJ157" s="183"/>
    </row>
    <row r="158" spans="2:36" ht="15.75" thickBot="1" x14ac:dyDescent="0.3">
      <c r="B158" s="75"/>
      <c r="C158" s="88">
        <v>211</v>
      </c>
      <c r="D158" s="90">
        <v>1.36</v>
      </c>
      <c r="E158" s="141">
        <f t="shared" si="14"/>
        <v>0.66095999999999999</v>
      </c>
      <c r="I158" s="178"/>
      <c r="J158" s="179"/>
      <c r="K158" s="179"/>
      <c r="L158" s="180"/>
      <c r="M158" s="178" t="s">
        <v>83</v>
      </c>
      <c r="N158" s="179"/>
      <c r="O158" s="179"/>
      <c r="P158" s="180"/>
      <c r="Q158" s="178" t="s">
        <v>84</v>
      </c>
      <c r="R158" s="179"/>
      <c r="S158" s="179"/>
      <c r="T158" s="180"/>
      <c r="U158" s="178" t="s">
        <v>85</v>
      </c>
      <c r="V158" s="179"/>
      <c r="W158" s="179"/>
      <c r="X158" s="180"/>
      <c r="Y158" s="178" t="s">
        <v>86</v>
      </c>
      <c r="Z158" s="179"/>
      <c r="AA158" s="179"/>
      <c r="AB158" s="180"/>
      <c r="AC158" s="178" t="s">
        <v>87</v>
      </c>
      <c r="AD158" s="179"/>
      <c r="AE158" s="179"/>
      <c r="AF158" s="180"/>
      <c r="AG158" s="178" t="s">
        <v>69</v>
      </c>
      <c r="AH158" s="179"/>
      <c r="AI158" s="179"/>
      <c r="AJ158" s="180"/>
    </row>
    <row r="159" spans="2:36" ht="15.75" thickBot="1" x14ac:dyDescent="0.3">
      <c r="B159" s="76"/>
      <c r="C159" s="88">
        <v>212</v>
      </c>
      <c r="D159" s="90">
        <v>2.0499999999999998</v>
      </c>
      <c r="E159" s="141">
        <f t="shared" si="14"/>
        <v>0.76259999999999994</v>
      </c>
      <c r="I159" s="5" t="s">
        <v>12</v>
      </c>
      <c r="J159" s="1" t="s">
        <v>3</v>
      </c>
      <c r="K159" s="1" t="s">
        <v>13</v>
      </c>
      <c r="L159" s="1" t="s">
        <v>14</v>
      </c>
      <c r="M159" s="1" t="s">
        <v>12</v>
      </c>
      <c r="N159" s="1" t="s">
        <v>3</v>
      </c>
      <c r="O159" s="1" t="s">
        <v>13</v>
      </c>
      <c r="P159" s="1" t="s">
        <v>14</v>
      </c>
      <c r="Q159" s="1" t="s">
        <v>12</v>
      </c>
      <c r="R159" s="1" t="s">
        <v>3</v>
      </c>
      <c r="S159" s="1" t="s">
        <v>13</v>
      </c>
      <c r="T159" s="1" t="s">
        <v>14</v>
      </c>
      <c r="U159" s="1" t="s">
        <v>12</v>
      </c>
      <c r="V159" s="1" t="s">
        <v>3</v>
      </c>
      <c r="W159" s="1" t="s">
        <v>13</v>
      </c>
      <c r="X159" s="1" t="s">
        <v>14</v>
      </c>
      <c r="Y159" s="5" t="s">
        <v>12</v>
      </c>
      <c r="Z159" s="1" t="s">
        <v>3</v>
      </c>
      <c r="AA159" s="1" t="s">
        <v>13</v>
      </c>
      <c r="AB159" s="1" t="s">
        <v>14</v>
      </c>
      <c r="AC159" s="1" t="s">
        <v>12</v>
      </c>
      <c r="AD159" s="1" t="s">
        <v>3</v>
      </c>
      <c r="AE159" s="1" t="s">
        <v>13</v>
      </c>
      <c r="AF159" s="1" t="s">
        <v>14</v>
      </c>
      <c r="AG159" s="1" t="s">
        <v>12</v>
      </c>
      <c r="AH159" s="1" t="s">
        <v>3</v>
      </c>
      <c r="AI159" s="1" t="s">
        <v>13</v>
      </c>
      <c r="AJ159" s="1" t="s">
        <v>14</v>
      </c>
    </row>
    <row r="160" spans="2:36" ht="15.75" thickBot="1" x14ac:dyDescent="0.3">
      <c r="B160" s="82" t="s">
        <v>82</v>
      </c>
      <c r="C160" s="88">
        <v>213</v>
      </c>
      <c r="D160" s="90">
        <v>2.04</v>
      </c>
      <c r="E160" s="141">
        <f t="shared" si="14"/>
        <v>0.79559999999999997</v>
      </c>
      <c r="I160" s="6">
        <v>1.99</v>
      </c>
      <c r="J160" s="3">
        <f t="shared" ref="J160" si="15">SQRT(12)*K160</f>
        <v>0.36026656797432643</v>
      </c>
      <c r="K160" s="3">
        <v>0.104</v>
      </c>
      <c r="L160" s="3">
        <v>12</v>
      </c>
      <c r="M160" s="3">
        <v>1.91</v>
      </c>
      <c r="N160" s="3">
        <f t="shared" ref="N160" si="16">SQRT(12)*O160</f>
        <v>0.32216145020781117</v>
      </c>
      <c r="O160" s="3">
        <v>9.2999999999999999E-2</v>
      </c>
      <c r="P160" s="3">
        <v>12</v>
      </c>
      <c r="Q160" s="3">
        <v>1.87</v>
      </c>
      <c r="R160" s="3">
        <f t="shared" ref="R160" si="17">SQRT(12)*S160</f>
        <v>0.20091789367798976</v>
      </c>
      <c r="S160" s="3">
        <v>5.8000000000000003E-2</v>
      </c>
      <c r="T160" s="3">
        <v>12</v>
      </c>
      <c r="U160" s="3">
        <v>2.13</v>
      </c>
      <c r="V160" s="3">
        <f t="shared" ref="V160" si="18">SQRT(12)*W160</f>
        <v>0.37412297443487746</v>
      </c>
      <c r="W160" s="3">
        <v>0.108</v>
      </c>
      <c r="X160" s="3">
        <v>12</v>
      </c>
      <c r="Y160" s="6">
        <v>1.91</v>
      </c>
      <c r="Z160" s="3">
        <f t="shared" ref="Z160" si="19">SQRT(12)*AA160</f>
        <v>0.25287941790505608</v>
      </c>
      <c r="AA160" s="3">
        <v>7.2999999999999995E-2</v>
      </c>
      <c r="AB160" s="3">
        <v>12</v>
      </c>
      <c r="AC160" s="3">
        <v>2.0499999999999998</v>
      </c>
      <c r="AD160" s="3">
        <f t="shared" ref="AD160" si="20">SQRT(12)*AE160</f>
        <v>0.26327172275046934</v>
      </c>
      <c r="AE160" s="3">
        <v>7.5999999999999998E-2</v>
      </c>
      <c r="AF160" s="3">
        <v>12</v>
      </c>
      <c r="AG160" s="3" t="s">
        <v>88</v>
      </c>
      <c r="AH160" s="3">
        <f t="shared" ref="AH160" si="21">SQRT(12)*AI160</f>
        <v>0.22863070659909179</v>
      </c>
      <c r="AI160" s="3">
        <v>6.6000000000000003E-2</v>
      </c>
      <c r="AJ160" s="3">
        <v>12</v>
      </c>
    </row>
    <row r="161" spans="2:33" ht="15.75" thickBot="1" x14ac:dyDescent="0.3">
      <c r="B161" s="82" t="s">
        <v>210</v>
      </c>
      <c r="C161" s="88">
        <v>214</v>
      </c>
      <c r="D161" s="90">
        <v>1.87</v>
      </c>
      <c r="E161" s="141">
        <f t="shared" si="14"/>
        <v>0.70686000000000004</v>
      </c>
    </row>
    <row r="162" spans="2:33" ht="18" thickBot="1" x14ac:dyDescent="0.3">
      <c r="B162" s="75"/>
      <c r="C162" s="88">
        <v>215</v>
      </c>
      <c r="D162" s="90">
        <v>1.9</v>
      </c>
      <c r="E162" s="141">
        <f t="shared" si="14"/>
        <v>0.80179999999999996</v>
      </c>
      <c r="AG162" s="95" t="s">
        <v>220</v>
      </c>
    </row>
    <row r="163" spans="2:33" ht="15.75" thickBot="1" x14ac:dyDescent="0.3">
      <c r="B163" s="75"/>
      <c r="C163" s="88">
        <v>216</v>
      </c>
      <c r="D163" s="90">
        <v>2.46</v>
      </c>
      <c r="E163" s="141">
        <f t="shared" si="14"/>
        <v>0.88067999999999991</v>
      </c>
    </row>
    <row r="164" spans="2:33" ht="15.75" thickBot="1" x14ac:dyDescent="0.3">
      <c r="B164" s="75"/>
      <c r="C164" s="88">
        <v>217</v>
      </c>
      <c r="D164" s="90">
        <v>2.25</v>
      </c>
      <c r="E164" s="141">
        <f t="shared" si="14"/>
        <v>0.80774999999999997</v>
      </c>
    </row>
    <row r="165" spans="2:33" ht="15.75" thickBot="1" x14ac:dyDescent="0.3">
      <c r="B165" s="75"/>
      <c r="C165" s="88">
        <v>218</v>
      </c>
      <c r="D165" s="90">
        <v>1.42</v>
      </c>
      <c r="E165" s="141">
        <f t="shared" si="14"/>
        <v>0.56231999999999993</v>
      </c>
    </row>
    <row r="166" spans="2:33" ht="15.75" thickBot="1" x14ac:dyDescent="0.3">
      <c r="B166" s="75"/>
      <c r="C166" s="88">
        <v>219</v>
      </c>
      <c r="D166" s="90">
        <v>1.86</v>
      </c>
      <c r="E166" s="141">
        <f t="shared" si="14"/>
        <v>0.71051999999999993</v>
      </c>
    </row>
    <row r="167" spans="2:33" ht="15.75" thickBot="1" x14ac:dyDescent="0.3">
      <c r="B167" s="75"/>
      <c r="C167" s="88">
        <v>220</v>
      </c>
      <c r="D167" s="90">
        <v>1.59</v>
      </c>
      <c r="E167" s="141">
        <f t="shared" si="14"/>
        <v>0.74412</v>
      </c>
    </row>
    <row r="168" spans="2:33" ht="15.75" thickBot="1" x14ac:dyDescent="0.3">
      <c r="B168" s="75"/>
      <c r="C168" s="88">
        <v>281</v>
      </c>
      <c r="D168" s="90">
        <v>1.79</v>
      </c>
      <c r="E168" s="141">
        <f t="shared" si="14"/>
        <v>0.78581000000000001</v>
      </c>
    </row>
    <row r="169" spans="2:33" ht="15.75" thickBot="1" x14ac:dyDescent="0.3">
      <c r="B169" s="75"/>
      <c r="C169" s="88">
        <v>282</v>
      </c>
      <c r="D169" s="90">
        <v>2.31</v>
      </c>
      <c r="E169" s="141">
        <f t="shared" si="14"/>
        <v>0.94710000000000005</v>
      </c>
    </row>
    <row r="170" spans="2:33" ht="15.75" thickBot="1" x14ac:dyDescent="0.3">
      <c r="B170" s="75"/>
      <c r="C170" s="88">
        <v>285</v>
      </c>
      <c r="D170" s="90">
        <v>2</v>
      </c>
      <c r="E170" s="141">
        <f t="shared" si="14"/>
        <v>0.878</v>
      </c>
    </row>
    <row r="171" spans="2:33" ht="15.75" thickBot="1" x14ac:dyDescent="0.3">
      <c r="B171" s="76"/>
      <c r="C171" s="88">
        <v>224</v>
      </c>
      <c r="D171" s="90">
        <v>1.48</v>
      </c>
      <c r="E171" s="141">
        <f t="shared" si="14"/>
        <v>0.629</v>
      </c>
    </row>
    <row r="172" spans="2:33" ht="15.75" thickBot="1" x14ac:dyDescent="0.3">
      <c r="B172" s="82" t="s">
        <v>82</v>
      </c>
      <c r="C172" s="88">
        <v>251</v>
      </c>
      <c r="D172" s="90">
        <v>2.0499999999999998</v>
      </c>
      <c r="E172" s="141">
        <f t="shared" si="14"/>
        <v>0.85484999999999989</v>
      </c>
    </row>
    <row r="173" spans="2:33" ht="15.75" thickBot="1" x14ac:dyDescent="0.3">
      <c r="B173" s="82" t="s">
        <v>211</v>
      </c>
      <c r="C173" s="88">
        <v>252</v>
      </c>
      <c r="D173" s="90">
        <v>2.15</v>
      </c>
      <c r="E173" s="141">
        <f t="shared" si="14"/>
        <v>0.95889999999999997</v>
      </c>
    </row>
    <row r="174" spans="2:33" ht="15.75" thickBot="1" x14ac:dyDescent="0.3">
      <c r="B174" s="75"/>
      <c r="C174" s="88">
        <v>227</v>
      </c>
      <c r="D174" s="90">
        <v>2.04</v>
      </c>
      <c r="E174" s="141">
        <f t="shared" si="14"/>
        <v>0.73236000000000001</v>
      </c>
    </row>
    <row r="175" spans="2:33" ht="15.75" thickBot="1" x14ac:dyDescent="0.3">
      <c r="B175" s="75"/>
      <c r="C175" s="88">
        <v>290</v>
      </c>
      <c r="D175" s="90">
        <v>1.81</v>
      </c>
      <c r="E175" s="141">
        <f t="shared" si="14"/>
        <v>0.7783000000000001</v>
      </c>
    </row>
    <row r="176" spans="2:33" ht="15.75" thickBot="1" x14ac:dyDescent="0.3">
      <c r="B176" s="75"/>
      <c r="C176" s="88">
        <v>229</v>
      </c>
      <c r="D176" s="90">
        <v>1.83</v>
      </c>
      <c r="E176" s="141">
        <f t="shared" si="14"/>
        <v>0.75396000000000007</v>
      </c>
    </row>
    <row r="177" spans="2:5" ht="15.75" thickBot="1" x14ac:dyDescent="0.3">
      <c r="B177" s="75"/>
      <c r="C177" s="88">
        <v>230</v>
      </c>
      <c r="D177" s="90">
        <v>1.98</v>
      </c>
      <c r="E177" s="141">
        <f t="shared" si="14"/>
        <v>0.74448000000000003</v>
      </c>
    </row>
    <row r="178" spans="2:5" ht="15.75" thickBot="1" x14ac:dyDescent="0.3">
      <c r="B178" s="75"/>
      <c r="C178" s="88">
        <v>231</v>
      </c>
      <c r="D178" s="90">
        <v>1.91</v>
      </c>
      <c r="E178" s="141">
        <f t="shared" si="14"/>
        <v>0.78691999999999995</v>
      </c>
    </row>
    <row r="179" spans="2:5" ht="15.75" thickBot="1" x14ac:dyDescent="0.3">
      <c r="B179" s="75"/>
      <c r="C179" s="88">
        <v>232</v>
      </c>
      <c r="D179" s="90">
        <v>1.93</v>
      </c>
      <c r="E179" s="141">
        <f t="shared" si="14"/>
        <v>0.76427999999999996</v>
      </c>
    </row>
    <row r="180" spans="2:5" ht="15.75" thickBot="1" x14ac:dyDescent="0.3">
      <c r="B180" s="75"/>
      <c r="C180" s="88">
        <v>233</v>
      </c>
      <c r="D180" s="90">
        <v>1.4</v>
      </c>
      <c r="E180" s="141">
        <f t="shared" si="14"/>
        <v>0.64259999999999995</v>
      </c>
    </row>
    <row r="181" spans="2:5" ht="15.75" thickBot="1" x14ac:dyDescent="0.3">
      <c r="B181" s="75"/>
      <c r="C181" s="88">
        <v>234</v>
      </c>
      <c r="D181" s="90">
        <v>1.65</v>
      </c>
      <c r="E181" s="141">
        <f t="shared" si="14"/>
        <v>0.76394999999999991</v>
      </c>
    </row>
    <row r="182" spans="2:5" ht="15.75" thickBot="1" x14ac:dyDescent="0.3">
      <c r="B182" s="75"/>
      <c r="C182" s="88">
        <v>235</v>
      </c>
      <c r="D182" s="90">
        <v>1.93</v>
      </c>
      <c r="E182" s="141">
        <f t="shared" si="14"/>
        <v>0.81831999999999994</v>
      </c>
    </row>
    <row r="183" spans="2:5" ht="15.75" thickBot="1" x14ac:dyDescent="0.3">
      <c r="B183" s="77"/>
      <c r="C183" s="89">
        <v>236</v>
      </c>
      <c r="D183" s="90">
        <v>1.77</v>
      </c>
      <c r="E183" s="141">
        <f t="shared" si="14"/>
        <v>0.77703</v>
      </c>
    </row>
    <row r="184" spans="2:5" ht="15.75" thickBot="1" x14ac:dyDescent="0.3">
      <c r="B184" s="82" t="s">
        <v>82</v>
      </c>
      <c r="C184" s="90">
        <v>237</v>
      </c>
      <c r="D184" s="90">
        <v>2.11</v>
      </c>
      <c r="E184" s="141">
        <f t="shared" si="14"/>
        <v>0.88830999999999993</v>
      </c>
    </row>
    <row r="185" spans="2:5" ht="15.75" thickBot="1" x14ac:dyDescent="0.3">
      <c r="B185" s="82" t="s">
        <v>212</v>
      </c>
      <c r="C185" s="90">
        <v>238</v>
      </c>
      <c r="D185" s="90">
        <v>1.98</v>
      </c>
      <c r="E185" s="141">
        <f t="shared" si="14"/>
        <v>0.91674</v>
      </c>
    </row>
    <row r="186" spans="2:5" ht="15.75" thickBot="1" x14ac:dyDescent="0.3">
      <c r="B186" s="75"/>
      <c r="C186" s="90">
        <v>239</v>
      </c>
      <c r="D186" s="90">
        <v>2.2200000000000002</v>
      </c>
      <c r="E186" s="141">
        <f t="shared" si="14"/>
        <v>0.84582000000000002</v>
      </c>
    </row>
    <row r="187" spans="2:5" ht="15.75" thickBot="1" x14ac:dyDescent="0.3">
      <c r="B187" s="75"/>
      <c r="C187" s="90">
        <v>240</v>
      </c>
      <c r="D187" s="90">
        <v>1.65</v>
      </c>
      <c r="E187" s="141">
        <f t="shared" si="14"/>
        <v>0.66</v>
      </c>
    </row>
    <row r="188" spans="2:5" ht="15.75" thickBot="1" x14ac:dyDescent="0.3">
      <c r="B188" s="75"/>
      <c r="C188" s="90">
        <v>241</v>
      </c>
      <c r="D188" s="90">
        <v>1.92</v>
      </c>
      <c r="E188" s="141">
        <f t="shared" si="14"/>
        <v>0.74303999999999992</v>
      </c>
    </row>
    <row r="189" spans="2:5" ht="15.75" thickBot="1" x14ac:dyDescent="0.3">
      <c r="B189" s="75"/>
      <c r="C189" s="90">
        <v>242</v>
      </c>
      <c r="D189" s="90">
        <v>2.0299999999999998</v>
      </c>
      <c r="E189" s="141">
        <f t="shared" si="14"/>
        <v>0.78966999999999998</v>
      </c>
    </row>
    <row r="190" spans="2:5" ht="15.75" thickBot="1" x14ac:dyDescent="0.3">
      <c r="B190" s="75"/>
      <c r="C190" s="90">
        <v>243</v>
      </c>
      <c r="D190" s="90">
        <v>1.94</v>
      </c>
      <c r="E190" s="141">
        <f t="shared" si="14"/>
        <v>0.81091999999999997</v>
      </c>
    </row>
    <row r="191" spans="2:5" ht="15.75" thickBot="1" x14ac:dyDescent="0.3">
      <c r="B191" s="75"/>
      <c r="C191" s="90">
        <v>244</v>
      </c>
      <c r="D191" s="90">
        <v>2.2799999999999998</v>
      </c>
      <c r="E191" s="141">
        <f t="shared" si="14"/>
        <v>0.9279599999999999</v>
      </c>
    </row>
    <row r="192" spans="2:5" ht="15.75" thickBot="1" x14ac:dyDescent="0.3">
      <c r="B192" s="75"/>
      <c r="C192" s="90">
        <v>288</v>
      </c>
      <c r="D192" s="90">
        <v>3.13</v>
      </c>
      <c r="E192" s="141">
        <f t="shared" si="14"/>
        <v>1.3772</v>
      </c>
    </row>
    <row r="193" spans="2:5" ht="15.75" thickBot="1" x14ac:dyDescent="0.3">
      <c r="B193" s="75"/>
      <c r="C193" s="90">
        <v>246</v>
      </c>
      <c r="D193" s="90">
        <v>1.89</v>
      </c>
      <c r="E193" s="141">
        <f t="shared" si="14"/>
        <v>0.95633999999999997</v>
      </c>
    </row>
    <row r="194" spans="2:5" ht="15.75" thickBot="1" x14ac:dyDescent="0.3">
      <c r="B194" s="75"/>
      <c r="C194" s="90">
        <v>291</v>
      </c>
      <c r="D194" s="90">
        <v>2.41</v>
      </c>
      <c r="E194" s="141">
        <f t="shared" si="14"/>
        <v>1.1182399999999999</v>
      </c>
    </row>
    <row r="195" spans="2:5" ht="15.75" thickBot="1" x14ac:dyDescent="0.3">
      <c r="B195" s="77"/>
      <c r="C195" s="90">
        <v>248</v>
      </c>
      <c r="D195" s="90">
        <v>1.97</v>
      </c>
      <c r="E195" s="141">
        <f t="shared" si="14"/>
        <v>0.87270999999999999</v>
      </c>
    </row>
    <row r="196" spans="2:5" ht="15.75" thickBot="1" x14ac:dyDescent="0.3">
      <c r="B196" s="92" t="s">
        <v>82</v>
      </c>
      <c r="C196" s="88">
        <v>249</v>
      </c>
      <c r="D196" s="90">
        <v>2</v>
      </c>
      <c r="E196" s="141">
        <f t="shared" si="14"/>
        <v>0.85</v>
      </c>
    </row>
    <row r="197" spans="2:5" ht="15.75" thickBot="1" x14ac:dyDescent="0.3">
      <c r="B197" s="82" t="s">
        <v>69</v>
      </c>
      <c r="C197" s="88">
        <v>250</v>
      </c>
      <c r="D197" s="90">
        <v>2.04</v>
      </c>
      <c r="E197" s="141">
        <f t="shared" si="14"/>
        <v>0.87108000000000008</v>
      </c>
    </row>
    <row r="198" spans="2:5" ht="15.75" thickBot="1" x14ac:dyDescent="0.3">
      <c r="B198" s="75"/>
      <c r="C198" s="88">
        <v>225</v>
      </c>
      <c r="D198" s="90">
        <v>2</v>
      </c>
      <c r="E198" s="141">
        <f t="shared" si="14"/>
        <v>0.88800000000000001</v>
      </c>
    </row>
    <row r="199" spans="2:5" ht="15.75" thickBot="1" x14ac:dyDescent="0.3">
      <c r="B199" s="75"/>
      <c r="C199" s="88">
        <v>226</v>
      </c>
      <c r="D199" s="90">
        <v>1.27</v>
      </c>
      <c r="E199" s="141">
        <f t="shared" si="14"/>
        <v>0.60960000000000003</v>
      </c>
    </row>
    <row r="200" spans="2:5" ht="15.75" thickBot="1" x14ac:dyDescent="0.3">
      <c r="B200" s="75"/>
      <c r="C200" s="88">
        <v>253</v>
      </c>
      <c r="D200" s="90">
        <v>1.88</v>
      </c>
      <c r="E200" s="141">
        <f t="shared" si="14"/>
        <v>0.81215999999999999</v>
      </c>
    </row>
    <row r="201" spans="2:5" ht="15.75" thickBot="1" x14ac:dyDescent="0.3">
      <c r="B201" s="75"/>
      <c r="C201" s="88">
        <v>254</v>
      </c>
      <c r="D201" s="90">
        <v>1.64</v>
      </c>
      <c r="E201" s="141">
        <f t="shared" si="14"/>
        <v>0.60024</v>
      </c>
    </row>
    <row r="202" spans="2:5" ht="15.75" thickBot="1" x14ac:dyDescent="0.3">
      <c r="B202" s="75"/>
      <c r="C202" s="88">
        <v>255</v>
      </c>
      <c r="D202" s="90">
        <v>2.13</v>
      </c>
      <c r="E202" s="141">
        <f t="shared" si="14"/>
        <v>1.0586099999999998</v>
      </c>
    </row>
    <row r="203" spans="2:5" ht="15.75" thickBot="1" x14ac:dyDescent="0.3">
      <c r="B203" s="75"/>
      <c r="C203" s="88">
        <v>256</v>
      </c>
      <c r="D203" s="90">
        <v>2.17</v>
      </c>
      <c r="E203" s="141">
        <f t="shared" si="14"/>
        <v>0.91356999999999988</v>
      </c>
    </row>
    <row r="204" spans="2:5" ht="15.75" thickBot="1" x14ac:dyDescent="0.3">
      <c r="B204" s="75"/>
      <c r="C204" s="88">
        <v>257</v>
      </c>
      <c r="D204" s="90">
        <v>1.8</v>
      </c>
      <c r="E204" s="141">
        <f t="shared" si="14"/>
        <v>0.73080000000000012</v>
      </c>
    </row>
    <row r="205" spans="2:5" ht="15.75" thickBot="1" x14ac:dyDescent="0.3">
      <c r="B205" s="75"/>
      <c r="C205" s="88">
        <v>258</v>
      </c>
      <c r="D205" s="90">
        <v>2.14</v>
      </c>
      <c r="E205" s="141">
        <f t="shared" si="14"/>
        <v>0.95016000000000012</v>
      </c>
    </row>
    <row r="206" spans="2:5" ht="15.75" thickBot="1" x14ac:dyDescent="0.3">
      <c r="B206" s="75"/>
      <c r="C206" s="88">
        <v>259</v>
      </c>
      <c r="D206" s="90">
        <v>1.97</v>
      </c>
      <c r="E206" s="141">
        <f t="shared" si="14"/>
        <v>0.82740000000000002</v>
      </c>
    </row>
    <row r="207" spans="2:5" ht="15.75" thickBot="1" x14ac:dyDescent="0.3">
      <c r="B207" s="77"/>
      <c r="C207" s="88">
        <v>260</v>
      </c>
      <c r="D207" s="90">
        <v>1.82</v>
      </c>
      <c r="E207" s="141">
        <f t="shared" si="14"/>
        <v>0.80444000000000004</v>
      </c>
    </row>
    <row r="208" spans="2:5" ht="15.75" thickBot="1" x14ac:dyDescent="0.3">
      <c r="B208" s="82" t="s">
        <v>82</v>
      </c>
      <c r="C208" s="88">
        <v>261</v>
      </c>
      <c r="D208" s="90">
        <v>2.58</v>
      </c>
      <c r="E208" s="141">
        <f t="shared" si="14"/>
        <v>0.99587999999999999</v>
      </c>
    </row>
    <row r="209" spans="2:5" ht="15.75" thickBot="1" x14ac:dyDescent="0.3">
      <c r="B209" s="82" t="s">
        <v>213</v>
      </c>
      <c r="C209" s="88">
        <v>286</v>
      </c>
      <c r="D209" s="90">
        <v>1.72</v>
      </c>
      <c r="E209" s="141">
        <f t="shared" si="14"/>
        <v>0.74648000000000003</v>
      </c>
    </row>
    <row r="210" spans="2:5" ht="15.75" thickBot="1" x14ac:dyDescent="0.3">
      <c r="B210" s="75"/>
      <c r="C210" s="88">
        <v>273</v>
      </c>
      <c r="D210" s="90">
        <v>2.19</v>
      </c>
      <c r="E210" s="141">
        <f t="shared" si="14"/>
        <v>0.8190599999999999</v>
      </c>
    </row>
    <row r="211" spans="2:5" ht="15.75" thickBot="1" x14ac:dyDescent="0.3">
      <c r="B211" s="75"/>
      <c r="C211" s="88">
        <v>274</v>
      </c>
      <c r="D211" s="90">
        <v>2.08</v>
      </c>
      <c r="E211" s="141">
        <f t="shared" si="14"/>
        <v>0.79664000000000001</v>
      </c>
    </row>
    <row r="212" spans="2:5" ht="15.75" thickBot="1" x14ac:dyDescent="0.3">
      <c r="B212" s="75"/>
      <c r="C212" s="88">
        <v>265</v>
      </c>
      <c r="D212" s="90">
        <v>2</v>
      </c>
      <c r="E212" s="141">
        <f t="shared" si="14"/>
        <v>0.748</v>
      </c>
    </row>
    <row r="213" spans="2:5" ht="15.75" thickBot="1" x14ac:dyDescent="0.3">
      <c r="B213" s="75"/>
      <c r="C213" s="88">
        <v>266</v>
      </c>
      <c r="D213" s="90">
        <v>2.0699999999999998</v>
      </c>
      <c r="E213" s="141">
        <f t="shared" ref="E213:E231" si="22">D213*M75/1000</f>
        <v>0.81971999999999989</v>
      </c>
    </row>
    <row r="214" spans="2:5" ht="15.75" thickBot="1" x14ac:dyDescent="0.3">
      <c r="B214" s="75"/>
      <c r="C214" s="88">
        <v>267</v>
      </c>
      <c r="D214" s="90">
        <v>2.09</v>
      </c>
      <c r="E214" s="141">
        <f t="shared" si="22"/>
        <v>0.81091999999999997</v>
      </c>
    </row>
    <row r="215" spans="2:5" ht="15.75" thickBot="1" x14ac:dyDescent="0.3">
      <c r="B215" s="75"/>
      <c r="C215" s="88">
        <v>287</v>
      </c>
      <c r="D215" s="90">
        <v>1.89</v>
      </c>
      <c r="E215" s="141">
        <f t="shared" si="22"/>
        <v>0.7956899999999999</v>
      </c>
    </row>
    <row r="216" spans="2:5" ht="15.75" thickBot="1" x14ac:dyDescent="0.3">
      <c r="B216" s="75"/>
      <c r="C216" s="88">
        <v>269</v>
      </c>
      <c r="D216" s="90">
        <v>1.82</v>
      </c>
      <c r="E216" s="141">
        <f t="shared" si="22"/>
        <v>0.76804000000000006</v>
      </c>
    </row>
    <row r="217" spans="2:5" ht="15.75" thickBot="1" x14ac:dyDescent="0.3">
      <c r="B217" s="75"/>
      <c r="C217" s="88">
        <v>270</v>
      </c>
      <c r="D217" s="90">
        <v>1.81</v>
      </c>
      <c r="E217" s="141">
        <f t="shared" si="22"/>
        <v>0.72581000000000007</v>
      </c>
    </row>
    <row r="218" spans="2:5" ht="15.75" thickBot="1" x14ac:dyDescent="0.3">
      <c r="B218" s="75"/>
      <c r="C218" s="88">
        <v>271</v>
      </c>
      <c r="D218" s="90">
        <v>1.86</v>
      </c>
      <c r="E218" s="141">
        <f t="shared" si="22"/>
        <v>0.80352000000000012</v>
      </c>
    </row>
    <row r="219" spans="2:5" ht="15.75" thickBot="1" x14ac:dyDescent="0.3">
      <c r="B219" s="76"/>
      <c r="C219" s="88">
        <v>272</v>
      </c>
      <c r="D219" s="90">
        <v>2.4700000000000002</v>
      </c>
      <c r="E219" s="141">
        <f t="shared" si="22"/>
        <v>1.0151700000000001</v>
      </c>
    </row>
    <row r="220" spans="2:5" ht="15.75" thickBot="1" x14ac:dyDescent="0.3">
      <c r="B220" s="85" t="s">
        <v>68</v>
      </c>
      <c r="C220" s="90">
        <v>263</v>
      </c>
      <c r="D220" s="90">
        <v>0.96</v>
      </c>
      <c r="E220" s="141">
        <f t="shared" si="22"/>
        <v>0.44832</v>
      </c>
    </row>
    <row r="221" spans="2:5" ht="24.75" thickBot="1" x14ac:dyDescent="0.3">
      <c r="B221" s="85" t="s">
        <v>86</v>
      </c>
      <c r="C221" s="90">
        <v>264</v>
      </c>
      <c r="D221" s="90">
        <v>1.02</v>
      </c>
      <c r="E221" s="141">
        <f t="shared" si="22"/>
        <v>0.43043999999999999</v>
      </c>
    </row>
    <row r="222" spans="2:5" ht="15.75" thickBot="1" x14ac:dyDescent="0.3">
      <c r="B222" s="68"/>
      <c r="C222" s="90">
        <v>275</v>
      </c>
      <c r="D222" s="90">
        <v>1.0900000000000001</v>
      </c>
      <c r="E222" s="141">
        <f t="shared" si="22"/>
        <v>0.38586000000000004</v>
      </c>
    </row>
    <row r="223" spans="2:5" ht="15.75" thickBot="1" x14ac:dyDescent="0.3">
      <c r="B223" s="68"/>
      <c r="C223" s="90">
        <v>276</v>
      </c>
      <c r="D223" s="90">
        <v>1.66</v>
      </c>
      <c r="E223" s="141">
        <f t="shared" si="22"/>
        <v>0.63079999999999992</v>
      </c>
    </row>
    <row r="224" spans="2:5" ht="15.75" thickBot="1" x14ac:dyDescent="0.3">
      <c r="B224" s="68"/>
      <c r="C224" s="90">
        <v>277</v>
      </c>
      <c r="D224" s="90">
        <v>1.05</v>
      </c>
      <c r="E224" s="141">
        <f t="shared" si="22"/>
        <v>0.50085000000000002</v>
      </c>
    </row>
    <row r="225" spans="2:36" ht="15.75" thickBot="1" x14ac:dyDescent="0.3">
      <c r="B225" s="68"/>
      <c r="C225" s="90">
        <v>278</v>
      </c>
      <c r="D225" s="90">
        <v>0.97</v>
      </c>
      <c r="E225" s="141">
        <f t="shared" si="22"/>
        <v>0.42292000000000002</v>
      </c>
    </row>
    <row r="226" spans="2:36" ht="15.75" thickBot="1" x14ac:dyDescent="0.3">
      <c r="B226" s="68"/>
      <c r="C226" s="90">
        <v>279</v>
      </c>
      <c r="D226" s="90">
        <v>1.22</v>
      </c>
      <c r="E226" s="141">
        <f t="shared" si="22"/>
        <v>0.44042000000000003</v>
      </c>
    </row>
    <row r="227" spans="2:36" ht="15.75" thickBot="1" x14ac:dyDescent="0.3">
      <c r="B227" s="68"/>
      <c r="C227" s="90">
        <v>280</v>
      </c>
      <c r="D227" s="90">
        <v>1.22</v>
      </c>
      <c r="E227" s="141">
        <f t="shared" si="22"/>
        <v>0.45994000000000002</v>
      </c>
    </row>
    <row r="228" spans="2:36" ht="15.75" thickBot="1" x14ac:dyDescent="0.3">
      <c r="B228" s="68"/>
      <c r="C228" s="90">
        <v>221</v>
      </c>
      <c r="D228" s="90">
        <v>1.58</v>
      </c>
      <c r="E228" s="141">
        <f t="shared" si="22"/>
        <v>0.59092000000000011</v>
      </c>
    </row>
    <row r="229" spans="2:36" ht="15.75" thickBot="1" x14ac:dyDescent="0.3">
      <c r="B229" s="68"/>
      <c r="C229" s="90">
        <v>222</v>
      </c>
      <c r="D229" s="90">
        <v>1.1499999999999999</v>
      </c>
      <c r="E229" s="141">
        <f t="shared" si="22"/>
        <v>0.42319999999999997</v>
      </c>
    </row>
    <row r="230" spans="2:36" ht="15.75" thickBot="1" x14ac:dyDescent="0.3">
      <c r="B230" s="68"/>
      <c r="C230" s="90">
        <v>283</v>
      </c>
      <c r="D230" s="90">
        <v>1.24</v>
      </c>
      <c r="E230" s="141">
        <f t="shared" si="22"/>
        <v>0.48360000000000003</v>
      </c>
    </row>
    <row r="231" spans="2:36" ht="15.75" thickBot="1" x14ac:dyDescent="0.3">
      <c r="B231" s="71"/>
      <c r="C231" s="90">
        <v>284</v>
      </c>
      <c r="D231" s="90">
        <v>1.01</v>
      </c>
      <c r="E231" s="141">
        <f t="shared" si="22"/>
        <v>0.41410000000000002</v>
      </c>
    </row>
    <row r="232" spans="2:36" ht="45" x14ac:dyDescent="0.25">
      <c r="D232" s="12" t="s">
        <v>216</v>
      </c>
      <c r="E232" s="95" t="s">
        <v>218</v>
      </c>
    </row>
    <row r="235" spans="2:36" ht="15.75" thickBot="1" x14ac:dyDescent="0.3">
      <c r="B235" t="s">
        <v>192</v>
      </c>
    </row>
    <row r="236" spans="2:36" ht="15.75" thickBot="1" x14ac:dyDescent="0.3">
      <c r="B236" s="195"/>
      <c r="C236" s="80" t="s">
        <v>129</v>
      </c>
      <c r="D236" s="188" t="s">
        <v>191</v>
      </c>
      <c r="E236" s="177" t="s">
        <v>219</v>
      </c>
      <c r="I236" t="s">
        <v>200</v>
      </c>
    </row>
    <row r="237" spans="2:36" ht="15.75" thickBot="1" x14ac:dyDescent="0.3">
      <c r="B237" s="196"/>
      <c r="C237" s="91" t="s">
        <v>178</v>
      </c>
      <c r="D237" s="197"/>
      <c r="E237" s="177"/>
      <c r="I237" s="181" t="s">
        <v>10</v>
      </c>
      <c r="J237" s="182"/>
      <c r="K237" s="182"/>
      <c r="L237" s="183"/>
      <c r="M237" s="181" t="s">
        <v>82</v>
      </c>
      <c r="N237" s="182"/>
      <c r="O237" s="182"/>
      <c r="P237" s="183"/>
      <c r="Q237" s="181" t="s">
        <v>82</v>
      </c>
      <c r="R237" s="182"/>
      <c r="S237" s="182"/>
      <c r="T237" s="183"/>
      <c r="U237" s="181" t="s">
        <v>82</v>
      </c>
      <c r="V237" s="182"/>
      <c r="W237" s="182"/>
      <c r="X237" s="183"/>
      <c r="Y237" s="181" t="s">
        <v>82</v>
      </c>
      <c r="Z237" s="182"/>
      <c r="AA237" s="182"/>
      <c r="AB237" s="183"/>
      <c r="AC237" s="181" t="s">
        <v>82</v>
      </c>
      <c r="AD237" s="182"/>
      <c r="AE237" s="182"/>
      <c r="AF237" s="183"/>
      <c r="AG237" s="181" t="s">
        <v>68</v>
      </c>
      <c r="AH237" s="182"/>
      <c r="AI237" s="182"/>
      <c r="AJ237" s="183"/>
    </row>
    <row r="238" spans="2:36" ht="15.75" thickBot="1" x14ac:dyDescent="0.3">
      <c r="B238" s="92" t="s">
        <v>119</v>
      </c>
      <c r="C238" s="88">
        <v>201</v>
      </c>
      <c r="D238" s="90">
        <v>1.57</v>
      </c>
      <c r="E238" s="141">
        <f>D238*M10/1000</f>
        <v>0.64212999999999998</v>
      </c>
      <c r="I238" s="178"/>
      <c r="J238" s="179"/>
      <c r="K238" s="179"/>
      <c r="L238" s="180"/>
      <c r="M238" s="178" t="s">
        <v>83</v>
      </c>
      <c r="N238" s="179"/>
      <c r="O238" s="179"/>
      <c r="P238" s="180"/>
      <c r="Q238" s="178" t="s">
        <v>84</v>
      </c>
      <c r="R238" s="179"/>
      <c r="S238" s="179"/>
      <c r="T238" s="180"/>
      <c r="U238" s="178" t="s">
        <v>85</v>
      </c>
      <c r="V238" s="179"/>
      <c r="W238" s="179"/>
      <c r="X238" s="180"/>
      <c r="Y238" s="178" t="s">
        <v>86</v>
      </c>
      <c r="Z238" s="179"/>
      <c r="AA238" s="179"/>
      <c r="AB238" s="180"/>
      <c r="AC238" s="178" t="s">
        <v>87</v>
      </c>
      <c r="AD238" s="179"/>
      <c r="AE238" s="179"/>
      <c r="AF238" s="180"/>
      <c r="AG238" s="178" t="s">
        <v>69</v>
      </c>
      <c r="AH238" s="179"/>
      <c r="AI238" s="179"/>
      <c r="AJ238" s="180"/>
    </row>
    <row r="239" spans="2:36" ht="15.75" thickBot="1" x14ac:dyDescent="0.3">
      <c r="B239" s="82" t="s">
        <v>120</v>
      </c>
      <c r="C239" s="88">
        <v>289</v>
      </c>
      <c r="D239" s="90">
        <v>2.39</v>
      </c>
      <c r="E239" s="141">
        <f t="shared" ref="E239:E302" si="23">D239*M11/1000</f>
        <v>1.2045600000000001</v>
      </c>
      <c r="I239" s="5" t="s">
        <v>12</v>
      </c>
      <c r="J239" s="1" t="s">
        <v>3</v>
      </c>
      <c r="K239" s="1" t="s">
        <v>13</v>
      </c>
      <c r="L239" s="1" t="s">
        <v>14</v>
      </c>
      <c r="M239" s="1" t="s">
        <v>12</v>
      </c>
      <c r="N239" s="1" t="s">
        <v>3</v>
      </c>
      <c r="O239" s="1" t="s">
        <v>13</v>
      </c>
      <c r="P239" s="1" t="s">
        <v>14</v>
      </c>
      <c r="Q239" s="1" t="s">
        <v>12</v>
      </c>
      <c r="R239" s="1" t="s">
        <v>3</v>
      </c>
      <c r="S239" s="1" t="s">
        <v>13</v>
      </c>
      <c r="T239" s="1" t="s">
        <v>14</v>
      </c>
      <c r="U239" s="1" t="s">
        <v>12</v>
      </c>
      <c r="V239" s="1" t="s">
        <v>3</v>
      </c>
      <c r="W239" s="1" t="s">
        <v>13</v>
      </c>
      <c r="X239" s="1" t="s">
        <v>14</v>
      </c>
      <c r="Y239" s="5" t="s">
        <v>12</v>
      </c>
      <c r="Z239" s="1" t="s">
        <v>3</v>
      </c>
      <c r="AA239" s="1" t="s">
        <v>13</v>
      </c>
      <c r="AB239" s="1" t="s">
        <v>14</v>
      </c>
      <c r="AC239" s="1" t="s">
        <v>12</v>
      </c>
      <c r="AD239" s="1" t="s">
        <v>3</v>
      </c>
      <c r="AE239" s="1" t="s">
        <v>13</v>
      </c>
      <c r="AF239" s="1" t="s">
        <v>14</v>
      </c>
      <c r="AG239" s="1" t="s">
        <v>12</v>
      </c>
      <c r="AH239" s="1" t="s">
        <v>3</v>
      </c>
      <c r="AI239" s="1" t="s">
        <v>13</v>
      </c>
      <c r="AJ239" s="1" t="s">
        <v>14</v>
      </c>
    </row>
    <row r="240" spans="2:36" ht="15.75" thickBot="1" x14ac:dyDescent="0.3">
      <c r="B240" s="75"/>
      <c r="C240" s="88">
        <v>203</v>
      </c>
      <c r="D240" s="90">
        <v>1.35</v>
      </c>
      <c r="E240" s="141">
        <f t="shared" si="23"/>
        <v>0.56430000000000002</v>
      </c>
      <c r="I240" s="6">
        <f>AVERAGE(E238:E249)</f>
        <v>0.76168000000000002</v>
      </c>
      <c r="J240" s="3">
        <f>_xlfn.STDEV.S(E238:E249)</f>
        <v>0.22653289381857597</v>
      </c>
      <c r="K240" s="3">
        <f>_xlfn.STDEV.S(E238:E249)/SQRT(12)</f>
        <v>6.5394413613229882E-2</v>
      </c>
      <c r="L240" s="3">
        <v>12</v>
      </c>
      <c r="M240" s="3">
        <f>AVERAGE(E250:E261)</f>
        <v>0.61952166666666664</v>
      </c>
      <c r="N240" s="3">
        <f>_xlfn.STDEV.S(E250:E261)</f>
        <v>8.1784922241575575E-2</v>
      </c>
      <c r="O240" s="3">
        <f>_xlfn.STDEV.S(E250:E261)/SQRT(12)</f>
        <v>2.3609273435913136E-2</v>
      </c>
      <c r="P240" s="3">
        <v>12</v>
      </c>
      <c r="Q240" s="3">
        <f>AVERAGE(E262:E273)</f>
        <v>0.60173333333333334</v>
      </c>
      <c r="R240" s="3">
        <f>_xlfn.STDEV.S(E262:E273)</f>
        <v>6.008498985654076E-2</v>
      </c>
      <c r="S240" s="3">
        <f>_xlfn.STDEV.S(E262:E273)/SQRT(12)</f>
        <v>1.734504253396487E-2</v>
      </c>
      <c r="T240" s="3">
        <v>12</v>
      </c>
      <c r="U240" s="3">
        <f>AVERAGE(E274:E285)</f>
        <v>0.59758999999999995</v>
      </c>
      <c r="V240" s="3">
        <f>_xlfn.STDEV.S(E274:E285)</f>
        <v>0.14606781146253464</v>
      </c>
      <c r="W240" s="3">
        <f>_xlfn.STDEV.S(E274:E285)/SQRT(12)</f>
        <v>4.2166145133916942E-2</v>
      </c>
      <c r="X240" s="3">
        <v>12</v>
      </c>
      <c r="Y240" s="6">
        <f>AVERAGE(E286:E297)</f>
        <v>0.67343249999999999</v>
      </c>
      <c r="Z240" s="3">
        <f>_xlfn.STDEV.S(E286:E297)</f>
        <v>0.15610465487934727</v>
      </c>
      <c r="AA240" s="3">
        <f>_xlfn.STDEV.S(E286:E297)/SQRT(12)</f>
        <v>4.506353225817239E-2</v>
      </c>
      <c r="AB240" s="3">
        <v>12</v>
      </c>
      <c r="AC240" s="3">
        <f>AVERAGE(E298:E309)</f>
        <v>0.56561416666666653</v>
      </c>
      <c r="AD240" s="3">
        <f>_xlfn.STDEV.S(E298:E309)</f>
        <v>0.16230905556198774</v>
      </c>
      <c r="AE240" s="3">
        <f>_xlfn.STDEV.S(E298:E309)/SQRT(12)</f>
        <v>4.6854588460313776E-2</v>
      </c>
      <c r="AF240" s="3">
        <v>12</v>
      </c>
      <c r="AG240" s="3">
        <f>AVERAGE(E310:E321)</f>
        <v>0.20436833333333335</v>
      </c>
      <c r="AH240" s="3">
        <f>_xlfn.STDEV.S(E310:E321)</f>
        <v>7.171965583669046E-2</v>
      </c>
      <c r="AI240" s="3">
        <f>_xlfn.STDEV.S(E310:E321)/SQRT(12)</f>
        <v>2.0703681301750276E-2</v>
      </c>
      <c r="AJ240" s="3">
        <v>12</v>
      </c>
    </row>
    <row r="241" spans="2:36" ht="15.75" thickBot="1" x14ac:dyDescent="0.3">
      <c r="B241" s="75"/>
      <c r="C241" s="88">
        <v>204</v>
      </c>
      <c r="D241" s="90">
        <v>1.76</v>
      </c>
      <c r="E241" s="141">
        <f t="shared" si="23"/>
        <v>0.75679999999999992</v>
      </c>
    </row>
    <row r="242" spans="2:36" ht="15.75" thickBot="1" x14ac:dyDescent="0.3">
      <c r="B242" s="75"/>
      <c r="C242" s="88">
        <v>205</v>
      </c>
      <c r="D242" s="90">
        <v>2.62</v>
      </c>
      <c r="E242" s="141">
        <f t="shared" si="23"/>
        <v>1.23926</v>
      </c>
    </row>
    <row r="243" spans="2:36" ht="15.75" thickBot="1" x14ac:dyDescent="0.3">
      <c r="B243" s="75"/>
      <c r="C243" s="88">
        <v>206</v>
      </c>
      <c r="D243" s="90">
        <v>1.58</v>
      </c>
      <c r="E243" s="141">
        <f t="shared" si="23"/>
        <v>0.70468000000000008</v>
      </c>
    </row>
    <row r="244" spans="2:36" ht="15.75" thickBot="1" x14ac:dyDescent="0.3">
      <c r="B244" s="75"/>
      <c r="C244" s="88">
        <v>207</v>
      </c>
      <c r="D244" s="90">
        <v>1.93</v>
      </c>
      <c r="E244" s="141">
        <f t="shared" si="23"/>
        <v>0.79708999999999997</v>
      </c>
    </row>
    <row r="245" spans="2:36" ht="15.75" thickBot="1" x14ac:dyDescent="0.3">
      <c r="B245" s="75"/>
      <c r="C245" s="88">
        <v>208</v>
      </c>
      <c r="D245" s="90">
        <v>1.52</v>
      </c>
      <c r="E245" s="141">
        <f t="shared" si="23"/>
        <v>0.65512000000000004</v>
      </c>
    </row>
    <row r="246" spans="2:36" ht="15.75" thickBot="1" x14ac:dyDescent="0.3">
      <c r="B246" s="75"/>
      <c r="C246" s="88">
        <v>209</v>
      </c>
      <c r="D246" s="90">
        <v>1.56</v>
      </c>
      <c r="E246" s="141">
        <f t="shared" si="23"/>
        <v>0.60060000000000002</v>
      </c>
      <c r="I246" t="s">
        <v>199</v>
      </c>
    </row>
    <row r="247" spans="2:36" ht="15.75" thickBot="1" x14ac:dyDescent="0.3">
      <c r="B247" s="75"/>
      <c r="C247" s="88">
        <v>210</v>
      </c>
      <c r="D247" s="90">
        <v>1.86</v>
      </c>
      <c r="E247" s="141">
        <f t="shared" si="23"/>
        <v>0.74772000000000005</v>
      </c>
      <c r="I247" s="181" t="s">
        <v>10</v>
      </c>
      <c r="J247" s="182"/>
      <c r="K247" s="182"/>
      <c r="L247" s="183"/>
      <c r="M247" s="181" t="s">
        <v>82</v>
      </c>
      <c r="N247" s="182"/>
      <c r="O247" s="182"/>
      <c r="P247" s="183"/>
      <c r="Q247" s="181" t="s">
        <v>82</v>
      </c>
      <c r="R247" s="182"/>
      <c r="S247" s="182"/>
      <c r="T247" s="183"/>
      <c r="U247" s="181" t="s">
        <v>82</v>
      </c>
      <c r="V247" s="182"/>
      <c r="W247" s="182"/>
      <c r="X247" s="183"/>
      <c r="Y247" s="181" t="s">
        <v>82</v>
      </c>
      <c r="Z247" s="182"/>
      <c r="AA247" s="182"/>
      <c r="AB247" s="183"/>
      <c r="AC247" s="181" t="s">
        <v>82</v>
      </c>
      <c r="AD247" s="182"/>
      <c r="AE247" s="182"/>
      <c r="AF247" s="183"/>
      <c r="AG247" s="181" t="s">
        <v>68</v>
      </c>
      <c r="AH247" s="182"/>
      <c r="AI247" s="182"/>
      <c r="AJ247" s="183"/>
    </row>
    <row r="248" spans="2:36" ht="15.75" thickBot="1" x14ac:dyDescent="0.3">
      <c r="B248" s="75"/>
      <c r="C248" s="88">
        <v>211</v>
      </c>
      <c r="D248" s="90">
        <v>1.21</v>
      </c>
      <c r="E248" s="141">
        <f t="shared" si="23"/>
        <v>0.58805999999999992</v>
      </c>
      <c r="I248" s="178"/>
      <c r="J248" s="179"/>
      <c r="K248" s="179"/>
      <c r="L248" s="180"/>
      <c r="M248" s="178" t="s">
        <v>83</v>
      </c>
      <c r="N248" s="179"/>
      <c r="O248" s="179"/>
      <c r="P248" s="180"/>
      <c r="Q248" s="178" t="s">
        <v>84</v>
      </c>
      <c r="R248" s="179"/>
      <c r="S248" s="179"/>
      <c r="T248" s="180"/>
      <c r="U248" s="178" t="s">
        <v>85</v>
      </c>
      <c r="V248" s="179"/>
      <c r="W248" s="179"/>
      <c r="X248" s="180"/>
      <c r="Y248" s="178" t="s">
        <v>86</v>
      </c>
      <c r="Z248" s="179"/>
      <c r="AA248" s="179"/>
      <c r="AB248" s="180"/>
      <c r="AC248" s="178" t="s">
        <v>87</v>
      </c>
      <c r="AD248" s="179"/>
      <c r="AE248" s="179"/>
      <c r="AF248" s="180"/>
      <c r="AG248" s="178" t="s">
        <v>69</v>
      </c>
      <c r="AH248" s="179"/>
      <c r="AI248" s="179"/>
      <c r="AJ248" s="180"/>
    </row>
    <row r="249" spans="2:36" ht="15.75" thickBot="1" x14ac:dyDescent="0.3">
      <c r="B249" s="76"/>
      <c r="C249" s="88">
        <v>212</v>
      </c>
      <c r="D249" s="90">
        <v>1.72</v>
      </c>
      <c r="E249" s="141">
        <f t="shared" si="23"/>
        <v>0.63984000000000008</v>
      </c>
      <c r="I249" s="5" t="s">
        <v>12</v>
      </c>
      <c r="J249" s="1" t="s">
        <v>3</v>
      </c>
      <c r="K249" s="1" t="s">
        <v>13</v>
      </c>
      <c r="L249" s="1" t="s">
        <v>14</v>
      </c>
      <c r="M249" s="1" t="s">
        <v>12</v>
      </c>
      <c r="N249" s="1" t="s">
        <v>3</v>
      </c>
      <c r="O249" s="1" t="s">
        <v>13</v>
      </c>
      <c r="P249" s="1" t="s">
        <v>14</v>
      </c>
      <c r="Q249" s="1" t="s">
        <v>12</v>
      </c>
      <c r="R249" s="1" t="s">
        <v>3</v>
      </c>
      <c r="S249" s="1" t="s">
        <v>13</v>
      </c>
      <c r="T249" s="1" t="s">
        <v>14</v>
      </c>
      <c r="U249" s="1" t="s">
        <v>12</v>
      </c>
      <c r="V249" s="1" t="s">
        <v>3</v>
      </c>
      <c r="W249" s="1" t="s">
        <v>13</v>
      </c>
      <c r="X249" s="1" t="s">
        <v>14</v>
      </c>
      <c r="Y249" s="5" t="s">
        <v>12</v>
      </c>
      <c r="Z249" s="1" t="s">
        <v>3</v>
      </c>
      <c r="AA249" s="1" t="s">
        <v>13</v>
      </c>
      <c r="AB249" s="1" t="s">
        <v>14</v>
      </c>
      <c r="AC249" s="1" t="s">
        <v>12</v>
      </c>
      <c r="AD249" s="1" t="s">
        <v>3</v>
      </c>
      <c r="AE249" s="1" t="s">
        <v>13</v>
      </c>
      <c r="AF249" s="1" t="s">
        <v>14</v>
      </c>
      <c r="AG249" s="1" t="s">
        <v>12</v>
      </c>
      <c r="AH249" s="1" t="s">
        <v>3</v>
      </c>
      <c r="AI249" s="1" t="s">
        <v>13</v>
      </c>
      <c r="AJ249" s="1" t="s">
        <v>14</v>
      </c>
    </row>
    <row r="250" spans="2:36" ht="15.75" thickBot="1" x14ac:dyDescent="0.3">
      <c r="B250" s="82" t="s">
        <v>82</v>
      </c>
      <c r="C250" s="88">
        <v>213</v>
      </c>
      <c r="D250" s="90">
        <v>1.56</v>
      </c>
      <c r="E250" s="141">
        <f t="shared" si="23"/>
        <v>0.60839999999999994</v>
      </c>
      <c r="I250" s="6">
        <v>1.76</v>
      </c>
      <c r="J250" s="3">
        <f t="shared" ref="J250" si="24">SQRT(12)*K250</f>
        <v>0.40529988897111729</v>
      </c>
      <c r="K250" s="3">
        <v>0.11700000000000001</v>
      </c>
      <c r="L250" s="3">
        <v>12</v>
      </c>
      <c r="M250" s="3">
        <v>1.54</v>
      </c>
      <c r="N250" s="3">
        <f t="shared" ref="N250" si="25">SQRT(12)*O250</f>
        <v>0.23209480821422956</v>
      </c>
      <c r="O250" s="3">
        <v>6.7000000000000004E-2</v>
      </c>
      <c r="P250" s="3">
        <v>12</v>
      </c>
      <c r="Q250" s="3">
        <v>1.44</v>
      </c>
      <c r="R250" s="3">
        <f t="shared" ref="R250" si="26">SQRT(12)*S250</f>
        <v>0.18013328398716322</v>
      </c>
      <c r="S250" s="3">
        <v>5.1999999999999998E-2</v>
      </c>
      <c r="T250" s="3">
        <v>12</v>
      </c>
      <c r="U250" s="3">
        <v>1.4</v>
      </c>
      <c r="V250" s="3">
        <f t="shared" ref="V250" si="27">SQRT(12)*W250</f>
        <v>0.31523324697753563</v>
      </c>
      <c r="W250" s="3">
        <v>9.0999999999999998E-2</v>
      </c>
      <c r="X250" s="3">
        <v>12</v>
      </c>
      <c r="Y250" s="6">
        <v>1.55</v>
      </c>
      <c r="Z250" s="3">
        <f t="shared" ref="Z250" si="28">SQRT(12)*AA250</f>
        <v>0.33948195828349992</v>
      </c>
      <c r="AA250" s="3">
        <v>9.8000000000000004E-2</v>
      </c>
      <c r="AB250" s="3">
        <v>12</v>
      </c>
      <c r="AC250" s="3">
        <v>1.42</v>
      </c>
      <c r="AD250" s="3">
        <f t="shared" ref="AD250" si="29">SQRT(12)*AE250</f>
        <v>0.45379731158304587</v>
      </c>
      <c r="AE250" s="3">
        <v>0.13100000000000001</v>
      </c>
      <c r="AF250" s="3">
        <v>12</v>
      </c>
      <c r="AG250" s="3" t="s">
        <v>89</v>
      </c>
      <c r="AH250" s="3">
        <f t="shared" ref="AH250" si="30">SQRT(12)*AI250</f>
        <v>0.15588457268119893</v>
      </c>
      <c r="AI250" s="3">
        <v>4.4999999999999998E-2</v>
      </c>
      <c r="AJ250" s="3">
        <v>12</v>
      </c>
    </row>
    <row r="251" spans="2:36" ht="24.75" thickBot="1" x14ac:dyDescent="0.3">
      <c r="B251" s="124" t="s">
        <v>210</v>
      </c>
      <c r="C251" s="88">
        <v>214</v>
      </c>
      <c r="D251" s="90">
        <v>1.81</v>
      </c>
      <c r="E251" s="141">
        <f t="shared" si="23"/>
        <v>0.68418000000000001</v>
      </c>
    </row>
    <row r="252" spans="2:36" ht="18" thickBot="1" x14ac:dyDescent="0.3">
      <c r="B252" s="75"/>
      <c r="C252" s="88">
        <v>215</v>
      </c>
      <c r="D252" s="90">
        <v>1.28</v>
      </c>
      <c r="E252" s="141">
        <f t="shared" si="23"/>
        <v>0.54015999999999997</v>
      </c>
      <c r="AG252" s="95" t="s">
        <v>220</v>
      </c>
    </row>
    <row r="253" spans="2:36" ht="15.75" thickBot="1" x14ac:dyDescent="0.3">
      <c r="B253" s="75"/>
      <c r="C253" s="88">
        <v>216</v>
      </c>
      <c r="D253" s="90">
        <v>1.77</v>
      </c>
      <c r="E253" s="141">
        <f t="shared" si="23"/>
        <v>0.63366</v>
      </c>
    </row>
    <row r="254" spans="2:36" ht="15.75" thickBot="1" x14ac:dyDescent="0.3">
      <c r="B254" s="75"/>
      <c r="C254" s="88">
        <v>217</v>
      </c>
      <c r="D254" s="90">
        <v>1.61</v>
      </c>
      <c r="E254" s="141">
        <f t="shared" si="23"/>
        <v>0.57799</v>
      </c>
    </row>
    <row r="255" spans="2:36" ht="15.75" thickBot="1" x14ac:dyDescent="0.3">
      <c r="B255" s="75"/>
      <c r="C255" s="88">
        <v>218</v>
      </c>
      <c r="D255" s="90">
        <v>1.22</v>
      </c>
      <c r="E255" s="141">
        <f t="shared" si="23"/>
        <v>0.48311999999999999</v>
      </c>
    </row>
    <row r="256" spans="2:36" ht="15.75" thickBot="1" x14ac:dyDescent="0.3">
      <c r="B256" s="75"/>
      <c r="C256" s="88">
        <v>219</v>
      </c>
      <c r="D256" s="90">
        <v>1.52</v>
      </c>
      <c r="E256" s="141">
        <f t="shared" si="23"/>
        <v>0.58063999999999993</v>
      </c>
    </row>
    <row r="257" spans="2:5" ht="15.75" thickBot="1" x14ac:dyDescent="0.3">
      <c r="B257" s="75"/>
      <c r="C257" s="88">
        <v>220</v>
      </c>
      <c r="D257" s="90">
        <v>1.3</v>
      </c>
      <c r="E257" s="141">
        <f t="shared" si="23"/>
        <v>0.60839999999999994</v>
      </c>
    </row>
    <row r="258" spans="2:5" ht="15.75" thickBot="1" x14ac:dyDescent="0.3">
      <c r="B258" s="75"/>
      <c r="C258" s="88">
        <v>281</v>
      </c>
      <c r="D258" s="90">
        <v>1.43</v>
      </c>
      <c r="E258" s="141">
        <f t="shared" si="23"/>
        <v>0.62776999999999994</v>
      </c>
    </row>
    <row r="259" spans="2:5" ht="15.75" thickBot="1" x14ac:dyDescent="0.3">
      <c r="B259" s="75"/>
      <c r="C259" s="88">
        <v>282</v>
      </c>
      <c r="D259" s="90">
        <v>2</v>
      </c>
      <c r="E259" s="141">
        <f t="shared" si="23"/>
        <v>0.82</v>
      </c>
    </row>
    <row r="260" spans="2:5" ht="15.75" thickBot="1" x14ac:dyDescent="0.3">
      <c r="B260" s="75"/>
      <c r="C260" s="88">
        <v>285</v>
      </c>
      <c r="D260" s="90">
        <v>1.46</v>
      </c>
      <c r="E260" s="141">
        <f t="shared" si="23"/>
        <v>0.64093999999999995</v>
      </c>
    </row>
    <row r="261" spans="2:5" ht="15.75" thickBot="1" x14ac:dyDescent="0.3">
      <c r="B261" s="76"/>
      <c r="C261" s="88">
        <v>224</v>
      </c>
      <c r="D261" s="90">
        <v>1.48</v>
      </c>
      <c r="E261" s="141">
        <f t="shared" si="23"/>
        <v>0.629</v>
      </c>
    </row>
    <row r="262" spans="2:5" ht="15.75" thickBot="1" x14ac:dyDescent="0.3">
      <c r="B262" s="82" t="s">
        <v>82</v>
      </c>
      <c r="C262" s="88">
        <v>251</v>
      </c>
      <c r="D262" s="90">
        <v>1.55</v>
      </c>
      <c r="E262" s="141">
        <f t="shared" si="23"/>
        <v>0.64634999999999998</v>
      </c>
    </row>
    <row r="263" spans="2:5" ht="24.75" thickBot="1" x14ac:dyDescent="0.3">
      <c r="B263" s="124" t="s">
        <v>211</v>
      </c>
      <c r="C263" s="88">
        <v>252</v>
      </c>
      <c r="D263" s="90">
        <v>1.08</v>
      </c>
      <c r="E263" s="141">
        <f t="shared" si="23"/>
        <v>0.48168</v>
      </c>
    </row>
    <row r="264" spans="2:5" ht="15.75" thickBot="1" x14ac:dyDescent="0.3">
      <c r="B264" s="75"/>
      <c r="C264" s="88">
        <v>227</v>
      </c>
      <c r="D264" s="90">
        <v>1.55</v>
      </c>
      <c r="E264" s="141">
        <f t="shared" si="23"/>
        <v>0.55645</v>
      </c>
    </row>
    <row r="265" spans="2:5" ht="15.75" thickBot="1" x14ac:dyDescent="0.3">
      <c r="B265" s="75"/>
      <c r="C265" s="88">
        <v>290</v>
      </c>
      <c r="D265" s="90">
        <v>1.67</v>
      </c>
      <c r="E265" s="141">
        <f t="shared" si="23"/>
        <v>0.71810000000000007</v>
      </c>
    </row>
    <row r="266" spans="2:5" ht="15.75" thickBot="1" x14ac:dyDescent="0.3">
      <c r="B266" s="75"/>
      <c r="C266" s="88">
        <v>229</v>
      </c>
      <c r="D266" s="90">
        <v>1.5</v>
      </c>
      <c r="E266" s="141">
        <f t="shared" si="23"/>
        <v>0.61799999999999999</v>
      </c>
    </row>
    <row r="267" spans="2:5" ht="15.75" thickBot="1" x14ac:dyDescent="0.3">
      <c r="B267" s="75"/>
      <c r="C267" s="88">
        <v>230</v>
      </c>
      <c r="D267" s="90">
        <v>1.69</v>
      </c>
      <c r="E267" s="141">
        <f t="shared" si="23"/>
        <v>0.63543999999999989</v>
      </c>
    </row>
    <row r="268" spans="2:5" ht="15.75" thickBot="1" x14ac:dyDescent="0.3">
      <c r="B268" s="75"/>
      <c r="C268" s="88">
        <v>231</v>
      </c>
      <c r="D268" s="90">
        <v>1.37</v>
      </c>
      <c r="E268" s="141">
        <f t="shared" si="23"/>
        <v>0.56444000000000005</v>
      </c>
    </row>
    <row r="269" spans="2:5" ht="15.75" thickBot="1" x14ac:dyDescent="0.3">
      <c r="B269" s="75"/>
      <c r="C269" s="88">
        <v>232</v>
      </c>
      <c r="D269" s="90">
        <v>1.56</v>
      </c>
      <c r="E269" s="141">
        <f t="shared" si="23"/>
        <v>0.61775999999999998</v>
      </c>
    </row>
    <row r="270" spans="2:5" ht="15.75" thickBot="1" x14ac:dyDescent="0.3">
      <c r="B270" s="75"/>
      <c r="C270" s="88">
        <v>233</v>
      </c>
      <c r="D270" s="90">
        <v>1.34</v>
      </c>
      <c r="E270" s="141">
        <f t="shared" si="23"/>
        <v>0.61506000000000005</v>
      </c>
    </row>
    <row r="271" spans="2:5" ht="15.75" thickBot="1" x14ac:dyDescent="0.3">
      <c r="B271" s="75"/>
      <c r="C271" s="88">
        <v>234</v>
      </c>
      <c r="D271" s="90">
        <v>1.28</v>
      </c>
      <c r="E271" s="141">
        <f t="shared" si="23"/>
        <v>0.59263999999999994</v>
      </c>
    </row>
    <row r="272" spans="2:5" ht="15.75" thickBot="1" x14ac:dyDescent="0.3">
      <c r="B272" s="75"/>
      <c r="C272" s="88">
        <v>235</v>
      </c>
      <c r="D272" s="90">
        <v>1.28</v>
      </c>
      <c r="E272" s="141">
        <f t="shared" si="23"/>
        <v>0.54271999999999998</v>
      </c>
    </row>
    <row r="273" spans="2:5" ht="15.75" thickBot="1" x14ac:dyDescent="0.3">
      <c r="B273" s="77"/>
      <c r="C273" s="89">
        <v>236</v>
      </c>
      <c r="D273" s="90">
        <v>1.44</v>
      </c>
      <c r="E273" s="141">
        <f t="shared" si="23"/>
        <v>0.63215999999999994</v>
      </c>
    </row>
    <row r="274" spans="2:5" ht="15.75" thickBot="1" x14ac:dyDescent="0.3">
      <c r="B274" s="82" t="s">
        <v>82</v>
      </c>
      <c r="C274" s="90">
        <v>237</v>
      </c>
      <c r="D274" s="90">
        <v>1.35</v>
      </c>
      <c r="E274" s="141">
        <f t="shared" si="23"/>
        <v>0.56835000000000002</v>
      </c>
    </row>
    <row r="275" spans="2:5" ht="24.75" thickBot="1" x14ac:dyDescent="0.3">
      <c r="B275" s="124" t="s">
        <v>212</v>
      </c>
      <c r="C275" s="90">
        <v>238</v>
      </c>
      <c r="D275" s="90">
        <v>1.63</v>
      </c>
      <c r="E275" s="141">
        <f t="shared" si="23"/>
        <v>0.75468999999999997</v>
      </c>
    </row>
    <row r="276" spans="2:5" ht="15.75" thickBot="1" x14ac:dyDescent="0.3">
      <c r="B276" s="75"/>
      <c r="C276" s="90">
        <v>239</v>
      </c>
      <c r="D276" s="90">
        <v>1.77</v>
      </c>
      <c r="E276" s="141">
        <f t="shared" si="23"/>
        <v>0.67437000000000002</v>
      </c>
    </row>
    <row r="277" spans="2:5" ht="15.75" thickBot="1" x14ac:dyDescent="0.3">
      <c r="B277" s="75"/>
      <c r="C277" s="90">
        <v>240</v>
      </c>
      <c r="D277" s="90">
        <v>1.58</v>
      </c>
      <c r="E277" s="141">
        <f t="shared" si="23"/>
        <v>0.63200000000000001</v>
      </c>
    </row>
    <row r="278" spans="2:5" ht="15.75" thickBot="1" x14ac:dyDescent="0.3">
      <c r="B278" s="75"/>
      <c r="C278" s="90">
        <v>241</v>
      </c>
      <c r="D278" s="90">
        <v>1.65</v>
      </c>
      <c r="E278" s="141">
        <f t="shared" si="23"/>
        <v>0.63854999999999995</v>
      </c>
    </row>
    <row r="279" spans="2:5" ht="15.75" thickBot="1" x14ac:dyDescent="0.3">
      <c r="B279" s="75"/>
      <c r="C279" s="90">
        <v>242</v>
      </c>
      <c r="D279" s="90">
        <v>0.91</v>
      </c>
      <c r="E279" s="141">
        <f t="shared" si="23"/>
        <v>0.35399000000000003</v>
      </c>
    </row>
    <row r="280" spans="2:5" ht="15.75" thickBot="1" x14ac:dyDescent="0.3">
      <c r="B280" s="75"/>
      <c r="C280" s="90">
        <v>243</v>
      </c>
      <c r="D280" s="90">
        <v>1.1399999999999999</v>
      </c>
      <c r="E280" s="141">
        <f t="shared" si="23"/>
        <v>0.47652</v>
      </c>
    </row>
    <row r="281" spans="2:5" ht="15.75" thickBot="1" x14ac:dyDescent="0.3">
      <c r="B281" s="75"/>
      <c r="C281" s="90">
        <v>244</v>
      </c>
      <c r="D281" s="90">
        <v>1.43</v>
      </c>
      <c r="E281" s="141">
        <f t="shared" si="23"/>
        <v>0.58201000000000003</v>
      </c>
    </row>
    <row r="282" spans="2:5" ht="15.75" thickBot="1" x14ac:dyDescent="0.3">
      <c r="B282" s="75"/>
      <c r="C282" s="90">
        <v>288</v>
      </c>
      <c r="D282" s="90">
        <v>0.83</v>
      </c>
      <c r="E282" s="141">
        <f t="shared" si="23"/>
        <v>0.36519999999999997</v>
      </c>
    </row>
    <row r="283" spans="2:5" ht="15.75" thickBot="1" x14ac:dyDescent="0.3">
      <c r="B283" s="75"/>
      <c r="C283" s="90">
        <v>246</v>
      </c>
      <c r="D283" s="90">
        <v>1.62</v>
      </c>
      <c r="E283" s="141">
        <f t="shared" si="23"/>
        <v>0.81972</v>
      </c>
    </row>
    <row r="284" spans="2:5" ht="15.75" thickBot="1" x14ac:dyDescent="0.3">
      <c r="B284" s="75"/>
      <c r="C284" s="90">
        <v>291</v>
      </c>
      <c r="D284" s="90">
        <v>1.21</v>
      </c>
      <c r="E284" s="141">
        <f t="shared" si="23"/>
        <v>0.56143999999999994</v>
      </c>
    </row>
    <row r="285" spans="2:5" ht="15.75" thickBot="1" x14ac:dyDescent="0.3">
      <c r="B285" s="77"/>
      <c r="C285" s="90">
        <v>248</v>
      </c>
      <c r="D285" s="90">
        <v>1.68</v>
      </c>
      <c r="E285" s="141">
        <f t="shared" si="23"/>
        <v>0.74424000000000001</v>
      </c>
    </row>
    <row r="286" spans="2:5" ht="15.75" thickBot="1" x14ac:dyDescent="0.3">
      <c r="B286" s="92" t="s">
        <v>82</v>
      </c>
      <c r="C286" s="88">
        <v>249</v>
      </c>
      <c r="D286" s="90">
        <v>1.47</v>
      </c>
      <c r="E286" s="141">
        <f t="shared" si="23"/>
        <v>0.62475000000000003</v>
      </c>
    </row>
    <row r="287" spans="2:5" ht="24.75" thickBot="1" x14ac:dyDescent="0.3">
      <c r="B287" s="124" t="s">
        <v>69</v>
      </c>
      <c r="C287" s="88">
        <v>250</v>
      </c>
      <c r="D287" s="90">
        <v>1.33</v>
      </c>
      <c r="E287" s="141">
        <f t="shared" si="23"/>
        <v>0.56791000000000014</v>
      </c>
    </row>
    <row r="288" spans="2:5" ht="15.75" thickBot="1" x14ac:dyDescent="0.3">
      <c r="B288" s="75"/>
      <c r="C288" s="88">
        <v>225</v>
      </c>
      <c r="D288" s="90">
        <v>1.1599999999999999</v>
      </c>
      <c r="E288" s="141">
        <f t="shared" si="23"/>
        <v>0.51503999999999994</v>
      </c>
    </row>
    <row r="289" spans="2:5" ht="15.75" thickBot="1" x14ac:dyDescent="0.3">
      <c r="B289" s="75"/>
      <c r="C289" s="88">
        <v>226</v>
      </c>
      <c r="D289" s="90">
        <v>1.1200000000000001</v>
      </c>
      <c r="E289" s="141">
        <f t="shared" si="23"/>
        <v>0.53760000000000008</v>
      </c>
    </row>
    <row r="290" spans="2:5" ht="15.75" thickBot="1" x14ac:dyDescent="0.3">
      <c r="B290" s="75"/>
      <c r="C290" s="88">
        <v>253</v>
      </c>
      <c r="D290" s="90">
        <v>1.78</v>
      </c>
      <c r="E290" s="141">
        <f t="shared" si="23"/>
        <v>0.76896000000000009</v>
      </c>
    </row>
    <row r="291" spans="2:5" ht="15.75" thickBot="1" x14ac:dyDescent="0.3">
      <c r="B291" s="75"/>
      <c r="C291" s="88">
        <v>254</v>
      </c>
      <c r="D291" s="90">
        <v>1.1599999999999999</v>
      </c>
      <c r="E291" s="141">
        <f t="shared" si="23"/>
        <v>0.42455999999999994</v>
      </c>
    </row>
    <row r="292" spans="2:5" ht="15.75" thickBot="1" x14ac:dyDescent="0.3">
      <c r="B292" s="75"/>
      <c r="C292" s="88">
        <v>255</v>
      </c>
      <c r="D292" s="90">
        <v>1.63</v>
      </c>
      <c r="E292" s="141">
        <f t="shared" si="23"/>
        <v>0.81010999999999989</v>
      </c>
    </row>
    <row r="293" spans="2:5" ht="15.75" thickBot="1" x14ac:dyDescent="0.3">
      <c r="B293" s="75"/>
      <c r="C293" s="88">
        <v>256</v>
      </c>
      <c r="D293" s="90">
        <v>2.12</v>
      </c>
      <c r="E293" s="141">
        <f t="shared" si="23"/>
        <v>0.89252000000000009</v>
      </c>
    </row>
    <row r="294" spans="2:5" ht="15.75" thickBot="1" x14ac:dyDescent="0.3">
      <c r="B294" s="75"/>
      <c r="C294" s="88">
        <v>257</v>
      </c>
      <c r="D294" s="90">
        <v>1.49</v>
      </c>
      <c r="E294" s="141">
        <f t="shared" si="23"/>
        <v>0.60493999999999992</v>
      </c>
    </row>
    <row r="295" spans="2:5" ht="15.75" thickBot="1" x14ac:dyDescent="0.3">
      <c r="B295" s="75"/>
      <c r="C295" s="88">
        <v>258</v>
      </c>
      <c r="D295" s="90">
        <v>2.09</v>
      </c>
      <c r="E295" s="141">
        <f t="shared" si="23"/>
        <v>0.9279599999999999</v>
      </c>
    </row>
    <row r="296" spans="2:5" ht="15.75" thickBot="1" x14ac:dyDescent="0.3">
      <c r="B296" s="75"/>
      <c r="C296" s="88">
        <v>259</v>
      </c>
      <c r="D296" s="90">
        <v>1.75</v>
      </c>
      <c r="E296" s="141">
        <f t="shared" si="23"/>
        <v>0.73499999999999999</v>
      </c>
    </row>
    <row r="297" spans="2:5" ht="15.75" thickBot="1" x14ac:dyDescent="0.3">
      <c r="B297" s="77"/>
      <c r="C297" s="88">
        <v>260</v>
      </c>
      <c r="D297" s="90">
        <v>1.52</v>
      </c>
      <c r="E297" s="141">
        <f t="shared" si="23"/>
        <v>0.67183999999999999</v>
      </c>
    </row>
    <row r="298" spans="2:5" ht="15.75" thickBot="1" x14ac:dyDescent="0.3">
      <c r="B298" s="82" t="s">
        <v>82</v>
      </c>
      <c r="C298" s="88">
        <v>261</v>
      </c>
      <c r="D298" s="90">
        <v>1.76</v>
      </c>
      <c r="E298" s="141">
        <f t="shared" si="23"/>
        <v>0.67935999999999996</v>
      </c>
    </row>
    <row r="299" spans="2:5" ht="24.75" thickBot="1" x14ac:dyDescent="0.3">
      <c r="B299" s="124" t="s">
        <v>213</v>
      </c>
      <c r="C299" s="88">
        <v>286</v>
      </c>
      <c r="D299" s="90">
        <v>1</v>
      </c>
      <c r="E299" s="141">
        <f t="shared" si="23"/>
        <v>0.434</v>
      </c>
    </row>
    <row r="300" spans="2:5" ht="15.75" thickBot="1" x14ac:dyDescent="0.3">
      <c r="B300" s="75"/>
      <c r="C300" s="88">
        <v>273</v>
      </c>
      <c r="D300" s="90">
        <v>1.63</v>
      </c>
      <c r="E300" s="141">
        <f t="shared" si="23"/>
        <v>0.60962000000000005</v>
      </c>
    </row>
    <row r="301" spans="2:5" ht="15.75" thickBot="1" x14ac:dyDescent="0.3">
      <c r="B301" s="75"/>
      <c r="C301" s="88">
        <v>274</v>
      </c>
      <c r="D301" s="90">
        <v>1.96</v>
      </c>
      <c r="E301" s="141">
        <f t="shared" si="23"/>
        <v>0.7506799999999999</v>
      </c>
    </row>
    <row r="302" spans="2:5" ht="15.75" thickBot="1" x14ac:dyDescent="0.3">
      <c r="B302" s="75"/>
      <c r="C302" s="88">
        <v>265</v>
      </c>
      <c r="D302" s="90">
        <v>2.13</v>
      </c>
      <c r="E302" s="141">
        <f t="shared" si="23"/>
        <v>0.79661999999999999</v>
      </c>
    </row>
    <row r="303" spans="2:5" ht="15.75" thickBot="1" x14ac:dyDescent="0.3">
      <c r="B303" s="75"/>
      <c r="C303" s="88">
        <v>266</v>
      </c>
      <c r="D303" s="90">
        <v>1.26</v>
      </c>
      <c r="E303" s="141">
        <f t="shared" ref="E303:E321" si="31">D303*M75/1000</f>
        <v>0.49895999999999996</v>
      </c>
    </row>
    <row r="304" spans="2:5" ht="15.75" thickBot="1" x14ac:dyDescent="0.3">
      <c r="B304" s="75"/>
      <c r="C304" s="88">
        <v>267</v>
      </c>
      <c r="D304" s="90">
        <v>1.6</v>
      </c>
      <c r="E304" s="141">
        <f t="shared" si="31"/>
        <v>0.62080000000000002</v>
      </c>
    </row>
    <row r="305" spans="2:5" ht="15.75" thickBot="1" x14ac:dyDescent="0.3">
      <c r="B305" s="75"/>
      <c r="C305" s="88">
        <v>287</v>
      </c>
      <c r="D305" s="90">
        <v>0.69</v>
      </c>
      <c r="E305" s="141">
        <f t="shared" si="31"/>
        <v>0.29048999999999997</v>
      </c>
    </row>
    <row r="306" spans="2:5" ht="15.75" thickBot="1" x14ac:dyDescent="0.3">
      <c r="B306" s="75"/>
      <c r="C306" s="88">
        <v>269</v>
      </c>
      <c r="D306" s="90">
        <v>1.83</v>
      </c>
      <c r="E306" s="141">
        <f t="shared" si="31"/>
        <v>0.77225999999999995</v>
      </c>
    </row>
    <row r="307" spans="2:5" ht="15.75" thickBot="1" x14ac:dyDescent="0.3">
      <c r="B307" s="75"/>
      <c r="C307" s="88">
        <v>270</v>
      </c>
      <c r="D307" s="90">
        <v>1.1100000000000001</v>
      </c>
      <c r="E307" s="141">
        <f t="shared" si="31"/>
        <v>0.44511000000000001</v>
      </c>
    </row>
    <row r="308" spans="2:5" ht="15.75" thickBot="1" x14ac:dyDescent="0.3">
      <c r="B308" s="75"/>
      <c r="C308" s="88">
        <v>271</v>
      </c>
      <c r="D308" s="90">
        <v>1.06</v>
      </c>
      <c r="E308" s="141">
        <f t="shared" si="31"/>
        <v>0.45791999999999999</v>
      </c>
    </row>
    <row r="309" spans="2:5" ht="15.75" thickBot="1" x14ac:dyDescent="0.3">
      <c r="B309" s="76"/>
      <c r="C309" s="88">
        <v>272</v>
      </c>
      <c r="D309" s="90">
        <v>1.05</v>
      </c>
      <c r="E309" s="141">
        <f t="shared" si="31"/>
        <v>0.43154999999999999</v>
      </c>
    </row>
    <row r="310" spans="2:5" ht="15.75" thickBot="1" x14ac:dyDescent="0.3">
      <c r="B310" s="85" t="s">
        <v>68</v>
      </c>
      <c r="C310" s="90">
        <v>263</v>
      </c>
      <c r="D310" s="90">
        <v>0.73</v>
      </c>
      <c r="E310" s="141">
        <f t="shared" si="31"/>
        <v>0.34090999999999999</v>
      </c>
    </row>
    <row r="311" spans="2:5" ht="24.75" thickBot="1" x14ac:dyDescent="0.3">
      <c r="B311" s="85" t="s">
        <v>86</v>
      </c>
      <c r="C311" s="90">
        <v>264</v>
      </c>
      <c r="D311" s="90">
        <v>0.24</v>
      </c>
      <c r="E311" s="141">
        <f t="shared" si="31"/>
        <v>0.10128</v>
      </c>
    </row>
    <row r="312" spans="2:5" ht="15.75" thickBot="1" x14ac:dyDescent="0.3">
      <c r="B312" s="68"/>
      <c r="C312" s="90">
        <v>275</v>
      </c>
      <c r="D312" s="90">
        <v>0.51</v>
      </c>
      <c r="E312" s="141">
        <f t="shared" si="31"/>
        <v>0.18053999999999998</v>
      </c>
    </row>
    <row r="313" spans="2:5" ht="15.75" thickBot="1" x14ac:dyDescent="0.3">
      <c r="B313" s="68"/>
      <c r="C313" s="90">
        <v>276</v>
      </c>
      <c r="D313" s="90">
        <v>0.35</v>
      </c>
      <c r="E313" s="141">
        <f t="shared" si="31"/>
        <v>0.13300000000000001</v>
      </c>
    </row>
    <row r="314" spans="2:5" ht="15.75" thickBot="1" x14ac:dyDescent="0.3">
      <c r="B314" s="68"/>
      <c r="C314" s="90">
        <v>277</v>
      </c>
      <c r="D314" s="90">
        <v>0.63</v>
      </c>
      <c r="E314" s="141">
        <f t="shared" si="31"/>
        <v>0.30051</v>
      </c>
    </row>
    <row r="315" spans="2:5" ht="15.75" thickBot="1" x14ac:dyDescent="0.3">
      <c r="B315" s="68"/>
      <c r="C315" s="90">
        <v>278</v>
      </c>
      <c r="D315" s="90">
        <v>0.51</v>
      </c>
      <c r="E315" s="141">
        <f t="shared" si="31"/>
        <v>0.22236</v>
      </c>
    </row>
    <row r="316" spans="2:5" ht="15.75" thickBot="1" x14ac:dyDescent="0.3">
      <c r="B316" s="68"/>
      <c r="C316" s="90">
        <v>279</v>
      </c>
      <c r="D316" s="90">
        <v>0.76</v>
      </c>
      <c r="E316" s="141">
        <f t="shared" si="31"/>
        <v>0.27435999999999999</v>
      </c>
    </row>
    <row r="317" spans="2:5" ht="15.75" thickBot="1" x14ac:dyDescent="0.3">
      <c r="B317" s="68"/>
      <c r="C317" s="90">
        <v>280</v>
      </c>
      <c r="D317" s="90">
        <v>0.52</v>
      </c>
      <c r="E317" s="141">
        <f t="shared" si="31"/>
        <v>0.19604000000000002</v>
      </c>
    </row>
    <row r="318" spans="2:5" ht="15.75" thickBot="1" x14ac:dyDescent="0.3">
      <c r="B318" s="68"/>
      <c r="C318" s="90">
        <v>221</v>
      </c>
      <c r="D318" s="90">
        <v>0.53</v>
      </c>
      <c r="E318" s="141">
        <f t="shared" si="31"/>
        <v>0.19822000000000001</v>
      </c>
    </row>
    <row r="319" spans="2:5" ht="15.75" thickBot="1" x14ac:dyDescent="0.3">
      <c r="B319" s="68"/>
      <c r="C319" s="90">
        <v>222</v>
      </c>
      <c r="D319" s="90">
        <v>0.4</v>
      </c>
      <c r="E319" s="141">
        <f t="shared" si="31"/>
        <v>0.14720000000000003</v>
      </c>
    </row>
    <row r="320" spans="2:5" ht="15.75" thickBot="1" x14ac:dyDescent="0.3">
      <c r="B320" s="68"/>
      <c r="C320" s="90">
        <v>283</v>
      </c>
      <c r="D320" s="90">
        <v>0.55000000000000004</v>
      </c>
      <c r="E320" s="141">
        <f t="shared" si="31"/>
        <v>0.21450000000000002</v>
      </c>
    </row>
    <row r="321" spans="2:35" ht="15.75" thickBot="1" x14ac:dyDescent="0.3">
      <c r="B321" s="71"/>
      <c r="C321" s="90">
        <v>284</v>
      </c>
      <c r="D321" s="90">
        <v>0.35</v>
      </c>
      <c r="E321" s="141">
        <f t="shared" si="31"/>
        <v>0.14349999999999999</v>
      </c>
    </row>
    <row r="322" spans="2:35" ht="45" x14ac:dyDescent="0.25">
      <c r="D322" s="12" t="s">
        <v>216</v>
      </c>
      <c r="E322" s="95" t="s">
        <v>218</v>
      </c>
    </row>
    <row r="324" spans="2:35" ht="15.75" thickBot="1" x14ac:dyDescent="0.3">
      <c r="B324" t="s">
        <v>215</v>
      </c>
    </row>
    <row r="325" spans="2:35" x14ac:dyDescent="0.25">
      <c r="B325" s="184"/>
      <c r="C325" s="186" t="s">
        <v>194</v>
      </c>
      <c r="D325" s="186" t="s">
        <v>132</v>
      </c>
      <c r="E325" s="81"/>
    </row>
    <row r="326" spans="2:35" ht="15.75" thickBot="1" x14ac:dyDescent="0.3">
      <c r="B326" s="185"/>
      <c r="C326" s="187"/>
      <c r="D326" s="187"/>
      <c r="E326" s="81"/>
      <c r="H326" t="s">
        <v>75</v>
      </c>
    </row>
    <row r="327" spans="2:35" ht="15.75" thickBot="1" x14ac:dyDescent="0.3">
      <c r="B327" s="82" t="s">
        <v>119</v>
      </c>
      <c r="C327" s="90">
        <v>201</v>
      </c>
      <c r="D327" s="90">
        <v>12398</v>
      </c>
      <c r="E327" s="81"/>
      <c r="H327" s="181" t="s">
        <v>10</v>
      </c>
      <c r="I327" s="182"/>
      <c r="J327" s="182"/>
      <c r="K327" s="183"/>
      <c r="L327" s="181" t="s">
        <v>82</v>
      </c>
      <c r="M327" s="182"/>
      <c r="N327" s="182"/>
      <c r="O327" s="183"/>
      <c r="P327" s="181" t="s">
        <v>82</v>
      </c>
      <c r="Q327" s="182"/>
      <c r="R327" s="182"/>
      <c r="S327" s="183"/>
      <c r="T327" s="181" t="s">
        <v>82</v>
      </c>
      <c r="U327" s="182"/>
      <c r="V327" s="182"/>
      <c r="W327" s="183"/>
      <c r="X327" s="181" t="s">
        <v>82</v>
      </c>
      <c r="Y327" s="182"/>
      <c r="Z327" s="182"/>
      <c r="AA327" s="183"/>
      <c r="AB327" s="181" t="s">
        <v>82</v>
      </c>
      <c r="AC327" s="182"/>
      <c r="AD327" s="182"/>
      <c r="AE327" s="183"/>
      <c r="AF327" s="181" t="s">
        <v>68</v>
      </c>
      <c r="AG327" s="182"/>
      <c r="AH327" s="182"/>
      <c r="AI327" s="183"/>
    </row>
    <row r="328" spans="2:35" ht="15.75" thickBot="1" x14ac:dyDescent="0.3">
      <c r="B328" s="82" t="s">
        <v>120</v>
      </c>
      <c r="C328" s="90">
        <v>289</v>
      </c>
      <c r="D328" s="90">
        <v>8031</v>
      </c>
      <c r="E328" s="81"/>
      <c r="H328" s="178"/>
      <c r="I328" s="179"/>
      <c r="J328" s="179"/>
      <c r="K328" s="180"/>
      <c r="L328" s="178" t="s">
        <v>83</v>
      </c>
      <c r="M328" s="179"/>
      <c r="N328" s="179"/>
      <c r="O328" s="180"/>
      <c r="P328" s="178" t="s">
        <v>84</v>
      </c>
      <c r="Q328" s="179"/>
      <c r="R328" s="179"/>
      <c r="S328" s="180"/>
      <c r="T328" s="178" t="s">
        <v>85</v>
      </c>
      <c r="U328" s="179"/>
      <c r="V328" s="179"/>
      <c r="W328" s="180"/>
      <c r="X328" s="178" t="s">
        <v>86</v>
      </c>
      <c r="Y328" s="179"/>
      <c r="Z328" s="179"/>
      <c r="AA328" s="180"/>
      <c r="AB328" s="178" t="s">
        <v>87</v>
      </c>
      <c r="AC328" s="179"/>
      <c r="AD328" s="179"/>
      <c r="AE328" s="180"/>
      <c r="AF328" s="178" t="s">
        <v>69</v>
      </c>
      <c r="AG328" s="179"/>
      <c r="AH328" s="179"/>
      <c r="AI328" s="180"/>
    </row>
    <row r="329" spans="2:35" ht="15.75" thickBot="1" x14ac:dyDescent="0.3">
      <c r="B329" s="75"/>
      <c r="C329" s="90">
        <v>203</v>
      </c>
      <c r="D329" s="90">
        <v>19259</v>
      </c>
      <c r="E329" s="81"/>
      <c r="H329" s="5" t="s">
        <v>12</v>
      </c>
      <c r="I329" s="1" t="s">
        <v>3</v>
      </c>
      <c r="J329" s="1" t="s">
        <v>13</v>
      </c>
      <c r="K329" s="1" t="s">
        <v>14</v>
      </c>
      <c r="L329" s="1" t="s">
        <v>12</v>
      </c>
      <c r="M329" s="1" t="s">
        <v>3</v>
      </c>
      <c r="N329" s="1" t="s">
        <v>13</v>
      </c>
      <c r="O329" s="1" t="s">
        <v>14</v>
      </c>
      <c r="P329" s="1" t="s">
        <v>12</v>
      </c>
      <c r="Q329" s="1" t="s">
        <v>3</v>
      </c>
      <c r="R329" s="1" t="s">
        <v>13</v>
      </c>
      <c r="S329" s="1" t="s">
        <v>14</v>
      </c>
      <c r="T329" s="1" t="s">
        <v>12</v>
      </c>
      <c r="U329" s="1" t="s">
        <v>3</v>
      </c>
      <c r="V329" s="1" t="s">
        <v>13</v>
      </c>
      <c r="W329" s="1" t="s">
        <v>14</v>
      </c>
      <c r="X329" s="5" t="s">
        <v>12</v>
      </c>
      <c r="Y329" s="1" t="s">
        <v>3</v>
      </c>
      <c r="Z329" s="1" t="s">
        <v>13</v>
      </c>
      <c r="AA329" s="1" t="s">
        <v>14</v>
      </c>
      <c r="AB329" s="1" t="s">
        <v>12</v>
      </c>
      <c r="AC329" s="1" t="s">
        <v>3</v>
      </c>
      <c r="AD329" s="1" t="s">
        <v>13</v>
      </c>
      <c r="AE329" s="1" t="s">
        <v>14</v>
      </c>
      <c r="AF329" s="1" t="s">
        <v>12</v>
      </c>
      <c r="AG329" s="1" t="s">
        <v>3</v>
      </c>
      <c r="AH329" s="1" t="s">
        <v>13</v>
      </c>
      <c r="AI329" s="1" t="s">
        <v>14</v>
      </c>
    </row>
    <row r="330" spans="2:35" ht="15.75" thickBot="1" x14ac:dyDescent="0.3">
      <c r="B330" s="75"/>
      <c r="C330" s="90">
        <v>204</v>
      </c>
      <c r="D330" s="90">
        <v>3783</v>
      </c>
      <c r="E330" s="81"/>
      <c r="H330" s="6">
        <v>21288</v>
      </c>
      <c r="I330" s="3">
        <f t="shared" ref="I330" si="32">SQRT(12)*J330</f>
        <v>15921.01102317312</v>
      </c>
      <c r="J330" s="3">
        <v>4596</v>
      </c>
      <c r="K330" s="3">
        <v>12</v>
      </c>
      <c r="L330" s="3">
        <v>24001</v>
      </c>
      <c r="M330" s="3">
        <f t="shared" ref="M330" si="33">SQRT(12)*N330</f>
        <v>17157.695299777297</v>
      </c>
      <c r="N330" s="3">
        <v>4953</v>
      </c>
      <c r="O330" s="3">
        <v>12</v>
      </c>
      <c r="P330" s="3">
        <v>16315</v>
      </c>
      <c r="Q330" s="3">
        <f t="shared" ref="Q330" si="34">SQRT(12)*R330</f>
        <v>7181.0826481805652</v>
      </c>
      <c r="R330" s="3">
        <v>2073</v>
      </c>
      <c r="S330" s="3">
        <v>12</v>
      </c>
      <c r="T330" s="3">
        <v>21957</v>
      </c>
      <c r="U330" s="3">
        <f t="shared" ref="U330" si="35">SQRT(12)*V330</f>
        <v>35389.262100247302</v>
      </c>
      <c r="V330" s="3">
        <v>10216</v>
      </c>
      <c r="W330" s="3">
        <v>12</v>
      </c>
      <c r="X330" s="6">
        <v>14834</v>
      </c>
      <c r="Y330" s="3">
        <f t="shared" ref="Y330" si="36">SQRT(12)*Z330</f>
        <v>17864.3720292654</v>
      </c>
      <c r="Z330" s="3">
        <v>5157</v>
      </c>
      <c r="AA330" s="3">
        <v>12</v>
      </c>
      <c r="AB330" s="3">
        <v>16997</v>
      </c>
      <c r="AC330" s="3">
        <f t="shared" ref="AC330" si="37">SQRT(12)*AD330</f>
        <v>11424.607126724313</v>
      </c>
      <c r="AD330" s="3">
        <v>3298</v>
      </c>
      <c r="AE330" s="3">
        <v>12</v>
      </c>
      <c r="AF330" s="3" t="s">
        <v>90</v>
      </c>
      <c r="AG330" s="3">
        <f t="shared" ref="AG330" si="38">SQRT(12)*AH330</f>
        <v>162.81277591147446</v>
      </c>
      <c r="AH330" s="3">
        <v>47</v>
      </c>
      <c r="AI330" s="3">
        <v>12</v>
      </c>
    </row>
    <row r="331" spans="2:35" ht="15.75" thickBot="1" x14ac:dyDescent="0.3">
      <c r="B331" s="75"/>
      <c r="C331" s="90">
        <v>205</v>
      </c>
      <c r="D331" s="90">
        <v>18280</v>
      </c>
      <c r="E331" s="81"/>
    </row>
    <row r="332" spans="2:35" ht="18" thickBot="1" x14ac:dyDescent="0.3">
      <c r="B332" s="75"/>
      <c r="C332" s="90">
        <v>206</v>
      </c>
      <c r="D332" s="90">
        <v>42645</v>
      </c>
      <c r="E332" s="81"/>
      <c r="AF332" s="95" t="s">
        <v>220</v>
      </c>
    </row>
    <row r="333" spans="2:35" ht="15.75" thickBot="1" x14ac:dyDescent="0.3">
      <c r="B333" s="75"/>
      <c r="C333" s="90">
        <v>207</v>
      </c>
      <c r="D333" s="90">
        <v>43808</v>
      </c>
      <c r="E333" s="81"/>
    </row>
    <row r="334" spans="2:35" ht="15.75" thickBot="1" x14ac:dyDescent="0.3">
      <c r="B334" s="75"/>
      <c r="C334" s="90">
        <v>208</v>
      </c>
      <c r="D334" s="90">
        <v>4081</v>
      </c>
      <c r="E334" s="81"/>
    </row>
    <row r="335" spans="2:35" ht="15.75" thickBot="1" x14ac:dyDescent="0.3">
      <c r="B335" s="75"/>
      <c r="C335" s="90">
        <v>209</v>
      </c>
      <c r="D335" s="90">
        <v>45880</v>
      </c>
      <c r="E335" s="81"/>
    </row>
    <row r="336" spans="2:35" ht="15.75" thickBot="1" x14ac:dyDescent="0.3">
      <c r="B336" s="75"/>
      <c r="C336" s="90">
        <v>210</v>
      </c>
      <c r="D336" s="90">
        <v>15035</v>
      </c>
      <c r="E336" s="81"/>
    </row>
    <row r="337" spans="2:5" ht="15.75" thickBot="1" x14ac:dyDescent="0.3">
      <c r="B337" s="75"/>
      <c r="C337" s="90">
        <v>211</v>
      </c>
      <c r="D337" s="90">
        <v>33582</v>
      </c>
      <c r="E337" s="81"/>
    </row>
    <row r="338" spans="2:5" ht="15.75" thickBot="1" x14ac:dyDescent="0.3">
      <c r="B338" s="76"/>
      <c r="C338" s="90">
        <v>212</v>
      </c>
      <c r="D338" s="90">
        <v>8673</v>
      </c>
      <c r="E338" s="81"/>
    </row>
    <row r="339" spans="2:5" ht="15.75" thickBot="1" x14ac:dyDescent="0.3">
      <c r="B339" s="82" t="s">
        <v>82</v>
      </c>
      <c r="C339" s="93">
        <v>213</v>
      </c>
      <c r="D339" s="90">
        <v>13527</v>
      </c>
      <c r="E339" s="81"/>
    </row>
    <row r="340" spans="2:5" ht="15.75" thickBot="1" x14ac:dyDescent="0.3">
      <c r="B340" s="82" t="s">
        <v>210</v>
      </c>
      <c r="C340" s="93">
        <v>214</v>
      </c>
      <c r="D340" s="90">
        <v>26421</v>
      </c>
      <c r="E340" s="81"/>
    </row>
    <row r="341" spans="2:5" ht="15.75" thickBot="1" x14ac:dyDescent="0.3">
      <c r="B341" s="75"/>
      <c r="C341" s="93">
        <v>215</v>
      </c>
      <c r="D341" s="90">
        <v>33375</v>
      </c>
      <c r="E341" s="81"/>
    </row>
    <row r="342" spans="2:5" ht="15.75" thickBot="1" x14ac:dyDescent="0.3">
      <c r="B342" s="75"/>
      <c r="C342" s="93">
        <v>216</v>
      </c>
      <c r="D342" s="90">
        <v>12246</v>
      </c>
      <c r="E342" s="81"/>
    </row>
    <row r="343" spans="2:5" ht="15.75" thickBot="1" x14ac:dyDescent="0.3">
      <c r="B343" s="75"/>
      <c r="C343" s="93">
        <v>217</v>
      </c>
      <c r="D343" s="90">
        <v>35037</v>
      </c>
      <c r="E343" s="81"/>
    </row>
    <row r="344" spans="2:5" ht="15.75" thickBot="1" x14ac:dyDescent="0.3">
      <c r="B344" s="75"/>
      <c r="C344" s="93">
        <v>218</v>
      </c>
      <c r="D344" s="90">
        <v>3435</v>
      </c>
      <c r="E344" s="81"/>
    </row>
    <row r="345" spans="2:5" ht="15.75" thickBot="1" x14ac:dyDescent="0.3">
      <c r="B345" s="75"/>
      <c r="C345" s="93">
        <v>219</v>
      </c>
      <c r="D345" s="90">
        <v>9528</v>
      </c>
      <c r="E345" s="81"/>
    </row>
    <row r="346" spans="2:5" ht="15.75" thickBot="1" x14ac:dyDescent="0.3">
      <c r="B346" s="75"/>
      <c r="C346" s="93">
        <v>220</v>
      </c>
      <c r="D346" s="90">
        <v>15443</v>
      </c>
      <c r="E346" s="81"/>
    </row>
    <row r="347" spans="2:5" ht="15.75" thickBot="1" x14ac:dyDescent="0.3">
      <c r="B347" s="75"/>
      <c r="C347" s="93">
        <v>281</v>
      </c>
      <c r="D347" s="90">
        <v>41870</v>
      </c>
      <c r="E347" s="81"/>
    </row>
    <row r="348" spans="2:5" ht="15.75" thickBot="1" x14ac:dyDescent="0.3">
      <c r="B348" s="75"/>
      <c r="C348" s="93">
        <v>282</v>
      </c>
      <c r="D348" s="90">
        <v>63798</v>
      </c>
      <c r="E348" s="81"/>
    </row>
    <row r="349" spans="2:5" ht="15.75" thickBot="1" x14ac:dyDescent="0.3">
      <c r="B349" s="75"/>
      <c r="C349" s="93">
        <v>285</v>
      </c>
      <c r="D349" s="90">
        <v>22073</v>
      </c>
      <c r="E349" s="81"/>
    </row>
    <row r="350" spans="2:5" ht="15.75" thickBot="1" x14ac:dyDescent="0.3">
      <c r="B350" s="76"/>
      <c r="C350" s="90">
        <v>224</v>
      </c>
      <c r="D350" s="90">
        <v>11262</v>
      </c>
      <c r="E350" s="81"/>
    </row>
    <row r="351" spans="2:5" ht="15.75" thickBot="1" x14ac:dyDescent="0.3">
      <c r="B351" s="82" t="s">
        <v>82</v>
      </c>
      <c r="C351" s="93">
        <v>251</v>
      </c>
      <c r="D351" s="90">
        <v>7439</v>
      </c>
      <c r="E351" s="81"/>
    </row>
    <row r="352" spans="2:5" ht="15.75" thickBot="1" x14ac:dyDescent="0.3">
      <c r="B352" s="82" t="s">
        <v>211</v>
      </c>
      <c r="C352" s="93">
        <v>252</v>
      </c>
      <c r="D352" s="90">
        <v>24114</v>
      </c>
      <c r="E352" s="81"/>
    </row>
    <row r="353" spans="2:5" ht="15.75" thickBot="1" x14ac:dyDescent="0.3">
      <c r="B353" s="75"/>
      <c r="C353" s="93">
        <v>227</v>
      </c>
      <c r="D353" s="90">
        <v>12412</v>
      </c>
      <c r="E353" s="81"/>
    </row>
    <row r="354" spans="2:5" ht="15.75" thickBot="1" x14ac:dyDescent="0.3">
      <c r="B354" s="75"/>
      <c r="C354" s="93">
        <v>290</v>
      </c>
      <c r="D354" s="90">
        <v>18514</v>
      </c>
      <c r="E354" s="81"/>
    </row>
    <row r="355" spans="2:5" ht="15.75" thickBot="1" x14ac:dyDescent="0.3">
      <c r="B355" s="75"/>
      <c r="C355" s="93">
        <v>229</v>
      </c>
      <c r="D355" s="90">
        <v>6721</v>
      </c>
      <c r="E355" s="81"/>
    </row>
    <row r="356" spans="2:5" ht="15.75" thickBot="1" x14ac:dyDescent="0.3">
      <c r="B356" s="75"/>
      <c r="C356" s="93">
        <v>230</v>
      </c>
      <c r="D356" s="90">
        <v>29531</v>
      </c>
      <c r="E356" s="81"/>
    </row>
    <row r="357" spans="2:5" ht="15.75" thickBot="1" x14ac:dyDescent="0.3">
      <c r="B357" s="75"/>
      <c r="C357" s="93">
        <v>231</v>
      </c>
      <c r="D357" s="90">
        <v>14423</v>
      </c>
      <c r="E357" s="81"/>
    </row>
    <row r="358" spans="2:5" ht="15.75" thickBot="1" x14ac:dyDescent="0.3">
      <c r="B358" s="75"/>
      <c r="C358" s="93">
        <v>232</v>
      </c>
      <c r="D358" s="90">
        <v>11379</v>
      </c>
      <c r="E358" s="81"/>
    </row>
    <row r="359" spans="2:5" ht="15.75" thickBot="1" x14ac:dyDescent="0.3">
      <c r="B359" s="75"/>
      <c r="C359" s="93">
        <v>233</v>
      </c>
      <c r="D359" s="90">
        <v>11525</v>
      </c>
      <c r="E359" s="81"/>
    </row>
    <row r="360" spans="2:5" ht="15.75" thickBot="1" x14ac:dyDescent="0.3">
      <c r="B360" s="75"/>
      <c r="C360" s="93">
        <v>234</v>
      </c>
      <c r="D360" s="90">
        <v>14704</v>
      </c>
      <c r="E360" s="81"/>
    </row>
    <row r="361" spans="2:5" ht="15.75" thickBot="1" x14ac:dyDescent="0.3">
      <c r="B361" s="75"/>
      <c r="C361" s="93">
        <v>235</v>
      </c>
      <c r="D361" s="90">
        <v>24804</v>
      </c>
      <c r="E361" s="81"/>
    </row>
    <row r="362" spans="2:5" ht="15.75" thickBot="1" x14ac:dyDescent="0.3">
      <c r="B362" s="76"/>
      <c r="C362" s="90">
        <v>236</v>
      </c>
      <c r="D362" s="90">
        <v>20213</v>
      </c>
      <c r="E362" s="81"/>
    </row>
    <row r="363" spans="2:5" ht="15.75" thickBot="1" x14ac:dyDescent="0.3">
      <c r="B363" s="82" t="s">
        <v>82</v>
      </c>
      <c r="C363" s="93">
        <v>237</v>
      </c>
      <c r="D363" s="90">
        <v>12446</v>
      </c>
      <c r="E363" s="81"/>
    </row>
    <row r="364" spans="2:5" ht="15.75" thickBot="1" x14ac:dyDescent="0.3">
      <c r="B364" s="82" t="s">
        <v>212</v>
      </c>
      <c r="C364" s="93">
        <v>238</v>
      </c>
      <c r="D364" s="90">
        <v>11268</v>
      </c>
      <c r="E364" s="81"/>
    </row>
    <row r="365" spans="2:5" ht="15.75" thickBot="1" x14ac:dyDescent="0.3">
      <c r="B365" s="75"/>
      <c r="C365" s="93">
        <v>239</v>
      </c>
      <c r="D365" s="90">
        <v>19264</v>
      </c>
      <c r="E365" s="81"/>
    </row>
    <row r="366" spans="2:5" ht="15.75" thickBot="1" x14ac:dyDescent="0.3">
      <c r="B366" s="75"/>
      <c r="C366" s="93">
        <v>240</v>
      </c>
      <c r="D366" s="90">
        <v>15180</v>
      </c>
      <c r="E366" s="81"/>
    </row>
    <row r="367" spans="2:5" ht="15.75" thickBot="1" x14ac:dyDescent="0.3">
      <c r="B367" s="75"/>
      <c r="C367" s="93">
        <v>241</v>
      </c>
      <c r="D367" s="90">
        <v>4393</v>
      </c>
      <c r="E367" s="81"/>
    </row>
    <row r="368" spans="2:5" ht="15.75" thickBot="1" x14ac:dyDescent="0.3">
      <c r="B368" s="75"/>
      <c r="C368" s="93">
        <v>242</v>
      </c>
      <c r="D368" s="90">
        <v>132924</v>
      </c>
      <c r="E368" s="81"/>
    </row>
    <row r="369" spans="2:5" ht="15.75" thickBot="1" x14ac:dyDescent="0.3">
      <c r="B369" s="75"/>
      <c r="C369" s="93">
        <v>243</v>
      </c>
      <c r="D369" s="90">
        <v>12760</v>
      </c>
      <c r="E369" s="81"/>
    </row>
    <row r="370" spans="2:5" ht="15.75" thickBot="1" x14ac:dyDescent="0.3">
      <c r="B370" s="75"/>
      <c r="C370" s="93">
        <v>244</v>
      </c>
      <c r="D370" s="90">
        <v>10192</v>
      </c>
      <c r="E370" s="81"/>
    </row>
    <row r="371" spans="2:5" ht="15.75" thickBot="1" x14ac:dyDescent="0.3">
      <c r="B371" s="75"/>
      <c r="C371" s="93">
        <v>288</v>
      </c>
      <c r="D371" s="90">
        <v>23824</v>
      </c>
      <c r="E371" s="81"/>
    </row>
    <row r="372" spans="2:5" ht="15.75" thickBot="1" x14ac:dyDescent="0.3">
      <c r="B372" s="75"/>
      <c r="C372" s="93">
        <v>246</v>
      </c>
      <c r="D372" s="90">
        <v>5729</v>
      </c>
      <c r="E372" s="81"/>
    </row>
    <row r="373" spans="2:5" ht="15.75" thickBot="1" x14ac:dyDescent="0.3">
      <c r="B373" s="75"/>
      <c r="C373" s="93">
        <v>291</v>
      </c>
      <c r="D373" s="90">
        <v>8909</v>
      </c>
      <c r="E373" s="81"/>
    </row>
    <row r="374" spans="2:5" ht="15.75" thickBot="1" x14ac:dyDescent="0.3">
      <c r="B374" s="76"/>
      <c r="C374" s="90">
        <v>248</v>
      </c>
      <c r="D374" s="90">
        <v>6593</v>
      </c>
      <c r="E374" s="81"/>
    </row>
    <row r="375" spans="2:5" ht="15.75" thickBot="1" x14ac:dyDescent="0.3">
      <c r="B375" s="82"/>
      <c r="C375" s="93">
        <v>249</v>
      </c>
      <c r="D375" s="90">
        <v>27834</v>
      </c>
    </row>
    <row r="376" spans="2:5" ht="15.75" thickBot="1" x14ac:dyDescent="0.3">
      <c r="B376" s="82" t="s">
        <v>82</v>
      </c>
      <c r="C376" s="93">
        <v>250</v>
      </c>
      <c r="D376" s="90">
        <v>19780</v>
      </c>
    </row>
    <row r="377" spans="2:5" ht="15.75" thickBot="1" x14ac:dyDescent="0.3">
      <c r="B377" s="82" t="s">
        <v>69</v>
      </c>
      <c r="C377" s="93">
        <v>225</v>
      </c>
      <c r="D377" s="90">
        <v>1698</v>
      </c>
    </row>
    <row r="378" spans="2:5" ht="15.75" thickBot="1" x14ac:dyDescent="0.3">
      <c r="B378" s="75"/>
      <c r="C378" s="93">
        <v>226</v>
      </c>
      <c r="D378" s="90">
        <v>1427</v>
      </c>
    </row>
    <row r="379" spans="2:5" ht="15.75" thickBot="1" x14ac:dyDescent="0.3">
      <c r="B379" s="75"/>
      <c r="C379" s="93">
        <v>253</v>
      </c>
      <c r="D379" s="90">
        <v>6345</v>
      </c>
    </row>
    <row r="380" spans="2:5" ht="15.75" thickBot="1" x14ac:dyDescent="0.3">
      <c r="B380" s="75"/>
      <c r="C380" s="93">
        <v>254</v>
      </c>
      <c r="D380" s="90">
        <v>10752</v>
      </c>
    </row>
    <row r="381" spans="2:5" ht="15.75" thickBot="1" x14ac:dyDescent="0.3">
      <c r="B381" s="75"/>
      <c r="C381" s="93">
        <v>255</v>
      </c>
      <c r="D381" s="90">
        <v>6801</v>
      </c>
    </row>
    <row r="382" spans="2:5" ht="15.75" thickBot="1" x14ac:dyDescent="0.3">
      <c r="B382" s="75"/>
      <c r="C382" s="93">
        <v>256</v>
      </c>
      <c r="D382" s="90">
        <v>66061</v>
      </c>
    </row>
    <row r="383" spans="2:5" ht="15.75" thickBot="1" x14ac:dyDescent="0.3">
      <c r="B383" s="75"/>
      <c r="C383" s="93">
        <v>257</v>
      </c>
      <c r="D383" s="90">
        <v>12313</v>
      </c>
    </row>
    <row r="384" spans="2:5" ht="15.75" thickBot="1" x14ac:dyDescent="0.3">
      <c r="B384" s="75"/>
      <c r="C384" s="93">
        <v>258</v>
      </c>
      <c r="D384" s="90">
        <v>2422</v>
      </c>
    </row>
    <row r="385" spans="2:4" ht="15.75" thickBot="1" x14ac:dyDescent="0.3">
      <c r="B385" s="75"/>
      <c r="C385" s="93">
        <v>259</v>
      </c>
      <c r="D385" s="90">
        <v>10314</v>
      </c>
    </row>
    <row r="386" spans="2:4" ht="15.75" thickBot="1" x14ac:dyDescent="0.3">
      <c r="B386" s="76"/>
      <c r="C386" s="90">
        <v>260</v>
      </c>
      <c r="D386" s="90">
        <v>12259</v>
      </c>
    </row>
    <row r="387" spans="2:4" ht="15.75" thickBot="1" x14ac:dyDescent="0.3">
      <c r="B387" s="82" t="s">
        <v>82</v>
      </c>
      <c r="C387" s="93">
        <v>261</v>
      </c>
      <c r="D387" s="90">
        <v>17009</v>
      </c>
    </row>
    <row r="388" spans="2:4" ht="15.75" thickBot="1" x14ac:dyDescent="0.3">
      <c r="B388" s="82" t="s">
        <v>213</v>
      </c>
      <c r="C388" s="93">
        <v>286</v>
      </c>
      <c r="D388" s="90">
        <v>12720</v>
      </c>
    </row>
    <row r="389" spans="2:4" ht="15.75" thickBot="1" x14ac:dyDescent="0.3">
      <c r="B389" s="75"/>
      <c r="C389" s="93">
        <v>273</v>
      </c>
      <c r="D389" s="90">
        <v>20836</v>
      </c>
    </row>
    <row r="390" spans="2:4" ht="15.75" thickBot="1" x14ac:dyDescent="0.3">
      <c r="B390" s="75"/>
      <c r="C390" s="93">
        <v>274</v>
      </c>
      <c r="D390" s="90">
        <v>24464</v>
      </c>
    </row>
    <row r="391" spans="2:4" ht="15.75" thickBot="1" x14ac:dyDescent="0.3">
      <c r="B391" s="75"/>
      <c r="C391" s="93">
        <v>265</v>
      </c>
      <c r="D391" s="90">
        <v>3830</v>
      </c>
    </row>
    <row r="392" spans="2:4" ht="15.75" thickBot="1" x14ac:dyDescent="0.3">
      <c r="B392" s="75"/>
      <c r="C392" s="93">
        <v>266</v>
      </c>
      <c r="D392" s="90">
        <v>10021</v>
      </c>
    </row>
    <row r="393" spans="2:4" ht="15.75" thickBot="1" x14ac:dyDescent="0.3">
      <c r="B393" s="75"/>
      <c r="C393" s="93">
        <v>267</v>
      </c>
      <c r="D393" s="90">
        <v>20811</v>
      </c>
    </row>
    <row r="394" spans="2:4" ht="15.75" thickBot="1" x14ac:dyDescent="0.3">
      <c r="B394" s="75"/>
      <c r="C394" s="93">
        <v>287</v>
      </c>
      <c r="D394" s="90">
        <v>25400</v>
      </c>
    </row>
    <row r="395" spans="2:4" ht="15.75" thickBot="1" x14ac:dyDescent="0.3">
      <c r="B395" s="75"/>
      <c r="C395" s="93">
        <v>269</v>
      </c>
      <c r="D395" s="90">
        <v>12541</v>
      </c>
    </row>
    <row r="396" spans="2:4" ht="15.75" thickBot="1" x14ac:dyDescent="0.3">
      <c r="B396" s="75"/>
      <c r="C396" s="93">
        <v>270</v>
      </c>
      <c r="D396" s="90">
        <v>3945</v>
      </c>
    </row>
    <row r="397" spans="2:4" ht="15.75" thickBot="1" x14ac:dyDescent="0.3">
      <c r="B397" s="75"/>
      <c r="C397" s="93">
        <v>271</v>
      </c>
      <c r="D397" s="90">
        <v>7755</v>
      </c>
    </row>
    <row r="398" spans="2:4" ht="15.75" thickBot="1" x14ac:dyDescent="0.3">
      <c r="B398" s="76"/>
      <c r="C398" s="90">
        <v>272</v>
      </c>
      <c r="D398" s="90">
        <v>44635</v>
      </c>
    </row>
    <row r="399" spans="2:4" ht="15.75" thickBot="1" x14ac:dyDescent="0.3">
      <c r="B399" s="85" t="s">
        <v>68</v>
      </c>
      <c r="C399" s="93">
        <v>263</v>
      </c>
      <c r="D399" s="94">
        <v>313</v>
      </c>
    </row>
    <row r="400" spans="2:4" ht="24.75" thickBot="1" x14ac:dyDescent="0.3">
      <c r="B400" s="85" t="s">
        <v>69</v>
      </c>
      <c r="C400" s="93">
        <v>264</v>
      </c>
      <c r="D400" s="94">
        <v>313</v>
      </c>
    </row>
    <row r="401" spans="2:10" ht="15.75" thickBot="1" x14ac:dyDescent="0.3">
      <c r="B401" s="68"/>
      <c r="C401" s="93">
        <v>275</v>
      </c>
      <c r="D401" s="90">
        <v>776</v>
      </c>
    </row>
    <row r="402" spans="2:10" ht="15.75" thickBot="1" x14ac:dyDescent="0.3">
      <c r="B402" s="68"/>
      <c r="C402" s="93">
        <v>276</v>
      </c>
      <c r="D402" s="94">
        <v>313</v>
      </c>
    </row>
    <row r="403" spans="2:10" ht="15.75" thickBot="1" x14ac:dyDescent="0.3">
      <c r="B403" s="68"/>
      <c r="C403" s="93">
        <v>277</v>
      </c>
      <c r="D403" s="94">
        <v>313</v>
      </c>
    </row>
    <row r="404" spans="2:10" ht="15.75" thickBot="1" x14ac:dyDescent="0.3">
      <c r="B404" s="68"/>
      <c r="C404" s="93">
        <v>278</v>
      </c>
      <c r="D404" s="94">
        <v>313</v>
      </c>
    </row>
    <row r="405" spans="2:10" ht="15.75" thickBot="1" x14ac:dyDescent="0.3">
      <c r="B405" s="68"/>
      <c r="C405" s="93">
        <v>279</v>
      </c>
      <c r="D405" s="94">
        <v>313</v>
      </c>
    </row>
    <row r="406" spans="2:10" ht="15.75" thickBot="1" x14ac:dyDescent="0.3">
      <c r="B406" s="68"/>
      <c r="C406" s="93">
        <v>280</v>
      </c>
      <c r="D406" s="90">
        <v>690</v>
      </c>
    </row>
    <row r="407" spans="2:10" ht="15.75" thickBot="1" x14ac:dyDescent="0.3">
      <c r="B407" s="68"/>
      <c r="C407" s="93">
        <v>221</v>
      </c>
      <c r="D407" s="94">
        <v>313</v>
      </c>
    </row>
    <row r="408" spans="2:10" ht="15.75" thickBot="1" x14ac:dyDescent="0.3">
      <c r="B408" s="68"/>
      <c r="C408" s="93">
        <v>222</v>
      </c>
      <c r="D408" s="94">
        <v>313</v>
      </c>
    </row>
    <row r="409" spans="2:10" ht="15.75" thickBot="1" x14ac:dyDescent="0.3">
      <c r="B409" s="68"/>
      <c r="C409" s="93">
        <v>283</v>
      </c>
      <c r="D409" s="94">
        <v>313</v>
      </c>
    </row>
    <row r="410" spans="2:10" ht="15.75" thickBot="1" x14ac:dyDescent="0.3">
      <c r="B410" s="71"/>
      <c r="C410" s="90">
        <v>284</v>
      </c>
      <c r="D410" s="94">
        <v>313</v>
      </c>
    </row>
    <row r="413" spans="2:10" x14ac:dyDescent="0.25">
      <c r="B413" s="87" t="s">
        <v>133</v>
      </c>
      <c r="C413" s="38"/>
      <c r="D413" s="38"/>
      <c r="E413" s="38"/>
      <c r="F413" s="38"/>
      <c r="G413" s="38"/>
      <c r="H413" s="38"/>
      <c r="I413" s="38"/>
      <c r="J413" s="38"/>
    </row>
  </sheetData>
  <mergeCells count="99">
    <mergeCell ref="AB328:AE328"/>
    <mergeCell ref="AG248:AJ248"/>
    <mergeCell ref="H327:K328"/>
    <mergeCell ref="L327:O327"/>
    <mergeCell ref="L328:O328"/>
    <mergeCell ref="P327:S327"/>
    <mergeCell ref="P328:S328"/>
    <mergeCell ref="U248:X248"/>
    <mergeCell ref="Y248:AB248"/>
    <mergeCell ref="AC248:AF248"/>
    <mergeCell ref="AF327:AI327"/>
    <mergeCell ref="AF328:AI328"/>
    <mergeCell ref="T327:W327"/>
    <mergeCell ref="T328:W328"/>
    <mergeCell ref="X327:AA327"/>
    <mergeCell ref="X328:AA328"/>
    <mergeCell ref="AB327:AE327"/>
    <mergeCell ref="AC158:AF158"/>
    <mergeCell ref="I157:L158"/>
    <mergeCell ref="M157:P157"/>
    <mergeCell ref="M158:P158"/>
    <mergeCell ref="Q157:T157"/>
    <mergeCell ref="Q158:T158"/>
    <mergeCell ref="I237:L238"/>
    <mergeCell ref="M237:P237"/>
    <mergeCell ref="Q237:T237"/>
    <mergeCell ref="U237:X237"/>
    <mergeCell ref="Y237:AB237"/>
    <mergeCell ref="AC237:AF237"/>
    <mergeCell ref="M238:P238"/>
    <mergeCell ref="Q238:T238"/>
    <mergeCell ref="U238:X238"/>
    <mergeCell ref="I247:L248"/>
    <mergeCell ref="M247:P247"/>
    <mergeCell ref="M248:P248"/>
    <mergeCell ref="Q247:T247"/>
    <mergeCell ref="Q248:T248"/>
    <mergeCell ref="AB99:AE99"/>
    <mergeCell ref="AG247:AJ247"/>
    <mergeCell ref="U247:X247"/>
    <mergeCell ref="Y247:AB247"/>
    <mergeCell ref="AC247:AF247"/>
    <mergeCell ref="AF99:AI99"/>
    <mergeCell ref="AG158:AJ158"/>
    <mergeCell ref="U157:X157"/>
    <mergeCell ref="U158:X158"/>
    <mergeCell ref="Y157:AB157"/>
    <mergeCell ref="Y158:AB158"/>
    <mergeCell ref="AC157:AF157"/>
    <mergeCell ref="U148:X148"/>
    <mergeCell ref="Y148:AB148"/>
    <mergeCell ref="AC148:AF148"/>
    <mergeCell ref="AJ99:AM99"/>
    <mergeCell ref="AG9:AJ9"/>
    <mergeCell ref="AK9:AN9"/>
    <mergeCell ref="AO9:AR9"/>
    <mergeCell ref="AG157:AJ157"/>
    <mergeCell ref="AG148:AJ148"/>
    <mergeCell ref="K99:K100"/>
    <mergeCell ref="L99:O99"/>
    <mergeCell ref="P99:S99"/>
    <mergeCell ref="T99:W99"/>
    <mergeCell ref="X99:AA99"/>
    <mergeCell ref="P9:P10"/>
    <mergeCell ref="Q9:T9"/>
    <mergeCell ref="U9:X9"/>
    <mergeCell ref="Y9:AB9"/>
    <mergeCell ref="AC9:AF9"/>
    <mergeCell ref="B10:B21"/>
    <mergeCell ref="B22:B33"/>
    <mergeCell ref="B34:B45"/>
    <mergeCell ref="B46:B57"/>
    <mergeCell ref="B58:B69"/>
    <mergeCell ref="B325:B326"/>
    <mergeCell ref="C325:C326"/>
    <mergeCell ref="D325:D326"/>
    <mergeCell ref="B70:B81"/>
    <mergeCell ref="B82:B93"/>
    <mergeCell ref="B124:B129"/>
    <mergeCell ref="B136:B141"/>
    <mergeCell ref="B146:B147"/>
    <mergeCell ref="D146:D147"/>
    <mergeCell ref="B236:B237"/>
    <mergeCell ref="D236:D237"/>
    <mergeCell ref="E146:E147"/>
    <mergeCell ref="E236:E237"/>
    <mergeCell ref="Y238:AB238"/>
    <mergeCell ref="AC238:AF238"/>
    <mergeCell ref="AG237:AJ237"/>
    <mergeCell ref="AG238:AJ238"/>
    <mergeCell ref="I147:L148"/>
    <mergeCell ref="M147:P147"/>
    <mergeCell ref="Q147:T147"/>
    <mergeCell ref="U147:X147"/>
    <mergeCell ref="Y147:AB147"/>
    <mergeCell ref="AC147:AF147"/>
    <mergeCell ref="AG147:AJ147"/>
    <mergeCell ref="M148:P148"/>
    <mergeCell ref="Q148:T14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EE7F6-73E4-4FA8-8DAA-8F5B4337D2D7}">
  <dimension ref="A1:AR417"/>
  <sheetViews>
    <sheetView workbookViewId="0">
      <selection activeCell="A2" sqref="A2"/>
    </sheetView>
  </sheetViews>
  <sheetFormatPr defaultRowHeight="15" x14ac:dyDescent="0.25"/>
  <cols>
    <col min="4" max="4" width="11.140625" customWidth="1"/>
  </cols>
  <sheetData>
    <row r="1" spans="1:44" x14ac:dyDescent="0.25">
      <c r="A1" t="s">
        <v>151</v>
      </c>
      <c r="E1" t="s">
        <v>399</v>
      </c>
    </row>
    <row r="2" spans="1:44" x14ac:dyDescent="0.25">
      <c r="B2" t="s">
        <v>97</v>
      </c>
    </row>
    <row r="3" spans="1:44" x14ac:dyDescent="0.25">
      <c r="B3" t="s">
        <v>61</v>
      </c>
    </row>
    <row r="4" spans="1:44" x14ac:dyDescent="0.25">
      <c r="B4" t="s">
        <v>196</v>
      </c>
    </row>
    <row r="5" spans="1:44" x14ac:dyDescent="0.25">
      <c r="B5" t="s">
        <v>197</v>
      </c>
    </row>
    <row r="6" spans="1:44" x14ac:dyDescent="0.25">
      <c r="B6" t="s">
        <v>195</v>
      </c>
    </row>
    <row r="8" spans="1:44" ht="15.75" thickBot="1" x14ac:dyDescent="0.3">
      <c r="B8" t="s">
        <v>185</v>
      </c>
      <c r="P8" t="s">
        <v>163</v>
      </c>
    </row>
    <row r="9" spans="1:44" ht="15.75" thickBot="1" x14ac:dyDescent="0.3">
      <c r="B9" s="145"/>
      <c r="C9" s="66" t="s">
        <v>154</v>
      </c>
      <c r="D9" s="62" t="s">
        <v>110</v>
      </c>
      <c r="E9" s="62" t="s">
        <v>111</v>
      </c>
      <c r="F9" s="62" t="s">
        <v>112</v>
      </c>
      <c r="G9" s="62" t="s">
        <v>155</v>
      </c>
      <c r="H9" s="62" t="s">
        <v>156</v>
      </c>
      <c r="I9" s="62" t="s">
        <v>157</v>
      </c>
      <c r="J9" s="62" t="s">
        <v>115</v>
      </c>
      <c r="K9" s="62" t="s">
        <v>116</v>
      </c>
      <c r="L9" s="62" t="s">
        <v>117</v>
      </c>
      <c r="M9" s="62" t="s">
        <v>158</v>
      </c>
      <c r="P9" s="174" t="s">
        <v>9</v>
      </c>
      <c r="Q9" s="198" t="s">
        <v>10</v>
      </c>
      <c r="R9" s="199"/>
      <c r="S9" s="199"/>
      <c r="T9" s="200"/>
      <c r="U9" s="198" t="s">
        <v>53</v>
      </c>
      <c r="V9" s="199"/>
      <c r="W9" s="199"/>
      <c r="X9" s="200"/>
      <c r="Y9" s="198" t="s">
        <v>54</v>
      </c>
      <c r="Z9" s="199"/>
      <c r="AA9" s="199"/>
      <c r="AB9" s="200"/>
      <c r="AC9" s="198" t="s">
        <v>55</v>
      </c>
      <c r="AD9" s="199"/>
      <c r="AE9" s="199"/>
      <c r="AF9" s="200"/>
      <c r="AG9" s="199" t="s">
        <v>56</v>
      </c>
      <c r="AH9" s="199"/>
      <c r="AI9" s="199"/>
      <c r="AJ9" s="200"/>
      <c r="AK9" s="198" t="s">
        <v>57</v>
      </c>
      <c r="AL9" s="199"/>
      <c r="AM9" s="199"/>
      <c r="AN9" s="200"/>
      <c r="AO9" s="198" t="s">
        <v>58</v>
      </c>
      <c r="AP9" s="199"/>
      <c r="AQ9" s="199"/>
      <c r="AR9" s="200"/>
    </row>
    <row r="10" spans="1:44" ht="15.75" thickBot="1" x14ac:dyDescent="0.3">
      <c r="B10" s="188" t="s">
        <v>159</v>
      </c>
      <c r="C10" s="63">
        <v>301</v>
      </c>
      <c r="D10" s="64">
        <v>220</v>
      </c>
      <c r="E10" s="64">
        <v>253</v>
      </c>
      <c r="F10" s="64">
        <v>280</v>
      </c>
      <c r="G10" s="64">
        <v>312</v>
      </c>
      <c r="H10" s="64">
        <v>341</v>
      </c>
      <c r="I10" s="64">
        <v>366</v>
      </c>
      <c r="J10" s="64">
        <v>390</v>
      </c>
      <c r="K10" s="64">
        <v>407</v>
      </c>
      <c r="L10" s="64">
        <v>419</v>
      </c>
      <c r="M10" s="64">
        <v>423</v>
      </c>
      <c r="P10" s="175"/>
      <c r="Q10" s="1" t="s">
        <v>12</v>
      </c>
      <c r="R10" s="1" t="s">
        <v>3</v>
      </c>
      <c r="S10" s="1" t="s">
        <v>13</v>
      </c>
      <c r="T10" s="1" t="s">
        <v>14</v>
      </c>
      <c r="U10" s="1" t="s">
        <v>12</v>
      </c>
      <c r="V10" s="1" t="s">
        <v>3</v>
      </c>
      <c r="W10" s="1" t="s">
        <v>13</v>
      </c>
      <c r="X10" s="1" t="s">
        <v>14</v>
      </c>
      <c r="Y10" s="1" t="s">
        <v>12</v>
      </c>
      <c r="Z10" s="1" t="s">
        <v>3</v>
      </c>
      <c r="AA10" s="1" t="s">
        <v>13</v>
      </c>
      <c r="AB10" s="1" t="s">
        <v>14</v>
      </c>
      <c r="AC10" s="1" t="s">
        <v>12</v>
      </c>
      <c r="AD10" s="1" t="s">
        <v>3</v>
      </c>
      <c r="AE10" s="1" t="s">
        <v>13</v>
      </c>
      <c r="AF10" s="1" t="s">
        <v>14</v>
      </c>
      <c r="AG10" s="1" t="s">
        <v>12</v>
      </c>
      <c r="AH10" s="1" t="s">
        <v>3</v>
      </c>
      <c r="AI10" s="1" t="s">
        <v>13</v>
      </c>
      <c r="AJ10" s="1" t="s">
        <v>14</v>
      </c>
      <c r="AK10" s="1" t="s">
        <v>12</v>
      </c>
      <c r="AL10" s="1" t="s">
        <v>3</v>
      </c>
      <c r="AM10" s="1" t="s">
        <v>13</v>
      </c>
      <c r="AN10" s="1" t="s">
        <v>14</v>
      </c>
      <c r="AO10" s="1" t="s">
        <v>12</v>
      </c>
      <c r="AP10" s="1" t="s">
        <v>3</v>
      </c>
      <c r="AQ10" s="1" t="s">
        <v>13</v>
      </c>
      <c r="AR10" s="1" t="s">
        <v>14</v>
      </c>
    </row>
    <row r="11" spans="1:44" ht="15.75" thickBot="1" x14ac:dyDescent="0.3">
      <c r="B11" s="189"/>
      <c r="C11" s="63">
        <v>302</v>
      </c>
      <c r="D11" s="64">
        <v>223</v>
      </c>
      <c r="E11" s="64">
        <v>268</v>
      </c>
      <c r="F11" s="64">
        <v>297</v>
      </c>
      <c r="G11" s="64">
        <v>338</v>
      </c>
      <c r="H11" s="64">
        <v>381</v>
      </c>
      <c r="I11" s="64">
        <v>404</v>
      </c>
      <c r="J11" s="64">
        <v>437</v>
      </c>
      <c r="K11" s="64">
        <v>459</v>
      </c>
      <c r="L11" s="64">
        <v>468</v>
      </c>
      <c r="M11" s="64">
        <v>476</v>
      </c>
      <c r="P11" s="2">
        <v>-1</v>
      </c>
      <c r="Q11" s="3">
        <v>225</v>
      </c>
      <c r="R11" s="3">
        <f>SQRT(12)*S11</f>
        <v>16.62768775266122</v>
      </c>
      <c r="S11" s="3">
        <v>4.8</v>
      </c>
      <c r="T11" s="3">
        <v>12</v>
      </c>
      <c r="U11" s="3">
        <v>222</v>
      </c>
      <c r="V11" s="3">
        <f>SQRT(12)*W11</f>
        <v>16.62768775266122</v>
      </c>
      <c r="W11" s="3">
        <v>4.8</v>
      </c>
      <c r="X11" s="3">
        <v>12</v>
      </c>
      <c r="Y11" s="3">
        <v>221</v>
      </c>
      <c r="Z11" s="3">
        <f>SQRT(12)*AA11</f>
        <v>18.706148721743876</v>
      </c>
      <c r="AA11" s="3">
        <v>5.4</v>
      </c>
      <c r="AB11" s="3">
        <v>12</v>
      </c>
      <c r="AC11" s="3">
        <v>223</v>
      </c>
      <c r="AD11" s="3">
        <f>SQRT(12)*AE11</f>
        <v>14.549226783578568</v>
      </c>
      <c r="AE11" s="3">
        <v>4.2</v>
      </c>
      <c r="AF11" s="3">
        <v>12</v>
      </c>
      <c r="AG11" s="3">
        <v>221</v>
      </c>
      <c r="AH11" s="3">
        <f>SQRT(12)*AI11</f>
        <v>20.091789367798974</v>
      </c>
      <c r="AI11" s="3">
        <v>5.8</v>
      </c>
      <c r="AJ11" s="3">
        <v>12</v>
      </c>
      <c r="AK11" s="3">
        <v>214</v>
      </c>
      <c r="AL11" s="3">
        <f>SQRT(12)*AM11</f>
        <v>15.93486742963367</v>
      </c>
      <c r="AM11" s="3">
        <v>4.5999999999999996</v>
      </c>
      <c r="AN11" s="3">
        <v>12</v>
      </c>
      <c r="AO11" s="3">
        <v>212</v>
      </c>
      <c r="AP11" s="3">
        <f>SQRT(12)*AQ11</f>
        <v>17.666918237202545</v>
      </c>
      <c r="AQ11" s="3">
        <v>5.0999999999999996</v>
      </c>
      <c r="AR11" s="3">
        <v>12</v>
      </c>
    </row>
    <row r="12" spans="1:44" ht="15.75" thickBot="1" x14ac:dyDescent="0.3">
      <c r="B12" s="189"/>
      <c r="C12" s="63">
        <v>303</v>
      </c>
      <c r="D12" s="64">
        <v>250</v>
      </c>
      <c r="E12" s="64">
        <v>287</v>
      </c>
      <c r="F12" s="64">
        <v>310</v>
      </c>
      <c r="G12" s="64">
        <v>336</v>
      </c>
      <c r="H12" s="64">
        <v>368</v>
      </c>
      <c r="I12" s="64">
        <v>389</v>
      </c>
      <c r="J12" s="64">
        <v>405</v>
      </c>
      <c r="K12" s="64">
        <v>414</v>
      </c>
      <c r="L12" s="64">
        <v>420</v>
      </c>
      <c r="M12" s="64">
        <v>419</v>
      </c>
      <c r="P12" s="2">
        <v>3</v>
      </c>
      <c r="Q12" s="3">
        <v>265</v>
      </c>
      <c r="R12" s="3">
        <f t="shared" ref="R12:R20" si="0">SQRT(12)*S12</f>
        <v>16.974097914174997</v>
      </c>
      <c r="S12" s="3">
        <v>4.9000000000000004</v>
      </c>
      <c r="T12" s="3">
        <v>12</v>
      </c>
      <c r="U12" s="3">
        <v>265</v>
      </c>
      <c r="V12" s="3">
        <f t="shared" ref="V12:V20" si="1">SQRT(12)*W12</f>
        <v>20.438199529312751</v>
      </c>
      <c r="W12" s="3">
        <v>5.9</v>
      </c>
      <c r="X12" s="3">
        <v>12</v>
      </c>
      <c r="Y12" s="3">
        <v>264</v>
      </c>
      <c r="Z12" s="3">
        <f t="shared" ref="Z12:Z20" si="2">SQRT(12)*AA12</f>
        <v>21.823840175367852</v>
      </c>
      <c r="AA12" s="3">
        <v>6.3</v>
      </c>
      <c r="AB12" s="3">
        <v>12</v>
      </c>
      <c r="AC12" s="3">
        <v>265</v>
      </c>
      <c r="AD12" s="3">
        <f t="shared" ref="AD12:AD20" si="3">SQRT(12)*AE12</f>
        <v>16.281277591147447</v>
      </c>
      <c r="AE12" s="3">
        <v>4.7</v>
      </c>
      <c r="AF12" s="3">
        <v>12</v>
      </c>
      <c r="AG12" s="3">
        <v>263</v>
      </c>
      <c r="AH12" s="3">
        <f t="shared" ref="AH12:AH20" si="4">SQRT(12)*AI12</f>
        <v>25.287941790505606</v>
      </c>
      <c r="AI12" s="3">
        <v>7.3</v>
      </c>
      <c r="AJ12" s="3">
        <v>12</v>
      </c>
      <c r="AK12" s="3">
        <v>255</v>
      </c>
      <c r="AL12" s="3">
        <f t="shared" ref="AL12:AL20" si="5">SQRT(12)*AM12</f>
        <v>18.013328398716322</v>
      </c>
      <c r="AM12" s="3">
        <v>5.2</v>
      </c>
      <c r="AN12" s="3">
        <v>12</v>
      </c>
      <c r="AO12" s="3">
        <v>253</v>
      </c>
      <c r="AP12" s="3">
        <f t="shared" ref="AP12:AP20" si="6">SQRT(12)*AQ12</f>
        <v>20.091789367798974</v>
      </c>
      <c r="AQ12" s="3">
        <v>5.8</v>
      </c>
      <c r="AR12" s="3">
        <v>12</v>
      </c>
    </row>
    <row r="13" spans="1:44" ht="15.75" thickBot="1" x14ac:dyDescent="0.3">
      <c r="B13" s="189"/>
      <c r="C13" s="63">
        <v>304</v>
      </c>
      <c r="D13" s="64">
        <v>228</v>
      </c>
      <c r="E13" s="64">
        <v>258</v>
      </c>
      <c r="F13" s="64">
        <v>288</v>
      </c>
      <c r="G13" s="64">
        <v>325</v>
      </c>
      <c r="H13" s="64">
        <v>362</v>
      </c>
      <c r="I13" s="64">
        <v>385</v>
      </c>
      <c r="J13" s="64">
        <v>412</v>
      </c>
      <c r="K13" s="64">
        <v>427</v>
      </c>
      <c r="L13" s="64">
        <v>450</v>
      </c>
      <c r="M13" s="64">
        <v>447</v>
      </c>
      <c r="P13" s="2">
        <v>6</v>
      </c>
      <c r="Q13" s="3">
        <v>287</v>
      </c>
      <c r="R13" s="3">
        <f t="shared" si="0"/>
        <v>17.666918237202545</v>
      </c>
      <c r="S13" s="3">
        <v>5.0999999999999996</v>
      </c>
      <c r="T13" s="3">
        <v>12</v>
      </c>
      <c r="U13" s="3">
        <v>285</v>
      </c>
      <c r="V13" s="3">
        <f t="shared" si="1"/>
        <v>21.823840175367852</v>
      </c>
      <c r="W13" s="3">
        <v>6.3</v>
      </c>
      <c r="X13" s="3">
        <v>12</v>
      </c>
      <c r="Y13" s="3">
        <v>285</v>
      </c>
      <c r="Z13" s="3">
        <f t="shared" si="2"/>
        <v>22.170250336881629</v>
      </c>
      <c r="AA13" s="3">
        <v>6.4</v>
      </c>
      <c r="AB13" s="3">
        <v>12</v>
      </c>
      <c r="AC13" s="3">
        <v>284</v>
      </c>
      <c r="AD13" s="3">
        <f t="shared" si="3"/>
        <v>17.666918237202545</v>
      </c>
      <c r="AE13" s="3">
        <v>5.0999999999999996</v>
      </c>
      <c r="AF13" s="3">
        <v>12</v>
      </c>
      <c r="AG13" s="3">
        <v>284</v>
      </c>
      <c r="AH13" s="3">
        <f t="shared" si="4"/>
        <v>25.287941790505606</v>
      </c>
      <c r="AI13" s="3">
        <v>7.3</v>
      </c>
      <c r="AJ13" s="3">
        <v>12</v>
      </c>
      <c r="AK13" s="3">
        <v>275</v>
      </c>
      <c r="AL13" s="3">
        <f t="shared" si="5"/>
        <v>19.398969044771423</v>
      </c>
      <c r="AM13" s="3">
        <v>5.6</v>
      </c>
      <c r="AN13" s="3">
        <v>12</v>
      </c>
      <c r="AO13" s="3">
        <v>275</v>
      </c>
      <c r="AP13" s="3">
        <f t="shared" si="6"/>
        <v>20.438199529312751</v>
      </c>
      <c r="AQ13" s="3">
        <v>5.9</v>
      </c>
      <c r="AR13" s="3">
        <v>12</v>
      </c>
    </row>
    <row r="14" spans="1:44" ht="15.75" thickBot="1" x14ac:dyDescent="0.3">
      <c r="B14" s="189"/>
      <c r="C14" s="63">
        <v>305</v>
      </c>
      <c r="D14" s="64">
        <v>230</v>
      </c>
      <c r="E14" s="64">
        <v>275</v>
      </c>
      <c r="F14" s="64">
        <v>295</v>
      </c>
      <c r="G14" s="64">
        <v>328</v>
      </c>
      <c r="H14" s="64">
        <v>362</v>
      </c>
      <c r="I14" s="64">
        <v>385</v>
      </c>
      <c r="J14" s="64">
        <v>403</v>
      </c>
      <c r="K14" s="64">
        <v>422</v>
      </c>
      <c r="L14" s="64">
        <v>422</v>
      </c>
      <c r="M14" s="64">
        <v>423</v>
      </c>
      <c r="P14" s="2">
        <v>10</v>
      </c>
      <c r="Q14" s="3">
        <v>320</v>
      </c>
      <c r="R14" s="3">
        <f t="shared" si="0"/>
        <v>19.398969044771423</v>
      </c>
      <c r="S14" s="3">
        <v>5.6</v>
      </c>
      <c r="T14" s="3">
        <v>12</v>
      </c>
      <c r="U14" s="3">
        <v>319</v>
      </c>
      <c r="V14" s="3">
        <f t="shared" si="1"/>
        <v>24.941531628991832</v>
      </c>
      <c r="W14" s="3">
        <v>7.2</v>
      </c>
      <c r="X14" s="3">
        <v>12</v>
      </c>
      <c r="Y14" s="3">
        <v>321</v>
      </c>
      <c r="Z14" s="3">
        <f t="shared" si="2"/>
        <v>25.287941790505606</v>
      </c>
      <c r="AA14" s="3">
        <v>7.3</v>
      </c>
      <c r="AB14" s="3">
        <v>12</v>
      </c>
      <c r="AC14" s="3">
        <v>318</v>
      </c>
      <c r="AD14" s="3">
        <f t="shared" si="3"/>
        <v>17.666918237202545</v>
      </c>
      <c r="AE14" s="3">
        <v>5.0999999999999996</v>
      </c>
      <c r="AF14" s="3">
        <v>12</v>
      </c>
      <c r="AG14" s="3">
        <v>317</v>
      </c>
      <c r="AH14" s="3">
        <f t="shared" si="4"/>
        <v>29.098453567157136</v>
      </c>
      <c r="AI14" s="3">
        <v>8.4</v>
      </c>
      <c r="AJ14" s="3">
        <v>12</v>
      </c>
      <c r="AK14" s="3">
        <v>308</v>
      </c>
      <c r="AL14" s="3">
        <f t="shared" si="5"/>
        <v>21.823840175367852</v>
      </c>
      <c r="AM14" s="3">
        <v>6.3</v>
      </c>
      <c r="AN14" s="3">
        <v>12</v>
      </c>
      <c r="AO14" s="3">
        <v>310</v>
      </c>
      <c r="AP14" s="3">
        <f t="shared" si="6"/>
        <v>21.477430013854079</v>
      </c>
      <c r="AQ14" s="3">
        <v>6.2</v>
      </c>
      <c r="AR14" s="3">
        <v>12</v>
      </c>
    </row>
    <row r="15" spans="1:44" ht="15.75" thickBot="1" x14ac:dyDescent="0.3">
      <c r="B15" s="189"/>
      <c r="C15" s="63">
        <v>306</v>
      </c>
      <c r="D15" s="64">
        <v>243</v>
      </c>
      <c r="E15" s="64">
        <v>290</v>
      </c>
      <c r="F15" s="64">
        <v>312</v>
      </c>
      <c r="G15" s="64">
        <v>347</v>
      </c>
      <c r="H15" s="64">
        <v>375</v>
      </c>
      <c r="I15" s="64">
        <v>392</v>
      </c>
      <c r="J15" s="64">
        <v>410</v>
      </c>
      <c r="K15" s="64">
        <v>430</v>
      </c>
      <c r="L15" s="64">
        <v>435</v>
      </c>
      <c r="M15" s="64">
        <v>444</v>
      </c>
      <c r="P15" s="2">
        <v>14</v>
      </c>
      <c r="Q15" s="3">
        <v>354</v>
      </c>
      <c r="R15" s="3">
        <f t="shared" si="0"/>
        <v>22.516660498395403</v>
      </c>
      <c r="S15" s="3">
        <v>6.5</v>
      </c>
      <c r="T15" s="3">
        <v>12</v>
      </c>
      <c r="U15" s="3">
        <v>349</v>
      </c>
      <c r="V15" s="3">
        <f t="shared" si="1"/>
        <v>28.752043405643363</v>
      </c>
      <c r="W15" s="3">
        <v>8.3000000000000007</v>
      </c>
      <c r="X15" s="3">
        <v>12</v>
      </c>
      <c r="Y15" s="3">
        <v>357</v>
      </c>
      <c r="Z15" s="3">
        <f t="shared" si="2"/>
        <v>28.059223082615809</v>
      </c>
      <c r="AA15" s="3">
        <v>8.1</v>
      </c>
      <c r="AB15" s="3">
        <v>12</v>
      </c>
      <c r="AC15" s="3">
        <v>354</v>
      </c>
      <c r="AD15" s="3">
        <f t="shared" si="3"/>
        <v>19.398969044771423</v>
      </c>
      <c r="AE15" s="3">
        <v>5.6</v>
      </c>
      <c r="AF15" s="3">
        <v>12</v>
      </c>
      <c r="AG15" s="3">
        <v>352</v>
      </c>
      <c r="AH15" s="3">
        <f t="shared" si="4"/>
        <v>32.21614502078112</v>
      </c>
      <c r="AI15" s="3">
        <v>9.3000000000000007</v>
      </c>
      <c r="AJ15" s="3">
        <v>12</v>
      </c>
      <c r="AK15" s="3">
        <v>341</v>
      </c>
      <c r="AL15" s="3">
        <f t="shared" si="5"/>
        <v>23.902301144450508</v>
      </c>
      <c r="AM15" s="3">
        <v>6.9</v>
      </c>
      <c r="AN15" s="3">
        <v>12</v>
      </c>
      <c r="AO15" s="3">
        <v>346</v>
      </c>
      <c r="AP15" s="3">
        <f t="shared" si="6"/>
        <v>22.170250336881629</v>
      </c>
      <c r="AQ15" s="3">
        <v>6.4</v>
      </c>
      <c r="AR15" s="3">
        <v>12</v>
      </c>
    </row>
    <row r="16" spans="1:44" ht="15.75" thickBot="1" x14ac:dyDescent="0.3">
      <c r="B16" s="189"/>
      <c r="C16" s="63">
        <v>307</v>
      </c>
      <c r="D16" s="64">
        <v>191</v>
      </c>
      <c r="E16" s="64">
        <v>232</v>
      </c>
      <c r="F16" s="64">
        <v>251</v>
      </c>
      <c r="G16" s="64">
        <v>282</v>
      </c>
      <c r="H16" s="64">
        <v>312</v>
      </c>
      <c r="I16" s="64">
        <v>331</v>
      </c>
      <c r="J16" s="64">
        <v>353</v>
      </c>
      <c r="K16" s="64">
        <v>370</v>
      </c>
      <c r="L16" s="64">
        <v>382</v>
      </c>
      <c r="M16" s="64">
        <v>387</v>
      </c>
      <c r="P16" s="2">
        <v>17</v>
      </c>
      <c r="Q16" s="3">
        <v>374</v>
      </c>
      <c r="R16" s="3">
        <f t="shared" si="0"/>
        <v>23.555890982936731</v>
      </c>
      <c r="S16" s="3">
        <v>6.8</v>
      </c>
      <c r="T16" s="3">
        <v>12</v>
      </c>
      <c r="U16" s="3">
        <v>370</v>
      </c>
      <c r="V16" s="3">
        <f t="shared" si="1"/>
        <v>30.484094213212241</v>
      </c>
      <c r="W16" s="3">
        <v>8.8000000000000007</v>
      </c>
      <c r="X16" s="3">
        <v>12</v>
      </c>
      <c r="Y16" s="3">
        <v>374</v>
      </c>
      <c r="Z16" s="3">
        <f t="shared" si="2"/>
        <v>27.366402759588262</v>
      </c>
      <c r="AA16" s="3">
        <v>7.9</v>
      </c>
      <c r="AB16" s="3">
        <v>12</v>
      </c>
      <c r="AC16" s="3">
        <v>371</v>
      </c>
      <c r="AD16" s="3">
        <f t="shared" si="3"/>
        <v>21.131019852340302</v>
      </c>
      <c r="AE16" s="3">
        <v>6.1</v>
      </c>
      <c r="AF16" s="3">
        <v>12</v>
      </c>
      <c r="AG16" s="3">
        <v>370</v>
      </c>
      <c r="AH16" s="3">
        <f t="shared" si="4"/>
        <v>35.333836474405089</v>
      </c>
      <c r="AI16" s="3">
        <v>10.199999999999999</v>
      </c>
      <c r="AJ16" s="3">
        <v>12</v>
      </c>
      <c r="AK16" s="3">
        <v>360</v>
      </c>
      <c r="AL16" s="3">
        <f t="shared" si="5"/>
        <v>26.327172275046934</v>
      </c>
      <c r="AM16" s="3">
        <v>7.6</v>
      </c>
      <c r="AN16" s="3">
        <v>12</v>
      </c>
      <c r="AO16" s="3">
        <v>363</v>
      </c>
      <c r="AP16" s="3">
        <f t="shared" si="6"/>
        <v>23.209480821422954</v>
      </c>
      <c r="AQ16" s="3">
        <v>6.7</v>
      </c>
      <c r="AR16" s="3">
        <v>12</v>
      </c>
    </row>
    <row r="17" spans="2:44" ht="15.75" thickBot="1" x14ac:dyDescent="0.3">
      <c r="B17" s="189"/>
      <c r="C17" s="63">
        <v>308</v>
      </c>
      <c r="D17" s="64">
        <v>228</v>
      </c>
      <c r="E17" s="64">
        <v>267</v>
      </c>
      <c r="F17" s="64">
        <v>292</v>
      </c>
      <c r="G17" s="64">
        <v>325</v>
      </c>
      <c r="H17" s="64">
        <v>362</v>
      </c>
      <c r="I17" s="64">
        <v>382</v>
      </c>
      <c r="J17" s="64">
        <v>397</v>
      </c>
      <c r="K17" s="64">
        <v>410</v>
      </c>
      <c r="L17" s="64">
        <v>423</v>
      </c>
      <c r="M17" s="64">
        <v>421</v>
      </c>
      <c r="P17" s="2">
        <v>21</v>
      </c>
      <c r="Q17" s="3">
        <v>396</v>
      </c>
      <c r="R17" s="3">
        <f t="shared" si="0"/>
        <v>25.287941790505606</v>
      </c>
      <c r="S17" s="3">
        <v>7.3</v>
      </c>
      <c r="T17" s="3">
        <v>12</v>
      </c>
      <c r="U17" s="3">
        <v>391</v>
      </c>
      <c r="V17" s="3">
        <f t="shared" si="1"/>
        <v>31.869734859267339</v>
      </c>
      <c r="W17" s="3">
        <v>9.1999999999999993</v>
      </c>
      <c r="X17" s="3">
        <v>12</v>
      </c>
      <c r="Y17" s="3">
        <v>399</v>
      </c>
      <c r="Z17" s="3">
        <f t="shared" si="2"/>
        <v>29.444863728670914</v>
      </c>
      <c r="AA17" s="3">
        <v>8.5</v>
      </c>
      <c r="AB17" s="3">
        <v>12</v>
      </c>
      <c r="AC17" s="3">
        <v>398</v>
      </c>
      <c r="AD17" s="3">
        <f t="shared" si="3"/>
        <v>22.516660498395403</v>
      </c>
      <c r="AE17" s="3">
        <v>6.5</v>
      </c>
      <c r="AF17" s="3">
        <v>12</v>
      </c>
      <c r="AG17" s="3">
        <v>398</v>
      </c>
      <c r="AH17" s="3">
        <f t="shared" si="4"/>
        <v>39.144348251056627</v>
      </c>
      <c r="AI17" s="3">
        <v>11.3</v>
      </c>
      <c r="AJ17" s="3">
        <v>12</v>
      </c>
      <c r="AK17" s="3">
        <v>386</v>
      </c>
      <c r="AL17" s="3">
        <f t="shared" si="5"/>
        <v>28.752043405643363</v>
      </c>
      <c r="AM17" s="3">
        <v>8.3000000000000007</v>
      </c>
      <c r="AN17" s="3">
        <v>12</v>
      </c>
      <c r="AO17" s="3">
        <v>393</v>
      </c>
      <c r="AP17" s="3">
        <f t="shared" si="6"/>
        <v>27.019992598074484</v>
      </c>
      <c r="AQ17" s="3">
        <v>7.8</v>
      </c>
      <c r="AR17" s="3">
        <v>12</v>
      </c>
    </row>
    <row r="18" spans="2:44" ht="15.75" thickBot="1" x14ac:dyDescent="0.3">
      <c r="B18" s="189"/>
      <c r="C18" s="63">
        <v>309</v>
      </c>
      <c r="D18" s="64">
        <v>223</v>
      </c>
      <c r="E18" s="64">
        <v>264</v>
      </c>
      <c r="F18" s="64">
        <v>291</v>
      </c>
      <c r="G18" s="64">
        <v>331</v>
      </c>
      <c r="H18" s="64">
        <v>372</v>
      </c>
      <c r="I18" s="64">
        <v>391</v>
      </c>
      <c r="J18" s="64">
        <v>420</v>
      </c>
      <c r="K18" s="64">
        <v>433</v>
      </c>
      <c r="L18" s="64">
        <v>443</v>
      </c>
      <c r="M18" s="64">
        <v>439</v>
      </c>
      <c r="P18" s="2">
        <v>24</v>
      </c>
      <c r="Q18" s="3">
        <v>412</v>
      </c>
      <c r="R18" s="3">
        <f t="shared" si="0"/>
        <v>25.980762113533157</v>
      </c>
      <c r="S18" s="3">
        <v>7.5</v>
      </c>
      <c r="T18" s="3">
        <v>12</v>
      </c>
      <c r="U18" s="3">
        <v>410</v>
      </c>
      <c r="V18" s="3">
        <f t="shared" si="1"/>
        <v>36.026656797432643</v>
      </c>
      <c r="W18" s="3">
        <v>10.4</v>
      </c>
      <c r="X18" s="3">
        <v>12</v>
      </c>
      <c r="Y18" s="3">
        <v>420</v>
      </c>
      <c r="Z18" s="3">
        <f t="shared" si="2"/>
        <v>31.869734859267339</v>
      </c>
      <c r="AA18" s="3">
        <v>9.1999999999999993</v>
      </c>
      <c r="AB18" s="3">
        <v>12</v>
      </c>
      <c r="AC18" s="3">
        <v>412</v>
      </c>
      <c r="AD18" s="3">
        <f t="shared" si="3"/>
        <v>25.287941790505606</v>
      </c>
      <c r="AE18" s="3">
        <v>7.3</v>
      </c>
      <c r="AF18" s="3">
        <v>12</v>
      </c>
      <c r="AG18" s="3">
        <v>415</v>
      </c>
      <c r="AH18" s="3">
        <f t="shared" si="4"/>
        <v>43.647680350735705</v>
      </c>
      <c r="AI18" s="3">
        <v>12.6</v>
      </c>
      <c r="AJ18" s="3">
        <v>12</v>
      </c>
      <c r="AK18" s="3">
        <v>404</v>
      </c>
      <c r="AL18" s="3">
        <f t="shared" si="5"/>
        <v>29.098453567157136</v>
      </c>
      <c r="AM18" s="3">
        <v>8.4</v>
      </c>
      <c r="AN18" s="3">
        <v>12</v>
      </c>
      <c r="AO18" s="3">
        <v>397</v>
      </c>
      <c r="AP18" s="3">
        <f t="shared" si="6"/>
        <v>25.980762113533157</v>
      </c>
      <c r="AQ18" s="3">
        <v>7.5</v>
      </c>
      <c r="AR18" s="3">
        <v>12</v>
      </c>
    </row>
    <row r="19" spans="2:44" ht="15.75" thickBot="1" x14ac:dyDescent="0.3">
      <c r="B19" s="189"/>
      <c r="C19" s="63">
        <v>310</v>
      </c>
      <c r="D19" s="64">
        <v>242</v>
      </c>
      <c r="E19" s="64">
        <v>279</v>
      </c>
      <c r="F19" s="64">
        <v>276</v>
      </c>
      <c r="G19" s="64">
        <v>317</v>
      </c>
      <c r="H19" s="64">
        <v>353</v>
      </c>
      <c r="I19" s="64">
        <v>365</v>
      </c>
      <c r="J19" s="64">
        <v>388</v>
      </c>
      <c r="K19" s="64">
        <v>406</v>
      </c>
      <c r="L19" s="64">
        <v>422</v>
      </c>
      <c r="M19" s="64">
        <v>419</v>
      </c>
      <c r="P19" s="2">
        <v>27</v>
      </c>
      <c r="Q19" s="3">
        <v>422</v>
      </c>
      <c r="R19" s="3">
        <f t="shared" si="0"/>
        <v>26.327172275046934</v>
      </c>
      <c r="S19" s="3">
        <v>7.6</v>
      </c>
      <c r="T19" s="3">
        <v>12</v>
      </c>
      <c r="U19" s="3">
        <v>422</v>
      </c>
      <c r="V19" s="3">
        <f t="shared" si="1"/>
        <v>36.026656797432643</v>
      </c>
      <c r="W19" s="3">
        <v>10.4</v>
      </c>
      <c r="X19" s="3">
        <v>12</v>
      </c>
      <c r="Y19" s="3">
        <v>431</v>
      </c>
      <c r="Z19" s="3">
        <f t="shared" si="2"/>
        <v>32.908965343808667</v>
      </c>
      <c r="AA19" s="3">
        <v>9.5</v>
      </c>
      <c r="AB19" s="3">
        <v>12</v>
      </c>
      <c r="AC19" s="3">
        <v>425</v>
      </c>
      <c r="AD19" s="3">
        <f t="shared" si="3"/>
        <v>24.595121467478055</v>
      </c>
      <c r="AE19" s="3">
        <v>7.1</v>
      </c>
      <c r="AF19" s="3">
        <v>12</v>
      </c>
      <c r="AG19" s="3">
        <v>430</v>
      </c>
      <c r="AH19" s="3">
        <f t="shared" si="4"/>
        <v>45.033320996790806</v>
      </c>
      <c r="AI19" s="3">
        <v>13</v>
      </c>
      <c r="AJ19" s="3">
        <v>12</v>
      </c>
      <c r="AK19" s="3">
        <v>416</v>
      </c>
      <c r="AL19" s="3">
        <f t="shared" si="5"/>
        <v>29.098453567157136</v>
      </c>
      <c r="AM19" s="3">
        <v>8.4</v>
      </c>
      <c r="AN19" s="3">
        <v>12</v>
      </c>
      <c r="AO19" s="3" t="s">
        <v>59</v>
      </c>
      <c r="AP19" s="3">
        <f t="shared" si="6"/>
        <v>25.634351952019383</v>
      </c>
      <c r="AQ19" s="3">
        <v>7.4</v>
      </c>
      <c r="AR19" s="3">
        <v>12</v>
      </c>
    </row>
    <row r="20" spans="2:44" ht="15.75" thickBot="1" x14ac:dyDescent="0.3">
      <c r="B20" s="189"/>
      <c r="C20" s="63">
        <v>311</v>
      </c>
      <c r="D20" s="64">
        <v>202</v>
      </c>
      <c r="E20" s="64">
        <v>244</v>
      </c>
      <c r="F20" s="64">
        <v>263</v>
      </c>
      <c r="G20" s="64">
        <v>288</v>
      </c>
      <c r="H20" s="64">
        <v>312</v>
      </c>
      <c r="I20" s="64">
        <v>330</v>
      </c>
      <c r="J20" s="64">
        <v>350</v>
      </c>
      <c r="K20" s="64">
        <v>364</v>
      </c>
      <c r="L20" s="64">
        <v>374</v>
      </c>
      <c r="M20" s="64">
        <v>373</v>
      </c>
      <c r="P20" s="2">
        <v>28</v>
      </c>
      <c r="Q20" s="3">
        <v>424</v>
      </c>
      <c r="R20" s="3">
        <f t="shared" si="0"/>
        <v>27.019992598074484</v>
      </c>
      <c r="S20" s="3">
        <v>7.8</v>
      </c>
      <c r="T20" s="3">
        <v>12</v>
      </c>
      <c r="U20" s="3">
        <v>420</v>
      </c>
      <c r="V20" s="3">
        <f t="shared" si="1"/>
        <v>35.68024663591887</v>
      </c>
      <c r="W20" s="3">
        <v>10.3</v>
      </c>
      <c r="X20" s="3">
        <v>12</v>
      </c>
      <c r="Y20" s="3">
        <v>429</v>
      </c>
      <c r="Z20" s="3">
        <f t="shared" si="2"/>
        <v>32.21614502078112</v>
      </c>
      <c r="AA20" s="3">
        <v>9.3000000000000007</v>
      </c>
      <c r="AB20" s="3">
        <v>12</v>
      </c>
      <c r="AC20" s="3">
        <v>419</v>
      </c>
      <c r="AD20" s="3">
        <f t="shared" si="3"/>
        <v>24.941531628991832</v>
      </c>
      <c r="AE20" s="3">
        <v>7.2</v>
      </c>
      <c r="AF20" s="3">
        <v>12</v>
      </c>
      <c r="AG20" s="3">
        <v>428</v>
      </c>
      <c r="AH20" s="3">
        <f t="shared" si="4"/>
        <v>43.994090512249478</v>
      </c>
      <c r="AI20" s="3">
        <v>12.7</v>
      </c>
      <c r="AJ20" s="3">
        <v>12</v>
      </c>
      <c r="AK20" s="3">
        <v>413</v>
      </c>
      <c r="AL20" s="3">
        <f t="shared" si="5"/>
        <v>28.405633244129582</v>
      </c>
      <c r="AM20" s="3">
        <v>8.1999999999999993</v>
      </c>
      <c r="AN20" s="3">
        <v>12</v>
      </c>
      <c r="AO20" s="3" t="s">
        <v>60</v>
      </c>
      <c r="AP20" s="3">
        <f t="shared" si="6"/>
        <v>25.634351952019383</v>
      </c>
      <c r="AQ20" s="3">
        <v>7.4</v>
      </c>
      <c r="AR20" s="3">
        <v>12</v>
      </c>
    </row>
    <row r="21" spans="2:44" ht="15.75" thickBot="1" x14ac:dyDescent="0.3">
      <c r="B21" s="190"/>
      <c r="C21" s="63">
        <v>312</v>
      </c>
      <c r="D21" s="64">
        <v>223</v>
      </c>
      <c r="E21" s="64">
        <v>268</v>
      </c>
      <c r="F21" s="64">
        <v>285</v>
      </c>
      <c r="G21" s="64">
        <v>312</v>
      </c>
      <c r="H21" s="64">
        <v>346</v>
      </c>
      <c r="I21" s="64">
        <v>365</v>
      </c>
      <c r="J21" s="64">
        <v>386</v>
      </c>
      <c r="K21" s="64">
        <v>403</v>
      </c>
      <c r="L21" s="64">
        <v>410</v>
      </c>
      <c r="M21" s="64">
        <v>414</v>
      </c>
    </row>
    <row r="22" spans="2:44" ht="15.75" thickBot="1" x14ac:dyDescent="0.3">
      <c r="B22" s="191" t="s">
        <v>160</v>
      </c>
      <c r="C22" s="63">
        <v>313</v>
      </c>
      <c r="D22" s="64">
        <v>192</v>
      </c>
      <c r="E22" s="64">
        <v>228</v>
      </c>
      <c r="F22" s="64">
        <v>250</v>
      </c>
      <c r="G22" s="64">
        <v>279</v>
      </c>
      <c r="H22" s="64">
        <v>300</v>
      </c>
      <c r="I22" s="64">
        <v>317</v>
      </c>
      <c r="J22" s="64">
        <v>340</v>
      </c>
      <c r="K22" s="64">
        <v>348</v>
      </c>
      <c r="L22" s="64">
        <v>355</v>
      </c>
      <c r="M22" s="64">
        <v>358</v>
      </c>
    </row>
    <row r="23" spans="2:44" ht="15.75" thickBot="1" x14ac:dyDescent="0.3">
      <c r="B23" s="189"/>
      <c r="C23" s="63">
        <v>314</v>
      </c>
      <c r="D23" s="64">
        <v>244</v>
      </c>
      <c r="E23" s="64">
        <v>294</v>
      </c>
      <c r="F23" s="64">
        <v>320</v>
      </c>
      <c r="G23" s="64">
        <v>362</v>
      </c>
      <c r="H23" s="64">
        <v>399</v>
      </c>
      <c r="I23" s="64">
        <v>416</v>
      </c>
      <c r="J23" s="64">
        <v>447</v>
      </c>
      <c r="K23" s="64">
        <v>470</v>
      </c>
      <c r="L23" s="64">
        <v>486</v>
      </c>
      <c r="M23" s="64">
        <v>488</v>
      </c>
    </row>
    <row r="24" spans="2:44" ht="15.75" thickBot="1" x14ac:dyDescent="0.3">
      <c r="B24" s="189"/>
      <c r="C24" s="63">
        <v>315</v>
      </c>
      <c r="D24" s="64">
        <v>232</v>
      </c>
      <c r="E24" s="64">
        <v>280</v>
      </c>
      <c r="F24" s="64">
        <v>299</v>
      </c>
      <c r="G24" s="64">
        <v>344</v>
      </c>
      <c r="H24" s="64">
        <v>381</v>
      </c>
      <c r="I24" s="64">
        <v>411</v>
      </c>
      <c r="J24" s="64">
        <v>432</v>
      </c>
      <c r="K24" s="64">
        <v>458</v>
      </c>
      <c r="L24" s="64">
        <v>465</v>
      </c>
      <c r="M24" s="64">
        <v>460</v>
      </c>
    </row>
    <row r="25" spans="2:44" ht="15.75" thickBot="1" x14ac:dyDescent="0.3">
      <c r="B25" s="189"/>
      <c r="C25" s="63">
        <v>316</v>
      </c>
      <c r="D25" s="64">
        <v>197</v>
      </c>
      <c r="E25" s="64">
        <v>235</v>
      </c>
      <c r="F25" s="64">
        <v>252</v>
      </c>
      <c r="G25" s="64">
        <v>285</v>
      </c>
      <c r="H25" s="64">
        <v>314</v>
      </c>
      <c r="I25" s="64">
        <v>332</v>
      </c>
      <c r="J25" s="64">
        <v>352</v>
      </c>
      <c r="K25" s="64">
        <v>370</v>
      </c>
      <c r="L25" s="64">
        <v>384</v>
      </c>
      <c r="M25" s="64">
        <v>382</v>
      </c>
      <c r="AG25" s="7"/>
    </row>
    <row r="26" spans="2:44" ht="15.75" thickBot="1" x14ac:dyDescent="0.3">
      <c r="B26" s="189"/>
      <c r="C26" s="63">
        <v>317</v>
      </c>
      <c r="D26" s="64">
        <v>231</v>
      </c>
      <c r="E26" s="64">
        <v>273</v>
      </c>
      <c r="F26" s="64">
        <v>289</v>
      </c>
      <c r="G26" s="64">
        <v>321</v>
      </c>
      <c r="H26" s="64">
        <v>360</v>
      </c>
      <c r="I26" s="64">
        <v>382</v>
      </c>
      <c r="J26" s="64">
        <v>404</v>
      </c>
      <c r="K26" s="64">
        <v>423</v>
      </c>
      <c r="L26" s="64">
        <v>444</v>
      </c>
      <c r="M26" s="64">
        <v>436</v>
      </c>
      <c r="AG26" s="7"/>
    </row>
    <row r="27" spans="2:44" ht="15.75" thickBot="1" x14ac:dyDescent="0.3">
      <c r="B27" s="189"/>
      <c r="C27" s="63">
        <v>318</v>
      </c>
      <c r="D27" s="64">
        <v>224</v>
      </c>
      <c r="E27" s="64">
        <v>264</v>
      </c>
      <c r="F27" s="64">
        <v>283</v>
      </c>
      <c r="G27" s="64">
        <v>309</v>
      </c>
      <c r="H27" s="64">
        <v>340</v>
      </c>
      <c r="I27" s="64">
        <v>358</v>
      </c>
      <c r="J27" s="64">
        <v>374</v>
      </c>
      <c r="K27" s="64">
        <v>390</v>
      </c>
      <c r="L27" s="64">
        <v>409</v>
      </c>
      <c r="M27" s="64">
        <v>397</v>
      </c>
      <c r="AG27" s="8"/>
    </row>
    <row r="28" spans="2:44" ht="15.75" thickBot="1" x14ac:dyDescent="0.3">
      <c r="B28" s="189"/>
      <c r="C28" s="63">
        <v>319</v>
      </c>
      <c r="D28" s="64">
        <v>223</v>
      </c>
      <c r="E28" s="64">
        <v>268</v>
      </c>
      <c r="F28" s="64">
        <v>294</v>
      </c>
      <c r="G28" s="64">
        <v>332</v>
      </c>
      <c r="H28" s="64">
        <v>362</v>
      </c>
      <c r="I28" s="64">
        <v>384</v>
      </c>
      <c r="J28" s="64">
        <v>400</v>
      </c>
      <c r="K28" s="64">
        <v>421</v>
      </c>
      <c r="L28" s="64">
        <v>422</v>
      </c>
      <c r="M28" s="64">
        <v>424</v>
      </c>
      <c r="AG28" s="9"/>
    </row>
    <row r="29" spans="2:44" ht="15.75" thickBot="1" x14ac:dyDescent="0.3">
      <c r="B29" s="189"/>
      <c r="C29" s="63">
        <v>320</v>
      </c>
      <c r="D29" s="64">
        <v>236</v>
      </c>
      <c r="E29" s="64">
        <v>279</v>
      </c>
      <c r="F29" s="64">
        <v>302</v>
      </c>
      <c r="G29" s="64">
        <v>325</v>
      </c>
      <c r="H29" s="64">
        <v>357</v>
      </c>
      <c r="I29" s="64">
        <v>377</v>
      </c>
      <c r="J29" s="64">
        <v>396</v>
      </c>
      <c r="K29" s="64">
        <v>421</v>
      </c>
      <c r="L29" s="64">
        <v>424</v>
      </c>
      <c r="M29" s="64">
        <v>426</v>
      </c>
      <c r="AG29" s="9"/>
    </row>
    <row r="30" spans="2:44" ht="15.75" thickBot="1" x14ac:dyDescent="0.3">
      <c r="B30" s="189"/>
      <c r="C30" s="63">
        <v>321</v>
      </c>
      <c r="D30" s="64">
        <v>228</v>
      </c>
      <c r="E30" s="64">
        <v>270</v>
      </c>
      <c r="F30" s="64">
        <v>292</v>
      </c>
      <c r="G30" s="64">
        <v>328</v>
      </c>
      <c r="H30" s="64">
        <v>361</v>
      </c>
      <c r="I30" s="64">
        <v>382</v>
      </c>
      <c r="J30" s="64">
        <v>405</v>
      </c>
      <c r="K30" s="64">
        <v>429</v>
      </c>
      <c r="L30" s="64">
        <v>440</v>
      </c>
      <c r="M30" s="64">
        <v>439</v>
      </c>
      <c r="AG30" s="9"/>
    </row>
    <row r="31" spans="2:44" ht="15.75" thickBot="1" x14ac:dyDescent="0.3">
      <c r="B31" s="189"/>
      <c r="C31" s="63">
        <v>322</v>
      </c>
      <c r="D31" s="64">
        <v>230</v>
      </c>
      <c r="E31" s="64">
        <v>275</v>
      </c>
      <c r="F31" s="64">
        <v>295</v>
      </c>
      <c r="G31" s="64">
        <v>327</v>
      </c>
      <c r="H31" s="64">
        <v>358</v>
      </c>
      <c r="I31" s="64">
        <v>378</v>
      </c>
      <c r="J31" s="64">
        <v>394</v>
      </c>
      <c r="K31" s="64">
        <v>407</v>
      </c>
      <c r="L31" s="64">
        <v>423</v>
      </c>
      <c r="M31" s="64">
        <v>421</v>
      </c>
      <c r="AG31" s="9"/>
    </row>
    <row r="32" spans="2:44" ht="15.75" thickBot="1" x14ac:dyDescent="0.3">
      <c r="B32" s="189"/>
      <c r="C32" s="63">
        <v>323</v>
      </c>
      <c r="D32" s="64">
        <v>225</v>
      </c>
      <c r="E32" s="64">
        <v>273</v>
      </c>
      <c r="F32" s="64">
        <v>294</v>
      </c>
      <c r="G32" s="64">
        <v>328</v>
      </c>
      <c r="H32" s="64">
        <v>348</v>
      </c>
      <c r="I32" s="64">
        <v>375</v>
      </c>
      <c r="J32" s="64">
        <v>397</v>
      </c>
      <c r="K32" s="64">
        <v>415</v>
      </c>
      <c r="L32" s="64">
        <v>431</v>
      </c>
      <c r="M32" s="64">
        <v>424</v>
      </c>
    </row>
    <row r="33" spans="2:13" ht="15.75" thickBot="1" x14ac:dyDescent="0.3">
      <c r="B33" s="190"/>
      <c r="C33" s="63">
        <v>324</v>
      </c>
      <c r="D33" s="64">
        <v>198</v>
      </c>
      <c r="E33" s="64">
        <v>236</v>
      </c>
      <c r="F33" s="64">
        <v>255</v>
      </c>
      <c r="G33" s="64">
        <v>287</v>
      </c>
      <c r="H33" s="64">
        <v>312</v>
      </c>
      <c r="I33" s="64">
        <v>333</v>
      </c>
      <c r="J33" s="64">
        <v>354</v>
      </c>
      <c r="K33" s="64">
        <v>369</v>
      </c>
      <c r="L33" s="64">
        <v>384</v>
      </c>
      <c r="M33" s="64">
        <v>383</v>
      </c>
    </row>
    <row r="34" spans="2:13" ht="15.75" thickBot="1" x14ac:dyDescent="0.3">
      <c r="B34" s="191" t="s">
        <v>161</v>
      </c>
      <c r="C34" s="63">
        <v>325</v>
      </c>
      <c r="D34" s="64">
        <v>243</v>
      </c>
      <c r="E34" s="64">
        <v>291</v>
      </c>
      <c r="F34" s="64">
        <v>310</v>
      </c>
      <c r="G34" s="64">
        <v>357</v>
      </c>
      <c r="H34" s="64">
        <v>395</v>
      </c>
      <c r="I34" s="64">
        <v>417</v>
      </c>
      <c r="J34" s="64">
        <v>440</v>
      </c>
      <c r="K34" s="64">
        <v>476</v>
      </c>
      <c r="L34" s="64">
        <v>485</v>
      </c>
      <c r="M34" s="64">
        <v>490</v>
      </c>
    </row>
    <row r="35" spans="2:13" ht="15.75" thickBot="1" x14ac:dyDescent="0.3">
      <c r="B35" s="189"/>
      <c r="C35" s="63">
        <v>326</v>
      </c>
      <c r="D35" s="64">
        <v>217</v>
      </c>
      <c r="E35" s="64">
        <v>259</v>
      </c>
      <c r="F35" s="64">
        <v>281</v>
      </c>
      <c r="G35" s="64">
        <v>324</v>
      </c>
      <c r="H35" s="64">
        <v>363</v>
      </c>
      <c r="I35" s="64">
        <v>381</v>
      </c>
      <c r="J35" s="64">
        <v>398</v>
      </c>
      <c r="K35" s="64">
        <v>417</v>
      </c>
      <c r="L35" s="64">
        <v>427</v>
      </c>
      <c r="M35" s="64">
        <v>427</v>
      </c>
    </row>
    <row r="36" spans="2:13" ht="15.75" thickBot="1" x14ac:dyDescent="0.3">
      <c r="B36" s="189"/>
      <c r="C36" s="63">
        <v>327</v>
      </c>
      <c r="D36" s="64">
        <v>200</v>
      </c>
      <c r="E36" s="64">
        <v>237</v>
      </c>
      <c r="F36" s="64">
        <v>262</v>
      </c>
      <c r="G36" s="64">
        <v>298</v>
      </c>
      <c r="H36" s="64">
        <v>330</v>
      </c>
      <c r="I36" s="64">
        <v>347</v>
      </c>
      <c r="J36" s="64">
        <v>378</v>
      </c>
      <c r="K36" s="64">
        <v>390</v>
      </c>
      <c r="L36" s="64">
        <v>406</v>
      </c>
      <c r="M36" s="64">
        <v>403</v>
      </c>
    </row>
    <row r="37" spans="2:13" ht="15.75" thickBot="1" x14ac:dyDescent="0.3">
      <c r="B37" s="189"/>
      <c r="C37" s="63">
        <v>328</v>
      </c>
      <c r="D37" s="64">
        <v>240</v>
      </c>
      <c r="E37" s="64">
        <v>285</v>
      </c>
      <c r="F37" s="64">
        <v>306</v>
      </c>
      <c r="G37" s="64">
        <v>343</v>
      </c>
      <c r="H37" s="64">
        <v>375</v>
      </c>
      <c r="I37" s="64">
        <v>389</v>
      </c>
      <c r="J37" s="64">
        <v>423</v>
      </c>
      <c r="K37" s="64">
        <v>435</v>
      </c>
      <c r="L37" s="64">
        <v>452</v>
      </c>
      <c r="M37" s="64">
        <v>447</v>
      </c>
    </row>
    <row r="38" spans="2:13" ht="15.75" thickBot="1" x14ac:dyDescent="0.3">
      <c r="B38" s="189"/>
      <c r="C38" s="63">
        <v>329</v>
      </c>
      <c r="D38" s="64">
        <v>206</v>
      </c>
      <c r="E38" s="64">
        <v>250</v>
      </c>
      <c r="F38" s="64">
        <v>271</v>
      </c>
      <c r="G38" s="64">
        <v>308</v>
      </c>
      <c r="H38" s="64">
        <v>353</v>
      </c>
      <c r="I38" s="64">
        <v>370</v>
      </c>
      <c r="J38" s="64">
        <v>402</v>
      </c>
      <c r="K38" s="64">
        <v>423</v>
      </c>
      <c r="L38" s="64">
        <v>440</v>
      </c>
      <c r="M38" s="64">
        <v>439</v>
      </c>
    </row>
    <row r="39" spans="2:13" ht="15.75" thickBot="1" x14ac:dyDescent="0.3">
      <c r="B39" s="189"/>
      <c r="C39" s="63">
        <v>330</v>
      </c>
      <c r="D39" s="64">
        <v>197</v>
      </c>
      <c r="E39" s="64">
        <v>238</v>
      </c>
      <c r="F39" s="64">
        <v>260</v>
      </c>
      <c r="G39" s="64">
        <v>296</v>
      </c>
      <c r="H39" s="64">
        <v>331</v>
      </c>
      <c r="I39" s="64">
        <v>348</v>
      </c>
      <c r="J39" s="64">
        <v>372</v>
      </c>
      <c r="K39" s="64">
        <v>393</v>
      </c>
      <c r="L39" s="64">
        <v>408</v>
      </c>
      <c r="M39" s="64">
        <v>406</v>
      </c>
    </row>
    <row r="40" spans="2:13" ht="15.75" thickBot="1" x14ac:dyDescent="0.3">
      <c r="B40" s="189"/>
      <c r="C40" s="63">
        <v>331</v>
      </c>
      <c r="D40" s="64">
        <v>235</v>
      </c>
      <c r="E40" s="64">
        <v>279</v>
      </c>
      <c r="F40" s="64">
        <v>300</v>
      </c>
      <c r="G40" s="64">
        <v>331</v>
      </c>
      <c r="H40" s="64">
        <v>372</v>
      </c>
      <c r="I40" s="64">
        <v>387</v>
      </c>
      <c r="J40" s="64">
        <v>411</v>
      </c>
      <c r="K40" s="64">
        <v>426</v>
      </c>
      <c r="L40" s="64">
        <v>436</v>
      </c>
      <c r="M40" s="64">
        <v>426</v>
      </c>
    </row>
    <row r="41" spans="2:13" ht="15.75" thickBot="1" x14ac:dyDescent="0.3">
      <c r="B41" s="189"/>
      <c r="C41" s="63">
        <v>332</v>
      </c>
      <c r="D41" s="64">
        <v>241</v>
      </c>
      <c r="E41" s="64">
        <v>290</v>
      </c>
      <c r="F41" s="64">
        <v>315</v>
      </c>
      <c r="G41" s="64">
        <v>359</v>
      </c>
      <c r="H41" s="64">
        <v>400</v>
      </c>
      <c r="I41" s="64">
        <v>415</v>
      </c>
      <c r="J41" s="64">
        <v>450</v>
      </c>
      <c r="K41" s="64">
        <v>468</v>
      </c>
      <c r="L41" s="64">
        <v>485</v>
      </c>
      <c r="M41" s="64">
        <v>475</v>
      </c>
    </row>
    <row r="42" spans="2:13" ht="15.75" thickBot="1" x14ac:dyDescent="0.3">
      <c r="B42" s="189"/>
      <c r="C42" s="63">
        <v>333</v>
      </c>
      <c r="D42" s="64">
        <v>205</v>
      </c>
      <c r="E42" s="64">
        <v>247</v>
      </c>
      <c r="F42" s="64">
        <v>265</v>
      </c>
      <c r="G42" s="64">
        <v>291</v>
      </c>
      <c r="H42" s="64">
        <v>324</v>
      </c>
      <c r="I42" s="64">
        <v>344</v>
      </c>
      <c r="J42" s="64">
        <v>358</v>
      </c>
      <c r="K42" s="64">
        <v>384</v>
      </c>
      <c r="L42" s="64">
        <v>386</v>
      </c>
      <c r="M42" s="64">
        <v>386</v>
      </c>
    </row>
    <row r="43" spans="2:13" ht="15.75" thickBot="1" x14ac:dyDescent="0.3">
      <c r="B43" s="189"/>
      <c r="C43" s="63">
        <v>334</v>
      </c>
      <c r="D43" s="64">
        <v>243</v>
      </c>
      <c r="E43" s="64">
        <v>291</v>
      </c>
      <c r="F43" s="64">
        <v>313</v>
      </c>
      <c r="G43" s="64">
        <v>340</v>
      </c>
      <c r="H43" s="64">
        <v>373</v>
      </c>
      <c r="I43" s="64">
        <v>388</v>
      </c>
      <c r="J43" s="64">
        <v>406</v>
      </c>
      <c r="K43" s="64">
        <v>438</v>
      </c>
      <c r="L43" s="64">
        <v>439</v>
      </c>
      <c r="M43" s="64">
        <v>439</v>
      </c>
    </row>
    <row r="44" spans="2:13" ht="15.75" thickBot="1" x14ac:dyDescent="0.3">
      <c r="B44" s="189"/>
      <c r="C44" s="63">
        <v>335</v>
      </c>
      <c r="D44" s="64">
        <v>221</v>
      </c>
      <c r="E44" s="64">
        <v>266</v>
      </c>
      <c r="F44" s="64">
        <v>284</v>
      </c>
      <c r="G44" s="64">
        <v>320</v>
      </c>
      <c r="H44" s="64">
        <v>352</v>
      </c>
      <c r="I44" s="64">
        <v>369</v>
      </c>
      <c r="J44" s="64">
        <v>395</v>
      </c>
      <c r="K44" s="64">
        <v>417</v>
      </c>
      <c r="L44" s="64">
        <v>428</v>
      </c>
      <c r="M44" s="64">
        <v>423</v>
      </c>
    </row>
    <row r="45" spans="2:13" ht="15.75" thickBot="1" x14ac:dyDescent="0.3">
      <c r="B45" s="197"/>
      <c r="C45" s="65">
        <v>336</v>
      </c>
      <c r="D45" s="64">
        <v>200</v>
      </c>
      <c r="E45" s="64">
        <v>240</v>
      </c>
      <c r="F45" s="64">
        <v>258</v>
      </c>
      <c r="G45" s="64">
        <v>289</v>
      </c>
      <c r="H45" s="64">
        <v>313</v>
      </c>
      <c r="I45" s="64">
        <v>332</v>
      </c>
      <c r="J45" s="64">
        <v>359</v>
      </c>
      <c r="K45" s="64">
        <v>372</v>
      </c>
      <c r="L45" s="64">
        <v>384</v>
      </c>
      <c r="M45" s="64">
        <v>384</v>
      </c>
    </row>
    <row r="46" spans="2:13" ht="15.75" thickBot="1" x14ac:dyDescent="0.3">
      <c r="B46" s="188" t="s">
        <v>162</v>
      </c>
      <c r="C46" s="3">
        <v>337</v>
      </c>
      <c r="D46" s="64">
        <v>220</v>
      </c>
      <c r="E46" s="64">
        <v>259</v>
      </c>
      <c r="F46" s="64">
        <v>275</v>
      </c>
      <c r="G46" s="64">
        <v>308</v>
      </c>
      <c r="H46" s="64">
        <v>347</v>
      </c>
      <c r="I46" s="64">
        <v>363</v>
      </c>
      <c r="J46" s="64">
        <v>394</v>
      </c>
      <c r="K46" s="64">
        <v>409</v>
      </c>
      <c r="L46" s="64">
        <v>420</v>
      </c>
      <c r="M46" s="64">
        <v>413</v>
      </c>
    </row>
    <row r="47" spans="2:13" ht="15.75" thickBot="1" x14ac:dyDescent="0.3">
      <c r="B47" s="189"/>
      <c r="C47" s="3">
        <v>338</v>
      </c>
      <c r="D47" s="64">
        <v>227</v>
      </c>
      <c r="E47" s="64">
        <v>274</v>
      </c>
      <c r="F47" s="64">
        <v>291</v>
      </c>
      <c r="G47" s="64">
        <v>328</v>
      </c>
      <c r="H47" s="64">
        <v>371</v>
      </c>
      <c r="I47" s="64">
        <v>382</v>
      </c>
      <c r="J47" s="64">
        <v>416</v>
      </c>
      <c r="K47" s="64">
        <v>423</v>
      </c>
      <c r="L47" s="64">
        <v>447</v>
      </c>
      <c r="M47" s="64">
        <v>445</v>
      </c>
    </row>
    <row r="48" spans="2:13" ht="15.75" thickBot="1" x14ac:dyDescent="0.3">
      <c r="B48" s="189"/>
      <c r="C48" s="3">
        <v>339</v>
      </c>
      <c r="D48" s="64">
        <v>224</v>
      </c>
      <c r="E48" s="64">
        <v>260</v>
      </c>
      <c r="F48" s="64">
        <v>274</v>
      </c>
      <c r="G48" s="64">
        <v>306</v>
      </c>
      <c r="H48" s="64">
        <v>335</v>
      </c>
      <c r="I48" s="64">
        <v>353</v>
      </c>
      <c r="J48" s="64">
        <v>372</v>
      </c>
      <c r="K48" s="64">
        <v>384</v>
      </c>
      <c r="L48" s="64">
        <v>394</v>
      </c>
      <c r="M48" s="64">
        <v>392</v>
      </c>
    </row>
    <row r="49" spans="2:13" ht="15.75" thickBot="1" x14ac:dyDescent="0.3">
      <c r="B49" s="189"/>
      <c r="C49" s="3">
        <v>340</v>
      </c>
      <c r="D49" s="64">
        <v>214</v>
      </c>
      <c r="E49" s="64">
        <v>255</v>
      </c>
      <c r="F49" s="64">
        <v>281</v>
      </c>
      <c r="G49" s="64">
        <v>320</v>
      </c>
      <c r="H49" s="64">
        <v>361</v>
      </c>
      <c r="I49" s="64">
        <v>379</v>
      </c>
      <c r="J49" s="64">
        <v>409</v>
      </c>
      <c r="K49" s="64">
        <v>421</v>
      </c>
      <c r="L49" s="64">
        <v>432</v>
      </c>
      <c r="M49" s="64">
        <v>426</v>
      </c>
    </row>
    <row r="50" spans="2:13" ht="15.75" thickBot="1" x14ac:dyDescent="0.3">
      <c r="B50" s="189"/>
      <c r="C50" s="3">
        <v>341</v>
      </c>
      <c r="D50" s="64">
        <v>202</v>
      </c>
      <c r="E50" s="64">
        <v>241</v>
      </c>
      <c r="F50" s="64">
        <v>260</v>
      </c>
      <c r="G50" s="64">
        <v>296</v>
      </c>
      <c r="H50" s="64">
        <v>327</v>
      </c>
      <c r="I50" s="64">
        <v>340</v>
      </c>
      <c r="J50" s="64">
        <v>360</v>
      </c>
      <c r="K50" s="64">
        <v>372</v>
      </c>
      <c r="L50" s="64">
        <v>387</v>
      </c>
      <c r="M50" s="64">
        <v>382</v>
      </c>
    </row>
    <row r="51" spans="2:13" ht="15.75" thickBot="1" x14ac:dyDescent="0.3">
      <c r="B51" s="189"/>
      <c r="C51" s="3">
        <v>342</v>
      </c>
      <c r="D51" s="64">
        <v>237</v>
      </c>
      <c r="E51" s="64">
        <v>278</v>
      </c>
      <c r="F51" s="64">
        <v>303</v>
      </c>
      <c r="G51" s="64">
        <v>333</v>
      </c>
      <c r="H51" s="64">
        <v>361</v>
      </c>
      <c r="I51" s="64">
        <v>378</v>
      </c>
      <c r="J51" s="64">
        <v>406</v>
      </c>
      <c r="K51" s="64">
        <v>428</v>
      </c>
      <c r="L51" s="64">
        <v>441</v>
      </c>
      <c r="M51" s="64">
        <v>432</v>
      </c>
    </row>
    <row r="52" spans="2:13" ht="15.75" thickBot="1" x14ac:dyDescent="0.3">
      <c r="B52" s="189"/>
      <c r="C52" s="3">
        <v>343</v>
      </c>
      <c r="D52" s="64">
        <v>216</v>
      </c>
      <c r="E52" s="64">
        <v>264</v>
      </c>
      <c r="F52" s="64">
        <v>291</v>
      </c>
      <c r="G52" s="64">
        <v>330</v>
      </c>
      <c r="H52" s="64">
        <v>372</v>
      </c>
      <c r="I52" s="64">
        <v>396</v>
      </c>
      <c r="J52" s="64">
        <v>427</v>
      </c>
      <c r="K52" s="64">
        <v>453</v>
      </c>
      <c r="L52" s="64">
        <v>464</v>
      </c>
      <c r="M52" s="64">
        <v>454</v>
      </c>
    </row>
    <row r="53" spans="2:13" ht="15.75" thickBot="1" x14ac:dyDescent="0.3">
      <c r="B53" s="189"/>
      <c r="C53" s="3">
        <v>344</v>
      </c>
      <c r="D53" s="64">
        <v>232</v>
      </c>
      <c r="E53" s="64">
        <v>273</v>
      </c>
      <c r="F53" s="64">
        <v>289</v>
      </c>
      <c r="G53" s="64">
        <v>322</v>
      </c>
      <c r="H53" s="64">
        <v>359</v>
      </c>
      <c r="I53" s="64">
        <v>377</v>
      </c>
      <c r="J53" s="64">
        <v>396</v>
      </c>
      <c r="K53" s="64">
        <v>419</v>
      </c>
      <c r="L53" s="64">
        <v>428</v>
      </c>
      <c r="M53" s="64">
        <v>419</v>
      </c>
    </row>
    <row r="54" spans="2:13" ht="15.75" thickBot="1" x14ac:dyDescent="0.3">
      <c r="B54" s="189"/>
      <c r="C54" s="3">
        <v>345</v>
      </c>
      <c r="D54" s="64">
        <v>240</v>
      </c>
      <c r="E54" s="64">
        <v>280</v>
      </c>
      <c r="F54" s="64">
        <v>302</v>
      </c>
      <c r="G54" s="64">
        <v>329</v>
      </c>
      <c r="H54" s="64">
        <v>361</v>
      </c>
      <c r="I54" s="64">
        <v>379</v>
      </c>
      <c r="J54" s="64">
        <v>400</v>
      </c>
      <c r="K54" s="64">
        <v>414</v>
      </c>
      <c r="L54" s="64">
        <v>428</v>
      </c>
      <c r="M54" s="64">
        <v>427</v>
      </c>
    </row>
    <row r="55" spans="2:13" ht="15.75" thickBot="1" x14ac:dyDescent="0.3">
      <c r="B55" s="189"/>
      <c r="C55" s="3">
        <v>346</v>
      </c>
      <c r="D55" s="64">
        <v>244</v>
      </c>
      <c r="E55" s="64">
        <v>290</v>
      </c>
      <c r="F55" s="64">
        <v>311</v>
      </c>
      <c r="G55" s="64">
        <v>344</v>
      </c>
      <c r="H55" s="64">
        <v>380</v>
      </c>
      <c r="I55" s="64">
        <v>403</v>
      </c>
      <c r="J55" s="64">
        <v>425</v>
      </c>
      <c r="K55" s="64">
        <v>440</v>
      </c>
      <c r="L55" s="64">
        <v>444</v>
      </c>
      <c r="M55" s="64">
        <v>443</v>
      </c>
    </row>
    <row r="56" spans="2:13" ht="15.75" thickBot="1" x14ac:dyDescent="0.3">
      <c r="B56" s="189"/>
      <c r="C56" s="3">
        <v>347</v>
      </c>
      <c r="D56" s="64">
        <v>225</v>
      </c>
      <c r="E56" s="64">
        <v>267</v>
      </c>
      <c r="F56" s="64">
        <v>285</v>
      </c>
      <c r="G56" s="64">
        <v>316</v>
      </c>
      <c r="H56" s="64">
        <v>360</v>
      </c>
      <c r="I56" s="64">
        <v>373</v>
      </c>
      <c r="J56" s="64">
        <v>404</v>
      </c>
      <c r="K56" s="64">
        <v>410</v>
      </c>
      <c r="L56" s="64">
        <v>427</v>
      </c>
      <c r="M56" s="64">
        <v>422</v>
      </c>
    </row>
    <row r="57" spans="2:13" ht="15.75" thickBot="1" x14ac:dyDescent="0.3">
      <c r="B57" s="197"/>
      <c r="C57" s="3">
        <v>348</v>
      </c>
      <c r="D57" s="64">
        <v>196</v>
      </c>
      <c r="E57" s="64">
        <v>233</v>
      </c>
      <c r="F57" s="64">
        <v>250</v>
      </c>
      <c r="G57" s="64">
        <v>281</v>
      </c>
      <c r="H57" s="64">
        <v>316</v>
      </c>
      <c r="I57" s="64">
        <v>332</v>
      </c>
      <c r="J57" s="64">
        <v>362</v>
      </c>
      <c r="K57" s="64">
        <v>371</v>
      </c>
      <c r="L57" s="64">
        <v>387</v>
      </c>
      <c r="M57" s="64">
        <v>375</v>
      </c>
    </row>
    <row r="58" spans="2:13" ht="15.75" thickBot="1" x14ac:dyDescent="0.3">
      <c r="B58" s="188" t="s">
        <v>187</v>
      </c>
      <c r="C58" s="63">
        <v>349</v>
      </c>
      <c r="D58" s="64">
        <v>229</v>
      </c>
      <c r="E58" s="64">
        <v>269</v>
      </c>
      <c r="F58" s="64">
        <v>290</v>
      </c>
      <c r="G58" s="64">
        <v>324</v>
      </c>
      <c r="H58" s="64">
        <v>368</v>
      </c>
      <c r="I58" s="64">
        <v>383</v>
      </c>
      <c r="J58" s="64">
        <v>415</v>
      </c>
      <c r="K58" s="64">
        <v>426</v>
      </c>
      <c r="L58" s="64">
        <v>440</v>
      </c>
      <c r="M58" s="64">
        <v>433</v>
      </c>
    </row>
    <row r="59" spans="2:13" ht="15.75" thickBot="1" x14ac:dyDescent="0.3">
      <c r="B59" s="189"/>
      <c r="C59" s="63">
        <v>350</v>
      </c>
      <c r="D59" s="64">
        <v>207</v>
      </c>
      <c r="E59" s="64">
        <v>251</v>
      </c>
      <c r="F59" s="64">
        <v>273</v>
      </c>
      <c r="G59" s="64">
        <v>312</v>
      </c>
      <c r="H59" s="64">
        <v>355</v>
      </c>
      <c r="I59" s="64">
        <v>377</v>
      </c>
      <c r="J59" s="64">
        <v>408</v>
      </c>
      <c r="K59" s="64">
        <v>420</v>
      </c>
      <c r="L59" s="64">
        <v>440</v>
      </c>
      <c r="M59" s="64">
        <v>439</v>
      </c>
    </row>
    <row r="60" spans="2:13" ht="15.75" thickBot="1" x14ac:dyDescent="0.3">
      <c r="B60" s="189"/>
      <c r="C60" s="63">
        <v>351</v>
      </c>
      <c r="D60" s="64">
        <v>244</v>
      </c>
      <c r="E60" s="64">
        <v>290</v>
      </c>
      <c r="F60" s="64">
        <v>306</v>
      </c>
      <c r="G60" s="64">
        <v>333</v>
      </c>
      <c r="H60" s="64">
        <v>365</v>
      </c>
      <c r="I60" s="64">
        <v>380</v>
      </c>
      <c r="J60" s="64">
        <v>408</v>
      </c>
      <c r="K60" s="64">
        <v>418</v>
      </c>
      <c r="L60" s="64">
        <v>437</v>
      </c>
      <c r="M60" s="64">
        <v>435</v>
      </c>
    </row>
    <row r="61" spans="2:13" ht="15.75" thickBot="1" x14ac:dyDescent="0.3">
      <c r="B61" s="189"/>
      <c r="C61" s="63">
        <v>352</v>
      </c>
      <c r="D61" s="64">
        <v>238</v>
      </c>
      <c r="E61" s="64">
        <v>275</v>
      </c>
      <c r="F61" s="64">
        <v>302</v>
      </c>
      <c r="G61" s="64">
        <v>328</v>
      </c>
      <c r="H61" s="64">
        <v>354</v>
      </c>
      <c r="I61" s="64">
        <v>370</v>
      </c>
      <c r="J61" s="64">
        <v>405</v>
      </c>
      <c r="K61" s="64">
        <v>418</v>
      </c>
      <c r="L61" s="64">
        <v>431</v>
      </c>
      <c r="M61" s="64">
        <v>425</v>
      </c>
    </row>
    <row r="62" spans="2:13" ht="15.75" thickBot="1" x14ac:dyDescent="0.3">
      <c r="B62" s="189"/>
      <c r="C62" s="63">
        <v>353</v>
      </c>
      <c r="D62" s="64">
        <v>201</v>
      </c>
      <c r="E62" s="64">
        <v>235</v>
      </c>
      <c r="F62" s="64">
        <v>260</v>
      </c>
      <c r="G62" s="64">
        <v>297</v>
      </c>
      <c r="H62" s="64">
        <v>333</v>
      </c>
      <c r="I62" s="64">
        <v>350</v>
      </c>
      <c r="J62" s="64">
        <v>380</v>
      </c>
      <c r="K62" s="64">
        <v>394</v>
      </c>
      <c r="L62" s="64">
        <v>409</v>
      </c>
      <c r="M62" s="64">
        <v>410</v>
      </c>
    </row>
    <row r="63" spans="2:13" ht="15.75" thickBot="1" x14ac:dyDescent="0.3">
      <c r="B63" s="189"/>
      <c r="C63" s="63">
        <v>354</v>
      </c>
      <c r="D63" s="64">
        <v>221</v>
      </c>
      <c r="E63" s="64">
        <v>264</v>
      </c>
      <c r="F63" s="64">
        <v>293</v>
      </c>
      <c r="G63" s="64">
        <v>343</v>
      </c>
      <c r="H63" s="64">
        <v>374</v>
      </c>
      <c r="I63" s="64">
        <v>401</v>
      </c>
      <c r="J63" s="64">
        <v>444</v>
      </c>
      <c r="K63" s="64">
        <v>473</v>
      </c>
      <c r="L63" s="64">
        <v>485</v>
      </c>
      <c r="M63" s="64">
        <v>483</v>
      </c>
    </row>
    <row r="64" spans="2:13" ht="15.75" thickBot="1" x14ac:dyDescent="0.3">
      <c r="B64" s="189"/>
      <c r="C64" s="63">
        <v>355</v>
      </c>
      <c r="D64" s="64">
        <v>197</v>
      </c>
      <c r="E64" s="64">
        <v>233</v>
      </c>
      <c r="F64" s="64">
        <v>254</v>
      </c>
      <c r="G64" s="64">
        <v>283</v>
      </c>
      <c r="H64" s="64">
        <v>314</v>
      </c>
      <c r="I64" s="64">
        <v>330</v>
      </c>
      <c r="J64" s="64">
        <v>352</v>
      </c>
      <c r="K64" s="64">
        <v>359</v>
      </c>
      <c r="L64" s="64">
        <v>378</v>
      </c>
      <c r="M64" s="64">
        <v>381</v>
      </c>
    </row>
    <row r="65" spans="2:13" ht="15.75" thickBot="1" x14ac:dyDescent="0.3">
      <c r="B65" s="189"/>
      <c r="C65" s="63">
        <v>356</v>
      </c>
      <c r="D65" s="64">
        <v>262</v>
      </c>
      <c r="E65" s="64">
        <v>319</v>
      </c>
      <c r="F65" s="64">
        <v>339</v>
      </c>
      <c r="G65" s="64">
        <v>381</v>
      </c>
      <c r="H65" s="64">
        <v>425</v>
      </c>
      <c r="I65" s="64">
        <v>452</v>
      </c>
      <c r="J65" s="64">
        <v>476</v>
      </c>
      <c r="K65" s="64">
        <v>500</v>
      </c>
      <c r="L65" s="64">
        <v>523</v>
      </c>
      <c r="M65" s="64">
        <v>517</v>
      </c>
    </row>
    <row r="66" spans="2:13" ht="15.75" thickBot="1" x14ac:dyDescent="0.3">
      <c r="B66" s="189"/>
      <c r="C66" s="63">
        <v>357</v>
      </c>
      <c r="D66" s="64">
        <v>227</v>
      </c>
      <c r="E66" s="64">
        <v>275</v>
      </c>
      <c r="F66" s="64">
        <v>294</v>
      </c>
      <c r="G66" s="64">
        <v>330</v>
      </c>
      <c r="H66" s="64">
        <v>369</v>
      </c>
      <c r="I66" s="64">
        <v>386</v>
      </c>
      <c r="J66" s="64">
        <v>409</v>
      </c>
      <c r="K66" s="64">
        <v>444</v>
      </c>
      <c r="L66" s="64">
        <v>458</v>
      </c>
      <c r="M66" s="64">
        <v>457</v>
      </c>
    </row>
    <row r="67" spans="2:13" ht="15.75" thickBot="1" x14ac:dyDescent="0.3">
      <c r="B67" s="189"/>
      <c r="C67" s="63">
        <v>358</v>
      </c>
      <c r="D67" s="64">
        <v>200</v>
      </c>
      <c r="E67" s="64">
        <v>238</v>
      </c>
      <c r="F67" s="64">
        <v>258</v>
      </c>
      <c r="G67" s="64">
        <v>283</v>
      </c>
      <c r="H67" s="64">
        <v>312</v>
      </c>
      <c r="I67" s="64">
        <v>332</v>
      </c>
      <c r="J67" s="64">
        <v>344</v>
      </c>
      <c r="K67" s="64">
        <v>368</v>
      </c>
      <c r="L67" s="64">
        <v>381</v>
      </c>
      <c r="M67" s="64">
        <v>374</v>
      </c>
    </row>
    <row r="68" spans="2:13" ht="15.75" thickBot="1" x14ac:dyDescent="0.3">
      <c r="B68" s="189"/>
      <c r="C68" s="63">
        <v>359</v>
      </c>
      <c r="D68" s="64">
        <v>217</v>
      </c>
      <c r="E68" s="64">
        <v>257</v>
      </c>
      <c r="F68" s="64">
        <v>274</v>
      </c>
      <c r="G68" s="64">
        <v>302</v>
      </c>
      <c r="H68" s="64">
        <v>338</v>
      </c>
      <c r="I68" s="64">
        <v>355</v>
      </c>
      <c r="J68" s="64">
        <v>385</v>
      </c>
      <c r="K68" s="64">
        <v>397</v>
      </c>
      <c r="L68" s="64">
        <v>413</v>
      </c>
      <c r="M68" s="64">
        <v>368</v>
      </c>
    </row>
    <row r="69" spans="2:13" ht="15.75" thickBot="1" x14ac:dyDescent="0.3">
      <c r="B69" s="197"/>
      <c r="C69" s="63">
        <v>360</v>
      </c>
      <c r="D69" s="64">
        <v>207</v>
      </c>
      <c r="E69" s="64">
        <v>246</v>
      </c>
      <c r="F69" s="64">
        <v>260</v>
      </c>
      <c r="G69" s="64">
        <v>286</v>
      </c>
      <c r="H69" s="64">
        <v>316</v>
      </c>
      <c r="I69" s="64">
        <v>326</v>
      </c>
      <c r="J69" s="64">
        <v>347</v>
      </c>
      <c r="K69" s="64">
        <v>357</v>
      </c>
      <c r="L69" s="64">
        <v>370</v>
      </c>
      <c r="M69" s="64">
        <v>414</v>
      </c>
    </row>
    <row r="70" spans="2:13" ht="15.75" thickBot="1" x14ac:dyDescent="0.3">
      <c r="B70" s="188" t="s">
        <v>188</v>
      </c>
      <c r="C70" s="63">
        <v>361</v>
      </c>
      <c r="D70" s="64">
        <v>252</v>
      </c>
      <c r="E70" s="64">
        <v>298</v>
      </c>
      <c r="F70" s="64">
        <v>326</v>
      </c>
      <c r="G70" s="64">
        <v>361</v>
      </c>
      <c r="H70" s="64">
        <v>393</v>
      </c>
      <c r="I70" s="64">
        <v>418</v>
      </c>
      <c r="J70" s="64">
        <v>446</v>
      </c>
      <c r="K70" s="64">
        <v>460</v>
      </c>
      <c r="L70" s="64">
        <v>473</v>
      </c>
      <c r="M70" s="64">
        <v>472</v>
      </c>
    </row>
    <row r="71" spans="2:13" ht="15.75" thickBot="1" x14ac:dyDescent="0.3">
      <c r="B71" s="189"/>
      <c r="C71" s="63">
        <v>362</v>
      </c>
      <c r="D71" s="64">
        <v>197</v>
      </c>
      <c r="E71" s="64">
        <v>237</v>
      </c>
      <c r="F71" s="64">
        <v>258</v>
      </c>
      <c r="G71" s="64">
        <v>288</v>
      </c>
      <c r="H71" s="64">
        <v>323</v>
      </c>
      <c r="I71" s="64">
        <v>346</v>
      </c>
      <c r="J71" s="64">
        <v>372</v>
      </c>
      <c r="K71" s="64">
        <v>392</v>
      </c>
      <c r="L71" s="64">
        <v>412</v>
      </c>
      <c r="M71" s="64">
        <v>407</v>
      </c>
    </row>
    <row r="72" spans="2:13" ht="15.75" thickBot="1" x14ac:dyDescent="0.3">
      <c r="B72" s="189"/>
      <c r="C72" s="63">
        <v>363</v>
      </c>
      <c r="D72" s="64">
        <v>191</v>
      </c>
      <c r="E72" s="64">
        <v>226</v>
      </c>
      <c r="F72" s="64">
        <v>249</v>
      </c>
      <c r="G72" s="64">
        <v>276</v>
      </c>
      <c r="H72" s="64">
        <v>306</v>
      </c>
      <c r="I72" s="64">
        <v>321</v>
      </c>
      <c r="J72" s="64">
        <v>345</v>
      </c>
      <c r="K72" s="64">
        <v>357</v>
      </c>
      <c r="L72" s="64">
        <v>370</v>
      </c>
      <c r="M72" s="64">
        <v>372</v>
      </c>
    </row>
    <row r="73" spans="2:13" ht="15.75" thickBot="1" x14ac:dyDescent="0.3">
      <c r="B73" s="189"/>
      <c r="C73" s="63">
        <v>364</v>
      </c>
      <c r="D73" s="64">
        <v>216</v>
      </c>
      <c r="E73" s="64">
        <v>251</v>
      </c>
      <c r="F73" s="64">
        <v>270</v>
      </c>
      <c r="G73" s="64">
        <v>302</v>
      </c>
      <c r="H73" s="64">
        <v>331</v>
      </c>
      <c r="I73" s="64">
        <v>347</v>
      </c>
      <c r="J73" s="64">
        <v>366</v>
      </c>
      <c r="K73" s="64">
        <v>387</v>
      </c>
      <c r="L73" s="64">
        <v>400</v>
      </c>
      <c r="M73" s="64">
        <v>399</v>
      </c>
    </row>
    <row r="74" spans="2:13" ht="15.75" thickBot="1" x14ac:dyDescent="0.3">
      <c r="B74" s="189"/>
      <c r="C74" s="63">
        <v>365</v>
      </c>
      <c r="D74" s="64">
        <v>208</v>
      </c>
      <c r="E74" s="64">
        <v>248</v>
      </c>
      <c r="F74" s="64">
        <v>270</v>
      </c>
      <c r="G74" s="64">
        <v>308</v>
      </c>
      <c r="H74" s="64">
        <v>345</v>
      </c>
      <c r="I74" s="64">
        <v>359</v>
      </c>
      <c r="J74" s="64">
        <v>394</v>
      </c>
      <c r="K74" s="64">
        <v>408</v>
      </c>
      <c r="L74" s="64">
        <v>419</v>
      </c>
      <c r="M74" s="64">
        <v>416</v>
      </c>
    </row>
    <row r="75" spans="2:13" ht="15.75" thickBot="1" x14ac:dyDescent="0.3">
      <c r="B75" s="189"/>
      <c r="C75" s="63">
        <v>366</v>
      </c>
      <c r="D75" s="64">
        <v>213</v>
      </c>
      <c r="E75" s="64">
        <v>257</v>
      </c>
      <c r="F75" s="64">
        <v>277</v>
      </c>
      <c r="G75" s="64">
        <v>312</v>
      </c>
      <c r="H75" s="64">
        <v>346</v>
      </c>
      <c r="I75" s="64">
        <v>363</v>
      </c>
      <c r="J75" s="64">
        <v>388</v>
      </c>
      <c r="K75" s="64">
        <v>410</v>
      </c>
      <c r="L75" s="64">
        <v>420</v>
      </c>
      <c r="M75" s="64">
        <v>420</v>
      </c>
    </row>
    <row r="76" spans="2:13" ht="15.75" thickBot="1" x14ac:dyDescent="0.3">
      <c r="B76" s="189"/>
      <c r="C76" s="63">
        <v>367</v>
      </c>
      <c r="D76" s="64">
        <v>214</v>
      </c>
      <c r="E76" s="64">
        <v>263</v>
      </c>
      <c r="F76" s="64">
        <v>287</v>
      </c>
      <c r="G76" s="64">
        <v>324</v>
      </c>
      <c r="H76" s="64">
        <v>367</v>
      </c>
      <c r="I76" s="64">
        <v>393</v>
      </c>
      <c r="J76" s="64">
        <v>427</v>
      </c>
      <c r="K76" s="64">
        <v>446</v>
      </c>
      <c r="L76" s="64">
        <v>457</v>
      </c>
      <c r="M76" s="64">
        <v>451</v>
      </c>
    </row>
    <row r="77" spans="2:13" ht="15.75" thickBot="1" x14ac:dyDescent="0.3">
      <c r="B77" s="189"/>
      <c r="C77" s="63">
        <v>368</v>
      </c>
      <c r="D77" s="64">
        <v>230</v>
      </c>
      <c r="E77" s="64">
        <v>268</v>
      </c>
      <c r="F77" s="64">
        <v>289</v>
      </c>
      <c r="G77" s="64">
        <v>323</v>
      </c>
      <c r="H77" s="64">
        <v>362</v>
      </c>
      <c r="I77" s="64">
        <v>383</v>
      </c>
      <c r="J77" s="64">
        <v>406</v>
      </c>
      <c r="K77" s="64">
        <v>426</v>
      </c>
      <c r="L77" s="64">
        <v>441</v>
      </c>
      <c r="M77" s="64">
        <v>438</v>
      </c>
    </row>
    <row r="78" spans="2:13" ht="15.75" thickBot="1" x14ac:dyDescent="0.3">
      <c r="B78" s="189"/>
      <c r="C78" s="63">
        <v>369</v>
      </c>
      <c r="D78" s="64">
        <v>205</v>
      </c>
      <c r="E78" s="64">
        <v>246</v>
      </c>
      <c r="F78" s="64">
        <v>265</v>
      </c>
      <c r="G78" s="64">
        <v>294</v>
      </c>
      <c r="H78" s="64">
        <v>329</v>
      </c>
      <c r="I78" s="64">
        <v>347</v>
      </c>
      <c r="J78" s="64">
        <v>366</v>
      </c>
      <c r="K78" s="64">
        <v>380</v>
      </c>
      <c r="L78" s="64">
        <v>393</v>
      </c>
      <c r="M78" s="64">
        <v>389</v>
      </c>
    </row>
    <row r="79" spans="2:13" ht="15.75" thickBot="1" x14ac:dyDescent="0.3">
      <c r="B79" s="189"/>
      <c r="C79" s="63">
        <v>370</v>
      </c>
      <c r="D79" s="64">
        <v>203</v>
      </c>
      <c r="E79" s="64">
        <v>246</v>
      </c>
      <c r="F79" s="64">
        <v>264</v>
      </c>
      <c r="G79" s="64">
        <v>290</v>
      </c>
      <c r="H79" s="64">
        <v>320</v>
      </c>
      <c r="I79" s="64">
        <v>339</v>
      </c>
      <c r="J79" s="64">
        <v>363</v>
      </c>
      <c r="K79" s="64">
        <v>382</v>
      </c>
      <c r="L79" s="64">
        <v>393</v>
      </c>
      <c r="M79" s="64">
        <v>386</v>
      </c>
    </row>
    <row r="80" spans="2:13" ht="15.75" thickBot="1" x14ac:dyDescent="0.3">
      <c r="B80" s="189"/>
      <c r="C80" s="63">
        <v>371</v>
      </c>
      <c r="D80" s="64">
        <v>218</v>
      </c>
      <c r="E80" s="64">
        <v>260</v>
      </c>
      <c r="F80" s="64">
        <v>277</v>
      </c>
      <c r="G80" s="64">
        <v>310</v>
      </c>
      <c r="H80" s="64">
        <v>343</v>
      </c>
      <c r="I80" s="64">
        <v>356</v>
      </c>
      <c r="J80" s="64">
        <v>384</v>
      </c>
      <c r="K80" s="64">
        <v>409</v>
      </c>
      <c r="L80" s="64">
        <v>411</v>
      </c>
      <c r="M80" s="64">
        <v>410</v>
      </c>
    </row>
    <row r="81" spans="2:13" ht="15.75" thickBot="1" x14ac:dyDescent="0.3">
      <c r="B81" s="190"/>
      <c r="C81" s="63">
        <v>372</v>
      </c>
      <c r="D81" s="64">
        <v>215</v>
      </c>
      <c r="E81" s="64">
        <v>254</v>
      </c>
      <c r="F81" s="64">
        <v>271</v>
      </c>
      <c r="G81" s="64">
        <v>303</v>
      </c>
      <c r="H81" s="64">
        <v>330</v>
      </c>
      <c r="I81" s="64">
        <v>349</v>
      </c>
      <c r="J81" s="64">
        <v>371</v>
      </c>
      <c r="K81" s="64">
        <v>390</v>
      </c>
      <c r="L81" s="64">
        <v>402</v>
      </c>
      <c r="M81" s="64">
        <v>401</v>
      </c>
    </row>
    <row r="82" spans="2:13" ht="15.75" thickBot="1" x14ac:dyDescent="0.3">
      <c r="B82" s="191" t="s">
        <v>388</v>
      </c>
      <c r="C82" s="64">
        <v>373</v>
      </c>
      <c r="D82" s="64">
        <v>221</v>
      </c>
      <c r="E82" s="64">
        <v>261</v>
      </c>
      <c r="F82" s="64">
        <v>281</v>
      </c>
      <c r="G82" s="64">
        <v>312</v>
      </c>
      <c r="H82" s="64">
        <v>346</v>
      </c>
      <c r="I82" s="64">
        <v>359</v>
      </c>
      <c r="J82" s="64">
        <v>393</v>
      </c>
      <c r="K82" s="64">
        <v>399</v>
      </c>
      <c r="L82" s="64">
        <v>403</v>
      </c>
      <c r="M82" s="64">
        <v>393</v>
      </c>
    </row>
    <row r="83" spans="2:13" ht="15.75" thickBot="1" x14ac:dyDescent="0.3">
      <c r="B83" s="189"/>
      <c r="C83" s="64">
        <v>374</v>
      </c>
      <c r="D83" s="64">
        <v>205</v>
      </c>
      <c r="E83" s="64">
        <v>239</v>
      </c>
      <c r="F83" s="64">
        <v>259</v>
      </c>
      <c r="G83" s="64">
        <v>288</v>
      </c>
      <c r="H83" s="64">
        <v>320</v>
      </c>
      <c r="I83" s="64">
        <v>331</v>
      </c>
      <c r="J83" s="64">
        <v>356</v>
      </c>
      <c r="K83" s="64">
        <v>357</v>
      </c>
      <c r="L83" s="64">
        <v>358</v>
      </c>
      <c r="M83" s="64">
        <v>349</v>
      </c>
    </row>
    <row r="84" spans="2:13" ht="15.75" thickBot="1" x14ac:dyDescent="0.3">
      <c r="B84" s="189"/>
      <c r="C84" s="64">
        <v>375</v>
      </c>
      <c r="D84" s="64">
        <v>222</v>
      </c>
      <c r="E84" s="64">
        <v>270</v>
      </c>
      <c r="F84" s="64">
        <v>292</v>
      </c>
      <c r="G84" s="64">
        <v>334</v>
      </c>
      <c r="H84" s="64">
        <v>373</v>
      </c>
      <c r="I84" s="64">
        <v>397</v>
      </c>
      <c r="J84" s="64">
        <v>435</v>
      </c>
      <c r="K84" s="64">
        <v>441</v>
      </c>
      <c r="L84" s="64">
        <v>450</v>
      </c>
      <c r="M84" s="64">
        <v>440</v>
      </c>
    </row>
    <row r="85" spans="2:13" ht="15.75" thickBot="1" x14ac:dyDescent="0.3">
      <c r="B85" s="189"/>
      <c r="C85" s="64">
        <v>376</v>
      </c>
      <c r="D85" s="64">
        <v>202</v>
      </c>
      <c r="E85" s="64">
        <v>240</v>
      </c>
      <c r="F85" s="64">
        <v>259</v>
      </c>
      <c r="G85" s="64">
        <v>291</v>
      </c>
      <c r="H85" s="64">
        <v>324</v>
      </c>
      <c r="I85" s="64">
        <v>344</v>
      </c>
      <c r="J85" s="64">
        <v>368</v>
      </c>
      <c r="K85" s="64">
        <v>376</v>
      </c>
      <c r="L85" s="64">
        <v>383</v>
      </c>
      <c r="M85" s="64">
        <v>374</v>
      </c>
    </row>
    <row r="86" spans="2:13" ht="15.75" thickBot="1" x14ac:dyDescent="0.3">
      <c r="B86" s="189"/>
      <c r="C86" s="64">
        <v>377</v>
      </c>
      <c r="D86" s="64">
        <v>241</v>
      </c>
      <c r="E86" s="64">
        <v>285</v>
      </c>
      <c r="F86" s="64">
        <v>310</v>
      </c>
      <c r="G86" s="64">
        <v>344</v>
      </c>
      <c r="H86" s="64">
        <v>380</v>
      </c>
      <c r="I86" s="64">
        <v>397</v>
      </c>
      <c r="J86" s="64">
        <v>425</v>
      </c>
      <c r="K86" s="64">
        <v>428</v>
      </c>
      <c r="L86" s="64">
        <v>424</v>
      </c>
      <c r="M86" s="64">
        <v>419</v>
      </c>
    </row>
    <row r="87" spans="2:13" ht="15.75" thickBot="1" x14ac:dyDescent="0.3">
      <c r="B87" s="189"/>
      <c r="C87" s="64">
        <v>378</v>
      </c>
      <c r="D87" s="64">
        <v>189</v>
      </c>
      <c r="E87" s="64">
        <v>230</v>
      </c>
      <c r="F87" s="64">
        <v>256</v>
      </c>
      <c r="G87" s="64">
        <v>298</v>
      </c>
      <c r="H87" s="64">
        <v>333</v>
      </c>
      <c r="I87" s="64">
        <v>355</v>
      </c>
      <c r="J87" s="64">
        <v>379</v>
      </c>
      <c r="K87" s="64">
        <v>382</v>
      </c>
      <c r="L87" s="64">
        <v>382</v>
      </c>
      <c r="M87" s="64">
        <v>378</v>
      </c>
    </row>
    <row r="88" spans="2:13" ht="15.75" thickBot="1" x14ac:dyDescent="0.3">
      <c r="B88" s="189"/>
      <c r="C88" s="64">
        <v>379</v>
      </c>
      <c r="D88" s="64">
        <v>218</v>
      </c>
      <c r="E88" s="64">
        <v>258</v>
      </c>
      <c r="F88" s="64">
        <v>284</v>
      </c>
      <c r="G88" s="64">
        <v>318</v>
      </c>
      <c r="H88" s="64">
        <v>353</v>
      </c>
      <c r="I88" s="64">
        <v>371</v>
      </c>
      <c r="J88" s="64">
        <v>401</v>
      </c>
      <c r="K88" s="64">
        <v>408</v>
      </c>
      <c r="L88" s="64">
        <v>403</v>
      </c>
      <c r="M88" s="64">
        <v>395</v>
      </c>
    </row>
    <row r="89" spans="2:13" ht="15.75" thickBot="1" x14ac:dyDescent="0.3">
      <c r="B89" s="189"/>
      <c r="C89" s="64">
        <v>380</v>
      </c>
      <c r="D89" s="64">
        <v>204</v>
      </c>
      <c r="E89" s="64">
        <v>243</v>
      </c>
      <c r="F89" s="64">
        <v>270</v>
      </c>
      <c r="G89" s="64">
        <v>302</v>
      </c>
      <c r="H89" s="64">
        <v>339</v>
      </c>
      <c r="I89" s="64">
        <v>358</v>
      </c>
      <c r="J89" s="64">
        <v>392</v>
      </c>
      <c r="K89" s="64">
        <v>392</v>
      </c>
      <c r="L89" s="64">
        <v>392</v>
      </c>
      <c r="M89" s="64">
        <v>382</v>
      </c>
    </row>
    <row r="90" spans="2:13" ht="15.75" thickBot="1" x14ac:dyDescent="0.3">
      <c r="B90" s="189"/>
      <c r="C90" s="64">
        <v>381</v>
      </c>
      <c r="D90" s="64">
        <v>201</v>
      </c>
      <c r="E90" s="64">
        <v>243</v>
      </c>
      <c r="F90" s="64">
        <v>266</v>
      </c>
      <c r="G90" s="64">
        <v>301</v>
      </c>
      <c r="H90" s="64">
        <v>345</v>
      </c>
      <c r="I90" s="64">
        <v>361</v>
      </c>
      <c r="J90" s="64">
        <v>392</v>
      </c>
      <c r="K90" s="64">
        <v>396</v>
      </c>
      <c r="L90" s="64">
        <v>404</v>
      </c>
      <c r="M90" s="64">
        <v>399</v>
      </c>
    </row>
    <row r="91" spans="2:13" ht="15.75" thickBot="1" x14ac:dyDescent="0.3">
      <c r="B91" s="189"/>
      <c r="C91" s="64">
        <v>382</v>
      </c>
      <c r="D91" s="64">
        <v>186</v>
      </c>
      <c r="E91" s="64">
        <v>223</v>
      </c>
      <c r="F91" s="64">
        <v>244</v>
      </c>
      <c r="G91" s="64">
        <v>274</v>
      </c>
      <c r="H91" s="64">
        <v>312</v>
      </c>
      <c r="I91" s="64">
        <v>326</v>
      </c>
      <c r="J91" s="64">
        <v>348</v>
      </c>
      <c r="K91" s="64">
        <v>358</v>
      </c>
      <c r="L91" s="64">
        <v>364</v>
      </c>
      <c r="M91" s="64">
        <v>358</v>
      </c>
    </row>
    <row r="92" spans="2:13" ht="15.75" thickBot="1" x14ac:dyDescent="0.3">
      <c r="B92" s="189"/>
      <c r="C92" s="64">
        <v>383</v>
      </c>
      <c r="D92" s="64">
        <v>240</v>
      </c>
      <c r="E92" s="64">
        <v>285</v>
      </c>
      <c r="F92" s="64">
        <v>308</v>
      </c>
      <c r="G92" s="64">
        <v>339</v>
      </c>
      <c r="H92" s="64">
        <v>375</v>
      </c>
      <c r="I92" s="64">
        <v>389</v>
      </c>
      <c r="J92" s="64">
        <v>422</v>
      </c>
      <c r="K92" s="64">
        <v>417</v>
      </c>
      <c r="L92" s="64">
        <v>416</v>
      </c>
      <c r="M92" s="64">
        <v>404</v>
      </c>
    </row>
    <row r="93" spans="2:13" ht="15.75" thickBot="1" x14ac:dyDescent="0.3">
      <c r="B93" s="190"/>
      <c r="C93" s="64">
        <v>384</v>
      </c>
      <c r="D93" s="64">
        <v>218</v>
      </c>
      <c r="E93" s="64">
        <v>257</v>
      </c>
      <c r="F93" s="64">
        <v>275</v>
      </c>
      <c r="G93" s="64">
        <v>313</v>
      </c>
      <c r="H93" s="64">
        <v>352</v>
      </c>
      <c r="I93" s="64">
        <v>371</v>
      </c>
      <c r="J93" s="64">
        <v>400</v>
      </c>
      <c r="K93" s="64">
        <v>411</v>
      </c>
      <c r="L93" s="64">
        <v>408</v>
      </c>
      <c r="M93" s="64">
        <v>410</v>
      </c>
    </row>
    <row r="96" spans="2:13" ht="15.75" x14ac:dyDescent="0.25">
      <c r="B96" s="72"/>
    </row>
    <row r="97" spans="2:38" ht="15.75" thickBot="1" x14ac:dyDescent="0.3">
      <c r="B97" t="s">
        <v>177</v>
      </c>
      <c r="J97" t="s">
        <v>222</v>
      </c>
    </row>
    <row r="98" spans="2:38" ht="15.75" thickBot="1" x14ac:dyDescent="0.3">
      <c r="B98" s="66" t="s">
        <v>103</v>
      </c>
      <c r="C98" s="62" t="s">
        <v>166</v>
      </c>
      <c r="D98" s="62" t="s">
        <v>167</v>
      </c>
      <c r="E98" s="62" t="s">
        <v>168</v>
      </c>
      <c r="F98" s="62" t="s">
        <v>169</v>
      </c>
      <c r="G98" s="62" t="s">
        <v>170</v>
      </c>
      <c r="J98" s="174" t="s">
        <v>28</v>
      </c>
      <c r="K98" s="181" t="s">
        <v>10</v>
      </c>
      <c r="L98" s="182"/>
      <c r="M98" s="182"/>
      <c r="N98" s="183"/>
      <c r="O98" s="181" t="s">
        <v>62</v>
      </c>
      <c r="P98" s="182"/>
      <c r="Q98" s="182"/>
      <c r="R98" s="183"/>
      <c r="S98" s="181" t="s">
        <v>62</v>
      </c>
      <c r="T98" s="182"/>
      <c r="U98" s="182"/>
      <c r="V98" s="183"/>
      <c r="W98" s="181" t="s">
        <v>62</v>
      </c>
      <c r="X98" s="182"/>
      <c r="Y98" s="182"/>
      <c r="Z98" s="183"/>
      <c r="AA98" s="182" t="s">
        <v>62</v>
      </c>
      <c r="AB98" s="182"/>
      <c r="AC98" s="182"/>
      <c r="AD98" s="183"/>
      <c r="AE98" s="181" t="s">
        <v>62</v>
      </c>
      <c r="AF98" s="182"/>
      <c r="AG98" s="182"/>
      <c r="AH98" s="183"/>
      <c r="AI98" s="181" t="s">
        <v>68</v>
      </c>
      <c r="AJ98" s="182"/>
      <c r="AK98" s="182"/>
      <c r="AL98" s="183"/>
    </row>
    <row r="99" spans="2:38" ht="15.75" thickBot="1" x14ac:dyDescent="0.3">
      <c r="B99" s="67" t="s">
        <v>10</v>
      </c>
      <c r="C99" s="70">
        <v>1</v>
      </c>
      <c r="D99" s="64">
        <v>24.3</v>
      </c>
      <c r="E99" s="64">
        <v>27</v>
      </c>
      <c r="F99" s="64">
        <v>28.1</v>
      </c>
      <c r="G99" s="64">
        <v>26.1</v>
      </c>
      <c r="J99" s="201"/>
      <c r="K99" s="178"/>
      <c r="L99" s="179"/>
      <c r="M99" s="179"/>
      <c r="N99" s="180"/>
      <c r="O99" s="178" t="s">
        <v>63</v>
      </c>
      <c r="P99" s="179"/>
      <c r="Q99" s="179"/>
      <c r="R99" s="180"/>
      <c r="S99" s="178" t="s">
        <v>64</v>
      </c>
      <c r="T99" s="179"/>
      <c r="U99" s="179"/>
      <c r="V99" s="180"/>
      <c r="W99" s="178" t="s">
        <v>65</v>
      </c>
      <c r="X99" s="179"/>
      <c r="Y99" s="179"/>
      <c r="Z99" s="180"/>
      <c r="AA99" s="179" t="s">
        <v>66</v>
      </c>
      <c r="AB99" s="179"/>
      <c r="AC99" s="179"/>
      <c r="AD99" s="180"/>
      <c r="AE99" s="178" t="s">
        <v>67</v>
      </c>
      <c r="AF99" s="179"/>
      <c r="AG99" s="179"/>
      <c r="AH99" s="180"/>
      <c r="AI99" s="178" t="s">
        <v>69</v>
      </c>
      <c r="AJ99" s="179"/>
      <c r="AK99" s="179"/>
      <c r="AL99" s="180"/>
    </row>
    <row r="100" spans="2:38" ht="15.75" thickBot="1" x14ac:dyDescent="0.3">
      <c r="B100" s="67" t="s">
        <v>120</v>
      </c>
      <c r="C100" s="70">
        <v>2</v>
      </c>
      <c r="D100" s="64">
        <v>23.1</v>
      </c>
      <c r="E100" s="64">
        <v>25.1</v>
      </c>
      <c r="F100" s="64">
        <v>25.2</v>
      </c>
      <c r="G100" s="64">
        <v>23.2</v>
      </c>
      <c r="J100" s="175"/>
      <c r="K100" s="1" t="s">
        <v>12</v>
      </c>
      <c r="L100" s="1" t="s">
        <v>3</v>
      </c>
      <c r="M100" s="1" t="s">
        <v>13</v>
      </c>
      <c r="N100" s="1" t="s">
        <v>14</v>
      </c>
      <c r="O100" s="1" t="s">
        <v>12</v>
      </c>
      <c r="P100" s="1" t="s">
        <v>3</v>
      </c>
      <c r="Q100" s="1" t="s">
        <v>13</v>
      </c>
      <c r="R100" s="1" t="s">
        <v>14</v>
      </c>
      <c r="S100" s="1" t="s">
        <v>12</v>
      </c>
      <c r="T100" s="1" t="s">
        <v>3</v>
      </c>
      <c r="U100" s="1" t="s">
        <v>13</v>
      </c>
      <c r="V100" s="1" t="s">
        <v>14</v>
      </c>
      <c r="W100" s="1" t="s">
        <v>12</v>
      </c>
      <c r="X100" s="1" t="s">
        <v>3</v>
      </c>
      <c r="Y100" s="1" t="s">
        <v>13</v>
      </c>
      <c r="Z100" s="1" t="s">
        <v>14</v>
      </c>
      <c r="AA100" s="1" t="s">
        <v>12</v>
      </c>
      <c r="AB100" s="1" t="s">
        <v>3</v>
      </c>
      <c r="AC100" s="1" t="s">
        <v>13</v>
      </c>
      <c r="AD100" s="1" t="s">
        <v>14</v>
      </c>
      <c r="AE100" s="1" t="s">
        <v>12</v>
      </c>
      <c r="AF100" s="1" t="s">
        <v>3</v>
      </c>
      <c r="AG100" s="1" t="s">
        <v>13</v>
      </c>
      <c r="AH100" s="1" t="s">
        <v>14</v>
      </c>
      <c r="AI100" s="1" t="s">
        <v>12</v>
      </c>
      <c r="AJ100" s="1" t="s">
        <v>3</v>
      </c>
      <c r="AK100" s="1" t="s">
        <v>13</v>
      </c>
      <c r="AL100" s="1" t="s">
        <v>14</v>
      </c>
    </row>
    <row r="101" spans="2:38" ht="15.75" thickBot="1" x14ac:dyDescent="0.3">
      <c r="B101" s="68"/>
      <c r="C101" s="70">
        <v>3</v>
      </c>
      <c r="D101" s="64">
        <v>24.6</v>
      </c>
      <c r="E101" s="64">
        <v>26.7</v>
      </c>
      <c r="F101" s="64">
        <v>26.1</v>
      </c>
      <c r="G101" s="64">
        <v>22.6</v>
      </c>
      <c r="J101" s="4">
        <v>1</v>
      </c>
      <c r="K101" s="3">
        <v>23.5</v>
      </c>
      <c r="L101" s="3">
        <f>SQRT(6)*M101</f>
        <v>0.9797958971132712</v>
      </c>
      <c r="M101" s="3">
        <v>0.4</v>
      </c>
      <c r="N101" s="3">
        <v>6</v>
      </c>
      <c r="O101" s="3">
        <v>24.2</v>
      </c>
      <c r="P101" s="3">
        <f>SQRT(6)*Q101</f>
        <v>1.4696938456699067</v>
      </c>
      <c r="Q101" s="3">
        <v>0.6</v>
      </c>
      <c r="R101" s="3">
        <v>6</v>
      </c>
      <c r="S101" s="3">
        <v>23.8</v>
      </c>
      <c r="T101" s="3">
        <f>SQRT(6)*U101</f>
        <v>1.4696938456699067</v>
      </c>
      <c r="U101" s="3">
        <v>0.6</v>
      </c>
      <c r="V101" s="3">
        <v>6</v>
      </c>
      <c r="W101" s="3">
        <v>23.5</v>
      </c>
      <c r="X101" s="3">
        <f>SQRT(6)*Y101</f>
        <v>1.4696938456699067</v>
      </c>
      <c r="Y101" s="3">
        <v>0.6</v>
      </c>
      <c r="Z101" s="3">
        <v>6</v>
      </c>
      <c r="AA101" s="3">
        <v>24.7</v>
      </c>
      <c r="AB101" s="3">
        <f>SQRT(6)*AC101</f>
        <v>1.7146428199482244</v>
      </c>
      <c r="AC101" s="3">
        <v>0.7</v>
      </c>
      <c r="AD101" s="3">
        <v>6</v>
      </c>
      <c r="AE101" s="3">
        <v>24.4</v>
      </c>
      <c r="AF101" s="3">
        <f>SQRT(6)*AG101</f>
        <v>0.9797958971132712</v>
      </c>
      <c r="AG101" s="3">
        <v>0.4</v>
      </c>
      <c r="AH101" s="3">
        <v>6</v>
      </c>
      <c r="AI101" s="3" t="s">
        <v>70</v>
      </c>
      <c r="AJ101" s="3">
        <f>SQRT(6)*AK101</f>
        <v>1.4696938456699067</v>
      </c>
      <c r="AK101" s="3">
        <v>0.6</v>
      </c>
      <c r="AL101" s="3">
        <v>6</v>
      </c>
    </row>
    <row r="102" spans="2:38" ht="15.75" thickBot="1" x14ac:dyDescent="0.3">
      <c r="B102" s="68"/>
      <c r="C102" s="70">
        <v>4</v>
      </c>
      <c r="D102" s="64">
        <v>22.2</v>
      </c>
      <c r="E102" s="64">
        <v>23.8</v>
      </c>
      <c r="F102" s="64">
        <v>24.7</v>
      </c>
      <c r="G102" s="64">
        <v>23.1</v>
      </c>
      <c r="J102" s="4">
        <v>2</v>
      </c>
      <c r="K102" s="3">
        <v>25.4</v>
      </c>
      <c r="L102" s="3">
        <f t="shared" ref="L102:L104" si="7">SQRT(6)*M102</f>
        <v>1.4696938456699067</v>
      </c>
      <c r="M102" s="3">
        <v>0.6</v>
      </c>
      <c r="N102" s="3">
        <v>6</v>
      </c>
      <c r="O102" s="3">
        <v>25.7</v>
      </c>
      <c r="P102" s="3">
        <f t="shared" ref="P102:P104" si="8">SQRT(6)*Q102</f>
        <v>1.4696938456699067</v>
      </c>
      <c r="Q102" s="3">
        <v>0.6</v>
      </c>
      <c r="R102" s="3">
        <v>6</v>
      </c>
      <c r="S102" s="3">
        <v>25.7</v>
      </c>
      <c r="T102" s="3">
        <f t="shared" ref="T102:T104" si="9">SQRT(6)*U102</f>
        <v>1.9595917942265424</v>
      </c>
      <c r="U102" s="3">
        <v>0.8</v>
      </c>
      <c r="V102" s="3">
        <v>6</v>
      </c>
      <c r="W102" s="3">
        <v>26.1</v>
      </c>
      <c r="X102" s="3">
        <f t="shared" ref="X102:X104" si="10">SQRT(6)*Y102</f>
        <v>1.7146428199482244</v>
      </c>
      <c r="Y102" s="3">
        <v>0.7</v>
      </c>
      <c r="Z102" s="3">
        <v>6</v>
      </c>
      <c r="AA102" s="3">
        <v>25.8</v>
      </c>
      <c r="AB102" s="3">
        <f t="shared" ref="AB102:AB104" si="11">SQRT(6)*AC102</f>
        <v>1.7146428199482244</v>
      </c>
      <c r="AC102" s="3">
        <v>0.7</v>
      </c>
      <c r="AD102" s="3">
        <v>6</v>
      </c>
      <c r="AE102" s="3">
        <v>25.7</v>
      </c>
      <c r="AF102" s="3">
        <f t="shared" ref="AF102:AF104" si="12">SQRT(6)*AG102</f>
        <v>1.2247448713915889</v>
      </c>
      <c r="AG102" s="3">
        <v>0.5</v>
      </c>
      <c r="AH102" s="3">
        <v>6</v>
      </c>
      <c r="AI102" s="3">
        <v>27</v>
      </c>
      <c r="AJ102" s="3">
        <f t="shared" ref="AJ102:AJ104" si="13">SQRT(6)*AK102</f>
        <v>1.7146428199482244</v>
      </c>
      <c r="AK102" s="3">
        <v>0.7</v>
      </c>
      <c r="AL102" s="3">
        <v>6</v>
      </c>
    </row>
    <row r="103" spans="2:38" ht="15.75" thickBot="1" x14ac:dyDescent="0.3">
      <c r="B103" s="68"/>
      <c r="C103" s="70">
        <v>5</v>
      </c>
      <c r="D103" s="64">
        <v>23.2</v>
      </c>
      <c r="E103" s="64">
        <v>26.1</v>
      </c>
      <c r="F103" s="64">
        <v>26.4</v>
      </c>
      <c r="G103" s="64">
        <v>24.1</v>
      </c>
      <c r="J103" s="4">
        <v>3</v>
      </c>
      <c r="K103" s="3">
        <v>25.8</v>
      </c>
      <c r="L103" s="3">
        <f t="shared" si="7"/>
        <v>1.4696938456699067</v>
      </c>
      <c r="M103" s="3">
        <v>0.6</v>
      </c>
      <c r="N103" s="3">
        <v>6</v>
      </c>
      <c r="O103" s="3">
        <v>25.8</v>
      </c>
      <c r="P103" s="3">
        <f t="shared" si="8"/>
        <v>1.2247448713915889</v>
      </c>
      <c r="Q103" s="3">
        <v>0.5</v>
      </c>
      <c r="R103" s="3">
        <v>6</v>
      </c>
      <c r="S103" s="3">
        <v>25.9</v>
      </c>
      <c r="T103" s="3">
        <f t="shared" si="9"/>
        <v>1.7146428199482244</v>
      </c>
      <c r="U103" s="3">
        <v>0.7</v>
      </c>
      <c r="V103" s="3">
        <v>6</v>
      </c>
      <c r="W103" s="3">
        <v>26.1</v>
      </c>
      <c r="X103" s="3">
        <f t="shared" si="10"/>
        <v>1.7146428199482244</v>
      </c>
      <c r="Y103" s="3">
        <v>0.7</v>
      </c>
      <c r="Z103" s="3">
        <v>6</v>
      </c>
      <c r="AA103" s="3">
        <v>26.4</v>
      </c>
      <c r="AB103" s="3">
        <f t="shared" si="11"/>
        <v>1.9595917942265424</v>
      </c>
      <c r="AC103" s="3">
        <v>0.8</v>
      </c>
      <c r="AD103" s="3">
        <v>6</v>
      </c>
      <c r="AE103" s="3">
        <v>26.9</v>
      </c>
      <c r="AF103" s="3">
        <f t="shared" si="12"/>
        <v>1.7146428199482244</v>
      </c>
      <c r="AG103" s="3">
        <v>0.7</v>
      </c>
      <c r="AH103" s="3">
        <v>6</v>
      </c>
      <c r="AI103" s="3" t="s">
        <v>71</v>
      </c>
      <c r="AJ103" s="3">
        <f t="shared" si="13"/>
        <v>1.4696938456699067</v>
      </c>
      <c r="AK103" s="3">
        <v>0.6</v>
      </c>
      <c r="AL103" s="3">
        <v>6</v>
      </c>
    </row>
    <row r="104" spans="2:38" ht="15.75" thickBot="1" x14ac:dyDescent="0.3">
      <c r="B104" s="69"/>
      <c r="C104" s="70">
        <v>6</v>
      </c>
      <c r="D104" s="64">
        <v>23.4</v>
      </c>
      <c r="E104" s="64">
        <v>23.7</v>
      </c>
      <c r="F104" s="64">
        <v>24.1</v>
      </c>
      <c r="G104" s="64">
        <v>22.3</v>
      </c>
      <c r="J104" s="4">
        <v>4</v>
      </c>
      <c r="K104" s="3">
        <v>23.6</v>
      </c>
      <c r="L104" s="3">
        <f t="shared" si="7"/>
        <v>1.4696938456699067</v>
      </c>
      <c r="M104" s="3">
        <v>0.6</v>
      </c>
      <c r="N104" s="3">
        <v>6</v>
      </c>
      <c r="O104" s="3">
        <v>24.4</v>
      </c>
      <c r="P104" s="3">
        <f t="shared" si="8"/>
        <v>1.2247448713915889</v>
      </c>
      <c r="Q104" s="3">
        <v>0.5</v>
      </c>
      <c r="R104" s="3">
        <v>6</v>
      </c>
      <c r="S104" s="3">
        <v>24.8</v>
      </c>
      <c r="T104" s="3">
        <f t="shared" si="9"/>
        <v>1.7146428199482244</v>
      </c>
      <c r="U104" s="3">
        <v>0.7</v>
      </c>
      <c r="V104" s="3">
        <v>6</v>
      </c>
      <c r="W104" s="3">
        <v>24.4</v>
      </c>
      <c r="X104" s="3">
        <f t="shared" si="10"/>
        <v>1.4696938456699067</v>
      </c>
      <c r="Y104" s="3">
        <v>0.6</v>
      </c>
      <c r="Z104" s="3">
        <v>6</v>
      </c>
      <c r="AA104" s="3">
        <v>25.4</v>
      </c>
      <c r="AB104" s="3">
        <f t="shared" si="11"/>
        <v>1.7146428199482244</v>
      </c>
      <c r="AC104" s="3">
        <v>0.7</v>
      </c>
      <c r="AD104" s="3">
        <v>6</v>
      </c>
      <c r="AE104" s="3">
        <v>25.8</v>
      </c>
      <c r="AF104" s="3">
        <f t="shared" si="12"/>
        <v>1.7146428199482244</v>
      </c>
      <c r="AG104" s="3">
        <v>0.7</v>
      </c>
      <c r="AH104" s="3">
        <v>6</v>
      </c>
      <c r="AI104" s="3">
        <v>23.6</v>
      </c>
      <c r="AJ104" s="3">
        <f t="shared" si="13"/>
        <v>0.73484692283495334</v>
      </c>
      <c r="AK104" s="3">
        <v>0.3</v>
      </c>
      <c r="AL104" s="3">
        <v>6</v>
      </c>
    </row>
    <row r="105" spans="2:38" ht="15.75" thickBot="1" x14ac:dyDescent="0.3">
      <c r="B105" s="67" t="s">
        <v>171</v>
      </c>
      <c r="C105" s="70">
        <v>7</v>
      </c>
      <c r="D105" s="64">
        <v>22.9</v>
      </c>
      <c r="E105" s="64">
        <v>25.1</v>
      </c>
      <c r="F105" s="64">
        <v>23.9</v>
      </c>
      <c r="G105" s="64">
        <v>22.4</v>
      </c>
    </row>
    <row r="106" spans="2:38" ht="24.75" thickBot="1" x14ac:dyDescent="0.3">
      <c r="B106" s="67" t="s">
        <v>172</v>
      </c>
      <c r="C106" s="70">
        <v>8</v>
      </c>
      <c r="D106" s="64">
        <v>23.6</v>
      </c>
      <c r="E106" s="64">
        <v>24.9</v>
      </c>
      <c r="F106" s="64">
        <v>26.1</v>
      </c>
      <c r="G106" s="64">
        <v>24.4</v>
      </c>
    </row>
    <row r="107" spans="2:38" ht="15.75" thickBot="1" x14ac:dyDescent="0.3">
      <c r="B107" s="68"/>
      <c r="C107" s="70">
        <v>9</v>
      </c>
      <c r="D107" s="64">
        <v>22.8</v>
      </c>
      <c r="E107" s="64">
        <v>25.3</v>
      </c>
      <c r="F107" s="64">
        <v>25.8</v>
      </c>
      <c r="G107" s="64">
        <v>24.6</v>
      </c>
    </row>
    <row r="108" spans="2:38" ht="15.75" thickBot="1" x14ac:dyDescent="0.3">
      <c r="B108" s="68"/>
      <c r="C108" s="70">
        <v>10</v>
      </c>
      <c r="D108" s="64">
        <v>26.6</v>
      </c>
      <c r="E108" s="64">
        <v>27</v>
      </c>
      <c r="F108" s="64">
        <v>25.7</v>
      </c>
      <c r="G108" s="64">
        <v>25</v>
      </c>
    </row>
    <row r="109" spans="2:38" ht="15.75" thickBot="1" x14ac:dyDescent="0.3">
      <c r="B109" s="68"/>
      <c r="C109" s="70">
        <v>11</v>
      </c>
      <c r="D109" s="64">
        <v>25.6</v>
      </c>
      <c r="E109" s="64">
        <v>27.7</v>
      </c>
      <c r="F109" s="64">
        <v>27.4</v>
      </c>
      <c r="G109" s="64">
        <v>25.9</v>
      </c>
    </row>
    <row r="110" spans="2:38" ht="15.75" thickBot="1" x14ac:dyDescent="0.3">
      <c r="B110" s="71"/>
      <c r="C110" s="70">
        <v>12</v>
      </c>
      <c r="D110" s="64">
        <v>23.6</v>
      </c>
      <c r="E110" s="64">
        <v>23.9</v>
      </c>
      <c r="F110" s="64">
        <v>25.6</v>
      </c>
      <c r="G110" s="64">
        <v>23.9</v>
      </c>
    </row>
    <row r="111" spans="2:38" ht="26.25" customHeight="1" thickBot="1" x14ac:dyDescent="0.3">
      <c r="B111" s="67" t="s">
        <v>171</v>
      </c>
      <c r="C111" s="70">
        <v>13</v>
      </c>
      <c r="D111" s="64">
        <v>26.1</v>
      </c>
      <c r="E111" s="64">
        <v>28.8</v>
      </c>
      <c r="F111" s="64">
        <v>29.2</v>
      </c>
      <c r="G111" s="64">
        <v>27.9</v>
      </c>
    </row>
    <row r="112" spans="2:38" ht="24.75" thickBot="1" x14ac:dyDescent="0.3">
      <c r="B112" s="67" t="s">
        <v>173</v>
      </c>
      <c r="C112" s="70">
        <v>14</v>
      </c>
      <c r="D112" s="64">
        <v>24.2</v>
      </c>
      <c r="E112" s="64">
        <v>25.1</v>
      </c>
      <c r="F112" s="64">
        <v>24.9</v>
      </c>
      <c r="G112" s="64">
        <v>24.1</v>
      </c>
    </row>
    <row r="113" spans="2:7" ht="15.75" thickBot="1" x14ac:dyDescent="0.3">
      <c r="B113" s="68"/>
      <c r="C113" s="70">
        <v>15</v>
      </c>
      <c r="D113" s="64">
        <v>22.4</v>
      </c>
      <c r="E113" s="64">
        <v>25.1</v>
      </c>
      <c r="F113" s="64">
        <v>26.1</v>
      </c>
      <c r="G113" s="64">
        <v>25.8</v>
      </c>
    </row>
    <row r="114" spans="2:7" ht="15.75" thickBot="1" x14ac:dyDescent="0.3">
      <c r="B114" s="68"/>
      <c r="C114" s="70">
        <v>16</v>
      </c>
      <c r="D114" s="64">
        <v>24.4</v>
      </c>
      <c r="E114" s="64">
        <v>27.4</v>
      </c>
      <c r="F114" s="64">
        <v>25.5</v>
      </c>
      <c r="G114" s="64">
        <v>23.6</v>
      </c>
    </row>
    <row r="115" spans="2:7" ht="15.75" thickBot="1" x14ac:dyDescent="0.3">
      <c r="B115" s="68"/>
      <c r="C115" s="70">
        <v>17</v>
      </c>
      <c r="D115" s="64">
        <v>23.8</v>
      </c>
      <c r="E115" s="64">
        <v>23.9</v>
      </c>
      <c r="F115" s="64">
        <v>24.4</v>
      </c>
      <c r="G115" s="64">
        <v>23.8</v>
      </c>
    </row>
    <row r="116" spans="2:7" ht="15.75" thickBot="1" x14ac:dyDescent="0.3">
      <c r="B116" s="69"/>
      <c r="C116" s="70">
        <v>18</v>
      </c>
      <c r="D116" s="64">
        <v>22.1</v>
      </c>
      <c r="E116" s="64">
        <v>23.9</v>
      </c>
      <c r="F116" s="64">
        <v>25.1</v>
      </c>
      <c r="G116" s="64">
        <v>23.5</v>
      </c>
    </row>
    <row r="117" spans="2:7" ht="15.75" thickBot="1" x14ac:dyDescent="0.3">
      <c r="B117" s="67" t="s">
        <v>171</v>
      </c>
      <c r="C117" s="70">
        <v>19</v>
      </c>
      <c r="D117" s="64">
        <v>24.1</v>
      </c>
      <c r="E117" s="64">
        <v>26.9</v>
      </c>
      <c r="F117" s="64">
        <v>26.9</v>
      </c>
      <c r="G117" s="64">
        <v>25.4</v>
      </c>
    </row>
    <row r="118" spans="2:7" ht="24.75" thickBot="1" x14ac:dyDescent="0.3">
      <c r="B118" s="67" t="s">
        <v>174</v>
      </c>
      <c r="C118" s="70">
        <v>20</v>
      </c>
      <c r="D118" s="64">
        <v>22.7</v>
      </c>
      <c r="E118" s="64">
        <v>25.3</v>
      </c>
      <c r="F118" s="64">
        <v>25.7</v>
      </c>
      <c r="G118" s="64">
        <v>23.9</v>
      </c>
    </row>
    <row r="119" spans="2:7" ht="15.75" thickBot="1" x14ac:dyDescent="0.3">
      <c r="B119" s="68"/>
      <c r="C119" s="70">
        <v>21</v>
      </c>
      <c r="D119" s="64">
        <v>23.4</v>
      </c>
      <c r="E119" s="64">
        <v>24.6</v>
      </c>
      <c r="F119" s="64">
        <v>25.1</v>
      </c>
      <c r="G119" s="64">
        <v>24.7</v>
      </c>
    </row>
    <row r="120" spans="2:7" ht="15.75" thickBot="1" x14ac:dyDescent="0.3">
      <c r="B120" s="68"/>
      <c r="C120" s="70">
        <v>22</v>
      </c>
      <c r="D120" s="64">
        <v>24.9</v>
      </c>
      <c r="E120" s="64">
        <v>28.5</v>
      </c>
      <c r="F120" s="64">
        <v>29.1</v>
      </c>
      <c r="G120" s="64">
        <v>26.4</v>
      </c>
    </row>
    <row r="121" spans="2:7" ht="15.75" thickBot="1" x14ac:dyDescent="0.3">
      <c r="B121" s="68"/>
      <c r="C121" s="70">
        <v>23</v>
      </c>
      <c r="D121" s="64">
        <v>25</v>
      </c>
      <c r="E121" s="64">
        <v>27.4</v>
      </c>
      <c r="F121" s="64">
        <v>25.4</v>
      </c>
      <c r="G121" s="64">
        <v>23.3</v>
      </c>
    </row>
    <row r="122" spans="2:7" ht="15.75" thickBot="1" x14ac:dyDescent="0.3">
      <c r="B122" s="69"/>
      <c r="C122" s="70">
        <v>24</v>
      </c>
      <c r="D122" s="64">
        <v>21.1</v>
      </c>
      <c r="E122" s="64">
        <v>23.8</v>
      </c>
      <c r="F122" s="64">
        <v>24.2</v>
      </c>
      <c r="G122" s="64">
        <v>22.8</v>
      </c>
    </row>
    <row r="123" spans="2:7" ht="15.75" thickBot="1" x14ac:dyDescent="0.3">
      <c r="B123" s="67" t="s">
        <v>62</v>
      </c>
      <c r="C123" s="70">
        <v>25</v>
      </c>
      <c r="D123" s="64">
        <v>24.5</v>
      </c>
      <c r="E123" s="64">
        <v>26.6</v>
      </c>
      <c r="F123" s="64">
        <v>27.1</v>
      </c>
      <c r="G123" s="64">
        <v>26.2</v>
      </c>
    </row>
    <row r="124" spans="2:7" ht="24.75" thickBot="1" x14ac:dyDescent="0.3">
      <c r="B124" s="67" t="s">
        <v>175</v>
      </c>
      <c r="C124" s="70">
        <v>26</v>
      </c>
      <c r="D124" s="64">
        <v>26.1</v>
      </c>
      <c r="E124" s="64">
        <v>24.8</v>
      </c>
      <c r="F124" s="64">
        <v>25.8</v>
      </c>
      <c r="G124" s="64">
        <v>24.6</v>
      </c>
    </row>
    <row r="125" spans="2:7" ht="15.75" thickBot="1" x14ac:dyDescent="0.3">
      <c r="B125" s="68"/>
      <c r="C125" s="70">
        <v>27</v>
      </c>
      <c r="D125" s="64">
        <v>24.3</v>
      </c>
      <c r="E125" s="64">
        <v>26.4</v>
      </c>
      <c r="F125" s="64">
        <v>28.1</v>
      </c>
      <c r="G125" s="64">
        <v>26.1</v>
      </c>
    </row>
    <row r="126" spans="2:7" ht="15.75" thickBot="1" x14ac:dyDescent="0.3">
      <c r="B126" s="68"/>
      <c r="C126" s="70">
        <v>28</v>
      </c>
      <c r="D126" s="64">
        <v>26.5</v>
      </c>
      <c r="E126" s="64">
        <v>27.9</v>
      </c>
      <c r="F126" s="64">
        <v>28.1</v>
      </c>
      <c r="G126" s="64">
        <v>26.5</v>
      </c>
    </row>
    <row r="127" spans="2:7" ht="15.75" thickBot="1" x14ac:dyDescent="0.3">
      <c r="B127" s="68"/>
      <c r="C127" s="70">
        <v>29</v>
      </c>
      <c r="D127" s="64">
        <v>25</v>
      </c>
      <c r="E127" s="64">
        <v>26.6</v>
      </c>
      <c r="F127" s="64">
        <v>26.7</v>
      </c>
      <c r="G127" s="64">
        <v>26.7</v>
      </c>
    </row>
    <row r="128" spans="2:7" ht="15.75" thickBot="1" x14ac:dyDescent="0.3">
      <c r="B128" s="69"/>
      <c r="C128" s="70">
        <v>30</v>
      </c>
      <c r="D128" s="64">
        <v>21.7</v>
      </c>
      <c r="E128" s="64">
        <v>22.7</v>
      </c>
      <c r="F128" s="64">
        <v>22.7</v>
      </c>
      <c r="G128" s="64">
        <v>22.3</v>
      </c>
    </row>
    <row r="129" spans="2:7" ht="15.75" thickBot="1" x14ac:dyDescent="0.3">
      <c r="B129" s="67" t="s">
        <v>171</v>
      </c>
      <c r="C129" s="70">
        <v>31</v>
      </c>
      <c r="D129" s="64">
        <v>24.7</v>
      </c>
      <c r="E129" s="64">
        <v>26.6</v>
      </c>
      <c r="F129" s="64">
        <v>28.5</v>
      </c>
      <c r="G129" s="64">
        <v>27.1</v>
      </c>
    </row>
    <row r="130" spans="2:7" ht="24.75" thickBot="1" x14ac:dyDescent="0.3">
      <c r="B130" s="67" t="s">
        <v>176</v>
      </c>
      <c r="C130" s="70">
        <v>32</v>
      </c>
      <c r="D130" s="64">
        <v>23.3</v>
      </c>
      <c r="E130" s="64">
        <v>23.9</v>
      </c>
      <c r="F130" s="64">
        <v>24.7</v>
      </c>
      <c r="G130" s="64">
        <v>24.3</v>
      </c>
    </row>
    <row r="131" spans="2:7" ht="15.75" thickBot="1" x14ac:dyDescent="0.3">
      <c r="B131" s="68"/>
      <c r="C131" s="70">
        <v>33</v>
      </c>
      <c r="D131" s="64">
        <v>25.4</v>
      </c>
      <c r="E131" s="64">
        <v>27</v>
      </c>
      <c r="F131" s="64">
        <v>27.7</v>
      </c>
      <c r="G131" s="64">
        <v>26.4</v>
      </c>
    </row>
    <row r="132" spans="2:7" ht="15.75" thickBot="1" x14ac:dyDescent="0.3">
      <c r="B132" s="68"/>
      <c r="C132" s="70">
        <v>34</v>
      </c>
      <c r="D132" s="64">
        <v>25</v>
      </c>
      <c r="E132" s="64">
        <v>26.9</v>
      </c>
      <c r="F132" s="64">
        <v>28.6</v>
      </c>
      <c r="G132" s="64">
        <v>27.8</v>
      </c>
    </row>
    <row r="133" spans="2:7" ht="15.75" thickBot="1" x14ac:dyDescent="0.3">
      <c r="B133" s="68"/>
      <c r="C133" s="70">
        <v>35</v>
      </c>
      <c r="D133" s="64">
        <v>22.9</v>
      </c>
      <c r="E133" s="64">
        <v>24.4</v>
      </c>
      <c r="F133" s="64">
        <v>24.9</v>
      </c>
      <c r="G133" s="64">
        <v>23.2</v>
      </c>
    </row>
    <row r="134" spans="2:7" ht="15.75" thickBot="1" x14ac:dyDescent="0.3">
      <c r="B134" s="69"/>
      <c r="C134" s="70">
        <v>36</v>
      </c>
      <c r="D134" s="64">
        <v>25.1</v>
      </c>
      <c r="E134" s="64">
        <v>25.6</v>
      </c>
      <c r="F134" s="64">
        <v>27</v>
      </c>
      <c r="G134" s="64">
        <v>26.1</v>
      </c>
    </row>
    <row r="135" spans="2:7" ht="15.75" thickBot="1" x14ac:dyDescent="0.3">
      <c r="B135" s="67" t="s">
        <v>68</v>
      </c>
      <c r="C135" s="70">
        <v>37</v>
      </c>
      <c r="D135" s="64">
        <v>23.4</v>
      </c>
      <c r="E135" s="64">
        <v>24.1</v>
      </c>
      <c r="F135" s="64">
        <v>25.9</v>
      </c>
      <c r="G135" s="64">
        <v>22.9</v>
      </c>
    </row>
    <row r="136" spans="2:7" ht="15.75" thickBot="1" x14ac:dyDescent="0.3">
      <c r="B136" s="67" t="s">
        <v>126</v>
      </c>
      <c r="C136" s="70">
        <v>38</v>
      </c>
      <c r="D136" s="64">
        <v>26.4</v>
      </c>
      <c r="E136" s="64">
        <v>28.4</v>
      </c>
      <c r="F136" s="64">
        <v>29.6</v>
      </c>
      <c r="G136" s="64">
        <v>24.9</v>
      </c>
    </row>
    <row r="137" spans="2:7" ht="15.75" thickBot="1" x14ac:dyDescent="0.3">
      <c r="B137" s="68"/>
      <c r="C137" s="70">
        <v>39</v>
      </c>
      <c r="D137" s="64">
        <v>25.1</v>
      </c>
      <c r="E137" s="64">
        <v>28.4</v>
      </c>
      <c r="F137" s="64">
        <v>28.6</v>
      </c>
      <c r="G137" s="64">
        <v>23.6</v>
      </c>
    </row>
    <row r="138" spans="2:7" ht="15.75" thickBot="1" x14ac:dyDescent="0.3">
      <c r="B138" s="68"/>
      <c r="C138" s="70">
        <v>40</v>
      </c>
      <c r="D138" s="64">
        <v>25.1</v>
      </c>
      <c r="E138" s="64">
        <v>27.4</v>
      </c>
      <c r="F138" s="64">
        <v>28.4</v>
      </c>
      <c r="G138" s="64">
        <v>22.5</v>
      </c>
    </row>
    <row r="139" spans="2:7" ht="15.75" thickBot="1" x14ac:dyDescent="0.3">
      <c r="B139" s="68"/>
      <c r="C139" s="70">
        <v>41</v>
      </c>
      <c r="D139" s="64">
        <v>22.9</v>
      </c>
      <c r="E139" s="64">
        <v>25.6</v>
      </c>
      <c r="F139" s="64">
        <v>26.9</v>
      </c>
      <c r="G139" s="64">
        <v>23.9</v>
      </c>
    </row>
    <row r="140" spans="2:7" ht="15.75" thickBot="1" x14ac:dyDescent="0.3">
      <c r="B140" s="69"/>
      <c r="C140" s="70">
        <v>42</v>
      </c>
      <c r="D140" s="64">
        <v>25.9</v>
      </c>
      <c r="E140" s="64">
        <v>27.9</v>
      </c>
      <c r="F140" s="64">
        <v>29.4</v>
      </c>
      <c r="G140" s="64">
        <v>24</v>
      </c>
    </row>
    <row r="145" spans="2:36" ht="15.75" thickBot="1" x14ac:dyDescent="0.3">
      <c r="B145" t="s">
        <v>134</v>
      </c>
    </row>
    <row r="146" spans="2:36" ht="15.75" thickBot="1" x14ac:dyDescent="0.3">
      <c r="B146" s="184"/>
      <c r="C146" s="202" t="s">
        <v>109</v>
      </c>
      <c r="D146" s="202" t="s">
        <v>179</v>
      </c>
      <c r="I146" t="s">
        <v>198</v>
      </c>
    </row>
    <row r="147" spans="2:36" ht="45.75" thickBot="1" x14ac:dyDescent="0.3">
      <c r="B147" s="185"/>
      <c r="C147" s="203"/>
      <c r="D147" s="203"/>
      <c r="E147" s="144" t="s">
        <v>186</v>
      </c>
      <c r="I147" s="181" t="s">
        <v>10</v>
      </c>
      <c r="J147" s="182"/>
      <c r="K147" s="182"/>
      <c r="L147" s="183"/>
      <c r="M147" s="181" t="s">
        <v>62</v>
      </c>
      <c r="N147" s="182"/>
      <c r="O147" s="182"/>
      <c r="P147" s="183"/>
      <c r="Q147" s="181" t="s">
        <v>62</v>
      </c>
      <c r="R147" s="182"/>
      <c r="S147" s="182"/>
      <c r="T147" s="183"/>
      <c r="U147" s="181" t="s">
        <v>62</v>
      </c>
      <c r="V147" s="182"/>
      <c r="W147" s="182"/>
      <c r="X147" s="183"/>
      <c r="Y147" s="181" t="s">
        <v>62</v>
      </c>
      <c r="Z147" s="182"/>
      <c r="AA147" s="182"/>
      <c r="AB147" s="183"/>
      <c r="AC147" s="181" t="s">
        <v>62</v>
      </c>
      <c r="AD147" s="182"/>
      <c r="AE147" s="182"/>
      <c r="AF147" s="183"/>
      <c r="AG147" s="181" t="s">
        <v>68</v>
      </c>
      <c r="AH147" s="182"/>
      <c r="AI147" s="182"/>
      <c r="AJ147" s="183"/>
    </row>
    <row r="148" spans="2:36" ht="15.75" thickBot="1" x14ac:dyDescent="0.3">
      <c r="B148" s="73" t="s">
        <v>119</v>
      </c>
      <c r="C148" s="146">
        <v>301</v>
      </c>
      <c r="D148" s="64">
        <v>1.9</v>
      </c>
      <c r="E148" s="141">
        <f>D148*M10/1000</f>
        <v>0.80369999999999997</v>
      </c>
      <c r="I148" s="178"/>
      <c r="J148" s="179"/>
      <c r="K148" s="179"/>
      <c r="L148" s="180"/>
      <c r="M148" s="178" t="s">
        <v>63</v>
      </c>
      <c r="N148" s="179"/>
      <c r="O148" s="179"/>
      <c r="P148" s="180"/>
      <c r="Q148" s="178" t="s">
        <v>64</v>
      </c>
      <c r="R148" s="179"/>
      <c r="S148" s="179"/>
      <c r="T148" s="180"/>
      <c r="U148" s="178" t="s">
        <v>65</v>
      </c>
      <c r="V148" s="179"/>
      <c r="W148" s="179"/>
      <c r="X148" s="180"/>
      <c r="Y148" s="178" t="s">
        <v>66</v>
      </c>
      <c r="Z148" s="179"/>
      <c r="AA148" s="179"/>
      <c r="AB148" s="180"/>
      <c r="AC148" s="178" t="s">
        <v>67</v>
      </c>
      <c r="AD148" s="179"/>
      <c r="AE148" s="179"/>
      <c r="AF148" s="180"/>
      <c r="AG148" s="178" t="s">
        <v>69</v>
      </c>
      <c r="AH148" s="179"/>
      <c r="AI148" s="179"/>
      <c r="AJ148" s="180"/>
    </row>
    <row r="149" spans="2:36" ht="15.75" thickBot="1" x14ac:dyDescent="0.3">
      <c r="B149" s="74" t="s">
        <v>120</v>
      </c>
      <c r="C149" s="63">
        <v>302</v>
      </c>
      <c r="D149" s="64">
        <v>1.67</v>
      </c>
      <c r="E149" s="141">
        <f t="shared" ref="E149:E212" si="14">D149*M11/1000</f>
        <v>0.79491999999999996</v>
      </c>
      <c r="I149" s="5" t="s">
        <v>12</v>
      </c>
      <c r="J149" s="1" t="s">
        <v>3</v>
      </c>
      <c r="K149" s="1" t="s">
        <v>13</v>
      </c>
      <c r="L149" s="1" t="s">
        <v>14</v>
      </c>
      <c r="M149" s="1" t="s">
        <v>12</v>
      </c>
      <c r="N149" s="1" t="s">
        <v>3</v>
      </c>
      <c r="O149" s="1" t="s">
        <v>13</v>
      </c>
      <c r="P149" s="1" t="s">
        <v>14</v>
      </c>
      <c r="Q149" s="1" t="s">
        <v>12</v>
      </c>
      <c r="R149" s="1" t="s">
        <v>3</v>
      </c>
      <c r="S149" s="1" t="s">
        <v>13</v>
      </c>
      <c r="T149" s="1" t="s">
        <v>14</v>
      </c>
      <c r="U149" s="1" t="s">
        <v>12</v>
      </c>
      <c r="V149" s="1" t="s">
        <v>3</v>
      </c>
      <c r="W149" s="1" t="s">
        <v>13</v>
      </c>
      <c r="X149" s="1" t="s">
        <v>14</v>
      </c>
      <c r="Y149" s="5" t="s">
        <v>12</v>
      </c>
      <c r="Z149" s="1" t="s">
        <v>3</v>
      </c>
      <c r="AA149" s="1" t="s">
        <v>13</v>
      </c>
      <c r="AB149" s="1" t="s">
        <v>14</v>
      </c>
      <c r="AC149" s="1" t="s">
        <v>12</v>
      </c>
      <c r="AD149" s="1" t="s">
        <v>3</v>
      </c>
      <c r="AE149" s="1" t="s">
        <v>13</v>
      </c>
      <c r="AF149" s="1" t="s">
        <v>14</v>
      </c>
      <c r="AG149" s="1" t="s">
        <v>12</v>
      </c>
      <c r="AH149" s="1" t="s">
        <v>3</v>
      </c>
      <c r="AI149" s="1" t="s">
        <v>13</v>
      </c>
      <c r="AJ149" s="1" t="s">
        <v>14</v>
      </c>
    </row>
    <row r="150" spans="2:36" ht="15.75" thickBot="1" x14ac:dyDescent="0.3">
      <c r="B150" s="75"/>
      <c r="C150" s="63">
        <v>303</v>
      </c>
      <c r="D150" s="64">
        <v>2.37</v>
      </c>
      <c r="E150" s="141">
        <f t="shared" si="14"/>
        <v>0.99303000000000008</v>
      </c>
      <c r="I150" s="6">
        <f>AVERAGE(E148:E159)</f>
        <v>0.85700416666666668</v>
      </c>
      <c r="J150" s="3">
        <f>_xlfn.STDEV.S(E148:E159)</f>
        <v>9.9190352670401272E-2</v>
      </c>
      <c r="K150" s="3">
        <f>_xlfn.STDEV.S(E148:E159)/SQRT(12)</f>
        <v>2.8633788407635048E-2</v>
      </c>
      <c r="L150" s="3">
        <v>12</v>
      </c>
      <c r="M150" s="3">
        <f>AVERAGE(E160:E171)</f>
        <v>0.75189416666666664</v>
      </c>
      <c r="N150" s="3">
        <f>_xlfn.STDEV.S(E160:E171)</f>
        <v>0.1515989649435969</v>
      </c>
      <c r="O150" s="3">
        <f>_xlfn.STDEV.S(E160:E171)/SQRT(12)</f>
        <v>4.3762851609527156E-2</v>
      </c>
      <c r="P150" s="3">
        <v>12</v>
      </c>
      <c r="Q150" s="3">
        <f>AVERAGE(E172:E183)</f>
        <v>0.85987999999999987</v>
      </c>
      <c r="R150" s="3">
        <f>_xlfn.STDEV.S(E172:E183)</f>
        <v>0.13069894469908672</v>
      </c>
      <c r="S150" s="3">
        <f>_xlfn.STDEV.S(E172:E182)/SQRT(12)</f>
        <v>3.9241159849877888E-2</v>
      </c>
      <c r="T150" s="3">
        <v>12</v>
      </c>
      <c r="U150" s="3">
        <f>AVERAGE(E184:E195)</f>
        <v>0.84169749999999999</v>
      </c>
      <c r="V150" s="3">
        <f>_xlfn.STDEV.S(E184:E195)</f>
        <v>0.12223305795413225</v>
      </c>
      <c r="W150" s="3">
        <f>_xlfn.STDEV.S(E184:E195)/SQRT(12)</f>
        <v>3.5285644456844692E-2</v>
      </c>
      <c r="X150" s="3">
        <v>12</v>
      </c>
      <c r="Y150" s="6">
        <f>AVERAGE(E196:E207)</f>
        <v>0.88842166666666678</v>
      </c>
      <c r="Z150" s="3">
        <f>_xlfn.STDEV.S(E196:E207)</f>
        <v>0.14760920609583342</v>
      </c>
      <c r="AA150" s="3">
        <f>_xlfn.STDEV.S(E196:E207)/SQRT(12)</f>
        <v>4.2611107437148188E-2</v>
      </c>
      <c r="AB150" s="3">
        <v>12</v>
      </c>
      <c r="AC150" s="3">
        <f>AVERAGE(E208:E219)</f>
        <v>0.83671833333333323</v>
      </c>
      <c r="AD150" s="3">
        <f>_xlfn.STDEV.S(E208:E219)</f>
        <v>0.15633687035799809</v>
      </c>
      <c r="AE150" s="3">
        <f>_xlfn.STDEV.S(E208:E219)/SQRT(12)</f>
        <v>4.5130567092726913E-2</v>
      </c>
      <c r="AF150" s="3">
        <v>12</v>
      </c>
      <c r="AG150" s="3">
        <f>AVERAGE(E220:E231)</f>
        <v>0.45284666666666668</v>
      </c>
      <c r="AH150" s="3">
        <f>_xlfn.STDEV.S(E220:E231)</f>
        <v>5.8012609496609156E-2</v>
      </c>
      <c r="AI150" s="3">
        <f>_xlfn.STDEV.S(E220:E231)/SQRT(12)</f>
        <v>1.6746797854629968E-2</v>
      </c>
      <c r="AJ150" s="3">
        <v>12</v>
      </c>
    </row>
    <row r="151" spans="2:36" ht="15.75" thickBot="1" x14ac:dyDescent="0.3">
      <c r="B151" s="75"/>
      <c r="C151" s="63">
        <v>304</v>
      </c>
      <c r="D151" s="64">
        <v>2.29</v>
      </c>
      <c r="E151" s="141">
        <f t="shared" si="14"/>
        <v>1.02363</v>
      </c>
    </row>
    <row r="152" spans="2:36" ht="15.75" thickBot="1" x14ac:dyDescent="0.3">
      <c r="B152" s="75"/>
      <c r="C152" s="63">
        <v>305</v>
      </c>
      <c r="D152" s="64">
        <v>1.85</v>
      </c>
      <c r="E152" s="141">
        <f t="shared" si="14"/>
        <v>0.78255000000000008</v>
      </c>
    </row>
    <row r="153" spans="2:36" ht="15.75" thickBot="1" x14ac:dyDescent="0.3">
      <c r="B153" s="75"/>
      <c r="C153" s="63">
        <v>306</v>
      </c>
      <c r="D153" s="64">
        <v>1.89</v>
      </c>
      <c r="E153" s="141">
        <f t="shared" si="14"/>
        <v>0.83916000000000002</v>
      </c>
    </row>
    <row r="154" spans="2:36" ht="15.75" thickBot="1" x14ac:dyDescent="0.3">
      <c r="B154" s="75"/>
      <c r="C154" s="63">
        <v>307</v>
      </c>
      <c r="D154" s="64">
        <v>1.98</v>
      </c>
      <c r="E154" s="141">
        <f t="shared" si="14"/>
        <v>0.76625999999999994</v>
      </c>
    </row>
    <row r="155" spans="2:36" ht="15.75" thickBot="1" x14ac:dyDescent="0.3">
      <c r="B155" s="75"/>
      <c r="C155" s="63">
        <v>308</v>
      </c>
      <c r="D155" s="64">
        <v>1.93</v>
      </c>
      <c r="E155" s="141">
        <f t="shared" si="14"/>
        <v>0.81252999999999997</v>
      </c>
      <c r="I155" t="s">
        <v>72</v>
      </c>
      <c r="N155" t="s">
        <v>189</v>
      </c>
    </row>
    <row r="156" spans="2:36" ht="15.75" thickBot="1" x14ac:dyDescent="0.3">
      <c r="B156" s="75"/>
      <c r="C156" s="63">
        <v>309</v>
      </c>
      <c r="D156" s="64">
        <v>1.94</v>
      </c>
      <c r="E156" s="141">
        <f t="shared" si="14"/>
        <v>0.85165999999999997</v>
      </c>
      <c r="I156" s="181" t="s">
        <v>10</v>
      </c>
      <c r="J156" s="182"/>
      <c r="K156" s="182"/>
      <c r="L156" s="183"/>
      <c r="M156" s="181" t="s">
        <v>62</v>
      </c>
      <c r="N156" s="182"/>
      <c r="O156" s="182"/>
      <c r="P156" s="183"/>
      <c r="Q156" s="181" t="s">
        <v>62</v>
      </c>
      <c r="R156" s="182"/>
      <c r="S156" s="182"/>
      <c r="T156" s="183"/>
      <c r="U156" s="181" t="s">
        <v>62</v>
      </c>
      <c r="V156" s="182"/>
      <c r="W156" s="182"/>
      <c r="X156" s="183"/>
      <c r="Y156" s="181" t="s">
        <v>62</v>
      </c>
      <c r="Z156" s="182"/>
      <c r="AA156" s="182"/>
      <c r="AB156" s="183"/>
      <c r="AC156" s="181" t="s">
        <v>62</v>
      </c>
      <c r="AD156" s="182"/>
      <c r="AE156" s="182"/>
      <c r="AF156" s="183"/>
      <c r="AG156" s="181" t="s">
        <v>68</v>
      </c>
      <c r="AH156" s="182"/>
      <c r="AI156" s="182"/>
      <c r="AJ156" s="183"/>
    </row>
    <row r="157" spans="2:36" ht="15.75" thickBot="1" x14ac:dyDescent="0.3">
      <c r="B157" s="75"/>
      <c r="C157" s="63">
        <v>310</v>
      </c>
      <c r="D157" s="64">
        <v>2.13</v>
      </c>
      <c r="E157" s="141">
        <f t="shared" si="14"/>
        <v>0.89246999999999987</v>
      </c>
      <c r="I157" s="178"/>
      <c r="J157" s="179"/>
      <c r="K157" s="179"/>
      <c r="L157" s="180"/>
      <c r="M157" s="178" t="s">
        <v>63</v>
      </c>
      <c r="N157" s="179"/>
      <c r="O157" s="179"/>
      <c r="P157" s="180"/>
      <c r="Q157" s="178" t="s">
        <v>64</v>
      </c>
      <c r="R157" s="179"/>
      <c r="S157" s="179"/>
      <c r="T157" s="180"/>
      <c r="U157" s="178" t="s">
        <v>65</v>
      </c>
      <c r="V157" s="179"/>
      <c r="W157" s="179"/>
      <c r="X157" s="180"/>
      <c r="Y157" s="178" t="s">
        <v>66</v>
      </c>
      <c r="Z157" s="179"/>
      <c r="AA157" s="179"/>
      <c r="AB157" s="180"/>
      <c r="AC157" s="178" t="s">
        <v>67</v>
      </c>
      <c r="AD157" s="179"/>
      <c r="AE157" s="179"/>
      <c r="AF157" s="180"/>
      <c r="AG157" s="178" t="s">
        <v>69</v>
      </c>
      <c r="AH157" s="179"/>
      <c r="AI157" s="179"/>
      <c r="AJ157" s="180"/>
    </row>
    <row r="158" spans="2:36" ht="15.75" thickBot="1" x14ac:dyDescent="0.3">
      <c r="B158" s="75"/>
      <c r="C158" s="63">
        <v>311</v>
      </c>
      <c r="D158" s="64">
        <v>2.68</v>
      </c>
      <c r="E158" s="141">
        <f t="shared" si="14"/>
        <v>0.99964000000000008</v>
      </c>
      <c r="I158" s="5" t="s">
        <v>12</v>
      </c>
      <c r="J158" s="1" t="s">
        <v>3</v>
      </c>
      <c r="K158" s="1" t="s">
        <v>13</v>
      </c>
      <c r="L158" s="1" t="s">
        <v>14</v>
      </c>
      <c r="M158" s="1" t="s">
        <v>12</v>
      </c>
      <c r="N158" s="1" t="s">
        <v>3</v>
      </c>
      <c r="O158" s="1" t="s">
        <v>13</v>
      </c>
      <c r="P158" s="1" t="s">
        <v>14</v>
      </c>
      <c r="Q158" s="1" t="s">
        <v>12</v>
      </c>
      <c r="R158" s="1" t="s">
        <v>3</v>
      </c>
      <c r="S158" s="1" t="s">
        <v>13</v>
      </c>
      <c r="T158" s="1" t="s">
        <v>14</v>
      </c>
      <c r="U158" s="1" t="s">
        <v>12</v>
      </c>
      <c r="V158" s="1" t="s">
        <v>3</v>
      </c>
      <c r="W158" s="1" t="s">
        <v>13</v>
      </c>
      <c r="X158" s="1" t="s">
        <v>14</v>
      </c>
      <c r="Y158" s="5" t="s">
        <v>12</v>
      </c>
      <c r="Z158" s="1" t="s">
        <v>3</v>
      </c>
      <c r="AA158" s="1" t="s">
        <v>13</v>
      </c>
      <c r="AB158" s="1" t="s">
        <v>14</v>
      </c>
      <c r="AC158" s="1" t="s">
        <v>12</v>
      </c>
      <c r="AD158" s="1" t="s">
        <v>3</v>
      </c>
      <c r="AE158" s="1" t="s">
        <v>13</v>
      </c>
      <c r="AF158" s="1" t="s">
        <v>14</v>
      </c>
      <c r="AG158" s="1" t="s">
        <v>12</v>
      </c>
      <c r="AH158" s="1" t="s">
        <v>3</v>
      </c>
      <c r="AI158" s="1" t="s">
        <v>13</v>
      </c>
      <c r="AJ158" s="1" t="s">
        <v>14</v>
      </c>
    </row>
    <row r="159" spans="2:36" ht="15.75" thickBot="1" x14ac:dyDescent="0.3">
      <c r="B159" s="76"/>
      <c r="C159" s="63">
        <v>312</v>
      </c>
      <c r="D159" s="64">
        <v>1.75</v>
      </c>
      <c r="E159" s="141">
        <f t="shared" si="14"/>
        <v>0.72450000000000003</v>
      </c>
      <c r="I159" s="6">
        <v>2.0299999999999998</v>
      </c>
      <c r="J159" s="3">
        <f t="shared" ref="J159" si="15">SQRT(12)*K159</f>
        <v>0.28752043405643363</v>
      </c>
      <c r="K159" s="3">
        <v>8.3000000000000004E-2</v>
      </c>
      <c r="L159" s="3">
        <v>12</v>
      </c>
      <c r="M159" s="3">
        <v>1.79</v>
      </c>
      <c r="N159" s="3">
        <f t="shared" ref="N159" si="16">SQRT(12)*O159</f>
        <v>0.33255375505322443</v>
      </c>
      <c r="O159" s="3">
        <v>9.6000000000000002E-2</v>
      </c>
      <c r="P159" s="3">
        <v>12</v>
      </c>
      <c r="Q159" s="3">
        <v>2.0099999999999998</v>
      </c>
      <c r="R159" s="3">
        <f t="shared" ref="R159" si="17">SQRT(12)*S159</f>
        <v>0.33255375505322443</v>
      </c>
      <c r="S159" s="3">
        <v>9.6000000000000002E-2</v>
      </c>
      <c r="T159" s="3">
        <v>12</v>
      </c>
      <c r="U159" s="3">
        <v>2</v>
      </c>
      <c r="V159" s="3">
        <f t="shared" ref="V159" si="18">SQRT(12)*W159</f>
        <v>0.21477430013854076</v>
      </c>
      <c r="W159" s="3">
        <v>6.2E-2</v>
      </c>
      <c r="X159" s="3">
        <v>12</v>
      </c>
      <c r="Y159" s="6">
        <v>2.08</v>
      </c>
      <c r="Z159" s="3">
        <f t="shared" ref="Z159" si="19">SQRT(12)*AA159</f>
        <v>0.28752043405643363</v>
      </c>
      <c r="AA159" s="3">
        <v>8.3000000000000004E-2</v>
      </c>
      <c r="AB159" s="3">
        <v>12</v>
      </c>
      <c r="AC159" s="3">
        <v>2.02</v>
      </c>
      <c r="AD159" s="3">
        <f t="shared" ref="AD159" si="20">SQRT(12)*AE159</f>
        <v>0.31176914536239786</v>
      </c>
      <c r="AE159" s="3">
        <v>0.09</v>
      </c>
      <c r="AF159" s="3">
        <v>12</v>
      </c>
      <c r="AG159" s="3" t="s">
        <v>73</v>
      </c>
      <c r="AH159" s="3">
        <f t="shared" ref="AH159" si="21">SQRT(12)*AI159</f>
        <v>0.12124355652982141</v>
      </c>
      <c r="AI159" s="3">
        <v>3.5000000000000003E-2</v>
      </c>
      <c r="AJ159" s="3">
        <v>12</v>
      </c>
    </row>
    <row r="160" spans="2:36" ht="15.75" thickBot="1" x14ac:dyDescent="0.3">
      <c r="B160" s="74" t="s">
        <v>62</v>
      </c>
      <c r="C160" s="63">
        <v>313</v>
      </c>
      <c r="D160" s="64">
        <v>1.5</v>
      </c>
      <c r="E160" s="141">
        <f t="shared" si="14"/>
        <v>0.53700000000000003</v>
      </c>
    </row>
    <row r="161" spans="2:5" ht="26.25" thickBot="1" x14ac:dyDescent="0.3">
      <c r="B161" s="78" t="s">
        <v>183</v>
      </c>
      <c r="C161" s="63">
        <v>314</v>
      </c>
      <c r="D161" s="64">
        <v>1.53</v>
      </c>
      <c r="E161" s="141">
        <f t="shared" si="14"/>
        <v>0.74663999999999997</v>
      </c>
    </row>
    <row r="162" spans="2:5" ht="15.75" thickBot="1" x14ac:dyDescent="0.3">
      <c r="B162" s="75"/>
      <c r="C162" s="63">
        <v>315</v>
      </c>
      <c r="D162" s="64">
        <v>1.92</v>
      </c>
      <c r="E162" s="141">
        <f t="shared" si="14"/>
        <v>0.88319999999999999</v>
      </c>
    </row>
    <row r="163" spans="2:5" ht="15.75" thickBot="1" x14ac:dyDescent="0.3">
      <c r="B163" s="75"/>
      <c r="C163" s="63">
        <v>316</v>
      </c>
      <c r="D163" s="64">
        <v>2.15</v>
      </c>
      <c r="E163" s="141">
        <f t="shared" si="14"/>
        <v>0.82129999999999992</v>
      </c>
    </row>
    <row r="164" spans="2:5" ht="15.75" thickBot="1" x14ac:dyDescent="0.3">
      <c r="B164" s="75"/>
      <c r="C164" s="63">
        <v>317</v>
      </c>
      <c r="D164" s="64">
        <v>1.68</v>
      </c>
      <c r="E164" s="141">
        <f t="shared" si="14"/>
        <v>0.73248000000000002</v>
      </c>
    </row>
    <row r="165" spans="2:5" ht="15.75" thickBot="1" x14ac:dyDescent="0.3">
      <c r="B165" s="75"/>
      <c r="C165" s="63">
        <v>318</v>
      </c>
      <c r="D165" s="64">
        <v>1.57</v>
      </c>
      <c r="E165" s="141">
        <f t="shared" si="14"/>
        <v>0.62329000000000012</v>
      </c>
    </row>
    <row r="166" spans="2:5" ht="15.75" thickBot="1" x14ac:dyDescent="0.3">
      <c r="B166" s="75"/>
      <c r="C166" s="63">
        <v>319</v>
      </c>
      <c r="D166" s="64">
        <v>2.56</v>
      </c>
      <c r="E166" s="141">
        <f t="shared" si="14"/>
        <v>1.08544</v>
      </c>
    </row>
    <row r="167" spans="2:5" ht="15.75" thickBot="1" x14ac:dyDescent="0.3">
      <c r="B167" s="75"/>
      <c r="C167" s="63">
        <v>320</v>
      </c>
      <c r="D167" s="64">
        <v>2.1</v>
      </c>
      <c r="E167" s="141">
        <f t="shared" si="14"/>
        <v>0.89460000000000006</v>
      </c>
    </row>
    <row r="168" spans="2:5" ht="15.75" thickBot="1" x14ac:dyDescent="0.3">
      <c r="B168" s="75"/>
      <c r="C168" s="63">
        <v>321</v>
      </c>
      <c r="D168" s="64">
        <v>1.75</v>
      </c>
      <c r="E168" s="141">
        <f t="shared" si="14"/>
        <v>0.76824999999999999</v>
      </c>
    </row>
    <row r="169" spans="2:5" ht="15.75" thickBot="1" x14ac:dyDescent="0.3">
      <c r="B169" s="75"/>
      <c r="C169" s="63">
        <v>322</v>
      </c>
      <c r="D169" s="64">
        <v>1.49</v>
      </c>
      <c r="E169" s="141">
        <f t="shared" si="14"/>
        <v>0.62729000000000001</v>
      </c>
    </row>
    <row r="170" spans="2:5" ht="15.75" thickBot="1" x14ac:dyDescent="0.3">
      <c r="B170" s="75"/>
      <c r="C170" s="63">
        <v>323</v>
      </c>
      <c r="D170" s="64">
        <v>1.52</v>
      </c>
      <c r="E170" s="141">
        <f t="shared" si="14"/>
        <v>0.64448000000000005</v>
      </c>
    </row>
    <row r="171" spans="2:5" ht="15.75" thickBot="1" x14ac:dyDescent="0.3">
      <c r="B171" s="76"/>
      <c r="C171" s="63">
        <v>324</v>
      </c>
      <c r="D171" s="64">
        <v>1.72</v>
      </c>
      <c r="E171" s="141">
        <f t="shared" si="14"/>
        <v>0.65876000000000001</v>
      </c>
    </row>
    <row r="172" spans="2:5" ht="15.75" thickBot="1" x14ac:dyDescent="0.3">
      <c r="B172" s="74" t="s">
        <v>62</v>
      </c>
      <c r="C172" s="63">
        <v>325</v>
      </c>
      <c r="D172" s="64">
        <v>1.66</v>
      </c>
      <c r="E172" s="141">
        <f t="shared" si="14"/>
        <v>0.81340000000000001</v>
      </c>
    </row>
    <row r="173" spans="2:5" ht="26.25" thickBot="1" x14ac:dyDescent="0.3">
      <c r="B173" s="78" t="s">
        <v>184</v>
      </c>
      <c r="C173" s="63">
        <v>326</v>
      </c>
      <c r="D173" s="64">
        <v>1.93</v>
      </c>
      <c r="E173" s="141">
        <f t="shared" si="14"/>
        <v>0.82411000000000001</v>
      </c>
    </row>
    <row r="174" spans="2:5" ht="15.75" thickBot="1" x14ac:dyDescent="0.3">
      <c r="B174" s="75"/>
      <c r="C174" s="63">
        <v>327</v>
      </c>
      <c r="D174" s="64">
        <v>1.82</v>
      </c>
      <c r="E174" s="141">
        <f t="shared" si="14"/>
        <v>0.73346</v>
      </c>
    </row>
    <row r="175" spans="2:5" ht="15.75" thickBot="1" x14ac:dyDescent="0.3">
      <c r="B175" s="75"/>
      <c r="C175" s="63">
        <v>328</v>
      </c>
      <c r="D175" s="64">
        <v>1.76</v>
      </c>
      <c r="E175" s="141">
        <f t="shared" si="14"/>
        <v>0.78671999999999997</v>
      </c>
    </row>
    <row r="176" spans="2:5" ht="15.75" thickBot="1" x14ac:dyDescent="0.3">
      <c r="B176" s="75"/>
      <c r="C176" s="63">
        <v>329</v>
      </c>
      <c r="D176" s="64">
        <v>1.94</v>
      </c>
      <c r="E176" s="141">
        <f t="shared" si="14"/>
        <v>0.85165999999999997</v>
      </c>
    </row>
    <row r="177" spans="2:5" ht="15.75" thickBot="1" x14ac:dyDescent="0.3">
      <c r="B177" s="75"/>
      <c r="C177" s="63">
        <v>330</v>
      </c>
      <c r="D177" s="64">
        <v>2.69</v>
      </c>
      <c r="E177" s="141">
        <f t="shared" si="14"/>
        <v>1.0921399999999999</v>
      </c>
    </row>
    <row r="178" spans="2:5" ht="15.75" thickBot="1" x14ac:dyDescent="0.3">
      <c r="B178" s="75"/>
      <c r="C178" s="63">
        <v>331</v>
      </c>
      <c r="D178" s="64">
        <v>2.35</v>
      </c>
      <c r="E178" s="141">
        <f t="shared" si="14"/>
        <v>1.0011000000000001</v>
      </c>
    </row>
    <row r="179" spans="2:5" ht="15.75" thickBot="1" x14ac:dyDescent="0.3">
      <c r="B179" s="75"/>
      <c r="C179" s="63">
        <v>332</v>
      </c>
      <c r="D179" s="64">
        <v>1.95</v>
      </c>
      <c r="E179" s="141">
        <f t="shared" si="14"/>
        <v>0.92625000000000002</v>
      </c>
    </row>
    <row r="180" spans="2:5" ht="15.75" thickBot="1" x14ac:dyDescent="0.3">
      <c r="B180" s="75"/>
      <c r="C180" s="63">
        <v>333</v>
      </c>
      <c r="D180" s="64">
        <v>1.76</v>
      </c>
      <c r="E180" s="141">
        <f t="shared" si="14"/>
        <v>0.67935999999999996</v>
      </c>
    </row>
    <row r="181" spans="2:5" ht="15.75" thickBot="1" x14ac:dyDescent="0.3">
      <c r="B181" s="75"/>
      <c r="C181" s="63">
        <v>334</v>
      </c>
      <c r="D181" s="64">
        <v>1.71</v>
      </c>
      <c r="E181" s="141">
        <f t="shared" si="14"/>
        <v>0.75068999999999997</v>
      </c>
    </row>
    <row r="182" spans="2:5" ht="15.75" thickBot="1" x14ac:dyDescent="0.3">
      <c r="B182" s="75"/>
      <c r="C182" s="63">
        <v>335</v>
      </c>
      <c r="D182" s="64">
        <v>2.4900000000000002</v>
      </c>
      <c r="E182" s="141">
        <f t="shared" si="14"/>
        <v>1.0532699999999999</v>
      </c>
    </row>
    <row r="183" spans="2:5" ht="15.75" thickBot="1" x14ac:dyDescent="0.3">
      <c r="B183" s="77"/>
      <c r="C183" s="65">
        <v>336</v>
      </c>
      <c r="D183" s="64">
        <v>2.1</v>
      </c>
      <c r="E183" s="141">
        <f t="shared" si="14"/>
        <v>0.80640000000000012</v>
      </c>
    </row>
    <row r="184" spans="2:5" ht="15.75" thickBot="1" x14ac:dyDescent="0.3">
      <c r="B184" s="74" t="s">
        <v>62</v>
      </c>
      <c r="C184" s="3">
        <v>337</v>
      </c>
      <c r="D184" s="64">
        <v>1.71</v>
      </c>
      <c r="E184" s="141">
        <f t="shared" si="14"/>
        <v>0.70623000000000002</v>
      </c>
    </row>
    <row r="185" spans="2:5" ht="26.25" thickBot="1" x14ac:dyDescent="0.3">
      <c r="B185" s="78" t="s">
        <v>182</v>
      </c>
      <c r="C185" s="3">
        <v>338</v>
      </c>
      <c r="D185" s="64">
        <v>2.16</v>
      </c>
      <c r="E185" s="141">
        <f t="shared" si="14"/>
        <v>0.96120000000000005</v>
      </c>
    </row>
    <row r="186" spans="2:5" ht="15.75" thickBot="1" x14ac:dyDescent="0.3">
      <c r="B186" s="75"/>
      <c r="C186" s="3">
        <v>339</v>
      </c>
      <c r="D186" s="64">
        <v>1.85</v>
      </c>
      <c r="E186" s="141">
        <f t="shared" si="14"/>
        <v>0.72520000000000007</v>
      </c>
    </row>
    <row r="187" spans="2:5" ht="15.75" thickBot="1" x14ac:dyDescent="0.3">
      <c r="B187" s="75"/>
      <c r="C187" s="3">
        <v>340</v>
      </c>
      <c r="D187" s="64">
        <v>2.13</v>
      </c>
      <c r="E187" s="141">
        <f t="shared" si="14"/>
        <v>0.90737999999999996</v>
      </c>
    </row>
    <row r="188" spans="2:5" ht="15.75" thickBot="1" x14ac:dyDescent="0.3">
      <c r="B188" s="75"/>
      <c r="C188" s="3">
        <v>341</v>
      </c>
      <c r="D188" s="64">
        <v>2.06</v>
      </c>
      <c r="E188" s="141">
        <f t="shared" si="14"/>
        <v>0.78692000000000006</v>
      </c>
    </row>
    <row r="189" spans="2:5" ht="15.75" thickBot="1" x14ac:dyDescent="0.3">
      <c r="B189" s="75"/>
      <c r="C189" s="3">
        <v>342</v>
      </c>
      <c r="D189" s="64">
        <v>1.8</v>
      </c>
      <c r="E189" s="141">
        <f t="shared" si="14"/>
        <v>0.77760000000000007</v>
      </c>
    </row>
    <row r="190" spans="2:5" ht="15.75" thickBot="1" x14ac:dyDescent="0.3">
      <c r="B190" s="75"/>
      <c r="C190" s="3">
        <v>343</v>
      </c>
      <c r="D190" s="64">
        <v>2.17</v>
      </c>
      <c r="E190" s="141">
        <f t="shared" si="14"/>
        <v>0.98517999999999994</v>
      </c>
    </row>
    <row r="191" spans="2:5" ht="15.75" thickBot="1" x14ac:dyDescent="0.3">
      <c r="B191" s="75"/>
      <c r="C191" s="3">
        <v>344</v>
      </c>
      <c r="D191" s="64">
        <v>1.82</v>
      </c>
      <c r="E191" s="141">
        <f t="shared" si="14"/>
        <v>0.76258000000000004</v>
      </c>
    </row>
    <row r="192" spans="2:5" ht="15.75" thickBot="1" x14ac:dyDescent="0.3">
      <c r="B192" s="75"/>
      <c r="C192" s="3">
        <v>345</v>
      </c>
      <c r="D192" s="64">
        <v>1.93</v>
      </c>
      <c r="E192" s="141">
        <f t="shared" si="14"/>
        <v>0.82411000000000001</v>
      </c>
    </row>
    <row r="193" spans="2:5" ht="15.75" thickBot="1" x14ac:dyDescent="0.3">
      <c r="B193" s="75"/>
      <c r="C193" s="3">
        <v>346</v>
      </c>
      <c r="D193" s="64">
        <v>2.23</v>
      </c>
      <c r="E193" s="141">
        <f t="shared" si="14"/>
        <v>0.98788999999999993</v>
      </c>
    </row>
    <row r="194" spans="2:5" ht="15.75" thickBot="1" x14ac:dyDescent="0.3">
      <c r="B194" s="75"/>
      <c r="C194" s="3">
        <v>347</v>
      </c>
      <c r="D194" s="64">
        <v>2.39</v>
      </c>
      <c r="E194" s="141">
        <f t="shared" si="14"/>
        <v>1.00858</v>
      </c>
    </row>
    <row r="195" spans="2:5" ht="15.75" thickBot="1" x14ac:dyDescent="0.3">
      <c r="B195" s="77"/>
      <c r="C195" s="3">
        <v>348</v>
      </c>
      <c r="D195" s="64">
        <v>1.78</v>
      </c>
      <c r="E195" s="141">
        <f t="shared" si="14"/>
        <v>0.66749999999999998</v>
      </c>
    </row>
    <row r="196" spans="2:5" ht="15.75" thickBot="1" x14ac:dyDescent="0.3">
      <c r="B196" s="73" t="s">
        <v>62</v>
      </c>
      <c r="C196" s="63">
        <v>349</v>
      </c>
      <c r="D196" s="64">
        <v>2.2799999999999998</v>
      </c>
      <c r="E196" s="141">
        <f t="shared" si="14"/>
        <v>0.9872399999999999</v>
      </c>
    </row>
    <row r="197" spans="2:5" ht="26.25" thickBot="1" x14ac:dyDescent="0.3">
      <c r="B197" s="78" t="s">
        <v>181</v>
      </c>
      <c r="C197" s="63">
        <v>350</v>
      </c>
      <c r="D197" s="64">
        <v>2.2599999999999998</v>
      </c>
      <c r="E197" s="141">
        <f t="shared" si="14"/>
        <v>0.99213999999999991</v>
      </c>
    </row>
    <row r="198" spans="2:5" ht="15.75" thickBot="1" x14ac:dyDescent="0.3">
      <c r="B198" s="75"/>
      <c r="C198" s="63">
        <v>351</v>
      </c>
      <c r="D198" s="64">
        <v>2.4700000000000002</v>
      </c>
      <c r="E198" s="141">
        <f t="shared" si="14"/>
        <v>1.0744500000000001</v>
      </c>
    </row>
    <row r="199" spans="2:5" ht="15.75" thickBot="1" x14ac:dyDescent="0.3">
      <c r="B199" s="75"/>
      <c r="C199" s="63">
        <v>352</v>
      </c>
      <c r="D199" s="64">
        <v>1.66</v>
      </c>
      <c r="E199" s="141">
        <f t="shared" si="14"/>
        <v>0.70550000000000002</v>
      </c>
    </row>
    <row r="200" spans="2:5" ht="15.75" thickBot="1" x14ac:dyDescent="0.3">
      <c r="B200" s="75"/>
      <c r="C200" s="63">
        <v>353</v>
      </c>
      <c r="D200" s="64">
        <v>2.27</v>
      </c>
      <c r="E200" s="141">
        <f t="shared" si="14"/>
        <v>0.93070000000000008</v>
      </c>
    </row>
    <row r="201" spans="2:5" ht="15.75" thickBot="1" x14ac:dyDescent="0.3">
      <c r="B201" s="75"/>
      <c r="C201" s="63">
        <v>354</v>
      </c>
      <c r="D201" s="64">
        <v>2.13</v>
      </c>
      <c r="E201" s="141">
        <f t="shared" si="14"/>
        <v>1.0287899999999999</v>
      </c>
    </row>
    <row r="202" spans="2:5" ht="15.75" thickBot="1" x14ac:dyDescent="0.3">
      <c r="B202" s="75"/>
      <c r="C202" s="63">
        <v>355</v>
      </c>
      <c r="D202" s="64">
        <v>2.2999999999999998</v>
      </c>
      <c r="E202" s="141">
        <f t="shared" si="14"/>
        <v>0.87629999999999997</v>
      </c>
    </row>
    <row r="203" spans="2:5" ht="15.75" thickBot="1" x14ac:dyDescent="0.3">
      <c r="B203" s="75"/>
      <c r="C203" s="63">
        <v>356</v>
      </c>
      <c r="D203" s="64">
        <v>2.08</v>
      </c>
      <c r="E203" s="141">
        <f t="shared" si="14"/>
        <v>1.0753600000000001</v>
      </c>
    </row>
    <row r="204" spans="2:5" ht="15.75" thickBot="1" x14ac:dyDescent="0.3">
      <c r="B204" s="75"/>
      <c r="C204" s="63">
        <v>357</v>
      </c>
      <c r="D204" s="64">
        <v>1.68</v>
      </c>
      <c r="E204" s="141">
        <f t="shared" si="14"/>
        <v>0.76776</v>
      </c>
    </row>
    <row r="205" spans="2:5" ht="15.75" thickBot="1" x14ac:dyDescent="0.3">
      <c r="B205" s="75"/>
      <c r="C205" s="63">
        <v>358</v>
      </c>
      <c r="D205" s="64">
        <v>2.2400000000000002</v>
      </c>
      <c r="E205" s="141">
        <f t="shared" si="14"/>
        <v>0.83776000000000006</v>
      </c>
    </row>
    <row r="206" spans="2:5" ht="15.75" thickBot="1" x14ac:dyDescent="0.3">
      <c r="B206" s="75"/>
      <c r="C206" s="63">
        <v>359</v>
      </c>
      <c r="D206" s="64">
        <v>1.93</v>
      </c>
      <c r="E206" s="141">
        <f t="shared" si="14"/>
        <v>0.71023999999999998</v>
      </c>
    </row>
    <row r="207" spans="2:5" ht="15.75" thickBot="1" x14ac:dyDescent="0.3">
      <c r="B207" s="77"/>
      <c r="C207" s="63">
        <v>360</v>
      </c>
      <c r="D207" s="64">
        <v>1.63</v>
      </c>
      <c r="E207" s="141">
        <f t="shared" si="14"/>
        <v>0.67481999999999998</v>
      </c>
    </row>
    <row r="208" spans="2:5" ht="15.75" thickBot="1" x14ac:dyDescent="0.3">
      <c r="B208" s="74" t="s">
        <v>62</v>
      </c>
      <c r="C208" s="63">
        <v>361</v>
      </c>
      <c r="D208" s="64">
        <v>2.0299999999999998</v>
      </c>
      <c r="E208" s="141">
        <f t="shared" si="14"/>
        <v>0.9581599999999999</v>
      </c>
    </row>
    <row r="209" spans="2:5" ht="26.25" thickBot="1" x14ac:dyDescent="0.3">
      <c r="B209" s="78" t="s">
        <v>180</v>
      </c>
      <c r="C209" s="63">
        <v>362</v>
      </c>
      <c r="D209" s="64">
        <v>1.74</v>
      </c>
      <c r="E209" s="141">
        <f t="shared" si="14"/>
        <v>0.70817999999999992</v>
      </c>
    </row>
    <row r="210" spans="2:5" ht="15.75" thickBot="1" x14ac:dyDescent="0.3">
      <c r="B210" s="75"/>
      <c r="C210" s="63">
        <v>363</v>
      </c>
      <c r="D210" s="64">
        <v>1.98</v>
      </c>
      <c r="E210" s="141">
        <f t="shared" si="14"/>
        <v>0.73655999999999999</v>
      </c>
    </row>
    <row r="211" spans="2:5" ht="15.75" thickBot="1" x14ac:dyDescent="0.3">
      <c r="B211" s="75"/>
      <c r="C211" s="63">
        <v>364</v>
      </c>
      <c r="D211" s="64">
        <v>2.4500000000000002</v>
      </c>
      <c r="E211" s="141">
        <f t="shared" si="14"/>
        <v>0.97755000000000003</v>
      </c>
    </row>
    <row r="212" spans="2:5" ht="15.75" thickBot="1" x14ac:dyDescent="0.3">
      <c r="B212" s="75"/>
      <c r="C212" s="63">
        <v>365</v>
      </c>
      <c r="D212" s="64">
        <v>1.61</v>
      </c>
      <c r="E212" s="141">
        <f t="shared" si="14"/>
        <v>0.66976000000000002</v>
      </c>
    </row>
    <row r="213" spans="2:5" ht="15.75" thickBot="1" x14ac:dyDescent="0.3">
      <c r="B213" s="75"/>
      <c r="C213" s="63">
        <v>366</v>
      </c>
      <c r="D213" s="64">
        <v>2.5</v>
      </c>
      <c r="E213" s="141">
        <f t="shared" ref="E213:E231" si="22">D213*M75/1000</f>
        <v>1.05</v>
      </c>
    </row>
    <row r="214" spans="2:5" ht="15.75" thickBot="1" x14ac:dyDescent="0.3">
      <c r="B214" s="75"/>
      <c r="C214" s="63">
        <v>367</v>
      </c>
      <c r="D214" s="64">
        <v>2.4500000000000002</v>
      </c>
      <c r="E214" s="141">
        <f t="shared" si="22"/>
        <v>1.1049500000000001</v>
      </c>
    </row>
    <row r="215" spans="2:5" ht="15.75" thickBot="1" x14ac:dyDescent="0.3">
      <c r="B215" s="75"/>
      <c r="C215" s="63">
        <v>368</v>
      </c>
      <c r="D215" s="64">
        <v>2.04</v>
      </c>
      <c r="E215" s="141">
        <f t="shared" si="22"/>
        <v>0.89351999999999998</v>
      </c>
    </row>
    <row r="216" spans="2:5" ht="15.75" thickBot="1" x14ac:dyDescent="0.3">
      <c r="B216" s="75"/>
      <c r="C216" s="63">
        <v>369</v>
      </c>
      <c r="D216" s="64">
        <v>2.06</v>
      </c>
      <c r="E216" s="141">
        <f t="shared" si="22"/>
        <v>0.80134000000000005</v>
      </c>
    </row>
    <row r="217" spans="2:5" ht="15.75" thickBot="1" x14ac:dyDescent="0.3">
      <c r="B217" s="75"/>
      <c r="C217" s="63">
        <v>370</v>
      </c>
      <c r="D217" s="64">
        <v>1.76</v>
      </c>
      <c r="E217" s="141">
        <f t="shared" si="22"/>
        <v>0.67935999999999996</v>
      </c>
    </row>
    <row r="218" spans="2:5" ht="15.75" thickBot="1" x14ac:dyDescent="0.3">
      <c r="B218" s="75"/>
      <c r="C218" s="63">
        <v>371</v>
      </c>
      <c r="D218" s="64">
        <v>1.96</v>
      </c>
      <c r="E218" s="141">
        <f t="shared" si="22"/>
        <v>0.80359999999999998</v>
      </c>
    </row>
    <row r="219" spans="2:5" ht="15.75" thickBot="1" x14ac:dyDescent="0.3">
      <c r="B219" s="76"/>
      <c r="C219" s="63">
        <v>372</v>
      </c>
      <c r="D219" s="64">
        <v>1.64</v>
      </c>
      <c r="E219" s="141">
        <f t="shared" si="22"/>
        <v>0.65764</v>
      </c>
    </row>
    <row r="220" spans="2:5" ht="15.75" thickBot="1" x14ac:dyDescent="0.3">
      <c r="B220" s="78" t="s">
        <v>68</v>
      </c>
      <c r="C220" s="64">
        <v>373</v>
      </c>
      <c r="D220" s="64">
        <v>1.04</v>
      </c>
      <c r="E220" s="141">
        <f t="shared" si="22"/>
        <v>0.40872000000000003</v>
      </c>
    </row>
    <row r="221" spans="2:5" ht="26.25" thickBot="1" x14ac:dyDescent="0.3">
      <c r="B221" s="78" t="s">
        <v>126</v>
      </c>
      <c r="C221" s="64">
        <v>374</v>
      </c>
      <c r="D221" s="64">
        <v>1.04</v>
      </c>
      <c r="E221" s="141">
        <f t="shared" si="22"/>
        <v>0.36296000000000006</v>
      </c>
    </row>
    <row r="222" spans="2:5" ht="15.75" thickBot="1" x14ac:dyDescent="0.3">
      <c r="B222" s="68"/>
      <c r="C222" s="64">
        <v>375</v>
      </c>
      <c r="D222" s="64">
        <v>1.1000000000000001</v>
      </c>
      <c r="E222" s="141">
        <f t="shared" si="22"/>
        <v>0.48400000000000004</v>
      </c>
    </row>
    <row r="223" spans="2:5" ht="15.75" thickBot="1" x14ac:dyDescent="0.3">
      <c r="B223" s="68"/>
      <c r="C223" s="64">
        <v>376</v>
      </c>
      <c r="D223" s="64">
        <v>1.06</v>
      </c>
      <c r="E223" s="141">
        <f t="shared" si="22"/>
        <v>0.39644000000000001</v>
      </c>
    </row>
    <row r="224" spans="2:5" ht="15.75" thickBot="1" x14ac:dyDescent="0.3">
      <c r="B224" s="68"/>
      <c r="C224" s="64">
        <v>377</v>
      </c>
      <c r="D224" s="64">
        <v>1.1599999999999999</v>
      </c>
      <c r="E224" s="141">
        <f t="shared" si="22"/>
        <v>0.48603999999999997</v>
      </c>
    </row>
    <row r="225" spans="2:36" ht="15.75" thickBot="1" x14ac:dyDescent="0.3">
      <c r="B225" s="68"/>
      <c r="C225" s="64">
        <v>378</v>
      </c>
      <c r="D225" s="64">
        <v>1.06</v>
      </c>
      <c r="E225" s="141">
        <f t="shared" si="22"/>
        <v>0.40067999999999998</v>
      </c>
    </row>
    <row r="226" spans="2:36" ht="15.75" thickBot="1" x14ac:dyDescent="0.3">
      <c r="B226" s="68"/>
      <c r="C226" s="64">
        <v>379</v>
      </c>
      <c r="D226" s="64">
        <v>1.28</v>
      </c>
      <c r="E226" s="141">
        <f t="shared" si="22"/>
        <v>0.50560000000000005</v>
      </c>
    </row>
    <row r="227" spans="2:36" ht="15.75" thickBot="1" x14ac:dyDescent="0.3">
      <c r="B227" s="68"/>
      <c r="C227" s="64">
        <v>380</v>
      </c>
      <c r="D227" s="64">
        <v>1.31</v>
      </c>
      <c r="E227" s="141">
        <f t="shared" si="22"/>
        <v>0.50041999999999998</v>
      </c>
    </row>
    <row r="228" spans="2:36" ht="15.75" thickBot="1" x14ac:dyDescent="0.3">
      <c r="B228" s="68"/>
      <c r="C228" s="64">
        <v>381</v>
      </c>
      <c r="D228" s="64">
        <v>1.34</v>
      </c>
      <c r="E228" s="141">
        <f t="shared" si="22"/>
        <v>0.53466000000000014</v>
      </c>
    </row>
    <row r="229" spans="2:36" ht="15.75" thickBot="1" x14ac:dyDescent="0.3">
      <c r="B229" s="68"/>
      <c r="C229" s="64">
        <v>382</v>
      </c>
      <c r="D229" s="64">
        <v>1.1599999999999999</v>
      </c>
      <c r="E229" s="141">
        <f t="shared" si="22"/>
        <v>0.41527999999999998</v>
      </c>
    </row>
    <row r="230" spans="2:36" ht="15.75" thickBot="1" x14ac:dyDescent="0.3">
      <c r="B230" s="68"/>
      <c r="C230" s="64">
        <v>383</v>
      </c>
      <c r="D230" s="64">
        <v>1.29</v>
      </c>
      <c r="E230" s="141">
        <f t="shared" si="22"/>
        <v>0.52115999999999996</v>
      </c>
    </row>
    <row r="231" spans="2:36" ht="15.75" thickBot="1" x14ac:dyDescent="0.3">
      <c r="B231" s="71"/>
      <c r="C231" s="64">
        <v>384</v>
      </c>
      <c r="D231" s="64">
        <v>1.02</v>
      </c>
      <c r="E231" s="141">
        <f t="shared" si="22"/>
        <v>0.41820000000000002</v>
      </c>
    </row>
    <row r="238" spans="2:36" ht="15.75" thickBot="1" x14ac:dyDescent="0.3">
      <c r="B238" t="s">
        <v>192</v>
      </c>
    </row>
    <row r="239" spans="2:36" ht="15.75" thickBot="1" x14ac:dyDescent="0.3">
      <c r="B239" s="184"/>
      <c r="C239" s="11" t="s">
        <v>129</v>
      </c>
      <c r="D239" s="202" t="s">
        <v>226</v>
      </c>
      <c r="I239" t="s">
        <v>200</v>
      </c>
    </row>
    <row r="240" spans="2:36" ht="35.25" customHeight="1" thickBot="1" x14ac:dyDescent="0.3">
      <c r="B240" s="185"/>
      <c r="C240" s="10" t="s">
        <v>178</v>
      </c>
      <c r="D240" s="203"/>
      <c r="E240" s="143" t="s">
        <v>228</v>
      </c>
      <c r="I240" s="181" t="s">
        <v>10</v>
      </c>
      <c r="J240" s="182"/>
      <c r="K240" s="182"/>
      <c r="L240" s="183"/>
      <c r="M240" s="181" t="s">
        <v>62</v>
      </c>
      <c r="N240" s="182"/>
      <c r="O240" s="182"/>
      <c r="P240" s="183"/>
      <c r="Q240" s="181" t="s">
        <v>62</v>
      </c>
      <c r="R240" s="182"/>
      <c r="S240" s="182"/>
      <c r="T240" s="183"/>
      <c r="U240" s="181" t="s">
        <v>62</v>
      </c>
      <c r="V240" s="182"/>
      <c r="W240" s="182"/>
      <c r="X240" s="183"/>
      <c r="Y240" s="181" t="s">
        <v>62</v>
      </c>
      <c r="Z240" s="182"/>
      <c r="AA240" s="182"/>
      <c r="AB240" s="183"/>
      <c r="AC240" s="181" t="s">
        <v>62</v>
      </c>
      <c r="AD240" s="182"/>
      <c r="AE240" s="182"/>
      <c r="AF240" s="183"/>
      <c r="AG240" s="181" t="s">
        <v>68</v>
      </c>
      <c r="AH240" s="182"/>
      <c r="AI240" s="182"/>
      <c r="AJ240" s="183"/>
    </row>
    <row r="241" spans="2:36" ht="15.75" thickBot="1" x14ac:dyDescent="0.3">
      <c r="B241" s="73" t="s">
        <v>119</v>
      </c>
      <c r="C241" s="63">
        <v>301</v>
      </c>
      <c r="D241" s="64">
        <v>1.67</v>
      </c>
      <c r="E241" s="141">
        <f>D241*M10/1000</f>
        <v>0.70640999999999998</v>
      </c>
      <c r="I241" s="178"/>
      <c r="J241" s="179"/>
      <c r="K241" s="179"/>
      <c r="L241" s="180"/>
      <c r="M241" s="178" t="s">
        <v>63</v>
      </c>
      <c r="N241" s="179"/>
      <c r="O241" s="179"/>
      <c r="P241" s="180"/>
      <c r="Q241" s="178" t="s">
        <v>64</v>
      </c>
      <c r="R241" s="179"/>
      <c r="S241" s="179"/>
      <c r="T241" s="180"/>
      <c r="U241" s="178" t="s">
        <v>65</v>
      </c>
      <c r="V241" s="179"/>
      <c r="W241" s="179"/>
      <c r="X241" s="180"/>
      <c r="Y241" s="178" t="s">
        <v>66</v>
      </c>
      <c r="Z241" s="179"/>
      <c r="AA241" s="179"/>
      <c r="AB241" s="180"/>
      <c r="AC241" s="178" t="s">
        <v>67</v>
      </c>
      <c r="AD241" s="179"/>
      <c r="AE241" s="179"/>
      <c r="AF241" s="180"/>
      <c r="AG241" s="178" t="s">
        <v>69</v>
      </c>
      <c r="AH241" s="179"/>
      <c r="AI241" s="179"/>
      <c r="AJ241" s="180"/>
    </row>
    <row r="242" spans="2:36" ht="15.75" thickBot="1" x14ac:dyDescent="0.3">
      <c r="B242" s="74" t="s">
        <v>120</v>
      </c>
      <c r="C242" s="63">
        <v>302</v>
      </c>
      <c r="D242" s="64">
        <v>2.12</v>
      </c>
      <c r="E242" s="141">
        <f t="shared" ref="E242:E305" si="23">D242*M11/1000</f>
        <v>1.00912</v>
      </c>
      <c r="I242" s="5" t="s">
        <v>12</v>
      </c>
      <c r="J242" s="1" t="s">
        <v>3</v>
      </c>
      <c r="K242" s="1" t="s">
        <v>13</v>
      </c>
      <c r="L242" s="1" t="s">
        <v>14</v>
      </c>
      <c r="M242" s="1" t="s">
        <v>12</v>
      </c>
      <c r="N242" s="1" t="s">
        <v>3</v>
      </c>
      <c r="O242" s="1" t="s">
        <v>13</v>
      </c>
      <c r="P242" s="1" t="s">
        <v>14</v>
      </c>
      <c r="Q242" s="1" t="s">
        <v>12</v>
      </c>
      <c r="R242" s="1" t="s">
        <v>3</v>
      </c>
      <c r="S242" s="1" t="s">
        <v>13</v>
      </c>
      <c r="T242" s="1" t="s">
        <v>14</v>
      </c>
      <c r="U242" s="1" t="s">
        <v>12</v>
      </c>
      <c r="V242" s="1" t="s">
        <v>3</v>
      </c>
      <c r="W242" s="1" t="s">
        <v>13</v>
      </c>
      <c r="X242" s="1" t="s">
        <v>14</v>
      </c>
      <c r="Y242" s="5" t="s">
        <v>12</v>
      </c>
      <c r="Z242" s="1" t="s">
        <v>3</v>
      </c>
      <c r="AA242" s="1" t="s">
        <v>13</v>
      </c>
      <c r="AB242" s="1" t="s">
        <v>14</v>
      </c>
      <c r="AC242" s="1" t="s">
        <v>12</v>
      </c>
      <c r="AD242" s="1" t="s">
        <v>3</v>
      </c>
      <c r="AE242" s="1" t="s">
        <v>13</v>
      </c>
      <c r="AF242" s="1" t="s">
        <v>14</v>
      </c>
      <c r="AG242" s="1" t="s">
        <v>12</v>
      </c>
      <c r="AH242" s="1" t="s">
        <v>3</v>
      </c>
      <c r="AI242" s="1" t="s">
        <v>13</v>
      </c>
      <c r="AJ242" s="1" t="s">
        <v>14</v>
      </c>
    </row>
    <row r="243" spans="2:36" ht="15.75" thickBot="1" x14ac:dyDescent="0.3">
      <c r="B243" s="75"/>
      <c r="C243" s="63">
        <v>303</v>
      </c>
      <c r="D243" s="64">
        <v>1.63</v>
      </c>
      <c r="E243" s="141">
        <f t="shared" si="23"/>
        <v>0.68296999999999997</v>
      </c>
      <c r="I243" s="6">
        <f>AVERAGE(E241:E252)</f>
        <v>0.69158999999999982</v>
      </c>
      <c r="J243" s="3">
        <f>_xlfn.STDEV.S(E241:E252)</f>
        <v>0.14891485682032629</v>
      </c>
      <c r="K243" s="3">
        <f>_xlfn.STDEV.S(E241:E252)/SQRT(12)</f>
        <v>4.2988016335774981E-2</v>
      </c>
      <c r="L243" s="3">
        <v>12</v>
      </c>
      <c r="M243" s="3">
        <f>AVERAGE(E253:E264)</f>
        <v>0.71105999999999991</v>
      </c>
      <c r="N243" s="3">
        <f>_xlfn.STDEV.S(E253:E264)</f>
        <v>0.17064720592763627</v>
      </c>
      <c r="O243" s="3">
        <f>_xlfn.STDEV.S(E253:E264)/SQRT(12)</f>
        <v>4.9261605139389153E-2</v>
      </c>
      <c r="P243" s="3">
        <v>12</v>
      </c>
      <c r="Q243" s="3">
        <f>AVERAGE(E265:E276)</f>
        <v>0.78415833333333318</v>
      </c>
      <c r="R243" s="3">
        <f>_xlfn.STDEV.S(E265:E276)</f>
        <v>0.12810345995138184</v>
      </c>
      <c r="S243" s="3">
        <f>_xlfn.STDEV.S(E265:E276)/SQRT(12)</f>
        <v>3.6980283543526372E-2</v>
      </c>
      <c r="T243" s="3">
        <v>12</v>
      </c>
      <c r="U243" s="3">
        <f>AVERAGE(E277:E288)</f>
        <v>0.74314166666666681</v>
      </c>
      <c r="V243" s="3">
        <f>_xlfn.STDEV.S(E277:E288)</f>
        <v>0.12307867216713046</v>
      </c>
      <c r="W243" s="3">
        <f>_xlfn.STDEV.S(E277:E288)/SQRT(12)</f>
        <v>3.5529752253597238E-2</v>
      </c>
      <c r="X243" s="3">
        <v>12</v>
      </c>
      <c r="Y243" s="6">
        <f>AVERAGE(E289:E300)</f>
        <v>0.79855000000000009</v>
      </c>
      <c r="Z243" s="3">
        <f>_xlfn.STDEV.S(E289:E300)</f>
        <v>0.21647443842382155</v>
      </c>
      <c r="AA243" s="3">
        <f>_xlfn.STDEV.S(E289:E300)/SQRT(12)</f>
        <v>6.2490787648333226E-2</v>
      </c>
      <c r="AB243" s="3">
        <v>12</v>
      </c>
      <c r="AC243" s="3">
        <f>AVERAGE(E301:E312)</f>
        <v>0.72162333333333317</v>
      </c>
      <c r="AD243" s="3">
        <f>_xlfn.STDEV.S(E301:E312)</f>
        <v>0.19519930599417173</v>
      </c>
      <c r="AE243" s="3">
        <f>_xlfn.STDEV.S(E301:E312)/SQRT(12)</f>
        <v>5.634918593068159E-2</v>
      </c>
      <c r="AF243" s="3">
        <v>12</v>
      </c>
      <c r="AG243" s="3">
        <f>AVERAGE(E313:E324)</f>
        <v>0.21382000000000001</v>
      </c>
      <c r="AH243" s="3">
        <f>_xlfn.STDEV.S(E313:E324)</f>
        <v>4.119761113992372E-2</v>
      </c>
      <c r="AI243" s="3">
        <f>_xlfn.STDEV.S(E313:E324)/SQRT(12)</f>
        <v>1.1892725940802243E-2</v>
      </c>
      <c r="AJ243" s="3">
        <v>12</v>
      </c>
    </row>
    <row r="244" spans="2:36" ht="15.75" thickBot="1" x14ac:dyDescent="0.3">
      <c r="B244" s="75"/>
      <c r="C244" s="63">
        <v>304</v>
      </c>
      <c r="D244" s="64">
        <v>1.51</v>
      </c>
      <c r="E244" s="141">
        <f t="shared" si="23"/>
        <v>0.67497000000000007</v>
      </c>
    </row>
    <row r="245" spans="2:36" ht="15.75" thickBot="1" x14ac:dyDescent="0.3">
      <c r="B245" s="75"/>
      <c r="C245" s="63">
        <v>305</v>
      </c>
      <c r="D245" s="64">
        <v>0.92</v>
      </c>
      <c r="E245" s="141">
        <f t="shared" si="23"/>
        <v>0.38916000000000001</v>
      </c>
    </row>
    <row r="246" spans="2:36" ht="15.75" thickBot="1" x14ac:dyDescent="0.3">
      <c r="B246" s="75"/>
      <c r="C246" s="63">
        <v>306</v>
      </c>
      <c r="D246" s="64">
        <v>1.24</v>
      </c>
      <c r="E246" s="141">
        <f t="shared" si="23"/>
        <v>0.55055999999999994</v>
      </c>
    </row>
    <row r="247" spans="2:36" ht="15.75" thickBot="1" x14ac:dyDescent="0.3">
      <c r="B247" s="75"/>
      <c r="C247" s="63">
        <v>307</v>
      </c>
      <c r="D247" s="64">
        <v>2.06</v>
      </c>
      <c r="E247" s="141">
        <f t="shared" si="23"/>
        <v>0.79722000000000004</v>
      </c>
    </row>
    <row r="248" spans="2:36" ht="15.75" thickBot="1" x14ac:dyDescent="0.3">
      <c r="B248" s="75"/>
      <c r="C248" s="63">
        <v>308</v>
      </c>
      <c r="D248" s="64">
        <v>1.59</v>
      </c>
      <c r="E248" s="141">
        <f t="shared" si="23"/>
        <v>0.66939000000000004</v>
      </c>
    </row>
    <row r="249" spans="2:36" ht="15.75" thickBot="1" x14ac:dyDescent="0.3">
      <c r="B249" s="75"/>
      <c r="C249" s="63">
        <v>309</v>
      </c>
      <c r="D249" s="64">
        <v>1.46</v>
      </c>
      <c r="E249" s="141">
        <f t="shared" si="23"/>
        <v>0.64093999999999995</v>
      </c>
      <c r="I249" t="s">
        <v>199</v>
      </c>
    </row>
    <row r="250" spans="2:36" ht="15.75" thickBot="1" x14ac:dyDescent="0.3">
      <c r="B250" s="75"/>
      <c r="C250" s="63">
        <v>310</v>
      </c>
      <c r="D250" s="64">
        <v>1.62</v>
      </c>
      <c r="E250" s="141">
        <f t="shared" si="23"/>
        <v>0.67878000000000005</v>
      </c>
      <c r="I250" s="181" t="s">
        <v>10</v>
      </c>
      <c r="J250" s="182"/>
      <c r="K250" s="182"/>
      <c r="L250" s="183"/>
      <c r="M250" s="181" t="s">
        <v>62</v>
      </c>
      <c r="N250" s="182"/>
      <c r="O250" s="182"/>
      <c r="P250" s="183"/>
      <c r="Q250" s="181" t="s">
        <v>62</v>
      </c>
      <c r="R250" s="182"/>
      <c r="S250" s="182"/>
      <c r="T250" s="183"/>
      <c r="U250" s="181" t="s">
        <v>62</v>
      </c>
      <c r="V250" s="182"/>
      <c r="W250" s="182"/>
      <c r="X250" s="183"/>
      <c r="Y250" s="181" t="s">
        <v>62</v>
      </c>
      <c r="Z250" s="182"/>
      <c r="AA250" s="182"/>
      <c r="AB250" s="183"/>
      <c r="AC250" s="181" t="s">
        <v>62</v>
      </c>
      <c r="AD250" s="182"/>
      <c r="AE250" s="182"/>
      <c r="AF250" s="183"/>
      <c r="AG250" s="181" t="s">
        <v>68</v>
      </c>
      <c r="AH250" s="182"/>
      <c r="AI250" s="182"/>
      <c r="AJ250" s="183"/>
    </row>
    <row r="251" spans="2:36" ht="15.75" thickBot="1" x14ac:dyDescent="0.3">
      <c r="B251" s="75"/>
      <c r="C251" s="63">
        <v>311</v>
      </c>
      <c r="D251" s="64">
        <v>2.2000000000000002</v>
      </c>
      <c r="E251" s="141">
        <f t="shared" si="23"/>
        <v>0.8206</v>
      </c>
      <c r="I251" s="178"/>
      <c r="J251" s="179"/>
      <c r="K251" s="179"/>
      <c r="L251" s="180"/>
      <c r="M251" s="178" t="s">
        <v>63</v>
      </c>
      <c r="N251" s="179"/>
      <c r="O251" s="179"/>
      <c r="P251" s="180"/>
      <c r="Q251" s="178" t="s">
        <v>64</v>
      </c>
      <c r="R251" s="179"/>
      <c r="S251" s="179"/>
      <c r="T251" s="180"/>
      <c r="U251" s="178" t="s">
        <v>65</v>
      </c>
      <c r="V251" s="179"/>
      <c r="W251" s="179"/>
      <c r="X251" s="180"/>
      <c r="Y251" s="178" t="s">
        <v>66</v>
      </c>
      <c r="Z251" s="179"/>
      <c r="AA251" s="179"/>
      <c r="AB251" s="180"/>
      <c r="AC251" s="178" t="s">
        <v>67</v>
      </c>
      <c r="AD251" s="179"/>
      <c r="AE251" s="179"/>
      <c r="AF251" s="180"/>
      <c r="AG251" s="178" t="s">
        <v>69</v>
      </c>
      <c r="AH251" s="179"/>
      <c r="AI251" s="179"/>
      <c r="AJ251" s="180"/>
    </row>
    <row r="252" spans="2:36" ht="15.75" thickBot="1" x14ac:dyDescent="0.3">
      <c r="B252" s="76"/>
      <c r="C252" s="63">
        <v>312</v>
      </c>
      <c r="D252" s="64">
        <v>1.64</v>
      </c>
      <c r="E252" s="141">
        <f t="shared" si="23"/>
        <v>0.6789599999999999</v>
      </c>
      <c r="I252" s="5" t="s">
        <v>12</v>
      </c>
      <c r="J252" s="1" t="s">
        <v>3</v>
      </c>
      <c r="K252" s="1" t="s">
        <v>13</v>
      </c>
      <c r="L252" s="1" t="s">
        <v>14</v>
      </c>
      <c r="M252" s="1" t="s">
        <v>12</v>
      </c>
      <c r="N252" s="1" t="s">
        <v>3</v>
      </c>
      <c r="O252" s="1" t="s">
        <v>13</v>
      </c>
      <c r="P252" s="1" t="s">
        <v>14</v>
      </c>
      <c r="Q252" s="1" t="s">
        <v>12</v>
      </c>
      <c r="R252" s="1" t="s">
        <v>3</v>
      </c>
      <c r="S252" s="1" t="s">
        <v>13</v>
      </c>
      <c r="T252" s="1" t="s">
        <v>14</v>
      </c>
      <c r="U252" s="1" t="s">
        <v>12</v>
      </c>
      <c r="V252" s="1" t="s">
        <v>3</v>
      </c>
      <c r="W252" s="1" t="s">
        <v>13</v>
      </c>
      <c r="X252" s="1" t="s">
        <v>14</v>
      </c>
      <c r="Y252" s="5" t="s">
        <v>12</v>
      </c>
      <c r="Z252" s="1" t="s">
        <v>3</v>
      </c>
      <c r="AA252" s="1" t="s">
        <v>13</v>
      </c>
      <c r="AB252" s="1" t="s">
        <v>14</v>
      </c>
      <c r="AC252" s="1" t="s">
        <v>12</v>
      </c>
      <c r="AD252" s="1" t="s">
        <v>3</v>
      </c>
      <c r="AE252" s="1" t="s">
        <v>13</v>
      </c>
      <c r="AF252" s="1" t="s">
        <v>14</v>
      </c>
      <c r="AG252" s="1" t="s">
        <v>12</v>
      </c>
      <c r="AH252" s="1" t="s">
        <v>3</v>
      </c>
      <c r="AI252" s="1" t="s">
        <v>13</v>
      </c>
      <c r="AJ252" s="1" t="s">
        <v>14</v>
      </c>
    </row>
    <row r="253" spans="2:36" ht="15.75" thickBot="1" x14ac:dyDescent="0.3">
      <c r="B253" s="74" t="s">
        <v>62</v>
      </c>
      <c r="C253" s="63">
        <v>313</v>
      </c>
      <c r="D253" s="64">
        <v>0.99</v>
      </c>
      <c r="E253" s="141">
        <f t="shared" si="23"/>
        <v>0.35442000000000001</v>
      </c>
      <c r="I253" s="6">
        <v>1.64</v>
      </c>
      <c r="J253" s="3">
        <f t="shared" ref="J253" si="24">SQRT(12)*K253</f>
        <v>0.36373066958946421</v>
      </c>
      <c r="K253" s="3">
        <v>0.105</v>
      </c>
      <c r="L253" s="3">
        <v>12</v>
      </c>
      <c r="M253" s="3">
        <v>1.69</v>
      </c>
      <c r="N253" s="3">
        <f t="shared" ref="N253" si="25">SQRT(12)*O253</f>
        <v>0.38451527928029072</v>
      </c>
      <c r="O253" s="3">
        <v>0.111</v>
      </c>
      <c r="P253" s="3">
        <v>12</v>
      </c>
      <c r="Q253" s="3">
        <v>1.84</v>
      </c>
      <c r="R253" s="3">
        <f t="shared" ref="R253" si="26">SQRT(12)*S253</f>
        <v>0.30484094213212237</v>
      </c>
      <c r="S253" s="3">
        <v>8.7999999999999995E-2</v>
      </c>
      <c r="T253" s="3">
        <v>12</v>
      </c>
      <c r="U253" s="3">
        <v>1.78</v>
      </c>
      <c r="V253" s="3">
        <f t="shared" ref="V253" si="27">SQRT(12)*W253</f>
        <v>0.29791273890184683</v>
      </c>
      <c r="W253" s="3">
        <v>8.5999999999999993E-2</v>
      </c>
      <c r="X253" s="3">
        <v>12</v>
      </c>
      <c r="Y253" s="6">
        <v>1.85</v>
      </c>
      <c r="Z253" s="3">
        <f t="shared" ref="Z253" si="28">SQRT(12)*AA253</f>
        <v>0.37758707605001524</v>
      </c>
      <c r="AA253" s="3">
        <v>0.109</v>
      </c>
      <c r="AB253" s="3">
        <v>12</v>
      </c>
      <c r="AC253" s="3">
        <v>1.75</v>
      </c>
      <c r="AD253" s="3">
        <f t="shared" ref="AD253" si="29">SQRT(12)*AE253</f>
        <v>0.45726141319818359</v>
      </c>
      <c r="AE253" s="3">
        <v>0.13200000000000001</v>
      </c>
      <c r="AF253" s="3">
        <v>12</v>
      </c>
      <c r="AG253" s="3" t="s">
        <v>74</v>
      </c>
      <c r="AH253" s="3">
        <f t="shared" ref="AH253" si="30">SQRT(12)*AI253</f>
        <v>0.10045894683899488</v>
      </c>
      <c r="AI253" s="3">
        <v>2.9000000000000001E-2</v>
      </c>
      <c r="AJ253" s="3">
        <v>12</v>
      </c>
    </row>
    <row r="254" spans="2:36" ht="26.25" thickBot="1" x14ac:dyDescent="0.3">
      <c r="B254" s="78" t="s">
        <v>183</v>
      </c>
      <c r="C254" s="63">
        <v>314</v>
      </c>
      <c r="D254" s="64">
        <v>1.23</v>
      </c>
      <c r="E254" s="141">
        <f t="shared" si="23"/>
        <v>0.60024</v>
      </c>
    </row>
    <row r="255" spans="2:36" ht="15.75" thickBot="1" x14ac:dyDescent="0.3">
      <c r="B255" s="75"/>
      <c r="C255" s="63">
        <v>315</v>
      </c>
      <c r="D255" s="64">
        <v>1.57</v>
      </c>
      <c r="E255" s="141">
        <f t="shared" si="23"/>
        <v>0.72220000000000006</v>
      </c>
    </row>
    <row r="256" spans="2:36" ht="15.75" thickBot="1" x14ac:dyDescent="0.3">
      <c r="B256" s="75"/>
      <c r="C256" s="63">
        <v>316</v>
      </c>
      <c r="D256" s="64">
        <v>1.66</v>
      </c>
      <c r="E256" s="141">
        <f t="shared" si="23"/>
        <v>0.63412000000000002</v>
      </c>
    </row>
    <row r="257" spans="2:5" ht="15.75" thickBot="1" x14ac:dyDescent="0.3">
      <c r="B257" s="75"/>
      <c r="C257" s="63">
        <v>317</v>
      </c>
      <c r="D257" s="64">
        <v>1.59</v>
      </c>
      <c r="E257" s="141">
        <f t="shared" si="23"/>
        <v>0.69323999999999997</v>
      </c>
    </row>
    <row r="258" spans="2:5" ht="15.75" thickBot="1" x14ac:dyDescent="0.3">
      <c r="B258" s="75"/>
      <c r="C258" s="63">
        <v>318</v>
      </c>
      <c r="D258" s="64">
        <v>1.74</v>
      </c>
      <c r="E258" s="141">
        <f t="shared" si="23"/>
        <v>0.69077999999999995</v>
      </c>
    </row>
    <row r="259" spans="2:5" ht="15.75" thickBot="1" x14ac:dyDescent="0.3">
      <c r="B259" s="75"/>
      <c r="C259" s="63">
        <v>319</v>
      </c>
      <c r="D259" s="64">
        <v>1.91</v>
      </c>
      <c r="E259" s="141">
        <f t="shared" si="23"/>
        <v>0.80983999999999989</v>
      </c>
    </row>
    <row r="260" spans="2:5" ht="15.75" thickBot="1" x14ac:dyDescent="0.3">
      <c r="B260" s="75"/>
      <c r="C260" s="63">
        <v>320</v>
      </c>
      <c r="D260" s="64">
        <v>2.6</v>
      </c>
      <c r="E260" s="141">
        <f t="shared" si="23"/>
        <v>1.1076000000000001</v>
      </c>
    </row>
    <row r="261" spans="2:5" ht="15.75" thickBot="1" x14ac:dyDescent="0.3">
      <c r="B261" s="75"/>
      <c r="C261" s="63">
        <v>321</v>
      </c>
      <c r="D261" s="64">
        <v>1.79</v>
      </c>
      <c r="E261" s="141">
        <f t="shared" si="23"/>
        <v>0.78581000000000001</v>
      </c>
    </row>
    <row r="262" spans="2:5" ht="15.75" thickBot="1" x14ac:dyDescent="0.3">
      <c r="B262" s="75"/>
      <c r="C262" s="63">
        <v>322</v>
      </c>
      <c r="D262" s="64">
        <v>1.67</v>
      </c>
      <c r="E262" s="141">
        <f t="shared" si="23"/>
        <v>0.70306999999999997</v>
      </c>
    </row>
    <row r="263" spans="2:5" ht="15.75" thickBot="1" x14ac:dyDescent="0.3">
      <c r="B263" s="75"/>
      <c r="C263" s="63">
        <v>323</v>
      </c>
      <c r="D263" s="64">
        <v>1.75</v>
      </c>
      <c r="E263" s="141">
        <f t="shared" si="23"/>
        <v>0.74199999999999999</v>
      </c>
    </row>
    <row r="264" spans="2:5" ht="15.75" thickBot="1" x14ac:dyDescent="0.3">
      <c r="B264" s="76"/>
      <c r="C264" s="63">
        <v>324</v>
      </c>
      <c r="D264" s="64">
        <v>1.8</v>
      </c>
      <c r="E264" s="141">
        <f t="shared" si="23"/>
        <v>0.68940000000000001</v>
      </c>
    </row>
    <row r="265" spans="2:5" ht="15.75" thickBot="1" x14ac:dyDescent="0.3">
      <c r="B265" s="74" t="s">
        <v>62</v>
      </c>
      <c r="C265" s="63">
        <v>325</v>
      </c>
      <c r="D265" s="64">
        <v>1.89</v>
      </c>
      <c r="E265" s="141">
        <f t="shared" si="23"/>
        <v>0.92609999999999992</v>
      </c>
    </row>
    <row r="266" spans="2:5" ht="26.25" thickBot="1" x14ac:dyDescent="0.3">
      <c r="B266" s="78" t="s">
        <v>184</v>
      </c>
      <c r="C266" s="63">
        <v>326</v>
      </c>
      <c r="D266" s="64">
        <v>2.11</v>
      </c>
      <c r="E266" s="141">
        <f t="shared" si="23"/>
        <v>0.90096999999999994</v>
      </c>
    </row>
    <row r="267" spans="2:5" ht="15.75" thickBot="1" x14ac:dyDescent="0.3">
      <c r="B267" s="75"/>
      <c r="C267" s="63">
        <v>327</v>
      </c>
      <c r="D267" s="64">
        <v>2.19</v>
      </c>
      <c r="E267" s="141">
        <f t="shared" si="23"/>
        <v>0.88256999999999997</v>
      </c>
    </row>
    <row r="268" spans="2:5" ht="15.75" thickBot="1" x14ac:dyDescent="0.3">
      <c r="B268" s="75"/>
      <c r="C268" s="63">
        <v>328</v>
      </c>
      <c r="D268" s="64">
        <v>2.09</v>
      </c>
      <c r="E268" s="141">
        <f t="shared" si="23"/>
        <v>0.93422999999999989</v>
      </c>
    </row>
    <row r="269" spans="2:5" ht="15.75" thickBot="1" x14ac:dyDescent="0.3">
      <c r="B269" s="75"/>
      <c r="C269" s="63">
        <v>329</v>
      </c>
      <c r="D269" s="64">
        <v>1.33</v>
      </c>
      <c r="E269" s="141">
        <f t="shared" si="23"/>
        <v>0.58387</v>
      </c>
    </row>
    <row r="270" spans="2:5" ht="15.75" thickBot="1" x14ac:dyDescent="0.3">
      <c r="B270" s="75"/>
      <c r="C270" s="63">
        <v>330</v>
      </c>
      <c r="D270" s="64">
        <v>2.2999999999999998</v>
      </c>
      <c r="E270" s="141">
        <f t="shared" si="23"/>
        <v>0.93379999999999996</v>
      </c>
    </row>
    <row r="271" spans="2:5" ht="15.75" thickBot="1" x14ac:dyDescent="0.3">
      <c r="B271" s="75"/>
      <c r="C271" s="63">
        <v>331</v>
      </c>
      <c r="D271" s="64">
        <v>1.86</v>
      </c>
      <c r="E271" s="141">
        <f t="shared" si="23"/>
        <v>0.79236000000000006</v>
      </c>
    </row>
    <row r="272" spans="2:5" ht="15.75" thickBot="1" x14ac:dyDescent="0.3">
      <c r="B272" s="75"/>
      <c r="C272" s="63">
        <v>332</v>
      </c>
      <c r="D272" s="64">
        <v>1.37</v>
      </c>
      <c r="E272" s="141">
        <f t="shared" si="23"/>
        <v>0.65075000000000005</v>
      </c>
    </row>
    <row r="273" spans="2:5" ht="15.75" thickBot="1" x14ac:dyDescent="0.3">
      <c r="B273" s="75"/>
      <c r="C273" s="63">
        <v>333</v>
      </c>
      <c r="D273" s="64">
        <v>1.74</v>
      </c>
      <c r="E273" s="141">
        <f t="shared" si="23"/>
        <v>0.67164000000000001</v>
      </c>
    </row>
    <row r="274" spans="2:5" ht="15.75" thickBot="1" x14ac:dyDescent="0.3">
      <c r="B274" s="75"/>
      <c r="C274" s="63">
        <v>334</v>
      </c>
      <c r="D274" s="64">
        <v>1.63</v>
      </c>
      <c r="E274" s="141">
        <f t="shared" si="23"/>
        <v>0.71556999999999993</v>
      </c>
    </row>
    <row r="275" spans="2:5" ht="15.75" thickBot="1" x14ac:dyDescent="0.3">
      <c r="B275" s="75"/>
      <c r="C275" s="63">
        <v>335</v>
      </c>
      <c r="D275" s="64">
        <v>1.8</v>
      </c>
      <c r="E275" s="141">
        <f t="shared" si="23"/>
        <v>0.76139999999999997</v>
      </c>
    </row>
    <row r="276" spans="2:5" ht="15.75" thickBot="1" x14ac:dyDescent="0.3">
      <c r="B276" s="77"/>
      <c r="C276" s="65">
        <v>336</v>
      </c>
      <c r="D276" s="64">
        <v>1.71</v>
      </c>
      <c r="E276" s="141">
        <f t="shared" si="23"/>
        <v>0.65664</v>
      </c>
    </row>
    <row r="277" spans="2:5" ht="15.75" thickBot="1" x14ac:dyDescent="0.3">
      <c r="B277" s="74" t="s">
        <v>62</v>
      </c>
      <c r="C277" s="3">
        <v>337</v>
      </c>
      <c r="D277" s="64">
        <v>2.0699999999999998</v>
      </c>
      <c r="E277" s="141">
        <f t="shared" si="23"/>
        <v>0.85490999999999995</v>
      </c>
    </row>
    <row r="278" spans="2:5" ht="26.25" thickBot="1" x14ac:dyDescent="0.3">
      <c r="B278" s="78" t="s">
        <v>182</v>
      </c>
      <c r="C278" s="3">
        <v>338</v>
      </c>
      <c r="D278" s="64">
        <v>1.68</v>
      </c>
      <c r="E278" s="141">
        <f t="shared" si="23"/>
        <v>0.74760000000000004</v>
      </c>
    </row>
    <row r="279" spans="2:5" ht="15.75" thickBot="1" x14ac:dyDescent="0.3">
      <c r="B279" s="75"/>
      <c r="C279" s="3">
        <v>339</v>
      </c>
      <c r="D279" s="64">
        <v>2.2999999999999998</v>
      </c>
      <c r="E279" s="141">
        <f t="shared" si="23"/>
        <v>0.90159999999999996</v>
      </c>
    </row>
    <row r="280" spans="2:5" ht="15.75" thickBot="1" x14ac:dyDescent="0.3">
      <c r="B280" s="75"/>
      <c r="C280" s="3">
        <v>340</v>
      </c>
      <c r="D280" s="64">
        <v>1.58</v>
      </c>
      <c r="E280" s="141">
        <f t="shared" si="23"/>
        <v>0.67308000000000001</v>
      </c>
    </row>
    <row r="281" spans="2:5" ht="15.75" thickBot="1" x14ac:dyDescent="0.3">
      <c r="B281" s="75"/>
      <c r="C281" s="3">
        <v>341</v>
      </c>
      <c r="D281" s="64">
        <v>1.32</v>
      </c>
      <c r="E281" s="141">
        <f t="shared" si="23"/>
        <v>0.50424000000000002</v>
      </c>
    </row>
    <row r="282" spans="2:5" ht="15.75" thickBot="1" x14ac:dyDescent="0.3">
      <c r="B282" s="75"/>
      <c r="C282" s="3">
        <v>342</v>
      </c>
      <c r="D282" s="64">
        <v>1.27</v>
      </c>
      <c r="E282" s="141">
        <f t="shared" si="23"/>
        <v>0.54864000000000002</v>
      </c>
    </row>
    <row r="283" spans="2:5" ht="15.75" thickBot="1" x14ac:dyDescent="0.3">
      <c r="B283" s="75"/>
      <c r="C283" s="3">
        <v>343</v>
      </c>
      <c r="D283" s="64">
        <v>1.86</v>
      </c>
      <c r="E283" s="141">
        <f t="shared" si="23"/>
        <v>0.84444000000000008</v>
      </c>
    </row>
    <row r="284" spans="2:5" ht="15.75" thickBot="1" x14ac:dyDescent="0.3">
      <c r="B284" s="75"/>
      <c r="C284" s="3">
        <v>344</v>
      </c>
      <c r="D284" s="64">
        <v>1.88</v>
      </c>
      <c r="E284" s="141">
        <f t="shared" si="23"/>
        <v>0.78771999999999986</v>
      </c>
    </row>
    <row r="285" spans="2:5" ht="15.75" thickBot="1" x14ac:dyDescent="0.3">
      <c r="B285" s="75"/>
      <c r="C285" s="3">
        <v>345</v>
      </c>
      <c r="D285" s="64">
        <v>1.96</v>
      </c>
      <c r="E285" s="141">
        <f t="shared" si="23"/>
        <v>0.83692</v>
      </c>
    </row>
    <row r="286" spans="2:5" ht="15.75" thickBot="1" x14ac:dyDescent="0.3">
      <c r="B286" s="75"/>
      <c r="C286" s="3">
        <v>346</v>
      </c>
      <c r="D286" s="64">
        <v>1.83</v>
      </c>
      <c r="E286" s="141">
        <f t="shared" si="23"/>
        <v>0.81069000000000002</v>
      </c>
    </row>
    <row r="287" spans="2:5" ht="15.75" thickBot="1" x14ac:dyDescent="0.3">
      <c r="B287" s="75"/>
      <c r="C287" s="3">
        <v>347</v>
      </c>
      <c r="D287" s="64">
        <v>1.63</v>
      </c>
      <c r="E287" s="141">
        <f t="shared" si="23"/>
        <v>0.68785999999999992</v>
      </c>
    </row>
    <row r="288" spans="2:5" ht="15.75" thickBot="1" x14ac:dyDescent="0.3">
      <c r="B288" s="77"/>
      <c r="C288" s="3">
        <v>348</v>
      </c>
      <c r="D288" s="64">
        <v>1.92</v>
      </c>
      <c r="E288" s="141">
        <f t="shared" si="23"/>
        <v>0.72</v>
      </c>
    </row>
    <row r="289" spans="2:5" ht="15.75" thickBot="1" x14ac:dyDescent="0.3">
      <c r="B289" s="73" t="s">
        <v>62</v>
      </c>
      <c r="C289" s="63">
        <v>349</v>
      </c>
      <c r="D289" s="64">
        <v>1.81</v>
      </c>
      <c r="E289" s="141">
        <f t="shared" si="23"/>
        <v>0.78373000000000004</v>
      </c>
    </row>
    <row r="290" spans="2:5" ht="26.25" thickBot="1" x14ac:dyDescent="0.3">
      <c r="B290" s="78" t="s">
        <v>181</v>
      </c>
      <c r="C290" s="63">
        <v>350</v>
      </c>
      <c r="D290" s="64">
        <v>1.96</v>
      </c>
      <c r="E290" s="141">
        <f t="shared" si="23"/>
        <v>0.86043999999999998</v>
      </c>
    </row>
    <row r="291" spans="2:5" ht="15.75" thickBot="1" x14ac:dyDescent="0.3">
      <c r="B291" s="75"/>
      <c r="C291" s="63">
        <v>351</v>
      </c>
      <c r="D291" s="64">
        <v>2.1</v>
      </c>
      <c r="E291" s="141">
        <f t="shared" si="23"/>
        <v>0.91349999999999998</v>
      </c>
    </row>
    <row r="292" spans="2:5" ht="15.75" thickBot="1" x14ac:dyDescent="0.3">
      <c r="B292" s="75"/>
      <c r="C292" s="63">
        <v>352</v>
      </c>
      <c r="D292" s="64">
        <v>1.7</v>
      </c>
      <c r="E292" s="141">
        <f t="shared" si="23"/>
        <v>0.72250000000000003</v>
      </c>
    </row>
    <row r="293" spans="2:5" ht="15.75" thickBot="1" x14ac:dyDescent="0.3">
      <c r="B293" s="75"/>
      <c r="C293" s="63">
        <v>353</v>
      </c>
      <c r="D293" s="64">
        <v>1.67</v>
      </c>
      <c r="E293" s="141">
        <f t="shared" si="23"/>
        <v>0.68469999999999998</v>
      </c>
    </row>
    <row r="294" spans="2:5" ht="15.75" thickBot="1" x14ac:dyDescent="0.3">
      <c r="B294" s="75"/>
      <c r="C294" s="63">
        <v>354</v>
      </c>
      <c r="D294" s="64">
        <v>2.86</v>
      </c>
      <c r="E294" s="141">
        <f t="shared" si="23"/>
        <v>1.3813799999999998</v>
      </c>
    </row>
    <row r="295" spans="2:5" ht="15.75" thickBot="1" x14ac:dyDescent="0.3">
      <c r="B295" s="75"/>
      <c r="C295" s="63">
        <v>355</v>
      </c>
      <c r="D295" s="64">
        <v>1.61</v>
      </c>
      <c r="E295" s="141">
        <f t="shared" si="23"/>
        <v>0.61341000000000012</v>
      </c>
    </row>
    <row r="296" spans="2:5" ht="15.75" thickBot="1" x14ac:dyDescent="0.3">
      <c r="B296" s="75"/>
      <c r="C296" s="63">
        <v>356</v>
      </c>
      <c r="D296" s="64">
        <v>1.66</v>
      </c>
      <c r="E296" s="141">
        <f t="shared" si="23"/>
        <v>0.85821999999999987</v>
      </c>
    </row>
    <row r="297" spans="2:5" ht="15.75" thickBot="1" x14ac:dyDescent="0.3">
      <c r="B297" s="75"/>
      <c r="C297" s="63">
        <v>357</v>
      </c>
      <c r="D297" s="64">
        <v>1.48</v>
      </c>
      <c r="E297" s="141">
        <f t="shared" si="23"/>
        <v>0.67635999999999996</v>
      </c>
    </row>
    <row r="298" spans="2:5" ht="15.75" thickBot="1" x14ac:dyDescent="0.3">
      <c r="B298" s="75"/>
      <c r="C298" s="63">
        <v>358</v>
      </c>
      <c r="D298" s="64">
        <v>1.68</v>
      </c>
      <c r="E298" s="141">
        <f t="shared" si="23"/>
        <v>0.62831999999999999</v>
      </c>
    </row>
    <row r="299" spans="2:5" ht="15.75" thickBot="1" x14ac:dyDescent="0.3">
      <c r="B299" s="75"/>
      <c r="C299" s="63">
        <v>359</v>
      </c>
      <c r="D299" s="64">
        <v>1.56</v>
      </c>
      <c r="E299" s="141">
        <f t="shared" si="23"/>
        <v>0.57408000000000003</v>
      </c>
    </row>
    <row r="300" spans="2:5" ht="15.75" thickBot="1" x14ac:dyDescent="0.3">
      <c r="B300" s="77"/>
      <c r="C300" s="63">
        <v>360</v>
      </c>
      <c r="D300" s="64">
        <v>2.14</v>
      </c>
      <c r="E300" s="141">
        <f t="shared" si="23"/>
        <v>0.88596000000000008</v>
      </c>
    </row>
    <row r="301" spans="2:5" ht="15.75" thickBot="1" x14ac:dyDescent="0.3">
      <c r="B301" s="74" t="s">
        <v>62</v>
      </c>
      <c r="C301" s="63">
        <v>361</v>
      </c>
      <c r="D301" s="64">
        <v>0.88</v>
      </c>
      <c r="E301" s="141">
        <f t="shared" si="23"/>
        <v>0.41536000000000001</v>
      </c>
    </row>
    <row r="302" spans="2:5" ht="26.25" thickBot="1" x14ac:dyDescent="0.3">
      <c r="B302" s="78" t="s">
        <v>180</v>
      </c>
      <c r="C302" s="63">
        <v>362</v>
      </c>
      <c r="D302" s="64">
        <v>2.16</v>
      </c>
      <c r="E302" s="141">
        <f t="shared" si="23"/>
        <v>0.87912000000000001</v>
      </c>
    </row>
    <row r="303" spans="2:5" ht="15.75" thickBot="1" x14ac:dyDescent="0.3">
      <c r="B303" s="75"/>
      <c r="C303" s="63">
        <v>363</v>
      </c>
      <c r="D303" s="64">
        <v>1.49</v>
      </c>
      <c r="E303" s="141">
        <f t="shared" si="23"/>
        <v>0.55427999999999999</v>
      </c>
    </row>
    <row r="304" spans="2:5" ht="15.75" thickBot="1" x14ac:dyDescent="0.3">
      <c r="B304" s="75"/>
      <c r="C304" s="63">
        <v>364</v>
      </c>
      <c r="D304" s="64">
        <v>2.0099999999999998</v>
      </c>
      <c r="E304" s="141">
        <f t="shared" si="23"/>
        <v>0.80198999999999987</v>
      </c>
    </row>
    <row r="305" spans="2:5" ht="15.75" thickBot="1" x14ac:dyDescent="0.3">
      <c r="B305" s="75"/>
      <c r="C305" s="63">
        <v>365</v>
      </c>
      <c r="D305" s="64">
        <v>2.08</v>
      </c>
      <c r="E305" s="141">
        <f t="shared" si="23"/>
        <v>0.86527999999999994</v>
      </c>
    </row>
    <row r="306" spans="2:5" ht="15.75" thickBot="1" x14ac:dyDescent="0.3">
      <c r="B306" s="75"/>
      <c r="C306" s="63">
        <v>366</v>
      </c>
      <c r="D306" s="64">
        <v>1.57</v>
      </c>
      <c r="E306" s="141">
        <f t="shared" ref="E306:E324" si="31">D306*M75/1000</f>
        <v>0.65939999999999999</v>
      </c>
    </row>
    <row r="307" spans="2:5" ht="15.75" thickBot="1" x14ac:dyDescent="0.3">
      <c r="B307" s="75"/>
      <c r="C307" s="63">
        <v>367</v>
      </c>
      <c r="D307" s="64">
        <v>1.92</v>
      </c>
      <c r="E307" s="141">
        <f t="shared" si="31"/>
        <v>0.86591999999999991</v>
      </c>
    </row>
    <row r="308" spans="2:5" ht="15.75" thickBot="1" x14ac:dyDescent="0.3">
      <c r="B308" s="75"/>
      <c r="C308" s="63">
        <v>368</v>
      </c>
      <c r="D308" s="64">
        <v>2.4500000000000002</v>
      </c>
      <c r="E308" s="141">
        <f t="shared" si="31"/>
        <v>1.0731000000000002</v>
      </c>
    </row>
    <row r="309" spans="2:5" ht="15.75" thickBot="1" x14ac:dyDescent="0.3">
      <c r="B309" s="75"/>
      <c r="C309" s="63">
        <v>369</v>
      </c>
      <c r="D309" s="64">
        <v>2.15</v>
      </c>
      <c r="E309" s="141">
        <f t="shared" si="31"/>
        <v>0.83634999999999993</v>
      </c>
    </row>
    <row r="310" spans="2:5" ht="15.75" thickBot="1" x14ac:dyDescent="0.3">
      <c r="B310" s="75"/>
      <c r="C310" s="63">
        <v>370</v>
      </c>
      <c r="D310" s="64">
        <v>1.65</v>
      </c>
      <c r="E310" s="141">
        <f t="shared" si="31"/>
        <v>0.63690000000000002</v>
      </c>
    </row>
    <row r="311" spans="2:5" ht="15.75" thickBot="1" x14ac:dyDescent="0.3">
      <c r="B311" s="75"/>
      <c r="C311" s="63">
        <v>371</v>
      </c>
      <c r="D311" s="64">
        <v>1.46</v>
      </c>
      <c r="E311" s="141">
        <f t="shared" si="31"/>
        <v>0.59860000000000002</v>
      </c>
    </row>
    <row r="312" spans="2:5" ht="15.75" thickBot="1" x14ac:dyDescent="0.3">
      <c r="B312" s="76"/>
      <c r="C312" s="63">
        <v>372</v>
      </c>
      <c r="D312" s="64">
        <v>1.18</v>
      </c>
      <c r="E312" s="141">
        <f t="shared" si="31"/>
        <v>0.47317999999999993</v>
      </c>
    </row>
    <row r="313" spans="2:5" ht="15.75" thickBot="1" x14ac:dyDescent="0.3">
      <c r="B313" s="78" t="s">
        <v>68</v>
      </c>
      <c r="C313" s="64">
        <v>373</v>
      </c>
      <c r="D313" s="64">
        <v>0.55000000000000004</v>
      </c>
      <c r="E313" s="141">
        <f t="shared" si="31"/>
        <v>0.21615000000000001</v>
      </c>
    </row>
    <row r="314" spans="2:5" ht="39" thickBot="1" x14ac:dyDescent="0.3">
      <c r="B314" s="78" t="s">
        <v>86</v>
      </c>
      <c r="C314" s="64">
        <v>374</v>
      </c>
      <c r="D314" s="64">
        <v>0.48</v>
      </c>
      <c r="E314" s="141">
        <f t="shared" si="31"/>
        <v>0.16751999999999997</v>
      </c>
    </row>
    <row r="315" spans="2:5" ht="15.75" thickBot="1" x14ac:dyDescent="0.3">
      <c r="B315" s="68"/>
      <c r="C315" s="64">
        <v>375</v>
      </c>
      <c r="D315" s="64">
        <v>0.59</v>
      </c>
      <c r="E315" s="141">
        <f t="shared" si="31"/>
        <v>0.25959999999999994</v>
      </c>
    </row>
    <row r="316" spans="2:5" ht="15.75" thickBot="1" x14ac:dyDescent="0.3">
      <c r="B316" s="68"/>
      <c r="C316" s="64">
        <v>376</v>
      </c>
      <c r="D316" s="64">
        <v>0.56999999999999995</v>
      </c>
      <c r="E316" s="141">
        <f t="shared" si="31"/>
        <v>0.21317999999999998</v>
      </c>
    </row>
    <row r="317" spans="2:5" ht="15.75" thickBot="1" x14ac:dyDescent="0.3">
      <c r="B317" s="68"/>
      <c r="C317" s="64">
        <v>377</v>
      </c>
      <c r="D317" s="64">
        <v>0.56999999999999995</v>
      </c>
      <c r="E317" s="141">
        <f t="shared" si="31"/>
        <v>0.23882999999999999</v>
      </c>
    </row>
    <row r="318" spans="2:5" ht="15.75" thickBot="1" x14ac:dyDescent="0.3">
      <c r="B318" s="68"/>
      <c r="C318" s="64">
        <v>378</v>
      </c>
      <c r="D318" s="64">
        <v>0.4</v>
      </c>
      <c r="E318" s="141">
        <f t="shared" si="31"/>
        <v>0.15120000000000003</v>
      </c>
    </row>
    <row r="319" spans="2:5" ht="15.75" thickBot="1" x14ac:dyDescent="0.3">
      <c r="B319" s="68"/>
      <c r="C319" s="64">
        <v>379</v>
      </c>
      <c r="D319" s="64">
        <v>0.51</v>
      </c>
      <c r="E319" s="141">
        <f t="shared" si="31"/>
        <v>0.20145000000000002</v>
      </c>
    </row>
    <row r="320" spans="2:5" ht="15.75" thickBot="1" x14ac:dyDescent="0.3">
      <c r="B320" s="68"/>
      <c r="C320" s="64">
        <v>380</v>
      </c>
      <c r="D320" s="64">
        <v>0.59</v>
      </c>
      <c r="E320" s="141">
        <f t="shared" si="31"/>
        <v>0.22538</v>
      </c>
    </row>
    <row r="321" spans="2:36" ht="15.75" thickBot="1" x14ac:dyDescent="0.3">
      <c r="B321" s="68"/>
      <c r="C321" s="64">
        <v>381</v>
      </c>
      <c r="D321" s="64">
        <v>0.43</v>
      </c>
      <c r="E321" s="141">
        <f t="shared" si="31"/>
        <v>0.17157</v>
      </c>
    </row>
    <row r="322" spans="2:36" ht="15.75" thickBot="1" x14ac:dyDescent="0.3">
      <c r="B322" s="68"/>
      <c r="C322" s="64">
        <v>382</v>
      </c>
      <c r="D322" s="64">
        <v>0.72</v>
      </c>
      <c r="E322" s="141">
        <f t="shared" si="31"/>
        <v>0.25775999999999999</v>
      </c>
    </row>
    <row r="323" spans="2:36" ht="15.75" thickBot="1" x14ac:dyDescent="0.3">
      <c r="B323" s="68"/>
      <c r="C323" s="64">
        <v>383</v>
      </c>
      <c r="D323" s="64">
        <v>0.7</v>
      </c>
      <c r="E323" s="141">
        <f t="shared" si="31"/>
        <v>0.28279999999999994</v>
      </c>
    </row>
    <row r="324" spans="2:36" ht="15.75" thickBot="1" x14ac:dyDescent="0.3">
      <c r="B324" s="71"/>
      <c r="C324" s="64">
        <v>384</v>
      </c>
      <c r="D324" s="64">
        <v>0.44</v>
      </c>
      <c r="E324" s="141">
        <f t="shared" si="31"/>
        <v>0.1804</v>
      </c>
    </row>
    <row r="325" spans="2:36" ht="26.25" x14ac:dyDescent="0.25">
      <c r="B325" s="79"/>
      <c r="C325" s="79"/>
      <c r="D325" s="97" t="s">
        <v>216</v>
      </c>
      <c r="E325" t="s">
        <v>227</v>
      </c>
    </row>
    <row r="329" spans="2:36" ht="15.75" thickBot="1" x14ac:dyDescent="0.3">
      <c r="B329" t="s">
        <v>193</v>
      </c>
    </row>
    <row r="330" spans="2:36" ht="15.75" thickBot="1" x14ac:dyDescent="0.3">
      <c r="B330" s="184"/>
      <c r="C330" s="186" t="s">
        <v>194</v>
      </c>
      <c r="D330" s="186" t="s">
        <v>132</v>
      </c>
      <c r="E330" s="81"/>
      <c r="I330" t="s">
        <v>75</v>
      </c>
    </row>
    <row r="331" spans="2:36" ht="15.75" thickBot="1" x14ac:dyDescent="0.3">
      <c r="B331" s="185"/>
      <c r="C331" s="187"/>
      <c r="D331" s="187"/>
      <c r="E331" s="81"/>
      <c r="I331" s="181" t="s">
        <v>10</v>
      </c>
      <c r="J331" s="182"/>
      <c r="K331" s="182"/>
      <c r="L331" s="183"/>
      <c r="M331" s="181" t="s">
        <v>62</v>
      </c>
      <c r="N331" s="182"/>
      <c r="O331" s="182"/>
      <c r="P331" s="183"/>
      <c r="Q331" s="181" t="s">
        <v>62</v>
      </c>
      <c r="R331" s="182"/>
      <c r="S331" s="182"/>
      <c r="T331" s="183"/>
      <c r="U331" s="181" t="s">
        <v>62</v>
      </c>
      <c r="V331" s="182"/>
      <c r="W331" s="182"/>
      <c r="X331" s="183"/>
      <c r="Y331" s="181" t="s">
        <v>62</v>
      </c>
      <c r="Z331" s="182"/>
      <c r="AA331" s="182"/>
      <c r="AB331" s="183"/>
      <c r="AC331" s="181" t="s">
        <v>62</v>
      </c>
      <c r="AD331" s="182"/>
      <c r="AE331" s="182"/>
      <c r="AF331" s="183"/>
      <c r="AG331" s="181" t="s">
        <v>68</v>
      </c>
      <c r="AH331" s="182"/>
      <c r="AI331" s="182"/>
      <c r="AJ331" s="183"/>
    </row>
    <row r="332" spans="2:36" ht="15.75" thickBot="1" x14ac:dyDescent="0.3">
      <c r="B332" s="82" t="s">
        <v>119</v>
      </c>
      <c r="C332" s="64">
        <v>301</v>
      </c>
      <c r="D332" s="3">
        <v>13549</v>
      </c>
      <c r="E332" s="81"/>
      <c r="I332" s="178"/>
      <c r="J332" s="179"/>
      <c r="K332" s="179"/>
      <c r="L332" s="180"/>
      <c r="M332" s="178" t="s">
        <v>63</v>
      </c>
      <c r="N332" s="179"/>
      <c r="O332" s="179"/>
      <c r="P332" s="180"/>
      <c r="Q332" s="178" t="s">
        <v>64</v>
      </c>
      <c r="R332" s="179"/>
      <c r="S332" s="179"/>
      <c r="T332" s="180"/>
      <c r="U332" s="178" t="s">
        <v>65</v>
      </c>
      <c r="V332" s="179"/>
      <c r="W332" s="179"/>
      <c r="X332" s="180"/>
      <c r="Y332" s="178" t="s">
        <v>66</v>
      </c>
      <c r="Z332" s="179"/>
      <c r="AA332" s="179"/>
      <c r="AB332" s="180"/>
      <c r="AC332" s="178" t="s">
        <v>67</v>
      </c>
      <c r="AD332" s="179"/>
      <c r="AE332" s="179"/>
      <c r="AF332" s="180"/>
      <c r="AG332" s="178" t="s">
        <v>69</v>
      </c>
      <c r="AH332" s="179"/>
      <c r="AI332" s="179"/>
      <c r="AJ332" s="180"/>
    </row>
    <row r="333" spans="2:36" ht="15.75" thickBot="1" x14ac:dyDescent="0.3">
      <c r="B333" s="82" t="s">
        <v>120</v>
      </c>
      <c r="C333" s="64">
        <v>302</v>
      </c>
      <c r="D333" s="3">
        <v>56416</v>
      </c>
      <c r="E333" s="81"/>
      <c r="I333" s="5" t="s">
        <v>12</v>
      </c>
      <c r="J333" s="1" t="s">
        <v>3</v>
      </c>
      <c r="K333" s="1" t="s">
        <v>13</v>
      </c>
      <c r="L333" s="1" t="s">
        <v>14</v>
      </c>
      <c r="M333" s="1" t="s">
        <v>12</v>
      </c>
      <c r="N333" s="1" t="s">
        <v>3</v>
      </c>
      <c r="O333" s="1" t="s">
        <v>13</v>
      </c>
      <c r="P333" s="1" t="s">
        <v>14</v>
      </c>
      <c r="Q333" s="1" t="s">
        <v>12</v>
      </c>
      <c r="R333" s="1" t="s">
        <v>3</v>
      </c>
      <c r="S333" s="1" t="s">
        <v>13</v>
      </c>
      <c r="T333" s="1" t="s">
        <v>14</v>
      </c>
      <c r="U333" s="1" t="s">
        <v>12</v>
      </c>
      <c r="V333" s="1" t="s">
        <v>3</v>
      </c>
      <c r="W333" s="1" t="s">
        <v>13</v>
      </c>
      <c r="X333" s="1" t="s">
        <v>14</v>
      </c>
      <c r="Y333" s="5" t="s">
        <v>12</v>
      </c>
      <c r="Z333" s="1" t="s">
        <v>3</v>
      </c>
      <c r="AA333" s="1" t="s">
        <v>13</v>
      </c>
      <c r="AB333" s="1" t="s">
        <v>14</v>
      </c>
      <c r="AC333" s="1" t="s">
        <v>12</v>
      </c>
      <c r="AD333" s="1" t="s">
        <v>3</v>
      </c>
      <c r="AE333" s="1" t="s">
        <v>13</v>
      </c>
      <c r="AF333" s="1" t="s">
        <v>14</v>
      </c>
      <c r="AG333" s="1" t="s">
        <v>12</v>
      </c>
      <c r="AH333" s="1" t="s">
        <v>3</v>
      </c>
      <c r="AI333" s="1" t="s">
        <v>13</v>
      </c>
      <c r="AJ333" s="1" t="s">
        <v>14</v>
      </c>
    </row>
    <row r="334" spans="2:36" ht="15.75" thickBot="1" x14ac:dyDescent="0.3">
      <c r="B334" s="75"/>
      <c r="C334" s="64">
        <v>303</v>
      </c>
      <c r="D334" s="3">
        <v>89254</v>
      </c>
      <c r="E334" s="81"/>
      <c r="I334" s="6">
        <v>34375</v>
      </c>
      <c r="J334" s="3">
        <f t="shared" ref="J334" si="32">SQRT(12)*K334</f>
        <v>27259.015609518989</v>
      </c>
      <c r="K334" s="3">
        <v>7869</v>
      </c>
      <c r="L334" s="3">
        <v>12</v>
      </c>
      <c r="M334" s="3">
        <v>48953</v>
      </c>
      <c r="N334" s="3">
        <f t="shared" ref="N334" si="33">SQRT(12)*O334</f>
        <v>48864.617383133162</v>
      </c>
      <c r="O334" s="3">
        <v>14106</v>
      </c>
      <c r="P334" s="3">
        <v>12</v>
      </c>
      <c r="Q334" s="3">
        <v>25698</v>
      </c>
      <c r="R334" s="3">
        <f t="shared" ref="R334" si="34">SQRT(12)*S334</f>
        <v>19139.161423636095</v>
      </c>
      <c r="S334" s="3">
        <v>5525</v>
      </c>
      <c r="T334" s="3">
        <v>12</v>
      </c>
      <c r="U334" s="3">
        <v>29011</v>
      </c>
      <c r="V334" s="3">
        <f t="shared" ref="V334" si="35">SQRT(12)*W334</f>
        <v>15231.654801760706</v>
      </c>
      <c r="W334" s="3">
        <v>4397</v>
      </c>
      <c r="X334" s="3">
        <v>12</v>
      </c>
      <c r="Y334" s="6">
        <v>25534</v>
      </c>
      <c r="Z334" s="3">
        <f t="shared" ref="Z334" si="36">SQRT(12)*AA334</f>
        <v>12055.073620679384</v>
      </c>
      <c r="AA334" s="3">
        <v>3480</v>
      </c>
      <c r="AB334" s="3">
        <v>12</v>
      </c>
      <c r="AC334" s="3">
        <v>37146</v>
      </c>
      <c r="AD334" s="3">
        <f t="shared" ref="AD334" si="37">SQRT(12)*AE334</f>
        <v>28551.125511965372</v>
      </c>
      <c r="AE334" s="3">
        <v>8242</v>
      </c>
      <c r="AF334" s="3">
        <v>12</v>
      </c>
      <c r="AG334" s="3" t="s">
        <v>76</v>
      </c>
      <c r="AH334" s="3">
        <f t="shared" ref="AH334" si="38">SQRT(12)*AI334</f>
        <v>325.62555182294892</v>
      </c>
      <c r="AI334" s="3">
        <v>94</v>
      </c>
      <c r="AJ334" s="3">
        <v>12</v>
      </c>
    </row>
    <row r="335" spans="2:36" ht="15.75" thickBot="1" x14ac:dyDescent="0.3">
      <c r="B335" s="75"/>
      <c r="C335" s="64">
        <v>304</v>
      </c>
      <c r="D335" s="3">
        <v>16547</v>
      </c>
      <c r="E335" s="81"/>
    </row>
    <row r="336" spans="2:36" ht="15.75" thickBot="1" x14ac:dyDescent="0.3">
      <c r="B336" s="75"/>
      <c r="C336" s="64">
        <v>305</v>
      </c>
      <c r="D336" s="3">
        <v>17084</v>
      </c>
      <c r="E336" s="81"/>
    </row>
    <row r="337" spans="2:5" ht="15.75" thickBot="1" x14ac:dyDescent="0.3">
      <c r="B337" s="75"/>
      <c r="C337" s="64">
        <v>306</v>
      </c>
      <c r="D337" s="3">
        <v>17128</v>
      </c>
      <c r="E337" s="81"/>
    </row>
    <row r="338" spans="2:5" ht="15.75" thickBot="1" x14ac:dyDescent="0.3">
      <c r="B338" s="75"/>
      <c r="C338" s="64">
        <v>307</v>
      </c>
      <c r="D338" s="3">
        <v>77031</v>
      </c>
      <c r="E338" s="81"/>
    </row>
    <row r="339" spans="2:5" ht="15.75" thickBot="1" x14ac:dyDescent="0.3">
      <c r="B339" s="75"/>
      <c r="C339" s="64">
        <v>308</v>
      </c>
      <c r="D339" s="3">
        <v>7269</v>
      </c>
      <c r="E339" s="81"/>
    </row>
    <row r="340" spans="2:5" ht="15.75" thickBot="1" x14ac:dyDescent="0.3">
      <c r="B340" s="75"/>
      <c r="C340" s="64">
        <v>309</v>
      </c>
      <c r="D340" s="3">
        <v>7678</v>
      </c>
      <c r="E340" s="81"/>
    </row>
    <row r="341" spans="2:5" ht="15.75" thickBot="1" x14ac:dyDescent="0.3">
      <c r="B341" s="75"/>
      <c r="C341" s="64">
        <v>310</v>
      </c>
      <c r="D341" s="3">
        <v>41640</v>
      </c>
      <c r="E341" s="81"/>
    </row>
    <row r="342" spans="2:5" ht="15.75" thickBot="1" x14ac:dyDescent="0.3">
      <c r="B342" s="75"/>
      <c r="C342" s="64">
        <v>311</v>
      </c>
      <c r="D342" s="3">
        <v>32331</v>
      </c>
      <c r="E342" s="81"/>
    </row>
    <row r="343" spans="2:5" ht="15.75" thickBot="1" x14ac:dyDescent="0.3">
      <c r="B343" s="76"/>
      <c r="C343" s="64">
        <v>312</v>
      </c>
      <c r="D343" s="3">
        <v>36567</v>
      </c>
      <c r="E343" s="81"/>
    </row>
    <row r="344" spans="2:5" ht="15.75" thickBot="1" x14ac:dyDescent="0.3">
      <c r="B344" s="82" t="s">
        <v>62</v>
      </c>
      <c r="C344" s="83">
        <v>313</v>
      </c>
      <c r="D344" s="3">
        <v>73415</v>
      </c>
      <c r="E344" s="81"/>
    </row>
    <row r="345" spans="2:5" ht="24.75" thickBot="1" x14ac:dyDescent="0.3">
      <c r="B345" s="124" t="s">
        <v>172</v>
      </c>
      <c r="C345" s="83">
        <v>314</v>
      </c>
      <c r="D345" s="3">
        <v>15560</v>
      </c>
      <c r="E345" s="81"/>
    </row>
    <row r="346" spans="2:5" ht="15.75" thickBot="1" x14ac:dyDescent="0.3">
      <c r="B346" s="75"/>
      <c r="C346" s="83">
        <v>315</v>
      </c>
      <c r="D346" s="3">
        <v>9183</v>
      </c>
      <c r="E346" s="81"/>
    </row>
    <row r="347" spans="2:5" ht="15.75" thickBot="1" x14ac:dyDescent="0.3">
      <c r="B347" s="75"/>
      <c r="C347" s="83">
        <v>316</v>
      </c>
      <c r="D347" s="3">
        <v>107986</v>
      </c>
      <c r="E347" s="81"/>
    </row>
    <row r="348" spans="2:5" ht="15.75" thickBot="1" x14ac:dyDescent="0.3">
      <c r="B348" s="75"/>
      <c r="C348" s="83">
        <v>317</v>
      </c>
      <c r="D348" s="3">
        <v>15785</v>
      </c>
      <c r="E348" s="81"/>
    </row>
    <row r="349" spans="2:5" ht="15.75" thickBot="1" x14ac:dyDescent="0.3">
      <c r="B349" s="75"/>
      <c r="C349" s="83">
        <v>318</v>
      </c>
      <c r="D349" s="3">
        <v>7500</v>
      </c>
      <c r="E349" s="81"/>
    </row>
    <row r="350" spans="2:5" ht="15.75" thickBot="1" x14ac:dyDescent="0.3">
      <c r="B350" s="75"/>
      <c r="C350" s="83">
        <v>319</v>
      </c>
      <c r="D350" s="3">
        <v>19873</v>
      </c>
      <c r="E350" s="81"/>
    </row>
    <row r="351" spans="2:5" ht="15.75" thickBot="1" x14ac:dyDescent="0.3">
      <c r="B351" s="75"/>
      <c r="C351" s="83">
        <v>320</v>
      </c>
      <c r="D351" s="3">
        <v>60821</v>
      </c>
      <c r="E351" s="81"/>
    </row>
    <row r="352" spans="2:5" ht="15.75" thickBot="1" x14ac:dyDescent="0.3">
      <c r="B352" s="75"/>
      <c r="C352" s="83">
        <v>321</v>
      </c>
      <c r="D352" s="3">
        <v>28524</v>
      </c>
      <c r="E352" s="81"/>
    </row>
    <row r="353" spans="2:5" ht="15.75" thickBot="1" x14ac:dyDescent="0.3">
      <c r="B353" s="75"/>
      <c r="C353" s="83">
        <v>322</v>
      </c>
      <c r="D353" s="3">
        <v>164443</v>
      </c>
      <c r="E353" s="81"/>
    </row>
    <row r="354" spans="2:5" ht="15.75" thickBot="1" x14ac:dyDescent="0.3">
      <c r="B354" s="75"/>
      <c r="C354" s="83">
        <v>323</v>
      </c>
      <c r="D354" s="3">
        <v>11909</v>
      </c>
      <c r="E354" s="81"/>
    </row>
    <row r="355" spans="2:5" ht="15.75" thickBot="1" x14ac:dyDescent="0.3">
      <c r="B355" s="76"/>
      <c r="C355" s="64">
        <v>324</v>
      </c>
      <c r="D355" s="3">
        <v>72438</v>
      </c>
      <c r="E355" s="81"/>
    </row>
    <row r="356" spans="2:5" ht="15.75" thickBot="1" x14ac:dyDescent="0.3">
      <c r="B356" s="82" t="s">
        <v>62</v>
      </c>
      <c r="C356" s="83">
        <v>325</v>
      </c>
      <c r="D356" s="3">
        <v>10121</v>
      </c>
      <c r="E356" s="81"/>
    </row>
    <row r="357" spans="2:5" ht="24.75" thickBot="1" x14ac:dyDescent="0.3">
      <c r="B357" s="124" t="s">
        <v>173</v>
      </c>
      <c r="C357" s="83">
        <v>326</v>
      </c>
      <c r="D357" s="3">
        <v>30512</v>
      </c>
      <c r="E357" s="81"/>
    </row>
    <row r="358" spans="2:5" ht="15.75" thickBot="1" x14ac:dyDescent="0.3">
      <c r="B358" s="75"/>
      <c r="C358" s="83">
        <v>327</v>
      </c>
      <c r="D358" s="3">
        <v>30770</v>
      </c>
      <c r="E358" s="81"/>
    </row>
    <row r="359" spans="2:5" ht="15.75" thickBot="1" x14ac:dyDescent="0.3">
      <c r="B359" s="75"/>
      <c r="C359" s="83">
        <v>328</v>
      </c>
      <c r="D359" s="3">
        <v>13153</v>
      </c>
      <c r="E359" s="81"/>
    </row>
    <row r="360" spans="2:5" ht="15.75" thickBot="1" x14ac:dyDescent="0.3">
      <c r="B360" s="75"/>
      <c r="C360" s="83">
        <v>329</v>
      </c>
      <c r="D360" s="3">
        <v>9671</v>
      </c>
      <c r="E360" s="81"/>
    </row>
    <row r="361" spans="2:5" ht="15.75" thickBot="1" x14ac:dyDescent="0.3">
      <c r="B361" s="75"/>
      <c r="C361" s="83">
        <v>330</v>
      </c>
      <c r="D361" s="3">
        <v>32512</v>
      </c>
      <c r="E361" s="81"/>
    </row>
    <row r="362" spans="2:5" ht="15.75" thickBot="1" x14ac:dyDescent="0.3">
      <c r="B362" s="75"/>
      <c r="C362" s="83">
        <v>331</v>
      </c>
      <c r="D362" s="3">
        <v>41896</v>
      </c>
      <c r="E362" s="81"/>
    </row>
    <row r="363" spans="2:5" ht="15.75" thickBot="1" x14ac:dyDescent="0.3">
      <c r="B363" s="75"/>
      <c r="C363" s="83">
        <v>332</v>
      </c>
      <c r="D363" s="3">
        <v>75647</v>
      </c>
      <c r="E363" s="81"/>
    </row>
    <row r="364" spans="2:5" ht="15.75" thickBot="1" x14ac:dyDescent="0.3">
      <c r="B364" s="75"/>
      <c r="C364" s="83">
        <v>333</v>
      </c>
      <c r="D364" s="3">
        <v>11256</v>
      </c>
      <c r="E364" s="81"/>
    </row>
    <row r="365" spans="2:5" ht="15.75" thickBot="1" x14ac:dyDescent="0.3">
      <c r="B365" s="75"/>
      <c r="C365" s="83">
        <v>334</v>
      </c>
      <c r="D365" s="3">
        <v>15616</v>
      </c>
      <c r="E365" s="81"/>
    </row>
    <row r="366" spans="2:5" ht="15.75" thickBot="1" x14ac:dyDescent="0.3">
      <c r="B366" s="75"/>
      <c r="C366" s="83">
        <v>335</v>
      </c>
      <c r="D366" s="3">
        <v>11241</v>
      </c>
      <c r="E366" s="81"/>
    </row>
    <row r="367" spans="2:5" ht="15.75" thickBot="1" x14ac:dyDescent="0.3">
      <c r="B367" s="76"/>
      <c r="C367" s="64">
        <v>336</v>
      </c>
      <c r="D367" s="3">
        <v>25981</v>
      </c>
      <c r="E367" s="81"/>
    </row>
    <row r="368" spans="2:5" ht="15.75" thickBot="1" x14ac:dyDescent="0.3">
      <c r="B368" s="82" t="s">
        <v>62</v>
      </c>
      <c r="C368" s="84">
        <v>337</v>
      </c>
      <c r="D368" s="3">
        <v>14955</v>
      </c>
      <c r="E368" s="81"/>
    </row>
    <row r="369" spans="2:5" ht="24.75" thickBot="1" x14ac:dyDescent="0.3">
      <c r="B369" s="124" t="s">
        <v>174</v>
      </c>
      <c r="C369" s="84">
        <v>338</v>
      </c>
      <c r="D369" s="3">
        <v>31556</v>
      </c>
      <c r="E369" s="81"/>
    </row>
    <row r="370" spans="2:5" ht="15.75" thickBot="1" x14ac:dyDescent="0.3">
      <c r="B370" s="75"/>
      <c r="C370" s="84">
        <v>339</v>
      </c>
      <c r="D370" s="3">
        <v>39285</v>
      </c>
      <c r="E370" s="81"/>
    </row>
    <row r="371" spans="2:5" ht="15.75" thickBot="1" x14ac:dyDescent="0.3">
      <c r="B371" s="75"/>
      <c r="C371" s="84">
        <v>340</v>
      </c>
      <c r="D371" s="3">
        <v>23491</v>
      </c>
      <c r="E371" s="81"/>
    </row>
    <row r="372" spans="2:5" ht="15.75" thickBot="1" x14ac:dyDescent="0.3">
      <c r="B372" s="75"/>
      <c r="C372" s="84">
        <v>341</v>
      </c>
      <c r="D372" s="3">
        <v>61559</v>
      </c>
      <c r="E372" s="81"/>
    </row>
    <row r="373" spans="2:5" ht="15.75" thickBot="1" x14ac:dyDescent="0.3">
      <c r="B373" s="75"/>
      <c r="C373" s="84">
        <v>342</v>
      </c>
      <c r="D373" s="3">
        <v>9550</v>
      </c>
      <c r="E373" s="81"/>
    </row>
    <row r="374" spans="2:5" ht="15.75" thickBot="1" x14ac:dyDescent="0.3">
      <c r="B374" s="75"/>
      <c r="C374" s="84">
        <v>343</v>
      </c>
      <c r="D374" s="3">
        <v>12017</v>
      </c>
      <c r="E374" s="81"/>
    </row>
    <row r="375" spans="2:5" ht="15.75" thickBot="1" x14ac:dyDescent="0.3">
      <c r="B375" s="75"/>
      <c r="C375" s="84">
        <v>344</v>
      </c>
      <c r="D375" s="3">
        <v>46744</v>
      </c>
      <c r="E375" s="81"/>
    </row>
    <row r="376" spans="2:5" ht="15.75" thickBot="1" x14ac:dyDescent="0.3">
      <c r="B376" s="75"/>
      <c r="C376" s="84">
        <v>345</v>
      </c>
      <c r="D376" s="3">
        <v>31522</v>
      </c>
      <c r="E376" s="81"/>
    </row>
    <row r="377" spans="2:5" ht="15.75" thickBot="1" x14ac:dyDescent="0.3">
      <c r="B377" s="75"/>
      <c r="C377" s="84">
        <v>346</v>
      </c>
      <c r="D377" s="3">
        <v>28632</v>
      </c>
      <c r="E377" s="81"/>
    </row>
    <row r="378" spans="2:5" ht="15.75" thickBot="1" x14ac:dyDescent="0.3">
      <c r="B378" s="75"/>
      <c r="C378" s="84">
        <v>347</v>
      </c>
      <c r="D378" s="3">
        <v>16612</v>
      </c>
      <c r="E378" s="81"/>
    </row>
    <row r="379" spans="2:5" ht="15.75" thickBot="1" x14ac:dyDescent="0.3">
      <c r="B379" s="76"/>
      <c r="C379" s="3">
        <v>348</v>
      </c>
      <c r="D379" s="3">
        <v>32212</v>
      </c>
      <c r="E379" s="81"/>
    </row>
    <row r="380" spans="2:5" ht="15.75" thickBot="1" x14ac:dyDescent="0.3">
      <c r="B380" s="82"/>
      <c r="C380" s="84">
        <v>349</v>
      </c>
      <c r="D380" s="3">
        <v>29864</v>
      </c>
    </row>
    <row r="381" spans="2:5" ht="15.75" thickBot="1" x14ac:dyDescent="0.3">
      <c r="B381" s="82" t="s">
        <v>62</v>
      </c>
      <c r="C381" s="84">
        <v>350</v>
      </c>
      <c r="D381" s="3">
        <v>18965</v>
      </c>
    </row>
    <row r="382" spans="2:5" ht="24.75" thickBot="1" x14ac:dyDescent="0.3">
      <c r="B382" s="124" t="s">
        <v>175</v>
      </c>
      <c r="C382" s="84">
        <v>351</v>
      </c>
      <c r="D382" s="3">
        <v>27398</v>
      </c>
    </row>
    <row r="383" spans="2:5" ht="15.75" thickBot="1" x14ac:dyDescent="0.3">
      <c r="B383" s="75"/>
      <c r="C383" s="84">
        <v>352</v>
      </c>
      <c r="D383" s="3">
        <v>30233</v>
      </c>
    </row>
    <row r="384" spans="2:5" ht="15.75" thickBot="1" x14ac:dyDescent="0.3">
      <c r="B384" s="75"/>
      <c r="C384" s="84">
        <v>353</v>
      </c>
      <c r="D384" s="3">
        <v>53623</v>
      </c>
    </row>
    <row r="385" spans="2:4" ht="15.75" thickBot="1" x14ac:dyDescent="0.3">
      <c r="B385" s="75"/>
      <c r="C385" s="84">
        <v>354</v>
      </c>
      <c r="D385" s="3">
        <v>35755</v>
      </c>
    </row>
    <row r="386" spans="2:4" ht="15.75" thickBot="1" x14ac:dyDescent="0.3">
      <c r="B386" s="75"/>
      <c r="C386" s="84">
        <v>355</v>
      </c>
      <c r="D386" s="3">
        <v>19462</v>
      </c>
    </row>
    <row r="387" spans="2:4" ht="15.75" thickBot="1" x14ac:dyDescent="0.3">
      <c r="B387" s="75"/>
      <c r="C387" s="84">
        <v>356</v>
      </c>
      <c r="D387" s="3">
        <v>12716</v>
      </c>
    </row>
    <row r="388" spans="2:4" ht="15.75" thickBot="1" x14ac:dyDescent="0.3">
      <c r="B388" s="75"/>
      <c r="C388" s="84">
        <v>357</v>
      </c>
      <c r="D388" s="3">
        <v>6516</v>
      </c>
    </row>
    <row r="389" spans="2:4" ht="15.75" thickBot="1" x14ac:dyDescent="0.3">
      <c r="B389" s="75"/>
      <c r="C389" s="84">
        <v>358</v>
      </c>
      <c r="D389" s="3">
        <v>29497</v>
      </c>
    </row>
    <row r="390" spans="2:4" ht="15.75" thickBot="1" x14ac:dyDescent="0.3">
      <c r="B390" s="75"/>
      <c r="C390" s="84">
        <v>359</v>
      </c>
      <c r="D390" s="3">
        <v>21979</v>
      </c>
    </row>
    <row r="391" spans="2:4" ht="15.75" thickBot="1" x14ac:dyDescent="0.3">
      <c r="B391" s="76"/>
      <c r="C391" s="3">
        <v>360</v>
      </c>
      <c r="D391" s="3">
        <v>20402</v>
      </c>
    </row>
    <row r="392" spans="2:4" ht="15.75" thickBot="1" x14ac:dyDescent="0.3">
      <c r="B392" s="82" t="s">
        <v>62</v>
      </c>
      <c r="C392" s="84">
        <v>361</v>
      </c>
      <c r="D392" s="3">
        <v>42718</v>
      </c>
    </row>
    <row r="393" spans="2:4" ht="24.75" thickBot="1" x14ac:dyDescent="0.3">
      <c r="B393" s="124" t="s">
        <v>176</v>
      </c>
      <c r="C393" s="84">
        <v>362</v>
      </c>
      <c r="D393" s="3">
        <v>52100</v>
      </c>
    </row>
    <row r="394" spans="2:4" ht="15.75" thickBot="1" x14ac:dyDescent="0.3">
      <c r="B394" s="75"/>
      <c r="C394" s="84">
        <v>363</v>
      </c>
      <c r="D394" s="3">
        <v>7590</v>
      </c>
    </row>
    <row r="395" spans="2:4" ht="15.75" thickBot="1" x14ac:dyDescent="0.3">
      <c r="B395" s="75"/>
      <c r="C395" s="84">
        <v>364</v>
      </c>
      <c r="D395" s="3">
        <v>8108</v>
      </c>
    </row>
    <row r="396" spans="2:4" ht="15.75" thickBot="1" x14ac:dyDescent="0.3">
      <c r="B396" s="75"/>
      <c r="C396" s="84">
        <v>365</v>
      </c>
      <c r="D396" s="3">
        <v>98486</v>
      </c>
    </row>
    <row r="397" spans="2:4" ht="15.75" thickBot="1" x14ac:dyDescent="0.3">
      <c r="B397" s="75"/>
      <c r="C397" s="84">
        <v>366</v>
      </c>
      <c r="D397" s="3">
        <v>40834</v>
      </c>
    </row>
    <row r="398" spans="2:4" ht="15.75" thickBot="1" x14ac:dyDescent="0.3">
      <c r="B398" s="75"/>
      <c r="C398" s="84">
        <v>367</v>
      </c>
      <c r="D398" s="3">
        <v>77600</v>
      </c>
    </row>
    <row r="399" spans="2:4" ht="15.75" thickBot="1" x14ac:dyDescent="0.3">
      <c r="B399" s="75"/>
      <c r="C399" s="84">
        <v>368</v>
      </c>
      <c r="D399" s="3">
        <v>43896</v>
      </c>
    </row>
    <row r="400" spans="2:4" ht="15.75" thickBot="1" x14ac:dyDescent="0.3">
      <c r="B400" s="75"/>
      <c r="C400" s="84">
        <v>369</v>
      </c>
      <c r="D400" s="3">
        <v>18151</v>
      </c>
    </row>
    <row r="401" spans="2:4" ht="15.75" thickBot="1" x14ac:dyDescent="0.3">
      <c r="B401" s="75"/>
      <c r="C401" s="84">
        <v>370</v>
      </c>
      <c r="D401" s="3">
        <v>8385</v>
      </c>
    </row>
    <row r="402" spans="2:4" ht="15.75" thickBot="1" x14ac:dyDescent="0.3">
      <c r="B402" s="75"/>
      <c r="C402" s="84">
        <v>371</v>
      </c>
      <c r="D402" s="3">
        <v>24659</v>
      </c>
    </row>
    <row r="403" spans="2:4" ht="15.75" thickBot="1" x14ac:dyDescent="0.3">
      <c r="B403" s="76"/>
      <c r="C403" s="3">
        <v>372</v>
      </c>
      <c r="D403" s="3">
        <v>23224</v>
      </c>
    </row>
    <row r="404" spans="2:4" ht="15.75" thickBot="1" x14ac:dyDescent="0.3">
      <c r="B404" s="85" t="s">
        <v>68</v>
      </c>
      <c r="C404" s="84">
        <v>373</v>
      </c>
      <c r="D404" s="3">
        <v>728</v>
      </c>
    </row>
    <row r="405" spans="2:4" ht="24.75" thickBot="1" x14ac:dyDescent="0.3">
      <c r="B405" s="85" t="s">
        <v>69</v>
      </c>
      <c r="C405" s="84">
        <v>374</v>
      </c>
      <c r="D405" s="3">
        <v>842</v>
      </c>
    </row>
    <row r="406" spans="2:4" ht="15.75" thickBot="1" x14ac:dyDescent="0.3">
      <c r="B406" s="68"/>
      <c r="C406" s="84">
        <v>375</v>
      </c>
      <c r="D406" s="3">
        <v>907</v>
      </c>
    </row>
    <row r="407" spans="2:4" ht="15.75" thickBot="1" x14ac:dyDescent="0.3">
      <c r="B407" s="68"/>
      <c r="C407" s="84">
        <v>376</v>
      </c>
      <c r="D407" s="86">
        <v>313</v>
      </c>
    </row>
    <row r="408" spans="2:4" ht="15.75" thickBot="1" x14ac:dyDescent="0.3">
      <c r="B408" s="68"/>
      <c r="C408" s="84">
        <v>377</v>
      </c>
      <c r="D408" s="86">
        <v>313</v>
      </c>
    </row>
    <row r="409" spans="2:4" ht="15.75" thickBot="1" x14ac:dyDescent="0.3">
      <c r="B409" s="68"/>
      <c r="C409" s="84">
        <v>378</v>
      </c>
      <c r="D409" s="3">
        <v>811</v>
      </c>
    </row>
    <row r="410" spans="2:4" ht="15.75" thickBot="1" x14ac:dyDescent="0.3">
      <c r="B410" s="68"/>
      <c r="C410" s="84">
        <v>379</v>
      </c>
      <c r="D410" s="86">
        <v>313</v>
      </c>
    </row>
    <row r="411" spans="2:4" ht="15.75" thickBot="1" x14ac:dyDescent="0.3">
      <c r="B411" s="68"/>
      <c r="C411" s="84">
        <v>380</v>
      </c>
      <c r="D411" s="3">
        <v>1046</v>
      </c>
    </row>
    <row r="412" spans="2:4" ht="15.75" thickBot="1" x14ac:dyDescent="0.3">
      <c r="B412" s="68"/>
      <c r="C412" s="84">
        <v>381</v>
      </c>
      <c r="D412" s="86">
        <v>313</v>
      </c>
    </row>
    <row r="413" spans="2:4" ht="15.75" thickBot="1" x14ac:dyDescent="0.3">
      <c r="B413" s="68"/>
      <c r="C413" s="84">
        <v>382</v>
      </c>
      <c r="D413" s="3">
        <v>628</v>
      </c>
    </row>
    <row r="414" spans="2:4" ht="15.75" thickBot="1" x14ac:dyDescent="0.3">
      <c r="B414" s="68"/>
      <c r="C414" s="84">
        <v>383</v>
      </c>
      <c r="D414" s="3">
        <v>643</v>
      </c>
    </row>
    <row r="415" spans="2:4" ht="15.75" thickBot="1" x14ac:dyDescent="0.3">
      <c r="B415" s="71"/>
      <c r="C415" s="3">
        <v>384</v>
      </c>
      <c r="D415" s="3">
        <v>1306</v>
      </c>
    </row>
    <row r="417" spans="2:10" x14ac:dyDescent="0.25">
      <c r="B417" s="87" t="s">
        <v>133</v>
      </c>
      <c r="C417" s="38"/>
      <c r="D417" s="38"/>
      <c r="E417" s="38"/>
      <c r="F417" s="38"/>
      <c r="G417" s="38"/>
      <c r="H417" s="38"/>
      <c r="I417" s="38"/>
      <c r="J417" s="38"/>
    </row>
  </sheetData>
  <mergeCells count="102">
    <mergeCell ref="AK9:AN9"/>
    <mergeCell ref="AO9:AR9"/>
    <mergeCell ref="W98:Z98"/>
    <mergeCell ref="AI98:AL98"/>
    <mergeCell ref="AI99:AL99"/>
    <mergeCell ref="AA98:AD98"/>
    <mergeCell ref="AA99:AD99"/>
    <mergeCell ref="AE98:AH98"/>
    <mergeCell ref="AE99:AH99"/>
    <mergeCell ref="W99:Z99"/>
    <mergeCell ref="U9:X9"/>
    <mergeCell ref="Y9:AB9"/>
    <mergeCell ref="AG9:AJ9"/>
    <mergeCell ref="I156:L157"/>
    <mergeCell ref="M156:P156"/>
    <mergeCell ref="U331:X331"/>
    <mergeCell ref="U332:X332"/>
    <mergeCell ref="Y331:AB331"/>
    <mergeCell ref="U250:X250"/>
    <mergeCell ref="U251:X251"/>
    <mergeCell ref="Y250:AB250"/>
    <mergeCell ref="Y251:AB251"/>
    <mergeCell ref="I331:L332"/>
    <mergeCell ref="M331:P331"/>
    <mergeCell ref="M332:P332"/>
    <mergeCell ref="Q331:T331"/>
    <mergeCell ref="Q332:T332"/>
    <mergeCell ref="I250:L251"/>
    <mergeCell ref="I240:L241"/>
    <mergeCell ref="M250:P250"/>
    <mergeCell ref="M251:P251"/>
    <mergeCell ref="Q250:T250"/>
    <mergeCell ref="Q251:T251"/>
    <mergeCell ref="M157:P157"/>
    <mergeCell ref="M240:P240"/>
    <mergeCell ref="Q240:T240"/>
    <mergeCell ref="Y332:AB332"/>
    <mergeCell ref="AC331:AF331"/>
    <mergeCell ref="AC332:AF332"/>
    <mergeCell ref="AG331:AJ331"/>
    <mergeCell ref="AG332:AJ332"/>
    <mergeCell ref="AG250:AJ250"/>
    <mergeCell ref="AG251:AJ251"/>
    <mergeCell ref="AC250:AF250"/>
    <mergeCell ref="AC251:AF251"/>
    <mergeCell ref="B58:B69"/>
    <mergeCell ref="B70:B81"/>
    <mergeCell ref="B82:B93"/>
    <mergeCell ref="B239:B240"/>
    <mergeCell ref="D239:D240"/>
    <mergeCell ref="B330:B331"/>
    <mergeCell ref="C330:C331"/>
    <mergeCell ref="D330:D331"/>
    <mergeCell ref="AG147:AJ147"/>
    <mergeCell ref="M148:P148"/>
    <mergeCell ref="Q148:T148"/>
    <mergeCell ref="U148:X148"/>
    <mergeCell ref="Y148:AB148"/>
    <mergeCell ref="AC148:AF148"/>
    <mergeCell ref="AG148:AJ148"/>
    <mergeCell ref="Y157:AB157"/>
    <mergeCell ref="B10:B21"/>
    <mergeCell ref="B22:B33"/>
    <mergeCell ref="B34:B45"/>
    <mergeCell ref="B46:B57"/>
    <mergeCell ref="B146:B147"/>
    <mergeCell ref="J98:J100"/>
    <mergeCell ref="K98:N99"/>
    <mergeCell ref="AC9:AF9"/>
    <mergeCell ref="C146:C147"/>
    <mergeCell ref="AC147:AF147"/>
    <mergeCell ref="I147:L148"/>
    <mergeCell ref="M147:P147"/>
    <mergeCell ref="Q147:T147"/>
    <mergeCell ref="U147:X147"/>
    <mergeCell ref="Y147:AB147"/>
    <mergeCell ref="D146:D147"/>
    <mergeCell ref="O98:R98"/>
    <mergeCell ref="O99:R99"/>
    <mergeCell ref="S98:V98"/>
    <mergeCell ref="S99:V99"/>
    <mergeCell ref="P9:P10"/>
    <mergeCell ref="Q9:T9"/>
    <mergeCell ref="AC156:AF156"/>
    <mergeCell ref="AC157:AF157"/>
    <mergeCell ref="AG156:AJ156"/>
    <mergeCell ref="AG157:AJ157"/>
    <mergeCell ref="U240:X240"/>
    <mergeCell ref="Y240:AB240"/>
    <mergeCell ref="AC240:AF240"/>
    <mergeCell ref="AG240:AJ240"/>
    <mergeCell ref="M241:P241"/>
    <mergeCell ref="Q241:T241"/>
    <mergeCell ref="U241:X241"/>
    <mergeCell ref="Y241:AB241"/>
    <mergeCell ref="AC241:AF241"/>
    <mergeCell ref="AG241:AJ241"/>
    <mergeCell ref="Q156:T156"/>
    <mergeCell ref="Q157:T157"/>
    <mergeCell ref="U156:X156"/>
    <mergeCell ref="U157:X157"/>
    <mergeCell ref="Y156:AB15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o F A A B Q S w M E F A A C A A g A D 1 t O W h 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A P W 0 5 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1 t O W r i L w K d F A g A A H B U A A B M A H A B G b 3 J t d W x h c y 9 T Z W N 0 a W 9 u M S 5 t I K I Y A C i g F A A A A A A A A A A A A A A A A A A A A A A A A A A A A O 1 W T Y + i Q B C 9 m / g f O u 0 F E i W C K D O 7 8 W D 8 2 O E y Q 1 Y 3 e x A P L b R K A t 2 m u 5 k M M f 7 3 b R D d d Y c 2 m c w k m + z A h e S 9 4 l F V 1 K u G 4 0 B E l I D 5 6 W 5 + b T a a D b 5 D D I e g B R d o H W P T 6 g P N Q 1 s M + r Y O w R D E W D Q b Q F 5 z m r I A S 8 Q L N 0 Y R y 7 V Z F G N j T I n A R H A N j r / 4 P z h m 3 E 9 2 6 X a H u 5 b / R P C E R c 8 Y d M C U P E e M k k S G o h h 4 j I o y m 9 E W k y A D 2 t Q b 6 b 7 E N 1 L U n 9 A g z U O 5 / 5 O y 0 P d m o 7 l / 3 + 2 E K A M 8 X Q c 7 q R Q F g I s 0 z P z p Z O 6 B x V M f f F + 4 v p s k K a G C v k R B J D L 5 4 I M L Z h G R r 7 x m A M N 7 y o S x D z d Q b 4 O l m + x j X C S X J z W E p t G D K 7 1 9 q v 3 S m m H Z h s P S D Y e X j s H V c T l B A q 3 K 8 B a U Z S S y w B A 8 Y B T K j u S d L K K N k i l x 7 S w h M y i Z U R z P A x Q j x o e C p f i S Q w u O d 4 h s p e Y i 2 + P f g g u G C N 9 Q l o x p n C Y k J 7 l W k U H 7 c I D f G E 3 3 s A 2 E D A I C v 4 h j G x z g i E Q J i l t a v N E f 0 2 S N m Y x w i R j Y R i 5 W h E x Q V v A d U 8 3 1 1 N R A T Z n d G 5 x 9 g 3 P U n H V D 0 7 q h a d 3 S v L v m j n q z E Z H K T 1 N p K + d s q 3 5 t q 7 9 s 5 V T b y n m / r Z z a V v + 5 r f 4 4 r Y B m 1 d a q T 6 z a W h 9 i r a 7 d K 6 1 l 1 S f W t a 3 y 1 l T Y S s K v b f U G B 5 x F 8 r E / 4 e a r w T / h l g L v K X B b g f c V + E C B O w r 8 T o H f K / D C Q Z W E q m J T V b J 5 X f N b Z 9 y u Z 1 w 1 4 3 b 1 j N s f M e P 2 p 5 v x d y z f + r + m X s C f Y Q H X c 1 4 v 4 X + 3 h H 8 B U E s B A i 0 A F A A C A A g A D 1 t O W h V 9 t P W j A A A A 9 g A A A B I A A A A A A A A A A A A A A A A A A A A A A E N v b m Z p Z y 9 Q Y W N r Y W d l L n h t b F B L A Q I t A B Q A A g A I A A 9 b T l o P y u m r p A A A A O k A A A A T A A A A A A A A A A A A A A A A A O 8 A A A B b Q 2 9 u d G V u d F 9 U e X B l c 1 0 u e G 1 s U E s B A i 0 A F A A C A A g A D 1 t O W r i L w K d F A g A A H B U A A B M A A A A A A A A A A A A A A A A A 4 A E A A E Z v c m 1 1 b G F z L 1 N l Y 3 R p b 2 4 x L m 1 Q S w U G A A A A A A M A A w D C A A A A c 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g A A A A A A A A L a 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x M j U l M j A o U G F n Z S U y M D U 0 K T w v S X R l b V B h d G g + P C 9 J d G V t T G 9 j Y X R p b 2 4 + P F N 0 Y W J s Z U V u d H J p Z X M + P E V u d H J 5 I F R 5 c G U 9 I k l z U H J p d m F 0 Z S I g V m F s d W U 9 I m w w I i A v P j x F b n R y e S B U e X B l P S J R d W V y e U l E I i B W Y W x 1 Z T 0 i c 2 J k M j c y Z T I w L T R h Z D c t N D I 0 N C 0 4 N m Y 1 L T Q 2 M D d j M W R j N G Y 2 M 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D g i I C 8 + P E V u d H J 5 I F R 5 c G U 9 I k Z p b G x F c n J v c k N v Z G U i I F Z h b H V l P S J z V W 5 r b m 9 3 b i I g L z 4 8 R W 5 0 c n k g V H l w Z T 0 i R m l s b E V y c m 9 y Q 2 9 1 b n Q i I F Z h b H V l P S J s M C I g L z 4 8 R W 5 0 c n k g V H l w Z T 0 i R m l s b E x h c 3 R V c G R h d G V k I i B W Y W x 1 Z T 0 i Z D I w M j U t M D I t M T R U M T U 6 M j E 6 M D k u M T g 0 N z g 3 M F o i I C 8 + P E V u d H J 5 I F R 5 c G U 9 I k Z p b G x D b 2 x 1 b W 5 U e X B l c y I g V m F s d W U 9 I n N C Z 0 1 E Q X d N R E F 3 T U R B d 0 1 E I i A v P j x F b n R y e S B U e X B l P S J G a W x s Q 2 9 s d W 1 u T m F t Z X M i I F Z h b H V l P S J z W y Z x d W 9 0 O 0 d y b 3 V w J n F 1 b 3 Q 7 L C Z x d W 9 0 O 0 F u a W 1 h b F x u T n V t Y m V y J n F 1 b 3 Q 7 L C Z x d W 9 0 O 0 R h e V x u L T E m c X V v d D s s J n F 1 b 3 Q 7 R G F 5 X G 4 z J n F 1 b 3 Q 7 L C Z x d W 9 0 O 0 R h e V x u N i Z x d W 9 0 O y w m c X V v d D t E Y X l c b j E w J n F 1 b 3 Q 7 L C Z x d W 9 0 O 0 R h e V x u M T Q m c X V v d D s s J n F 1 b 3 Q 7 R G F 5 X G 4 x N y Z x d W 9 0 O y w m c X V v d D t E Y X l c b j I w J n F 1 b 3 Q 7 L C Z x d W 9 0 O 0 R h e V x u M j Q m c X V v d D s s J n F 1 b 3 Q 7 R G F 5 X G 4 y N y Z x d W 9 0 O y w m c X V v d D t E Y X l c b j I 4 J n F 1 b 3 Q 7 X S I g L z 4 8 R W 5 0 c n k g V H l w Z T 0 i R m l s b F N 0 Y X R 1 c y I g V m F s d W U 9 I n N D b 2 1 w b G V 0 Z S I g L z 4 8 R W 5 0 c n k g V H l w Z T 0 i U m V s Y X R p b 2 5 z a G l w S W 5 m b 0 N v b n R h a W 5 l c i I g V m F s d W U 9 I n N 7 J n F 1 b 3 Q 7 Y 2 9 s d W 1 u Q 2 9 1 b n Q m c X V v d D s 6 M T I s J n F 1 b 3 Q 7 a 2 V 5 Q 2 9 s d W 1 u T m F t Z X M m c X V v d D s 6 W 1 0 s J n F 1 b 3 Q 7 c X V l c n l S Z W x h d G l v b n N o a X B z J n F 1 b 3 Q 7 O l t d L C Z x d W 9 0 O 2 N v b H V t b k l k Z W 5 0 a X R p Z X M m c X V v d D s 6 W y Z x d W 9 0 O 1 N l Y 3 R p b 2 4 x L 1 R h Y m x l M T I 1 I C h Q Y W d l I D U 0 K S 9 B d X R v U m V t b 3 Z l Z E N v b H V t b n M x L n t H c m 9 1 c C w w f S Z x d W 9 0 O y w m c X V v d D t T Z W N 0 a W 9 u M S 9 U Y W J s Z T E y N S A o U G F n Z S A 1 N C k v Q X V 0 b 1 J l b W 9 2 Z W R D b 2 x 1 b W 5 z M S 5 7 Q W 5 p b W F s X G 5 O d W 1 i Z X I s M X 0 m c X V v d D s s J n F 1 b 3 Q 7 U 2 V j d G l v b j E v V G F i b G U x M j U g K F B h Z 2 U g N T Q p L 0 F 1 d G 9 S Z W 1 v d m V k Q 2 9 s d W 1 u c z E u e 0 R h e V x u L T E s M n 0 m c X V v d D s s J n F 1 b 3 Q 7 U 2 V j d G l v b j E v V G F i b G U x M j U g K F B h Z 2 U g N T Q p L 0 F 1 d G 9 S Z W 1 v d m V k Q 2 9 s d W 1 u c z E u e 0 R h e V x u M y w z f S Z x d W 9 0 O y w m c X V v d D t T Z W N 0 a W 9 u M S 9 U Y W J s Z T E y N S A o U G F n Z S A 1 N C k v Q X V 0 b 1 J l b W 9 2 Z W R D b 2 x 1 b W 5 z M S 5 7 R G F 5 X G 4 2 L D R 9 J n F 1 b 3 Q 7 L C Z x d W 9 0 O 1 N l Y 3 R p b 2 4 x L 1 R h Y m x l M T I 1 I C h Q Y W d l I D U 0 K S 9 B d X R v U m V t b 3 Z l Z E N v b H V t b n M x L n t E Y X l c b j E w L D V 9 J n F 1 b 3 Q 7 L C Z x d W 9 0 O 1 N l Y 3 R p b 2 4 x L 1 R h Y m x l M T I 1 I C h Q Y W d l I D U 0 K S 9 B d X R v U m V t b 3 Z l Z E N v b H V t b n M x L n t E Y X l c b j E 0 L D Z 9 J n F 1 b 3 Q 7 L C Z x d W 9 0 O 1 N l Y 3 R p b 2 4 x L 1 R h Y m x l M T I 1 I C h Q Y W d l I D U 0 K S 9 B d X R v U m V t b 3 Z l Z E N v b H V t b n M x L n t E Y X l c b j E 3 L D d 9 J n F 1 b 3 Q 7 L C Z x d W 9 0 O 1 N l Y 3 R p b 2 4 x L 1 R h Y m x l M T I 1 I C h Q Y W d l I D U 0 K S 9 B d X R v U m V t b 3 Z l Z E N v b H V t b n M x L n t E Y X l c b j I w L D h 9 J n F 1 b 3 Q 7 L C Z x d W 9 0 O 1 N l Y 3 R p b 2 4 x L 1 R h Y m x l M T I 1 I C h Q Y W d l I D U 0 K S 9 B d X R v U m V t b 3 Z l Z E N v b H V t b n M x L n t E Y X l c b j I 0 L D l 9 J n F 1 b 3 Q 7 L C Z x d W 9 0 O 1 N l Y 3 R p b 2 4 x L 1 R h Y m x l M T I 1 I C h Q Y W d l I D U 0 K S 9 B d X R v U m V t b 3 Z l Z E N v b H V t b n M x L n t E Y X l c b j I 3 L D E w f S Z x d W 9 0 O y w m c X V v d D t T Z W N 0 a W 9 u M S 9 U Y W J s Z T E y N S A o U G F n Z S A 1 N C k v Q X V 0 b 1 J l b W 9 2 Z W R D b 2 x 1 b W 5 z M S 5 7 R G F 5 X G 4 y O C w x M X 0 m c X V v d D t d L C Z x d W 9 0 O 0 N v b H V t b k N v d W 5 0 J n F 1 b 3 Q 7 O j E y L C Z x d W 9 0 O 0 t l e U N v b H V t b k 5 h b W V z J n F 1 b 3 Q 7 O l t d L C Z x d W 9 0 O 0 N v b H V t b k l k Z W 5 0 a X R p Z X M m c X V v d D s 6 W y Z x d W 9 0 O 1 N l Y 3 R p b 2 4 x L 1 R h Y m x l M T I 1 I C h Q Y W d l I D U 0 K S 9 B d X R v U m V t b 3 Z l Z E N v b H V t b n M x L n t H c m 9 1 c C w w f S Z x d W 9 0 O y w m c X V v d D t T Z W N 0 a W 9 u M S 9 U Y W J s Z T E y N S A o U G F n Z S A 1 N C k v Q X V 0 b 1 J l b W 9 2 Z W R D b 2 x 1 b W 5 z M S 5 7 Q W 5 p b W F s X G 5 O d W 1 i Z X I s M X 0 m c X V v d D s s J n F 1 b 3 Q 7 U 2 V j d G l v b j E v V G F i b G U x M j U g K F B h Z 2 U g N T Q p L 0 F 1 d G 9 S Z W 1 v d m V k Q 2 9 s d W 1 u c z E u e 0 R h e V x u L T E s M n 0 m c X V v d D s s J n F 1 b 3 Q 7 U 2 V j d G l v b j E v V G F i b G U x M j U g K F B h Z 2 U g N T Q p L 0 F 1 d G 9 S Z W 1 v d m V k Q 2 9 s d W 1 u c z E u e 0 R h e V x u M y w z f S Z x d W 9 0 O y w m c X V v d D t T Z W N 0 a W 9 u M S 9 U Y W J s Z T E y N S A o U G F n Z S A 1 N C k v Q X V 0 b 1 J l b W 9 2 Z W R D b 2 x 1 b W 5 z M S 5 7 R G F 5 X G 4 2 L D R 9 J n F 1 b 3 Q 7 L C Z x d W 9 0 O 1 N l Y 3 R p b 2 4 x L 1 R h Y m x l M T I 1 I C h Q Y W d l I D U 0 K S 9 B d X R v U m V t b 3 Z l Z E N v b H V t b n M x L n t E Y X l c b j E w L D V 9 J n F 1 b 3 Q 7 L C Z x d W 9 0 O 1 N l Y 3 R p b 2 4 x L 1 R h Y m x l M T I 1 I C h Q Y W d l I D U 0 K S 9 B d X R v U m V t b 3 Z l Z E N v b H V t b n M x L n t E Y X l c b j E 0 L D Z 9 J n F 1 b 3 Q 7 L C Z x d W 9 0 O 1 N l Y 3 R p b 2 4 x L 1 R h Y m x l M T I 1 I C h Q Y W d l I D U 0 K S 9 B d X R v U m V t b 3 Z l Z E N v b H V t b n M x L n t E Y X l c b j E 3 L D d 9 J n F 1 b 3 Q 7 L C Z x d W 9 0 O 1 N l Y 3 R p b 2 4 x L 1 R h Y m x l M T I 1 I C h Q Y W d l I D U 0 K S 9 B d X R v U m V t b 3 Z l Z E N v b H V t b n M x L n t E Y X l c b j I w L D h 9 J n F 1 b 3 Q 7 L C Z x d W 9 0 O 1 N l Y 3 R p b 2 4 x L 1 R h Y m x l M T I 1 I C h Q Y W d l I D U 0 K S 9 B d X R v U m V t b 3 Z l Z E N v b H V t b n M x L n t E Y X l c b j I 0 L D l 9 J n F 1 b 3 Q 7 L C Z x d W 9 0 O 1 N l Y 3 R p b 2 4 x L 1 R h Y m x l M T I 1 I C h Q Y W d l I D U 0 K S 9 B d X R v U m V t b 3 Z l Z E N v b H V t b n M x L n t E Y X l c b j I 3 L D E w f S Z x d W 9 0 O y w m c X V v d D t T Z W N 0 a W 9 u M S 9 U Y W J s Z T E y N S A o U G F n Z S A 1 N C k v Q X V 0 b 1 J l b W 9 2 Z W R D b 2 x 1 b W 5 z M S 5 7 R G F 5 X G 4 y O C w x M X 0 m c X V v d D t d L C Z x d W 9 0 O 1 J l b G F 0 a W 9 u c 2 h p c E l u Z m 8 m c X V v d D s 6 W 1 1 9 I i A v P j w v U 3 R h Y m x l R W 5 0 c m l l c z 4 8 L 0 l 0 Z W 0 + P E l 0 Z W 0 + P E l 0 Z W 1 M b 2 N h d G l v b j 4 8 S X R l b V R 5 c G U + R m 9 y b X V s Y T w v S X R l b V R 5 c G U + P E l 0 Z W 1 Q Y X R o P l N l Y 3 R p b 2 4 x L 1 R h Y m x l M T I 1 J T I w K F B h Z 2 U l M j A 1 N C k v U 2 9 1 c m N l P C 9 J d G V t U G F 0 a D 4 8 L 0 l 0 Z W 1 M b 2 N h d G l v b j 4 8 U 3 R h Y m x l R W 5 0 c m l l c y A v P j w v S X R l b T 4 8 S X R l b T 4 8 S X R l b U x v Y 2 F 0 a W 9 u P j x J d G V t V H l w Z T 5 G b 3 J t d W x h P C 9 J d G V t V H l w Z T 4 8 S X R l b V B h d G g + U 2 V j d G l v b j E v V G F i b G U x M j U l M j A o U G F n Z S U y M D U 0 K S 9 U Y W J s Z T E y N T w v S X R l b V B h d G g + P C 9 J d G V t T G 9 j Y X R p b 2 4 + P F N 0 Y W J s Z U V u d H J p Z X M g L z 4 8 L 0 l 0 Z W 0 + P E l 0 Z W 0 + P E l 0 Z W 1 M b 2 N h d G l v b j 4 8 S X R l b V R 5 c G U + R m 9 y b X V s Y T w v S X R l b V R 5 c G U + P E l 0 Z W 1 Q Y X R o P l N l Y 3 R p b 2 4 x L 1 R h Y m x l M T I 1 J T I w K F B h Z 2 U l M j A 1 N C k v U H J v b W 9 0 Z W Q l M j B I Z W F k Z X J z P C 9 J d G V t U G F 0 a D 4 8 L 0 l 0 Z W 1 M b 2 N h d G l v b j 4 8 U 3 R h Y m x l R W 5 0 c m l l c y A v P j w v S X R l b T 4 8 S X R l b T 4 8 S X R l b U x v Y 2 F 0 a W 9 u P j x J d G V t V H l w Z T 5 G b 3 J t d W x h P C 9 J d G V t V H l w Z T 4 8 S X R l b V B h d G g + U 2 V j d G l v b j E v V G F i b G U x M j U l M j A o U G F n Z S U y M D U 0 K S 9 D a G F u Z 2 V k J T I w V H l w Z T w v S X R l b V B h d G g + P C 9 J d G V t T G 9 j Y X R p b 2 4 + P F N 0 Y W J s Z U V u d H J p Z X M g L z 4 8 L 0 l 0 Z W 0 + P E l 0 Z W 0 + P E l 0 Z W 1 M b 2 N h d G l v b j 4 8 S X R l b V R 5 c G U + R m 9 y b X V s Y T w v S X R l b V R 5 c G U + P E l 0 Z W 1 Q Y X R o P l N l Y 3 R p b 2 4 x L 1 R h Y m x l M T I 3 J T I w K F B h Z 2 U l M j A 1 N S k 8 L 0 l 0 Z W 1 Q Y X R o P j w v S X R l b U x v Y 2 F 0 a W 9 u P j x T d G F i b G V F b n R y a W V z P j x F b n R y e S B U e X B l P S J J c 1 B y a X Z h d G U i I F Z h b H V l P S J s M C I g L z 4 8 R W 5 0 c n k g V H l w Z T 0 i U X V l c n l J R C I g V m F s d W U 9 I n M 2 M j J i N j Y y Z i 0 4 N W N h L T Q w M G U t Y T Z h M y 1 i Y W U w M W N i M m M y Y 2 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Y i I C 8 + P E V u d H J 5 I F R 5 c G U 9 I k Z p b G x F c n J v c k N v Z G U i I F Z h b H V l P S J z V W 5 r b m 9 3 b i I g L z 4 8 R W 5 0 c n k g V H l w Z T 0 i R m l s b E V y c m 9 y Q 2 9 1 b n Q i I F Z h b H V l P S J s M C I g L z 4 8 R W 5 0 c n k g V H l w Z T 0 i R m l s b E x h c 3 R V c G R h d G V k I i B W Y W x 1 Z T 0 i Z D I w M j U t M D I t M T R U M T U 6 M j I 6 N T g u N z Q w O D M 4 N 1 o i I C 8 + P E V u d H J 5 I F R 5 c G U 9 I k Z p b G x D b 2 x 1 b W 5 U e X B l c y I g V m F s d W U 9 I n N C Z 0 1 E Q X d N R E F 3 T U R B d 0 1 E I i A v P j x F b n R y e S B U e X B l P S J G a W x s Q 2 9 s d W 1 u T m F t Z X M i I F Z h b H V l P S J z W y Z x d W 9 0 O 0 d y b 3 V w J n F 1 b 3 Q 7 L C Z x d W 9 0 O 0 F u a W 1 h b F x u T n V t Y m V y J n F 1 b 3 Q 7 L C Z x d W 9 0 O 0 R h e V x u L T E m c X V v d D s s J n F 1 b 3 Q 7 R G F 5 X G 4 z J n F 1 b 3 Q 7 L C Z x d W 9 0 O 0 R h e V x u N i Z x d W 9 0 O y w m c X V v d D t E Y X l c b j E w J n F 1 b 3 Q 7 L C Z x d W 9 0 O 0 R h e V x u M T Q m c X V v d D s s J n F 1 b 3 Q 7 R G F 5 X G 4 x N y Z x d W 9 0 O y w m c X V v d D t E Y X l c b j I w J n F 1 b 3 Q 7 L C Z x d W 9 0 O 0 R h e V x u M j Q m c X V v d D s s J n F 1 b 3 Q 7 R G F 5 X G 4 y N y Z x d W 9 0 O y w m c X V v d D t E Y X l c b j I 4 J n F 1 b 3 Q 7 X S I g L z 4 8 R W 5 0 c n k g V H l w Z T 0 i R m l s b F N 0 Y X R 1 c y I g V m F s d W U 9 I n N D b 2 1 w b G V 0 Z S I g L z 4 8 R W 5 0 c n k g V H l w Z T 0 i U m V s Y X R p b 2 5 z a G l w S W 5 m b 0 N v b n R h a W 5 l c i I g V m F s d W U 9 I n N 7 J n F 1 b 3 Q 7 Y 2 9 s d W 1 u Q 2 9 1 b n Q m c X V v d D s 6 M T I s J n F 1 b 3 Q 7 a 2 V 5 Q 2 9 s d W 1 u T m F t Z X M m c X V v d D s 6 W 1 0 s J n F 1 b 3 Q 7 c X V l c n l S Z W x h d G l v b n N o a X B z J n F 1 b 3 Q 7 O l t d L C Z x d W 9 0 O 2 N v b H V t b k l k Z W 5 0 a X R p Z X M m c X V v d D s 6 W y Z x d W 9 0 O 1 N l Y 3 R p b 2 4 x L 1 R h Y m x l M T I 3 I C h Q Y W d l I D U 1 K S 9 B d X R v U m V t b 3 Z l Z E N v b H V t b n M x L n t H c m 9 1 c C w w f S Z x d W 9 0 O y w m c X V v d D t T Z W N 0 a W 9 u M S 9 U Y W J s Z T E y N y A o U G F n Z S A 1 N S k v Q X V 0 b 1 J l b W 9 2 Z W R D b 2 x 1 b W 5 z M S 5 7 Q W 5 p b W F s X G 5 O d W 1 i Z X I s M X 0 m c X V v d D s s J n F 1 b 3 Q 7 U 2 V j d G l v b j E v V G F i b G U x M j c g K F B h Z 2 U g N T U p L 0 F 1 d G 9 S Z W 1 v d m V k Q 2 9 s d W 1 u c z E u e 0 R h e V x u L T E s M n 0 m c X V v d D s s J n F 1 b 3 Q 7 U 2 V j d G l v b j E v V G F i b G U x M j c g K F B h Z 2 U g N T U p L 0 F 1 d G 9 S Z W 1 v d m V k Q 2 9 s d W 1 u c z E u e 0 R h e V x u M y w z f S Z x d W 9 0 O y w m c X V v d D t T Z W N 0 a W 9 u M S 9 U Y W J s Z T E y N y A o U G F n Z S A 1 N S k v Q X V 0 b 1 J l b W 9 2 Z W R D b 2 x 1 b W 5 z M S 5 7 R G F 5 X G 4 2 L D R 9 J n F 1 b 3 Q 7 L C Z x d W 9 0 O 1 N l Y 3 R p b 2 4 x L 1 R h Y m x l M T I 3 I C h Q Y W d l I D U 1 K S 9 B d X R v U m V t b 3 Z l Z E N v b H V t b n M x L n t E Y X l c b j E w L D V 9 J n F 1 b 3 Q 7 L C Z x d W 9 0 O 1 N l Y 3 R p b 2 4 x L 1 R h Y m x l M T I 3 I C h Q Y W d l I D U 1 K S 9 B d X R v U m V t b 3 Z l Z E N v b H V t b n M x L n t E Y X l c b j E 0 L D Z 9 J n F 1 b 3 Q 7 L C Z x d W 9 0 O 1 N l Y 3 R p b 2 4 x L 1 R h Y m x l M T I 3 I C h Q Y W d l I D U 1 K S 9 B d X R v U m V t b 3 Z l Z E N v b H V t b n M x L n t E Y X l c b j E 3 L D d 9 J n F 1 b 3 Q 7 L C Z x d W 9 0 O 1 N l Y 3 R p b 2 4 x L 1 R h Y m x l M T I 3 I C h Q Y W d l I D U 1 K S 9 B d X R v U m V t b 3 Z l Z E N v b H V t b n M x L n t E Y X l c b j I w L D h 9 J n F 1 b 3 Q 7 L C Z x d W 9 0 O 1 N l Y 3 R p b 2 4 x L 1 R h Y m x l M T I 3 I C h Q Y W d l I D U 1 K S 9 B d X R v U m V t b 3 Z l Z E N v b H V t b n M x L n t E Y X l c b j I 0 L D l 9 J n F 1 b 3 Q 7 L C Z x d W 9 0 O 1 N l Y 3 R p b 2 4 x L 1 R h Y m x l M T I 3 I C h Q Y W d l I D U 1 K S 9 B d X R v U m V t b 3 Z l Z E N v b H V t b n M x L n t E Y X l c b j I 3 L D E w f S Z x d W 9 0 O y w m c X V v d D t T Z W N 0 a W 9 u M S 9 U Y W J s Z T E y N y A o U G F n Z S A 1 N S k v Q X V 0 b 1 J l b W 9 2 Z W R D b 2 x 1 b W 5 z M S 5 7 R G F 5 X G 4 y O C w x M X 0 m c X V v d D t d L C Z x d W 9 0 O 0 N v b H V t b k N v d W 5 0 J n F 1 b 3 Q 7 O j E y L C Z x d W 9 0 O 0 t l e U N v b H V t b k 5 h b W V z J n F 1 b 3 Q 7 O l t d L C Z x d W 9 0 O 0 N v b H V t b k l k Z W 5 0 a X R p Z X M m c X V v d D s 6 W y Z x d W 9 0 O 1 N l Y 3 R p b 2 4 x L 1 R h Y m x l M T I 3 I C h Q Y W d l I D U 1 K S 9 B d X R v U m V t b 3 Z l Z E N v b H V t b n M x L n t H c m 9 1 c C w w f S Z x d W 9 0 O y w m c X V v d D t T Z W N 0 a W 9 u M S 9 U Y W J s Z T E y N y A o U G F n Z S A 1 N S k v Q X V 0 b 1 J l b W 9 2 Z W R D b 2 x 1 b W 5 z M S 5 7 Q W 5 p b W F s X G 5 O d W 1 i Z X I s M X 0 m c X V v d D s s J n F 1 b 3 Q 7 U 2 V j d G l v b j E v V G F i b G U x M j c g K F B h Z 2 U g N T U p L 0 F 1 d G 9 S Z W 1 v d m V k Q 2 9 s d W 1 u c z E u e 0 R h e V x u L T E s M n 0 m c X V v d D s s J n F 1 b 3 Q 7 U 2 V j d G l v b j E v V G F i b G U x M j c g K F B h Z 2 U g N T U p L 0 F 1 d G 9 S Z W 1 v d m V k Q 2 9 s d W 1 u c z E u e 0 R h e V x u M y w z f S Z x d W 9 0 O y w m c X V v d D t T Z W N 0 a W 9 u M S 9 U Y W J s Z T E y N y A o U G F n Z S A 1 N S k v Q X V 0 b 1 J l b W 9 2 Z W R D b 2 x 1 b W 5 z M S 5 7 R G F 5 X G 4 2 L D R 9 J n F 1 b 3 Q 7 L C Z x d W 9 0 O 1 N l Y 3 R p b 2 4 x L 1 R h Y m x l M T I 3 I C h Q Y W d l I D U 1 K S 9 B d X R v U m V t b 3 Z l Z E N v b H V t b n M x L n t E Y X l c b j E w L D V 9 J n F 1 b 3 Q 7 L C Z x d W 9 0 O 1 N l Y 3 R p b 2 4 x L 1 R h Y m x l M T I 3 I C h Q Y W d l I D U 1 K S 9 B d X R v U m V t b 3 Z l Z E N v b H V t b n M x L n t E Y X l c b j E 0 L D Z 9 J n F 1 b 3 Q 7 L C Z x d W 9 0 O 1 N l Y 3 R p b 2 4 x L 1 R h Y m x l M T I 3 I C h Q Y W d l I D U 1 K S 9 B d X R v U m V t b 3 Z l Z E N v b H V t b n M x L n t E Y X l c b j E 3 L D d 9 J n F 1 b 3 Q 7 L C Z x d W 9 0 O 1 N l Y 3 R p b 2 4 x L 1 R h Y m x l M T I 3 I C h Q Y W d l I D U 1 K S 9 B d X R v U m V t b 3 Z l Z E N v b H V t b n M x L n t E Y X l c b j I w L D h 9 J n F 1 b 3 Q 7 L C Z x d W 9 0 O 1 N l Y 3 R p b 2 4 x L 1 R h Y m x l M T I 3 I C h Q Y W d l I D U 1 K S 9 B d X R v U m V t b 3 Z l Z E N v b H V t b n M x L n t E Y X l c b j I 0 L D l 9 J n F 1 b 3 Q 7 L C Z x d W 9 0 O 1 N l Y 3 R p b 2 4 x L 1 R h Y m x l M T I 3 I C h Q Y W d l I D U 1 K S 9 B d X R v U m V t b 3 Z l Z E N v b H V t b n M x L n t E Y X l c b j I 3 L D E w f S Z x d W 9 0 O y w m c X V v d D t T Z W N 0 a W 9 u M S 9 U Y W J s Z T E y N y A o U G F n Z S A 1 N S k v Q X V 0 b 1 J l b W 9 2 Z W R D b 2 x 1 b W 5 z M S 5 7 R G F 5 X G 4 y O C w x M X 0 m c X V v d D t d L C Z x d W 9 0 O 1 J l b G F 0 a W 9 u c 2 h p c E l u Z m 8 m c X V v d D s 6 W 1 1 9 I i A v P j w v U 3 R h Y m x l R W 5 0 c m l l c z 4 8 L 0 l 0 Z W 0 + P E l 0 Z W 0 + P E l 0 Z W 1 M b 2 N h d G l v b j 4 8 S X R l b V R 5 c G U + R m 9 y b X V s Y T w v S X R l b V R 5 c G U + P E l 0 Z W 1 Q Y X R o P l N l Y 3 R p b 2 4 x L 1 R h Y m x l M T I 3 J T I w K F B h Z 2 U l M j A 1 N S k v U 2 9 1 c m N l P C 9 J d G V t U G F 0 a D 4 8 L 0 l 0 Z W 1 M b 2 N h d G l v b j 4 8 U 3 R h Y m x l R W 5 0 c m l l c y A v P j w v S X R l b T 4 8 S X R l b T 4 8 S X R l b U x v Y 2 F 0 a W 9 u P j x J d G V t V H l w Z T 5 G b 3 J t d W x h P C 9 J d G V t V H l w Z T 4 8 S X R l b V B h d G g + U 2 V j d G l v b j E v V G F i b G U x M j c l M j A o U G F n Z S U y M D U 1 K S 9 U Y W J s Z T E y N z w v S X R l b V B h d G g + P C 9 J d G V t T G 9 j Y X R p b 2 4 + P F N 0 Y W J s Z U V u d H J p Z X M g L z 4 8 L 0 l 0 Z W 0 + P E l 0 Z W 0 + P E l 0 Z W 1 M b 2 N h d G l v b j 4 8 S X R l b V R 5 c G U + R m 9 y b X V s Y T w v S X R l b V R 5 c G U + P E l 0 Z W 1 Q Y X R o P l N l Y 3 R p b 2 4 x L 1 R h Y m x l M T I 3 J T I w K F B h Z 2 U l M j A 1 N S k v U H J v b W 9 0 Z W Q l M j B I Z W F k Z X J z P C 9 J d G V t U G F 0 a D 4 8 L 0 l 0 Z W 1 M b 2 N h d G l v b j 4 8 U 3 R h Y m x l R W 5 0 c m l l c y A v P j w v S X R l b T 4 8 S X R l b T 4 8 S X R l b U x v Y 2 F 0 a W 9 u P j x J d G V t V H l w Z T 5 G b 3 J t d W x h P C 9 J d G V t V H l w Z T 4 8 S X R l b V B h d G g + U 2 V j d G l v b j E v V G F i b G U x M j c l M j A o U G F n Z S U y M D U 1 K S 9 D a G F u Z 2 V k J T I w V H l w Z T w v S X R l b V B h d G g + P C 9 J d G V t T G 9 j Y X R p b 2 4 + P F N 0 Y W J s Z U V u d H J p Z X M g L z 4 8 L 0 l 0 Z W 0 + P E l 0 Z W 0 + P E l 0 Z W 1 M b 2 N h d G l v b j 4 8 S X R l b V R 5 c G U + R m 9 y b X V s Y T w v S X R l b V R 5 c G U + P E l 0 Z W 1 Q Y X R o P l N l Y 3 R p b 2 4 x L 1 R h Y m x l M T I 1 J T I w K F B h Z 2 U l M j A 1 N C k l M j A o M i k 8 L 0 l 0 Z W 1 Q Y X R o P j w v S X R l b U x v Y 2 F 0 a W 9 u P j x T d G F i b G V F b n R y a W V z P j x F b n R y e S B U e X B l P S J J c 1 B y a X Z h d G U i I F Z h b H V l P S J s M C I g L z 4 8 R W 5 0 c n k g V H l w Z T 0 i U X V l c n l J R C I g V m F s d W U 9 I n M 1 M j g 2 N T A 4 N i 0 x N G I 0 L T Q 4 M T g t O G U 3 M y 1 l Y j M 3 Y m Z i N G Y 0 M j I i I C 8 + P E V u d H J 5 I F R 5 c G U 9 I k Z p b G x F b m F i b G V k I i B W Y W x 1 Z T 0 i b D E i I C 8 + P E V u d H J 5 I F R 5 c G U 9 I k Z p b G x P Y m p l Y 3 R U e X B l I i B W Y W x 1 Z T 0 i c 1 R h Y m x l 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V G F y Z 2 V 0 I i B W Y W x 1 Z T 0 i c 1 R h Y m x l M T I 1 X 1 9 Q Y W d l X z U 0 N C 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U t M D I t M T R U M T U 6 M j E 6 M D k u M T g 0 N z g 3 M F o i I C 8 + P E V u d H J 5 I F R 5 c G U 9 I k Z p b G x D b 2 x 1 b W 5 U e X B l c y I g V m F s d W U 9 I n N C Z 0 1 E Q X d N R E F 3 T U R B d 0 1 E I i A v P j x F b n R y e S B U e X B l P S J G a W x s Q 2 9 s d W 1 u T m F t Z X M i I F Z h b H V l P S J z W y Z x d W 9 0 O 0 d y b 3 V w J n F 1 b 3 Q 7 L C Z x d W 9 0 O 0 F u a W 1 h b F x u T n V t Y m V y J n F 1 b 3 Q 7 L C Z x d W 9 0 O 0 R h e V x u L T E m c X V v d D s s J n F 1 b 3 Q 7 R G F 5 X G 4 z J n F 1 b 3 Q 7 L C Z x d W 9 0 O 0 R h e V x u N i Z x d W 9 0 O y w m c X V v d D t E Y X l c b j E w J n F 1 b 3 Q 7 L C Z x d W 9 0 O 0 R h e V x u M T Q m c X V v d D s s J n F 1 b 3 Q 7 R G F 5 X G 4 x N y Z x d W 9 0 O y w m c X V v d D t E Y X l c b j I w J n F 1 b 3 Q 7 L C Z x d W 9 0 O 0 R h e V x u M j Q m c X V v d D s s J n F 1 b 3 Q 7 R G F 5 X G 4 y N y Z x d W 9 0 O y w m c X V v d D t E Y X l c b j I 4 J n F 1 b 3 Q 7 X S I g L z 4 8 R W 5 0 c n k g V H l w Z T 0 i R m l s b F N 0 Y X R 1 c y I g V m F s d W U 9 I n N D b 2 1 w b G V 0 Z S I g L z 4 8 R W 5 0 c n k g V H l w Z T 0 i R m l s b E N v d W 5 0 I i B W Y W x 1 Z T 0 i b D Q 4 I i A v P j x F b n R y e S B U e X B l P S J S Z W x h d G l v b n N o a X B J b m Z v Q 2 9 u d G F p b m V y I i B W Y W x 1 Z T 0 i c 3 s m c X V v d D t j b 2 x 1 b W 5 D b 3 V u d C Z x d W 9 0 O z o x M i w m c X V v d D t r Z X l D b 2 x 1 b W 5 O Y W 1 l c y Z x d W 9 0 O z p b X S w m c X V v d D t x d W V y e V J l b G F 0 a W 9 u c 2 h p c H M m c X V v d D s 6 W 1 0 s J n F 1 b 3 Q 7 Y 2 9 s d W 1 u S W R l b n R p d G l l c y Z x d W 9 0 O z p b J n F 1 b 3 Q 7 U 2 V j d G l v b j E v V G F i b G U x M j U g K F B h Z 2 U g N T Q p L 0 F 1 d G 9 S Z W 1 v d m V k Q 2 9 s d W 1 u c z E u e 0 d y b 3 V w L D B 9 J n F 1 b 3 Q 7 L C Z x d W 9 0 O 1 N l Y 3 R p b 2 4 x L 1 R h Y m x l M T I 1 I C h Q Y W d l I D U 0 K S 9 B d X R v U m V t b 3 Z l Z E N v b H V t b n M x L n t B b m l t Y W x c b k 5 1 b W J l c i w x f S Z x d W 9 0 O y w m c X V v d D t T Z W N 0 a W 9 u M S 9 U Y W J s Z T E y N S A o U G F n Z S A 1 N C k v Q X V 0 b 1 J l b W 9 2 Z W R D b 2 x 1 b W 5 z M S 5 7 R G F 5 X G 4 t M S w y f S Z x d W 9 0 O y w m c X V v d D t T Z W N 0 a W 9 u M S 9 U Y W J s Z T E y N S A o U G F n Z S A 1 N C k v Q X V 0 b 1 J l b W 9 2 Z W R D b 2 x 1 b W 5 z M S 5 7 R G F 5 X G 4 z L D N 9 J n F 1 b 3 Q 7 L C Z x d W 9 0 O 1 N l Y 3 R p b 2 4 x L 1 R h Y m x l M T I 1 I C h Q Y W d l I D U 0 K S 9 B d X R v U m V t b 3 Z l Z E N v b H V t b n M x L n t E Y X l c b j Y s N H 0 m c X V v d D s s J n F 1 b 3 Q 7 U 2 V j d G l v b j E v V G F i b G U x M j U g K F B h Z 2 U g N T Q p L 0 F 1 d G 9 S Z W 1 v d m V k Q 2 9 s d W 1 u c z E u e 0 R h e V x u M T A s N X 0 m c X V v d D s s J n F 1 b 3 Q 7 U 2 V j d G l v b j E v V G F i b G U x M j U g K F B h Z 2 U g N T Q p L 0 F 1 d G 9 S Z W 1 v d m V k Q 2 9 s d W 1 u c z E u e 0 R h e V x u M T Q s N n 0 m c X V v d D s s J n F 1 b 3 Q 7 U 2 V j d G l v b j E v V G F i b G U x M j U g K F B h Z 2 U g N T Q p L 0 F 1 d G 9 S Z W 1 v d m V k Q 2 9 s d W 1 u c z E u e 0 R h e V x u M T c s N 3 0 m c X V v d D s s J n F 1 b 3 Q 7 U 2 V j d G l v b j E v V G F i b G U x M j U g K F B h Z 2 U g N T Q p L 0 F 1 d G 9 S Z W 1 v d m V k Q 2 9 s d W 1 u c z E u e 0 R h e V x u M j A s O H 0 m c X V v d D s s J n F 1 b 3 Q 7 U 2 V j d G l v b j E v V G F i b G U x M j U g K F B h Z 2 U g N T Q p L 0 F 1 d G 9 S Z W 1 v d m V k Q 2 9 s d W 1 u c z E u e 0 R h e V x u M j Q s O X 0 m c X V v d D s s J n F 1 b 3 Q 7 U 2 V j d G l v b j E v V G F i b G U x M j U g K F B h Z 2 U g N T Q p L 0 F 1 d G 9 S Z W 1 v d m V k Q 2 9 s d W 1 u c z E u e 0 R h e V x u M j c s M T B 9 J n F 1 b 3 Q 7 L C Z x d W 9 0 O 1 N l Y 3 R p b 2 4 x L 1 R h Y m x l M T I 1 I C h Q Y W d l I D U 0 K S 9 B d X R v U m V t b 3 Z l Z E N v b H V t b n M x L n t E Y X l c b j I 4 L D E x f S Z x d W 9 0 O 1 0 s J n F 1 b 3 Q 7 Q 2 9 s d W 1 u Q 2 9 1 b n Q m c X V v d D s 6 M T I s J n F 1 b 3 Q 7 S 2 V 5 Q 2 9 s d W 1 u T m F t Z X M m c X V v d D s 6 W 1 0 s J n F 1 b 3 Q 7 Q 2 9 s d W 1 u S W R l b n R p d G l l c y Z x d W 9 0 O z p b J n F 1 b 3 Q 7 U 2 V j d G l v b j E v V G F i b G U x M j U g K F B h Z 2 U g N T Q p L 0 F 1 d G 9 S Z W 1 v d m V k Q 2 9 s d W 1 u c z E u e 0 d y b 3 V w L D B 9 J n F 1 b 3 Q 7 L C Z x d W 9 0 O 1 N l Y 3 R p b 2 4 x L 1 R h Y m x l M T I 1 I C h Q Y W d l I D U 0 K S 9 B d X R v U m V t b 3 Z l Z E N v b H V t b n M x L n t B b m l t Y W x c b k 5 1 b W J l c i w x f S Z x d W 9 0 O y w m c X V v d D t T Z W N 0 a W 9 u M S 9 U Y W J s Z T E y N S A o U G F n Z S A 1 N C k v Q X V 0 b 1 J l b W 9 2 Z W R D b 2 x 1 b W 5 z M S 5 7 R G F 5 X G 4 t M S w y f S Z x d W 9 0 O y w m c X V v d D t T Z W N 0 a W 9 u M S 9 U Y W J s Z T E y N S A o U G F n Z S A 1 N C k v Q X V 0 b 1 J l b W 9 2 Z W R D b 2 x 1 b W 5 z M S 5 7 R G F 5 X G 4 z L D N 9 J n F 1 b 3 Q 7 L C Z x d W 9 0 O 1 N l Y 3 R p b 2 4 x L 1 R h Y m x l M T I 1 I C h Q Y W d l I D U 0 K S 9 B d X R v U m V t b 3 Z l Z E N v b H V t b n M x L n t E Y X l c b j Y s N H 0 m c X V v d D s s J n F 1 b 3 Q 7 U 2 V j d G l v b j E v V G F i b G U x M j U g K F B h Z 2 U g N T Q p L 0 F 1 d G 9 S Z W 1 v d m V k Q 2 9 s d W 1 u c z E u e 0 R h e V x u M T A s N X 0 m c X V v d D s s J n F 1 b 3 Q 7 U 2 V j d G l v b j E v V G F i b G U x M j U g K F B h Z 2 U g N T Q p L 0 F 1 d G 9 S Z W 1 v d m V k Q 2 9 s d W 1 u c z E u e 0 R h e V x u M T Q s N n 0 m c X V v d D s s J n F 1 b 3 Q 7 U 2 V j d G l v b j E v V G F i b G U x M j U g K F B h Z 2 U g N T Q p L 0 F 1 d G 9 S Z W 1 v d m V k Q 2 9 s d W 1 u c z E u e 0 R h e V x u M T c s N 3 0 m c X V v d D s s J n F 1 b 3 Q 7 U 2 V j d G l v b j E v V G F i b G U x M j U g K F B h Z 2 U g N T Q p L 0 F 1 d G 9 S Z W 1 v d m V k Q 2 9 s d W 1 u c z E u e 0 R h e V x u M j A s O H 0 m c X V v d D s s J n F 1 b 3 Q 7 U 2 V j d G l v b j E v V G F i b G U x M j U g K F B h Z 2 U g N T Q p L 0 F 1 d G 9 S Z W 1 v d m V k Q 2 9 s d W 1 u c z E u e 0 R h e V x u M j Q s O X 0 m c X V v d D s s J n F 1 b 3 Q 7 U 2 V j d G l v b j E v V G F i b G U x M j U g K F B h Z 2 U g N T Q p L 0 F 1 d G 9 S Z W 1 v d m V k Q 2 9 s d W 1 u c z E u e 0 R h e V x u M j c s M T B 9 J n F 1 b 3 Q 7 L C Z x d W 9 0 O 1 N l Y 3 R p b 2 4 x L 1 R h Y m x l M T I 1 I C h Q Y W d l I D U 0 K S 9 B d X R v U m V t b 3 Z l Z E N v b H V t b n M x L n t E Y X l c b j I 4 L D E x f S Z x d W 9 0 O 1 0 s J n F 1 b 3 Q 7 U m V s Y X R p b 2 5 z a G l w S W 5 m b y Z x d W 9 0 O z p b X X 0 i I C 8 + P E V u d H J 5 I F R 5 c G U 9 I k x v Y W R l Z F R v Q W 5 h b H l z a X N T Z X J 2 a W N l c y I g V m F s d W U 9 I m w w I i A v P j w v U 3 R h Y m x l R W 5 0 c m l l c z 4 8 L 0 l 0 Z W 0 + P E l 0 Z W 0 + P E l 0 Z W 1 M b 2 N h d G l v b j 4 8 S X R l b V R 5 c G U + R m 9 y b X V s Y T w v S X R l b V R 5 c G U + P E l 0 Z W 1 Q Y X R o P l N l Y 3 R p b 2 4 x L 1 R h Y m x l M T I 1 J T I w K F B h Z 2 U l M j A 1 N C k l M j A o M i k v U 2 9 1 c m N l P C 9 J d G V t U G F 0 a D 4 8 L 0 l 0 Z W 1 M b 2 N h d G l v b j 4 8 U 3 R h Y m x l R W 5 0 c m l l c y A v P j w v S X R l b T 4 8 S X R l b T 4 8 S X R l b U x v Y 2 F 0 a W 9 u P j x J d G V t V H l w Z T 5 G b 3 J t d W x h P C 9 J d G V t V H l w Z T 4 8 S X R l b V B h d G g + U 2 V j d G l v b j E v V G F i b G U x M j U l M j A o U G F n Z S U y M D U 0 K S U y M C g y K S 9 U Y W J s Z T E y N T w v S X R l b V B h d G g + P C 9 J d G V t T G 9 j Y X R p b 2 4 + P F N 0 Y W J s Z U V u d H J p Z X M g L z 4 8 L 0 l 0 Z W 0 + P E l 0 Z W 0 + P E l 0 Z W 1 M b 2 N h d G l v b j 4 8 S X R l b V R 5 c G U + R m 9 y b X V s Y T w v S X R l b V R 5 c G U + P E l 0 Z W 1 Q Y X R o P l N l Y 3 R p b 2 4 x L 1 R h Y m x l M T I 1 J T I w K F B h Z 2 U l M j A 1 N C k l M j A o M i k v U H J v b W 9 0 Z W Q l M j B I Z W F k Z X J z P C 9 J d G V t U G F 0 a D 4 8 L 0 l 0 Z W 1 M b 2 N h d G l v b j 4 8 U 3 R h Y m x l R W 5 0 c m l l c y A v P j w v S X R l b T 4 8 S X R l b T 4 8 S X R l b U x v Y 2 F 0 a W 9 u P j x J d G V t V H l w Z T 5 G b 3 J t d W x h P C 9 J d G V t V H l w Z T 4 8 S X R l b V B h d G g + U 2 V j d G l v b j E v V G F i b G U x M j U l M j A o U G F n Z S U y M D U 0 K S U y M C g y K S 9 D a G F u Z 2 V k J T I w V H l w Z T w v S X R l b V B h d G g + P C 9 J d G V t T G 9 j Y X R p b 2 4 + P F N 0 Y W J s Z U V u d H J p Z X M g L z 4 8 L 0 l 0 Z W 0 + P E l 0 Z W 0 + P E l 0 Z W 1 M b 2 N h d G l v b j 4 8 S X R l b V R 5 c G U + R m 9 y b X V s Y T w v S X R l b V R 5 c G U + P E l 0 Z W 1 Q Y X R o P l N l Y 3 R p b 2 4 x L 1 R h Y m x l M D Q z J T I w K F B h Z 2 U l M j A y N S k 8 L 0 l 0 Z W 1 Q Y X R o P j w v S X R l b U x v Y 2 F 0 a W 9 u P j x T d G F i b G V F b n R y a W V z P j x F b n R y e S B U e X B l P S J J c 1 B y a X Z h d G U i I F Z h b H V l P S J s M C I g L z 4 8 R W 5 0 c n k g V H l w Z T 0 i U X V l c n l J R C I g V m F s d W U 9 I n M y M T E 1 Y z A 5 N y 0 x Z D l i L T Q y N z E t Y T Z h M S 0 5 M G M 1 O T d k Z D B h Z D A i I C 8 + P E V u d H J 5 I F R 5 c G U 9 I k Z p b G x F b m F i b G V k I i B W Y W x 1 Z T 0 i b D A i I C 8 + P E V u d H J 5 I F R 5 c G U 9 I k Z p b G x P Y m p l Y 3 R U e X B l I i B W Y W x 1 Z T 0 i c 0 N v b m 5 l Y 3 R p b 2 5 P b m x 5 I i A v P j x F b n R y e S B U e X B l P S J G a W x s V G 9 E Y X R h T W 9 k Z W x F b m F i b G V k I i B W Y W x 1 Z T 0 i b D E 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E y I i A v P j x F b n R y e S B U e X B l P S J G a W x s R X J y b 3 J D b 2 R l I i B W Y W x 1 Z T 0 i c 1 V u a 2 5 v d 2 4 i I C 8 + P E V u d H J 5 I F R 5 c G U 9 I k Z p b G x F c n J v c k N v d W 5 0 I i B W Y W x 1 Z T 0 i b D A i I C 8 + P E V u d H J 5 I F R 5 c G U 9 I k Z p b G x M Y X N 0 V X B k Y X R l Z C I g V m F s d W U 9 I m Q y M D I 1 L T A y L T E 0 V D E 1 O j M 3 O j A 0 L j E x O D g 4 N T Z a I i A v P j x F b n R y e S B U e X B l P S J G a W x s Q 2 9 s d W 1 u V H l w Z X M i I F Z h b H V l P S J z 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V G F i b G U w N D M g K F B h Z 2 U g M j U p L 0 N o Y W 5 n Z W Q g V H l w Z S 5 7 Q 2 9 s d W 1 u M S w w f S Z x d W 9 0 O y w m c X V v d D t T Z W N 0 a W 9 u M S 9 U Y W J s Z T A 0 M y A o U G F n Z S A y N S k v Q 2 h h b m d l Z C B U e X B l L n t D b 2 x 1 b W 4 y L D F 9 J n F 1 b 3 Q 7 L C Z x d W 9 0 O 1 N l Y 3 R p b 2 4 x L 1 R h Y m x l M D Q z I C h Q Y W d l I D I 1 K S 9 D a G F u Z 2 V k I F R 5 c G U u e 0 N v b H V t b j M s M n 0 m c X V v d D s s J n F 1 b 3 Q 7 U 2 V j d G l v b j E v V G F i b G U w N D M g K F B h Z 2 U g M j U p L 0 N o Y W 5 n Z W Q g V H l w Z S 5 7 Q 2 9 s d W 1 u N C w z f S Z x d W 9 0 O y w m c X V v d D t T Z W N 0 a W 9 u M S 9 U Y W J s Z T A 0 M y A o U G F n Z S A y N S k v Q 2 h h b m d l Z C B U e X B l L n t D b 2 x 1 b W 4 1 L D R 9 J n F 1 b 3 Q 7 L C Z x d W 9 0 O 1 N l Y 3 R p b 2 4 x L 1 R h Y m x l M D Q z I C h Q Y W d l I D I 1 K S 9 D a G F u Z 2 V k I F R 5 c G U u e 0 N v b H V t b j Y s N X 0 m c X V v d D s s J n F 1 b 3 Q 7 U 2 V j d G l v b j E v V G F i b G U w N D M g K F B h Z 2 U g M j U p L 0 N o Y W 5 n Z W Q g V H l w Z S 5 7 Q 2 9 s d W 1 u N y w 2 f S Z x d W 9 0 O y w m c X V v d D t T Z W N 0 a W 9 u M S 9 U Y W J s Z T A 0 M y A o U G F n Z S A y N S k v Q 2 h h b m d l Z C B U e X B l L n t D b 2 x 1 b W 4 4 L D d 9 J n F 1 b 3 Q 7 L C Z x d W 9 0 O 1 N l Y 3 R p b 2 4 x L 1 R h Y m x l M D Q z I C h Q Y W d l I D I 1 K S 9 D a G F u Z 2 V k I F R 5 c G U u e 0 N v b H V t b j k s O H 0 m c X V v d D s s J n F 1 b 3 Q 7 U 2 V j d G l v b j E v V G F i b G U w N D M g K F B h Z 2 U g M j U p L 0 N o Y W 5 n Z W Q g V H l w Z S 5 7 Q 2 9 s d W 1 u M T A s O X 0 m c X V v d D s s J n F 1 b 3 Q 7 U 2 V j d G l v b j E v V G F i b G U w N D M g K F B h Z 2 U g M j U p L 0 N o Y W 5 n Z W Q g V H l w Z S 5 7 Q 2 9 s d W 1 u M T E s M T B 9 J n F 1 b 3 Q 7 L C Z x d W 9 0 O 1 N l Y 3 R p b 2 4 x L 1 R h Y m x l M D Q z I C h Q Y W d l I D I 1 K S 9 D a G F u Z 2 V k I F R 5 c G U u e 0 N v b H V t b j E y L D E x f S Z x d W 9 0 O y w m c X V v d D t T Z W N 0 a W 9 u M S 9 U Y W J s Z T A 0 M y A o U G F n Z S A y N S k v Q 2 h h b m d l Z C B U e X B l L n t D b 2 x 1 b W 4 x M y w x M n 0 m c X V v d D t d L C Z x d W 9 0 O 0 N v b H V t b k N v d W 5 0 J n F 1 b 3 Q 7 O j E z L C Z x d W 9 0 O 0 t l e U N v b H V t b k 5 h b W V z J n F 1 b 3 Q 7 O l t d L C Z x d W 9 0 O 0 N v b H V t b k l k Z W 5 0 a X R p Z X M m c X V v d D s 6 W y Z x d W 9 0 O 1 N l Y 3 R p b 2 4 x L 1 R h Y m x l M D Q z I C h Q Y W d l I D I 1 K S 9 D a G F u Z 2 V k I F R 5 c G U u e 0 N v b H V t b j E s M H 0 m c X V v d D s s J n F 1 b 3 Q 7 U 2 V j d G l v b j E v V G F i b G U w N D M g K F B h Z 2 U g M j U p L 0 N o Y W 5 n Z W Q g V H l w Z S 5 7 Q 2 9 s d W 1 u M i w x f S Z x d W 9 0 O y w m c X V v d D t T Z W N 0 a W 9 u M S 9 U Y W J s Z T A 0 M y A o U G F n Z S A y N S k v Q 2 h h b m d l Z C B U e X B l L n t D b 2 x 1 b W 4 z L D J 9 J n F 1 b 3 Q 7 L C Z x d W 9 0 O 1 N l Y 3 R p b 2 4 x L 1 R h Y m x l M D Q z I C h Q Y W d l I D I 1 K S 9 D a G F u Z 2 V k I F R 5 c G U u e 0 N v b H V t b j Q s M 3 0 m c X V v d D s s J n F 1 b 3 Q 7 U 2 V j d G l v b j E v V G F i b G U w N D M g K F B h Z 2 U g M j U p L 0 N o Y W 5 n Z W Q g V H l w Z S 5 7 Q 2 9 s d W 1 u N S w 0 f S Z x d W 9 0 O y w m c X V v d D t T Z W N 0 a W 9 u M S 9 U Y W J s Z T A 0 M y A o U G F n Z S A y N S k v Q 2 h h b m d l Z C B U e X B l L n t D b 2 x 1 b W 4 2 L D V 9 J n F 1 b 3 Q 7 L C Z x d W 9 0 O 1 N l Y 3 R p b 2 4 x L 1 R h Y m x l M D Q z I C h Q Y W d l I D I 1 K S 9 D a G F u Z 2 V k I F R 5 c G U u e 0 N v b H V t b j c s N n 0 m c X V v d D s s J n F 1 b 3 Q 7 U 2 V j d G l v b j E v V G F i b G U w N D M g K F B h Z 2 U g M j U p L 0 N o Y W 5 n Z W Q g V H l w Z S 5 7 Q 2 9 s d W 1 u O C w 3 f S Z x d W 9 0 O y w m c X V v d D t T Z W N 0 a W 9 u M S 9 U Y W J s Z T A 0 M y A o U G F n Z S A y N S k v Q 2 h h b m d l Z C B U e X B l L n t D b 2 x 1 b W 4 5 L D h 9 J n F 1 b 3 Q 7 L C Z x d W 9 0 O 1 N l Y 3 R p b 2 4 x L 1 R h Y m x l M D Q z I C h Q Y W d l I D I 1 K S 9 D a G F u Z 2 V k I F R 5 c G U u e 0 N v b H V t b j E w L D l 9 J n F 1 b 3 Q 7 L C Z x d W 9 0 O 1 N l Y 3 R p b 2 4 x L 1 R h Y m x l M D Q z I C h Q Y W d l I D I 1 K S 9 D a G F u Z 2 V k I F R 5 c G U u e 0 N v b H V t b j E x L D E w f S Z x d W 9 0 O y w m c X V v d D t T Z W N 0 a W 9 u M S 9 U Y W J s Z T A 0 M y A o U G F n Z S A y N S k v Q 2 h h b m d l Z C B U e X B l L n t D b 2 x 1 b W 4 x M i w x M X 0 m c X V v d D s s J n F 1 b 3 Q 7 U 2 V j d G l v b j E v V G F i b G U w N D M g K F B h Z 2 U g M j U p L 0 N o Y W 5 n Z W Q g V H l w Z S 5 7 Q 2 9 s d W 1 u M T M s M T J 9 J n F 1 b 3 Q 7 X S w m c X V v d D t S Z W x h d G l v b n N o a X B J b m Z v J n F 1 b 3 Q 7 O l t d f S I g L z 4 8 L 1 N 0 Y W J s Z U V u d H J p Z X M + P C 9 J d G V t P j x J d G V t P j x J d G V t T G 9 j Y X R p b 2 4 + P E l 0 Z W 1 U e X B l P k Z v c m 1 1 b G E 8 L 0 l 0 Z W 1 U e X B l P j x J d G V t U G F 0 a D 5 T Z W N 0 a W 9 u M S 9 U Y W J s Z T A 0 M y U y M C h Q Y W d l J T I w M j U p L 1 N v d X J j Z T w v S X R l b V B h d G g + P C 9 J d G V t T G 9 j Y X R p b 2 4 + P F N 0 Y W J s Z U V u d H J p Z X M g L z 4 8 L 0 l 0 Z W 0 + P E l 0 Z W 0 + P E l 0 Z W 1 M b 2 N h d G l v b j 4 8 S X R l b V R 5 c G U + R m 9 y b X V s Y T w v S X R l b V R 5 c G U + P E l 0 Z W 1 Q Y X R o P l N l Y 3 R p b 2 4 x L 1 R h Y m x l M D Q z J T I w K F B h Z 2 U l M j A y N S k v V G F i b G U w N D M 8 L 0 l 0 Z W 1 Q Y X R o P j w v S X R l b U x v Y 2 F 0 a W 9 u P j x T d G F i b G V F b n R y a W V z I C 8 + P C 9 J d G V t P j x J d G V t P j x J d G V t T G 9 j Y X R p b 2 4 + P E l 0 Z W 1 U e X B l P k Z v c m 1 1 b G E 8 L 0 l 0 Z W 1 U e X B l P j x J d G V t U G F 0 a D 5 T Z W N 0 a W 9 u M S 9 U Y W J s Z T A 0 M y U y M C h Q Y W d l J T I w M j U p L 0 N o Y W 5 n Z W Q l M j B U e X B l P C 9 J d G V t U G F 0 a D 4 8 L 0 l 0 Z W 1 M b 2 N h d G l v b j 4 8 U 3 R h Y m x l R W 5 0 c m l l c y A v P j w v S X R l b T 4 8 S X R l b T 4 8 S X R l b U x v Y 2 F 0 a W 9 u P j x J d G V t V H l w Z T 5 G b 3 J t d W x h P C 9 J d G V t V H l w Z T 4 8 S X R l b V B h d G g + U 2 V j d G l v b j E v V G F i b G U w N D Q l M j A o U G F n Z S U y M D I 1 K T w v S X R l b V B h d G g + P C 9 J d G V t T G 9 j Y X R p b 2 4 + P F N 0 Y W J s Z U V u d H J p Z X M + P E V u d H J 5 I F R 5 c G U 9 I k l z U H J p d m F 0 Z S I g V m F s d W U 9 I m w w I i A v P j x F b n R y e S B U e X B l P S J R d W V y e U l E I i B W Y W x 1 Z T 0 i c z h k O G Z j M T Q 4 L T B j O T c t N G Y z N i 0 5 N D V m L T c 4 N G Q z N T k 2 O W E z Y y 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x M i I g L z 4 8 R W 5 0 c n k g V H l w Z T 0 i R m l s b E V y c m 9 y Q 2 9 k Z S I g V m F s d W U 9 I n N V b m t u b 3 d u I i A v P j x F b n R y e S B U e X B l P S J G a W x s R X J y b 3 J D b 3 V u d C I g V m F s d W U 9 I m w w I i A v P j x F b n R y e S B U e X B l P S J G a W x s T G F z d F V w Z G F 0 Z W Q i I F Z h b H V l P S J k M j A y N S 0 w M i 0 x N F Q x N T o z N z o w N C 4 x M T g 4 O D U 2 W i I g L z 4 8 R W 5 0 c n k g V H l w Z T 0 i R m l s b E N v b H V t b l R 5 c G V z I i B W Y W x 1 Z T 0 i c 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N D Q g K F B h Z 2 U g M j U p L 0 N o Y W 5 n Z W Q g V H l w Z S 5 7 Q 2 9 s d W 1 u M S w w f S Z x d W 9 0 O y w m c X V v d D t T Z W N 0 a W 9 u M S 9 U Y W J s Z T A 0 N C A o U G F n Z S A y N S k v Q 2 h h b m d l Z C B U e X B l L n t D b 2 x 1 b W 4 y L D F 9 J n F 1 b 3 Q 7 L C Z x d W 9 0 O 1 N l Y 3 R p b 2 4 x L 1 R h Y m x l M D Q 0 I C h Q Y W d l I D I 1 K S 9 D a G F u Z 2 V k I F R 5 c G U u e 0 N v b H V t b j M s M n 0 m c X V v d D s s J n F 1 b 3 Q 7 U 2 V j d G l v b j E v V G F i b G U w N D Q g K F B h Z 2 U g M j U p L 0 N o Y W 5 n Z W Q g V H l w Z S 5 7 Q 2 9 s d W 1 u N C w z f S Z x d W 9 0 O y w m c X V v d D t T Z W N 0 a W 9 u M S 9 U Y W J s Z T A 0 N C A o U G F n Z S A y N S k v Q 2 h h b m d l Z C B U e X B l L n t D b 2 x 1 b W 4 1 L D R 9 J n F 1 b 3 Q 7 L C Z x d W 9 0 O 1 N l Y 3 R p b 2 4 x L 1 R h Y m x l M D Q 0 I C h Q Y W d l I D I 1 K S 9 D a G F u Z 2 V k I F R 5 c G U u e 0 N v b H V t b j Y s N X 0 m c X V v d D s s J n F 1 b 3 Q 7 U 2 V j d G l v b j E v V G F i b G U w N D Q g K F B h Z 2 U g M j U p L 0 N o Y W 5 n Z W Q g V H l w Z S 5 7 Q 2 9 s d W 1 u N y w 2 f S Z x d W 9 0 O y w m c X V v d D t T Z W N 0 a W 9 u M S 9 U Y W J s Z T A 0 N C A o U G F n Z S A y N S k v Q 2 h h b m d l Z C B U e X B l L n t D b 2 x 1 b W 4 4 L D d 9 J n F 1 b 3 Q 7 L C Z x d W 9 0 O 1 N l Y 3 R p b 2 4 x L 1 R h Y m x l M D Q 0 I C h Q Y W d l I D I 1 K S 9 D a G F u Z 2 V k I F R 5 c G U u e 0 N v b H V t b j k s O H 0 m c X V v d D s s J n F 1 b 3 Q 7 U 2 V j d G l v b j E v V G F i b G U w N D Q g K F B h Z 2 U g M j U p L 0 N o Y W 5 n Z W Q g V H l w Z S 5 7 Q 2 9 s d W 1 u M T A s O X 0 m c X V v d D t d L C Z x d W 9 0 O 0 N v b H V t b k N v d W 5 0 J n F 1 b 3 Q 7 O j E w L C Z x d W 9 0 O 0 t l e U N v b H V t b k 5 h b W V z J n F 1 b 3 Q 7 O l t d L C Z x d W 9 0 O 0 N v b H V t b k l k Z W 5 0 a X R p Z X M m c X V v d D s 6 W y Z x d W 9 0 O 1 N l Y 3 R p b 2 4 x L 1 R h Y m x l M D Q 0 I C h Q Y W d l I D I 1 K S 9 D a G F u Z 2 V k I F R 5 c G U u e 0 N v b H V t b j E s M H 0 m c X V v d D s s J n F 1 b 3 Q 7 U 2 V j d G l v b j E v V G F i b G U w N D Q g K F B h Z 2 U g M j U p L 0 N o Y W 5 n Z W Q g V H l w Z S 5 7 Q 2 9 s d W 1 u M i w x f S Z x d W 9 0 O y w m c X V v d D t T Z W N 0 a W 9 u M S 9 U Y W J s Z T A 0 N C A o U G F n Z S A y N S k v Q 2 h h b m d l Z C B U e X B l L n t D b 2 x 1 b W 4 z L D J 9 J n F 1 b 3 Q 7 L C Z x d W 9 0 O 1 N l Y 3 R p b 2 4 x L 1 R h Y m x l M D Q 0 I C h Q Y W d l I D I 1 K S 9 D a G F u Z 2 V k I F R 5 c G U u e 0 N v b H V t b j Q s M 3 0 m c X V v d D s s J n F 1 b 3 Q 7 U 2 V j d G l v b j E v V G F i b G U w N D Q g K F B h Z 2 U g M j U p L 0 N o Y W 5 n Z W Q g V H l w Z S 5 7 Q 2 9 s d W 1 u N S w 0 f S Z x d W 9 0 O y w m c X V v d D t T Z W N 0 a W 9 u M S 9 U Y W J s Z T A 0 N C A o U G F n Z S A y N S k v Q 2 h h b m d l Z C B U e X B l L n t D b 2 x 1 b W 4 2 L D V 9 J n F 1 b 3 Q 7 L C Z x d W 9 0 O 1 N l Y 3 R p b 2 4 x L 1 R h Y m x l M D Q 0 I C h Q Y W d l I D I 1 K S 9 D a G F u Z 2 V k I F R 5 c G U u e 0 N v b H V t b j c s N n 0 m c X V v d D s s J n F 1 b 3 Q 7 U 2 V j d G l v b j E v V G F i b G U w N D Q g K F B h Z 2 U g M j U p L 0 N o Y W 5 n Z W Q g V H l w Z S 5 7 Q 2 9 s d W 1 u O C w 3 f S Z x d W 9 0 O y w m c X V v d D t T Z W N 0 a W 9 u M S 9 U Y W J s Z T A 0 N C A o U G F n Z S A y N S k v Q 2 h h b m d l Z C B U e X B l L n t D b 2 x 1 b W 4 5 L D h 9 J n F 1 b 3 Q 7 L C Z x d W 9 0 O 1 N l Y 3 R p b 2 4 x L 1 R h Y m x l M D Q 0 I C h Q Y W d l I D I 1 K S 9 D a G F u Z 2 V k I F R 5 c G U u e 0 N v b H V t b j E w L D l 9 J n F 1 b 3 Q 7 X S w m c X V v d D t S Z W x h d G l v b n N o a X B J b m Z v J n F 1 b 3 Q 7 O l t d f S I g L z 4 8 L 1 N 0 Y W J s Z U V u d H J p Z X M + P C 9 J d G V t P j x J d G V t P j x J d G V t T G 9 j Y X R p b 2 4 + P E l 0 Z W 1 U e X B l P k Z v c m 1 1 b G E 8 L 0 l 0 Z W 1 U e X B l P j x J d G V t U G F 0 a D 5 T Z W N 0 a W 9 u M S 9 U Y W J s Z T A 0 N C U y M C h Q Y W d l J T I w M j U p L 1 N v d X J j Z T w v S X R l b V B h d G g + P C 9 J d G V t T G 9 j Y X R p b 2 4 + P F N 0 Y W J s Z U V u d H J p Z X M g L z 4 8 L 0 l 0 Z W 0 + P E l 0 Z W 0 + P E l 0 Z W 1 M b 2 N h d G l v b j 4 8 S X R l b V R 5 c G U + R m 9 y b X V s Y T w v S X R l b V R 5 c G U + P E l 0 Z W 1 Q Y X R o P l N l Y 3 R p b 2 4 x L 1 R h Y m x l M D Q 0 J T I w K F B h Z 2 U l M j A y N S k v V G F i b G U w N D Q 8 L 0 l 0 Z W 1 Q Y X R o P j w v S X R l b U x v Y 2 F 0 a W 9 u P j x T d G F i b G V F b n R y a W V z I C 8 + P C 9 J d G V t P j x J d G V t P j x J d G V t T G 9 j Y X R p b 2 4 + P E l 0 Z W 1 U e X B l P k Z v c m 1 1 b G E 8 L 0 l 0 Z W 1 U e X B l P j x J d G V t U G F 0 a D 5 T Z W N 0 a W 9 u M S 9 U Y W J s Z T A 0 N C U y M C h Q Y W d l J T I w M j U p L 0 N o Y W 5 n Z W Q l M j B U e X B l P C 9 J d G V t U G F 0 a D 4 8 L 0 l 0 Z W 1 M b 2 N h d G l v b j 4 8 U 3 R h Y m x l R W 5 0 c m l l c y A v P j w v S X R l b T 4 8 S X R l b T 4 8 S X R l b U x v Y 2 F 0 a W 9 u P j x J d G V t V H l w Z T 5 G b 3 J t d W x h P C 9 J d G V t V H l w Z T 4 8 S X R l b V B h d G g + U 2 V j d G l v b j E v V G F i b G U w N D M l M j A o U G F n Z S U y M D I 1 K S U y M C g y K T w v S X R l b V B h d G g + P C 9 J d G V t T G 9 j Y X R p b 2 4 + P F N 0 Y W J s Z U V u d H J p Z X M + P E V u d H J 5 I F R 5 c G U 9 I k l z U H J p d m F 0 Z S I g V m F s d W U 9 I m w w I i A v P j x F b n R y e S B U e X B l P S J R d W V y e U l E I i B W Y W x 1 Z T 0 i c 2 R m O G I 5 N m V i L T N m N z U t N G N h M i 0 4 Z G R i L T k 1 N m Y 0 Z T l h Z W N j Z 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i I g L z 4 8 R W 5 0 c n k g V H l w Z T 0 i R m l s b E V y c m 9 y Q 2 9 k Z S I g V m F s d W U 9 I n N V b m t u b 3 d u I i A v P j x F b n R y e S B U e X B l P S J G a W x s R X J y b 3 J D b 3 V u d C I g V m F s d W U 9 I m w w I i A v P j x F b n R y e S B U e X B l P S J G a W x s T G F z d F V w Z G F 0 Z W Q i I F Z h b H V l P S J k M j A y N S 0 w M i 0 x N F Q x N T o 0 O T o 1 M S 4 w N T U 0 N T k x W i I g L z 4 8 R W 5 0 c n k g V H l w Z T 0 i R m l s b E N v b H V t b l R 5 c G V z I i B W Y W x 1 Z T 0 i c 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1 R h Y m x l M D Q z I C h Q Y W d l I D I 1 K S A o M i k v Q X V 0 b 1 J l b W 9 2 Z W R D b 2 x 1 b W 5 z M S 5 7 Q 2 9 s d W 1 u M S w w f S Z x d W 9 0 O y w m c X V v d D t T Z W N 0 a W 9 u M S 9 U Y W J s Z T A 0 M y A o U G F n Z S A y N S k g K D I p L 0 F 1 d G 9 S Z W 1 v d m V k Q 2 9 s d W 1 u c z E u e 0 N v b H V t b j I s M X 0 m c X V v d D s s J n F 1 b 3 Q 7 U 2 V j d G l v b j E v V G F i b G U w N D M g K F B h Z 2 U g M j U p I C g y K S 9 B d X R v U m V t b 3 Z l Z E N v b H V t b n M x L n t D b 2 x 1 b W 4 z L D J 9 J n F 1 b 3 Q 7 L C Z x d W 9 0 O 1 N l Y 3 R p b 2 4 x L 1 R h Y m x l M D Q z I C h Q Y W d l I D I 1 K S A o M i k v Q X V 0 b 1 J l b W 9 2 Z W R D b 2 x 1 b W 5 z M S 5 7 Q 2 9 s d W 1 u N C w z f S Z x d W 9 0 O y w m c X V v d D t T Z W N 0 a W 9 u M S 9 U Y W J s Z T A 0 M y A o U G F n Z S A y N S k g K D I p L 0 F 1 d G 9 S Z W 1 v d m V k Q 2 9 s d W 1 u c z E u e 0 N v b H V t b j U s N H 0 m c X V v d D s s J n F 1 b 3 Q 7 U 2 V j d G l v b j E v V G F i b G U w N D M g K F B h Z 2 U g M j U p I C g y K S 9 B d X R v U m V t b 3 Z l Z E N v b H V t b n M x L n t D b 2 x 1 b W 4 2 L D V 9 J n F 1 b 3 Q 7 L C Z x d W 9 0 O 1 N l Y 3 R p b 2 4 x L 1 R h Y m x l M D Q z I C h Q Y W d l I D I 1 K S A o M i k v Q X V 0 b 1 J l b W 9 2 Z W R D b 2 x 1 b W 5 z M S 5 7 Q 2 9 s d W 1 u N y w 2 f S Z x d W 9 0 O y w m c X V v d D t T Z W N 0 a W 9 u M S 9 U Y W J s Z T A 0 M y A o U G F n Z S A y N S k g K D I p L 0 F 1 d G 9 S Z W 1 v d m V k Q 2 9 s d W 1 u c z E u e 0 N v b H V t b j g s N 3 0 m c X V v d D s s J n F 1 b 3 Q 7 U 2 V j d G l v b j E v V G F i b G U w N D M g K F B h Z 2 U g M j U p I C g y K S 9 B d X R v U m V t b 3 Z l Z E N v b H V t b n M x L n t D b 2 x 1 b W 4 5 L D h 9 J n F 1 b 3 Q 7 L C Z x d W 9 0 O 1 N l Y 3 R p b 2 4 x L 1 R h Y m x l M D Q z I C h Q Y W d l I D I 1 K S A o M i k v Q X V 0 b 1 J l b W 9 2 Z W R D b 2 x 1 b W 5 z M S 5 7 Q 2 9 s d W 1 u M T A s O X 0 m c X V v d D s s J n F 1 b 3 Q 7 U 2 V j d G l v b j E v V G F i b G U w N D M g K F B h Z 2 U g M j U p I C g y K S 9 B d X R v U m V t b 3 Z l Z E N v b H V t b n M x L n t D b 2 x 1 b W 4 x M S w x M H 0 m c X V v d D s s J n F 1 b 3 Q 7 U 2 V j d G l v b j E v V G F i b G U w N D M g K F B h Z 2 U g M j U p I C g y K S 9 B d X R v U m V t b 3 Z l Z E N v b H V t b n M x L n t D b 2 x 1 b W 4 x M i w x M X 0 m c X V v d D s s J n F 1 b 3 Q 7 U 2 V j d G l v b j E v V G F i b G U w N D M g K F B h Z 2 U g M j U p I C g y K S 9 B d X R v U m V t b 3 Z l Z E N v b H V t b n M x L n t D b 2 x 1 b W 4 x M y w x M n 0 m c X V v d D t d L C Z x d W 9 0 O 0 N v b H V t b k N v d W 5 0 J n F 1 b 3 Q 7 O j E z L C Z x d W 9 0 O 0 t l e U N v b H V t b k 5 h b W V z J n F 1 b 3 Q 7 O l t d L C Z x d W 9 0 O 0 N v b H V t b k l k Z W 5 0 a X R p Z X M m c X V v d D s 6 W y Z x d W 9 0 O 1 N l Y 3 R p b 2 4 x L 1 R h Y m x l M D Q z I C h Q Y W d l I D I 1 K S A o M i k v Q X V 0 b 1 J l b W 9 2 Z W R D b 2 x 1 b W 5 z M S 5 7 Q 2 9 s d W 1 u M S w w f S Z x d W 9 0 O y w m c X V v d D t T Z W N 0 a W 9 u M S 9 U Y W J s Z T A 0 M y A o U G F n Z S A y N S k g K D I p L 0 F 1 d G 9 S Z W 1 v d m V k Q 2 9 s d W 1 u c z E u e 0 N v b H V t b j I s M X 0 m c X V v d D s s J n F 1 b 3 Q 7 U 2 V j d G l v b j E v V G F i b G U w N D M g K F B h Z 2 U g M j U p I C g y K S 9 B d X R v U m V t b 3 Z l Z E N v b H V t b n M x L n t D b 2 x 1 b W 4 z L D J 9 J n F 1 b 3 Q 7 L C Z x d W 9 0 O 1 N l Y 3 R p b 2 4 x L 1 R h Y m x l M D Q z I C h Q Y W d l I D I 1 K S A o M i k v Q X V 0 b 1 J l b W 9 2 Z W R D b 2 x 1 b W 5 z M S 5 7 Q 2 9 s d W 1 u N C w z f S Z x d W 9 0 O y w m c X V v d D t T Z W N 0 a W 9 u M S 9 U Y W J s Z T A 0 M y A o U G F n Z S A y N S k g K D I p L 0 F 1 d G 9 S Z W 1 v d m V k Q 2 9 s d W 1 u c z E u e 0 N v b H V t b j U s N H 0 m c X V v d D s s J n F 1 b 3 Q 7 U 2 V j d G l v b j E v V G F i b G U w N D M g K F B h Z 2 U g M j U p I C g y K S 9 B d X R v U m V t b 3 Z l Z E N v b H V t b n M x L n t D b 2 x 1 b W 4 2 L D V 9 J n F 1 b 3 Q 7 L C Z x d W 9 0 O 1 N l Y 3 R p b 2 4 x L 1 R h Y m x l M D Q z I C h Q Y W d l I D I 1 K S A o M i k v Q X V 0 b 1 J l b W 9 2 Z W R D b 2 x 1 b W 5 z M S 5 7 Q 2 9 s d W 1 u N y w 2 f S Z x d W 9 0 O y w m c X V v d D t T Z W N 0 a W 9 u M S 9 U Y W J s Z T A 0 M y A o U G F n Z S A y N S k g K D I p L 0 F 1 d G 9 S Z W 1 v d m V k Q 2 9 s d W 1 u c z E u e 0 N v b H V t b j g s N 3 0 m c X V v d D s s J n F 1 b 3 Q 7 U 2 V j d G l v b j E v V G F i b G U w N D M g K F B h Z 2 U g M j U p I C g y K S 9 B d X R v U m V t b 3 Z l Z E N v b H V t b n M x L n t D b 2 x 1 b W 4 5 L D h 9 J n F 1 b 3 Q 7 L C Z x d W 9 0 O 1 N l Y 3 R p b 2 4 x L 1 R h Y m x l M D Q z I C h Q Y W d l I D I 1 K S A o M i k v Q X V 0 b 1 J l b W 9 2 Z W R D b 2 x 1 b W 5 z M S 5 7 Q 2 9 s d W 1 u M T A s O X 0 m c X V v d D s s J n F 1 b 3 Q 7 U 2 V j d G l v b j E v V G F i b G U w N D M g K F B h Z 2 U g M j U p I C g y K S 9 B d X R v U m V t b 3 Z l Z E N v b H V t b n M x L n t D b 2 x 1 b W 4 x M S w x M H 0 m c X V v d D s s J n F 1 b 3 Q 7 U 2 V j d G l v b j E v V G F i b G U w N D M g K F B h Z 2 U g M j U p I C g y K S 9 B d X R v U m V t b 3 Z l Z E N v b H V t b n M x L n t D b 2 x 1 b W 4 x M i w x M X 0 m c X V v d D s s J n F 1 b 3 Q 7 U 2 V j d G l v b j E v V G F i b G U w N D M g K F B h Z 2 U g M j U p I C g y K S 9 B d X R v U m V t b 3 Z l Z E N v b H V t b n M x L n t D b 2 x 1 b W 4 x M y w x M n 0 m c X V v d D t d L C Z x d W 9 0 O 1 J l b G F 0 a W 9 u c 2 h p c E l u Z m 8 m c X V v d D s 6 W 1 1 9 I i A v P j w v U 3 R h Y m x l R W 5 0 c m l l c z 4 8 L 0 l 0 Z W 0 + P E l 0 Z W 0 + P E l 0 Z W 1 M b 2 N h d G l v b j 4 8 S X R l b V R 5 c G U + R m 9 y b X V s Y T w v S X R l b V R 5 c G U + P E l 0 Z W 1 Q Y X R o P l N l Y 3 R p b 2 4 x L 1 R h Y m x l M D Q z J T I w K F B h Z 2 U l M j A y N S k l M j A o M i k v U 2 9 1 c m N l P C 9 J d G V t U G F 0 a D 4 8 L 0 l 0 Z W 1 M b 2 N h d G l v b j 4 8 U 3 R h Y m x l R W 5 0 c m l l c y A v P j w v S X R l b T 4 8 S X R l b T 4 8 S X R l b U x v Y 2 F 0 a W 9 u P j x J d G V t V H l w Z T 5 G b 3 J t d W x h P C 9 J d G V t V H l w Z T 4 8 S X R l b V B h d G g + U 2 V j d G l v b j E v V G F i b G U w N D M l M j A o U G F n Z S U y M D I 1 K S U y M C g y K S 9 U Y W J s Z T A 0 M z w v S X R l b V B h d G g + P C 9 J d G V t T G 9 j Y X R p b 2 4 + P F N 0 Y W J s Z U V u d H J p Z X M g L z 4 8 L 0 l 0 Z W 0 + P E l 0 Z W 0 + P E l 0 Z W 1 M b 2 N h d G l v b j 4 8 S X R l b V R 5 c G U + R m 9 y b X V s Y T w v S X R l b V R 5 c G U + P E l 0 Z W 1 Q Y X R o P l N l Y 3 R p b 2 4 x L 1 R h Y m x l M D Q z J T I w K F B h Z 2 U l M j A y N S k l M j A o M i k v Q 2 h h b m d l Z C U y M F R 5 c G U 8 L 0 l 0 Z W 1 Q Y X R o P j w v S X R l b U x v Y 2 F 0 a W 9 u P j x T d G F i b G V F b n R y a W V z I C 8 + P C 9 J d G V t P j x J d G V t P j x J d G V t T G 9 j Y X R p b 2 4 + P E l 0 Z W 1 U e X B l P k Z v c m 1 1 b G E 8 L 0 l 0 Z W 1 U e X B l P j x J d G V t U G F 0 a D 5 T Z W N 0 a W 9 u M S 9 U Y W J s Z T A 0 N C U y M C h Q Y W d l J T I w M j U p J T I w K D I p P C 9 J d G V t U G F 0 a D 4 8 L 0 l 0 Z W 1 M b 2 N h d G l v b j 4 8 U 3 R h Y m x l R W 5 0 c m l l c z 4 8 R W 5 0 c n k g V H l w Z T 0 i S X N Q c m l 2 Y X R l I i B W Y W x 1 Z T 0 i b D A i I C 8 + P E V u d H J 5 I F R 5 c G U 9 I l F 1 Z X J 5 S U Q i I F Z h b H V l P S J z O G Q 4 N D g 5 N m E t M W U x O C 0 0 N 2 Q 1 L W F i Y m U t Z j N h N D R j N z Y y Z j N 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y I i A v P j x F b n R y e S B U e X B l P S J G a W x s R X J y b 3 J D b 2 R l I i B W Y W x 1 Z T 0 i c 1 V u a 2 5 v d 2 4 i I C 8 + P E V u d H J 5 I F R 5 c G U 9 I k Z p b G x F c n J v c k N v d W 5 0 I i B W Y W x 1 Z T 0 i b D A i I C 8 + P E V u d H J 5 I F R 5 c G U 9 I k Z p b G x M Y X N 0 V X B k Y X R l Z C I g V m F s d W U 9 I m Q y M D I 1 L T A y L T E 0 V D E 2 O j A 4 O j Q x L j U y N D E 2 N D d a I i A v P j x F b n R y e S B U e X B l P S J G a W x s Q 2 9 s d W 1 u V H l w Z X M i I F Z h b H V l P S J z 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0 N C A o U G F n Z S A y N S k g K D I p L 0 F 1 d G 9 S Z W 1 v d m V k Q 2 9 s d W 1 u c z E u e 0 N v b H V t b j E s M H 0 m c X V v d D s s J n F 1 b 3 Q 7 U 2 V j d G l v b j E v V G F i b G U w N D Q g K F B h Z 2 U g M j U p I C g y K S 9 B d X R v U m V t b 3 Z l Z E N v b H V t b n M x L n t D b 2 x 1 b W 4 y L D F 9 J n F 1 b 3 Q 7 L C Z x d W 9 0 O 1 N l Y 3 R p b 2 4 x L 1 R h Y m x l M D Q 0 I C h Q Y W d l I D I 1 K S A o M i k v Q X V 0 b 1 J l b W 9 2 Z W R D b 2 x 1 b W 5 z M S 5 7 Q 2 9 s d W 1 u M y w y f S Z x d W 9 0 O y w m c X V v d D t T Z W N 0 a W 9 u M S 9 U Y W J s Z T A 0 N C A o U G F n Z S A y N S k g K D I p L 0 F 1 d G 9 S Z W 1 v d m V k Q 2 9 s d W 1 u c z E u e 0 N v b H V t b j Q s M 3 0 m c X V v d D s s J n F 1 b 3 Q 7 U 2 V j d G l v b j E v V G F i b G U w N D Q g K F B h Z 2 U g M j U p I C g y K S 9 B d X R v U m V t b 3 Z l Z E N v b H V t b n M x L n t D b 2 x 1 b W 4 1 L D R 9 J n F 1 b 3 Q 7 L C Z x d W 9 0 O 1 N l Y 3 R p b 2 4 x L 1 R h Y m x l M D Q 0 I C h Q Y W d l I D I 1 K S A o M i k v Q X V 0 b 1 J l b W 9 2 Z W R D b 2 x 1 b W 5 z M S 5 7 Q 2 9 s d W 1 u N i w 1 f S Z x d W 9 0 O y w m c X V v d D t T Z W N 0 a W 9 u M S 9 U Y W J s Z T A 0 N C A o U G F n Z S A y N S k g K D I p L 0 F 1 d G 9 S Z W 1 v d m V k Q 2 9 s d W 1 u c z E u e 0 N v b H V t b j c s N n 0 m c X V v d D s s J n F 1 b 3 Q 7 U 2 V j d G l v b j E v V G F i b G U w N D Q g K F B h Z 2 U g M j U p I C g y K S 9 B d X R v U m V t b 3 Z l Z E N v b H V t b n M x L n t D b 2 x 1 b W 4 4 L D d 9 J n F 1 b 3 Q 7 L C Z x d W 9 0 O 1 N l Y 3 R p b 2 4 x L 1 R h Y m x l M D Q 0 I C h Q Y W d l I D I 1 K S A o M i k v Q X V 0 b 1 J l b W 9 2 Z W R D b 2 x 1 b W 5 z M S 5 7 Q 2 9 s d W 1 u O S w 4 f S Z x d W 9 0 O y w m c X V v d D t T Z W N 0 a W 9 u M S 9 U Y W J s Z T A 0 N C A o U G F n Z S A y N S k g K D I p L 0 F 1 d G 9 S Z W 1 v d m V k Q 2 9 s d W 1 u c z E u e 0 N v b H V t b j E w L D l 9 J n F 1 b 3 Q 7 X S w m c X V v d D t D b 2 x 1 b W 5 D b 3 V u d C Z x d W 9 0 O z o x M C w m c X V v d D t L Z X l D b 2 x 1 b W 5 O Y W 1 l c y Z x d W 9 0 O z p b X S w m c X V v d D t D b 2 x 1 b W 5 J Z G V u d G l 0 a W V z J n F 1 b 3 Q 7 O l s m c X V v d D t T Z W N 0 a W 9 u M S 9 U Y W J s Z T A 0 N C A o U G F n Z S A y N S k g K D I p L 0 F 1 d G 9 S Z W 1 v d m V k Q 2 9 s d W 1 u c z E u e 0 N v b H V t b j E s M H 0 m c X V v d D s s J n F 1 b 3 Q 7 U 2 V j d G l v b j E v V G F i b G U w N D Q g K F B h Z 2 U g M j U p I C g y K S 9 B d X R v U m V t b 3 Z l Z E N v b H V t b n M x L n t D b 2 x 1 b W 4 y L D F 9 J n F 1 b 3 Q 7 L C Z x d W 9 0 O 1 N l Y 3 R p b 2 4 x L 1 R h Y m x l M D Q 0 I C h Q Y W d l I D I 1 K S A o M i k v Q X V 0 b 1 J l b W 9 2 Z W R D b 2 x 1 b W 5 z M S 5 7 Q 2 9 s d W 1 u M y w y f S Z x d W 9 0 O y w m c X V v d D t T Z W N 0 a W 9 u M S 9 U Y W J s Z T A 0 N C A o U G F n Z S A y N S k g K D I p L 0 F 1 d G 9 S Z W 1 v d m V k Q 2 9 s d W 1 u c z E u e 0 N v b H V t b j Q s M 3 0 m c X V v d D s s J n F 1 b 3 Q 7 U 2 V j d G l v b j E v V G F i b G U w N D Q g K F B h Z 2 U g M j U p I C g y K S 9 B d X R v U m V t b 3 Z l Z E N v b H V t b n M x L n t D b 2 x 1 b W 4 1 L D R 9 J n F 1 b 3 Q 7 L C Z x d W 9 0 O 1 N l Y 3 R p b 2 4 x L 1 R h Y m x l M D Q 0 I C h Q Y W d l I D I 1 K S A o M i k v Q X V 0 b 1 J l b W 9 2 Z W R D b 2 x 1 b W 5 z M S 5 7 Q 2 9 s d W 1 u N i w 1 f S Z x d W 9 0 O y w m c X V v d D t T Z W N 0 a W 9 u M S 9 U Y W J s Z T A 0 N C A o U G F n Z S A y N S k g K D I p L 0 F 1 d G 9 S Z W 1 v d m V k Q 2 9 s d W 1 u c z E u e 0 N v b H V t b j c s N n 0 m c X V v d D s s J n F 1 b 3 Q 7 U 2 V j d G l v b j E v V G F i b G U w N D Q g K F B h Z 2 U g M j U p I C g y K S 9 B d X R v U m V t b 3 Z l Z E N v b H V t b n M x L n t D b 2 x 1 b W 4 4 L D d 9 J n F 1 b 3 Q 7 L C Z x d W 9 0 O 1 N l Y 3 R p b 2 4 x L 1 R h Y m x l M D Q 0 I C h Q Y W d l I D I 1 K S A o M i k v Q X V 0 b 1 J l b W 9 2 Z W R D b 2 x 1 b W 5 z M S 5 7 Q 2 9 s d W 1 u O S w 4 f S Z x d W 9 0 O y w m c X V v d D t T Z W N 0 a W 9 u M S 9 U Y W J s Z T A 0 N C A o U G F n Z S A y N S k g K D I p L 0 F 1 d G 9 S Z W 1 v d m V k Q 2 9 s d W 1 u c z E u e 0 N v b H V t b j E w L D l 9 J n F 1 b 3 Q 7 X S w m c X V v d D t S Z W x h d G l v b n N o a X B J b m Z v J n F 1 b 3 Q 7 O l t d f S I g L z 4 8 L 1 N 0 Y W J s Z U V u d H J p Z X M + P C 9 J d G V t P j x J d G V t P j x J d G V t T G 9 j Y X R p b 2 4 + P E l 0 Z W 1 U e X B l P k Z v c m 1 1 b G E 8 L 0 l 0 Z W 1 U e X B l P j x J d G V t U G F 0 a D 5 T Z W N 0 a W 9 u M S 9 U Y W J s Z T A 0 N C U y M C h Q Y W d l J T I w M j U p J T I w K D I p L 1 N v d X J j Z T w v S X R l b V B h d G g + P C 9 J d G V t T G 9 j Y X R p b 2 4 + P F N 0 Y W J s Z U V u d H J p Z X M g L z 4 8 L 0 l 0 Z W 0 + P E l 0 Z W 0 + P E l 0 Z W 1 M b 2 N h d G l v b j 4 8 S X R l b V R 5 c G U + R m 9 y b X V s Y T w v S X R l b V R 5 c G U + P E l 0 Z W 1 Q Y X R o P l N l Y 3 R p b 2 4 x L 1 R h Y m x l M D Q 0 J T I w K F B h Z 2 U l M j A y N S k l M j A o M i k v V G F i b G U w N D Q 8 L 0 l 0 Z W 1 Q Y X R o P j w v S X R l b U x v Y 2 F 0 a W 9 u P j x T d G F i b G V F b n R y a W V z I C 8 + P C 9 J d G V t P j x J d G V t P j x J d G V t T G 9 j Y X R p b 2 4 + P E l 0 Z W 1 U e X B l P k Z v c m 1 1 b G E 8 L 0 l 0 Z W 1 U e X B l P j x J d G V t U G F 0 a D 5 T Z W N 0 a W 9 u M S 9 U Y W J s Z T A 0 N C U y M C h Q Y W d l J T I w M j U p J T I w K D I p L 0 N o Y W 5 n Z W Q l M j B U e X B l P C 9 J d G V t U G F 0 a D 4 8 L 0 l 0 Z W 1 M b 2 N h d G l v b j 4 8 U 3 R h Y m x l R W 5 0 c m l l c y A v P j w v S X R l b T 4 8 L 0 l 0 Z W 1 z P j w v T G 9 j Y W x Q Y W N r Y W d l T W V 0 Y W R h d G F G a W x l P h Y A A A B Q S w U G A A A A A A A A A A A A A A A A A A A A A A A A 2 g A A A A E A A A D Q j J 3 f A R X R E Y x 6 A M B P w p f r A Q A A A D r b q J s Y L N 5 P i t u R l 0 r N M r U A A A A A A g A A A A A A A 2 Y A A M A A A A A Q A A A A O f l g L 2 v I e A 1 4 i c g y B u k U G Q A A A A A E g A A A o A A A A B A A A A D / u w P g c C H h Y I b D D a 4 A s S K 2 U A A A A K w b 1 e / f 5 x u W s q b J m d A f m h l F w E J 4 a p N v P c 7 4 5 T K R 0 9 G l q s b b 4 A B I l y C 5 m a 2 b e n L b Z w F v L J O 0 I d P 0 V o 6 l w C N 8 b / A R s J m f H a B b A W R u k J Y x U a W w F A A A A J W S b 4 8 v d + q g O x Y n 1 9 c Y + f 5 G 6 0 e R < / D a t a M a s h u p > 
</file>

<file path=customXml/itemProps1.xml><?xml version="1.0" encoding="utf-8"?>
<ds:datastoreItem xmlns:ds="http://schemas.openxmlformats.org/officeDocument/2006/customXml" ds:itemID="{8E85DD44-6DD5-4FDD-8ED6-2EAF965F4C9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Information</vt:lpstr>
      <vt:lpstr>SRBC optimization</vt:lpstr>
      <vt:lpstr>PFHI</vt:lpstr>
      <vt:lpstr>PFNAC</vt:lpstr>
      <vt:lpstr>CTFPA</vt:lpstr>
      <vt:lpstr>MFHPK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 MichaelF</dc:creator>
  <cp:lastModifiedBy>Hughes, MichaelF</cp:lastModifiedBy>
  <dcterms:created xsi:type="dcterms:W3CDTF">2024-09-20T15:27:46Z</dcterms:created>
  <dcterms:modified xsi:type="dcterms:W3CDTF">2025-05-14T16:43:20Z</dcterms:modified>
</cp:coreProperties>
</file>