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"/>
    </mc:Choice>
  </mc:AlternateContent>
  <xr:revisionPtr revIDLastSave="28" documentId="13_ncr:1_{897C5E4D-D4CB-4F63-A578-592C2651E73A}" xr6:coauthVersionLast="47" xr6:coauthVersionMax="47" xr10:uidLastSave="{C6F49677-DE50-462E-96C6-6126AC192D76}"/>
  <bookViews>
    <workbookView xWindow="-120" yWindow="-120" windowWidth="29040" windowHeight="15720" tabRatio="801" firstSheet="7" activeTab="9" xr2:uid="{00000000-000D-0000-FFFF-FFFF00000000}"/>
  </bookViews>
  <sheets>
    <sheet name="Commodities" sheetId="2" r:id="rId1"/>
    <sheet name="Technologies" sheetId="4" r:id="rId2"/>
    <sheet name="CommData_Demand" sheetId="6" r:id="rId3"/>
    <sheet name="TechData_COM" sheetId="7" r:id="rId4"/>
    <sheet name="TechData_SESC" sheetId="9" r:id="rId5"/>
    <sheet name="Sol_PV" sheetId="11" r:id="rId6"/>
    <sheet name="TechData_CHP" sheetId="32" r:id="rId7"/>
    <sheet name="TechData_Emis" sheetId="8" r:id="rId8"/>
    <sheet name="TechData_ZZ" sheetId="10" r:id="rId9"/>
    <sheet name="2014 GHG Inventory" sheetId="49" r:id="rId10"/>
    <sheet name="Original" sheetId="45" r:id="rId11"/>
    <sheet name="2010 GHG Inventory" sheetId="48" r:id="rId12"/>
    <sheet name="Pop" sheetId="61" r:id="rId13"/>
    <sheet name="Conversion Factors" sheetId="23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_FilterDatabase" localSheetId="2" hidden="1">CommData_Demand!$A$5:$Z$77</definedName>
    <definedName name="_xlnm._FilterDatabase" localSheetId="6" hidden="1">TechData_CHP!$A$5:$DA$80</definedName>
    <definedName name="_xlnm._FilterDatabase" localSheetId="3" hidden="1">TechData_COM!$A$5:$AD$76</definedName>
    <definedName name="act_foundp">'[1]WithReg-Coke'!$N$120</definedName>
    <definedName name="act_furnp">'[1]WithReg-Coke'!$M$120</definedName>
    <definedName name="AnswerData">#REF!</definedName>
    <definedName name="avg_water_heater_PJ">#REF!</definedName>
    <definedName name="base_foundp" localSheetId="6">#REF!</definedName>
    <definedName name="base_foundp">#REF!</definedName>
    <definedName name="base_furnp" localSheetId="6">#REF!</definedName>
    <definedName name="base_furnp">#REF!</definedName>
    <definedName name="base_steelp">'[1]Baseline-Steel Mill Products'!$K$39</definedName>
    <definedName name="bprint">#REF!</definedName>
    <definedName name="btu_per_watthr" localSheetId="13">'Conversion Factors'!$B$5</definedName>
    <definedName name="btu_per_watthr" localSheetId="12">#REF!</definedName>
    <definedName name="btu_per_watthr">'Conversion Factors'!$B$5</definedName>
    <definedName name="cfm_hrs_per_trillion_cfm_hrs" localSheetId="13">'Conversion Factors'!$B$8</definedName>
    <definedName name="cfm_hrs_per_trillion_cfm_hrs">'Conversion Factors'!$B$8</definedName>
    <definedName name="CMM_SUPPLY_CRV_TABLE">[2]cum2025curves!#REF!</definedName>
    <definedName name="cprint">#REF!</definedName>
    <definedName name="days_per_year" localSheetId="13">'Conversion Factors'!$B$3</definedName>
    <definedName name="days_per_year" localSheetId="12">#REF!</definedName>
    <definedName name="days_per_year">'Conversion Factors'!$B$3</definedName>
    <definedName name="DCF">[3]ReadMe!$D$49</definedName>
    <definedName name="dollar____per__m" localSheetId="13">'Conversion Factors'!$B$7</definedName>
    <definedName name="dollar____per__m" localSheetId="12">#REF!</definedName>
    <definedName name="dollar____per__m">'Conversion Factors'!$B$7</definedName>
    <definedName name="dolomite_conv" localSheetId="6">#REF!</definedName>
    <definedName name="dolomite_conv">#REF!</definedName>
    <definedName name="dolomite_conv_13" localSheetId="6">#REF!</definedName>
    <definedName name="dolomite_conv_13">#REF!</definedName>
    <definedName name="Domestic">'[4]Dom Calcs'!$P$22</definedName>
    <definedName name="Domestic_12">'[5]Dom Calcs'!$P$22</definedName>
    <definedName name="Domestic_13">'[6]Dom Calcs'!$P$22</definedName>
    <definedName name="Excel_BuiltIn__FilterDatabase_2">'[7]CRF Reporter'!$A$1:$AA$55</definedName>
    <definedName name="exch_rate">#REF!</definedName>
    <definedName name="FID_1">[8]AGR_Fuels!$A$2</definedName>
    <definedName name="fitfile" localSheetId="6">[9]MODEL!$D$38</definedName>
    <definedName name="fitfile">[10]MODEL!$D$38</definedName>
    <definedName name="foundryred1">'[1]WithReg-Coke'!$N$130</definedName>
    <definedName name="foundryred2">'[1]WithReg-Coke'!$N$131</definedName>
    <definedName name="foundryred3">'[1]WithReg-Coke'!$N$132</definedName>
    <definedName name="foundryred4">'[1]WithReg-Coke'!$N$133</definedName>
    <definedName name="furnacered1">'[1]WithReg-Coke'!$M$130</definedName>
    <definedName name="furnacered2">'[1]WithReg-Coke'!$M$131</definedName>
    <definedName name="furnacered3">'[1]WithReg-Coke'!$M$132</definedName>
    <definedName name="furnacered4">'[1]WithReg-Coke'!$M$133</definedName>
    <definedName name="hours_per_day" localSheetId="13">'Conversion Factors'!$B$2</definedName>
    <definedName name="hours_per_day" localSheetId="12">#REF!</definedName>
    <definedName name="hours_per_day">'Conversion Factors'!$B$2</definedName>
    <definedName name="Industrial">'[4]Ind Calcs'!$P$65</definedName>
    <definedName name="Industrial_12">'[5]Ind Calcs'!$P$65</definedName>
    <definedName name="Industrial_13">'[6]Ind Calcs'!$P$65</definedName>
    <definedName name="INF" localSheetId="6">[9]MODEL!$H$14</definedName>
    <definedName name="INF">[10]MODEL!$H$14</definedName>
    <definedName name="input_coeff">'[11]input coefficients'!$A$2:$I$1311</definedName>
    <definedName name="inputprices">'[11]input prices'!$A$26:$F$52</definedName>
    <definedName name="inputprices2">'[11]input prices'!$A$3:$F$14</definedName>
    <definedName name="j_per_btu" localSheetId="13">'Conversion Factors'!$B$4</definedName>
    <definedName name="j_per_btu" localSheetId="12">#REF!</definedName>
    <definedName name="j_per_btu">'Conversion Factors'!$B$4</definedName>
    <definedName name="j_per_pj" localSheetId="13">'Conversion Factors'!$B$6</definedName>
    <definedName name="j_per_pj" localSheetId="12">#REF!</definedName>
    <definedName name="j_per_pj">'Conversion Factors'!$B$6</definedName>
    <definedName name="j_per_pj2">'[12]Conversion Factors'!$B$6</definedName>
    <definedName name="labor" localSheetId="6">#REF!</definedName>
    <definedName name="labor">#REF!</definedName>
    <definedName name="limestone_conv" localSheetId="6">#REF!</definedName>
    <definedName name="limestone_conv">#REF!</definedName>
    <definedName name="limestone_conv_13" localSheetId="6">#REF!</definedName>
    <definedName name="limestone_conv_13">#REF!</definedName>
    <definedName name="lumens_per_billion_lumens" localSheetId="13">'Conversion Factors'!$B$9</definedName>
    <definedName name="lumens_per_billion_lumens" localSheetId="12">#REF!</definedName>
    <definedName name="lumens_per_billion_lumens">'Conversion Factors'!$B$9</definedName>
    <definedName name="MAXREC">#REF!</definedName>
    <definedName name="million_short_tons_to_short_ton">[13]Steps!$Y$5</definedName>
    <definedName name="MMBTU_to_PJ">[13]Steps!$Y$6</definedName>
    <definedName name="Output">'[14]Unc Inputs'!$D$13</definedName>
    <definedName name="Output_13">'[15]Unc Inputs'!$D$92</definedName>
    <definedName name="Output2">'[16]Unc Inputs'!$F$45</definedName>
    <definedName name="Output2_13">'[15]Unc Inputs'!$F$88</definedName>
    <definedName name="Output3">'[16]Unc Inputs'!$F$46</definedName>
    <definedName name="Output3_13">'[15]Unc Inputs'!$F$89</definedName>
    <definedName name="PP_FuelsUsed">[17]Calcs!$HB$3:$HM$103</definedName>
    <definedName name="PP_MDBP_Paper_or_PB">[17]Calcs!$GV$3:$GZ$327</definedName>
    <definedName name="PPElecPrice">[17]Energy!$A$34:$B$83</definedName>
    <definedName name="PPEmissionsISIS">[17]Calcs!$GN$3:$GT$103</definedName>
    <definedName name="PPMDBP_Cap">[18]Calcs!$GF$3:$GG$326</definedName>
    <definedName name="PPnonIntFuel">[17]Calcs!$GG$3:$GI$220</definedName>
    <definedName name="PPP" localSheetId="6">[9]MODEL!$D$12</definedName>
    <definedName name="PPP">[10]MODEL!$D$12</definedName>
    <definedName name="PPPEX" localSheetId="6">[9]MODEL!$D$13</definedName>
    <definedName name="PPPEX">[10]MODEL!$D$13</definedName>
    <definedName name="PPStateRegion">[17]Calcs!$F$3:$H$53</definedName>
    <definedName name="q_2005NEI_Emissions" localSheetId="6">#REF!</definedName>
    <definedName name="q_2005NEI_Emissions">#REF!</definedName>
    <definedName name="q_IS_2008NEI_fromWB" localSheetId="6">#REF!</definedName>
    <definedName name="q_IS_2008NEI_fromWB">#REF!</definedName>
    <definedName name="rail_coal">#REF!</definedName>
    <definedName name="regid_coke">'[1]WithReg-Coke'!$Q$117</definedName>
    <definedName name="regid_steel">'[1]Control-Steel Mill Products'!$C$2</definedName>
    <definedName name="regions">[19]data!$F$2:$G$52</definedName>
    <definedName name="regionsElec">[20]Appendix!$I$9:$J$59</definedName>
    <definedName name="RiskAutoStopPercChange">1.5</definedName>
    <definedName name="RiskCollectDistributionSamples">2</definedName>
    <definedName name="RiskExcelReportsGoInNewWorkbook">FALSE</definedName>
    <definedName name="RiskExcelReportsToGenerate">7554</definedName>
    <definedName name="RiskExcelReportsToGenerate_13">6535</definedName>
    <definedName name="RiskFixedSeed">1</definedName>
    <definedName name="RiskGenerateExcelReportsAtEndOfSimulation">TRUE</definedName>
    <definedName name="RiskHasSettings">TRUE</definedName>
    <definedName name="RiskMinimizeOnStart">FALSE</definedName>
    <definedName name="RiskMonitorConvergence">TRUE</definedName>
    <definedName name="RiskMonitorConvergence_13">FALSE</definedName>
    <definedName name="RiskNumIterations">5000</definedName>
    <definedName name="RiskNumIterations_12">10000</definedName>
    <definedName name="RiskNumIterations_13">10000</definedName>
    <definedName name="RiskNumSimulations">1</definedName>
    <definedName name="RiskPauseOnError">FALSE</definedName>
    <definedName name="RiskRealTimeResults">TRUE</definedName>
    <definedName name="RiskRealTimeResults_13">FALSE</definedName>
    <definedName name="RiskReportGraphFormat">0</definedName>
    <definedName name="RiskResultsUpdateFreq">10</definedName>
    <definedName name="RiskResultsUpdateFreq_12">100</definedName>
    <definedName name="RiskResultsUpdateFreq_13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2</definedName>
    <definedName name="RiskShowRiskWindowAtEndOfSimulation">TRUE</definedName>
    <definedName name="RiskStandardRecalc">1</definedName>
    <definedName name="RiskStandardRecalc_13">2</definedName>
    <definedName name="RiskStatFunctionsUpdateFreq">50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TECHNAME">#REF!</definedName>
    <definedName name="Total">[4]Summary!$Q$31</definedName>
    <definedName name="Total_12">[5]Summary!$Q$31</definedName>
    <definedName name="Total_13">[6]Summary!$Q$31</definedName>
    <definedName name="TRNDTYPE">#REF!</definedName>
    <definedName name="uncsum">'[14]Unc Inputs'!$A$2:$L$6</definedName>
    <definedName name="vlookup_production">'[21]from 2008NEI and Calcs tabs'!$K$2:$P$360</definedName>
    <definedName name="x">[22]AGR_Fuels!$A$2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48" l="1"/>
  <c r="H7" i="48"/>
  <c r="L9" i="61" l="1"/>
  <c r="K9" i="61"/>
  <c r="J9" i="61"/>
  <c r="I9" i="61"/>
  <c r="H9" i="61"/>
  <c r="G9" i="61"/>
  <c r="F9" i="61"/>
  <c r="E9" i="61"/>
  <c r="D9" i="61"/>
  <c r="C9" i="61"/>
  <c r="L8" i="61"/>
  <c r="K8" i="61"/>
  <c r="J8" i="61"/>
  <c r="I8" i="61"/>
  <c r="H8" i="61"/>
  <c r="G8" i="61"/>
  <c r="F8" i="61"/>
  <c r="E8" i="61"/>
  <c r="D8" i="61"/>
  <c r="C8" i="61"/>
  <c r="L7" i="61"/>
  <c r="K7" i="61"/>
  <c r="J7" i="61"/>
  <c r="I7" i="61"/>
  <c r="H7" i="61"/>
  <c r="G7" i="61"/>
  <c r="F7" i="61"/>
  <c r="E7" i="61"/>
  <c r="D7" i="61"/>
  <c r="C7" i="61"/>
  <c r="L6" i="61"/>
  <c r="K6" i="61"/>
  <c r="J6" i="61"/>
  <c r="I6" i="61"/>
  <c r="H6" i="61"/>
  <c r="G6" i="61"/>
  <c r="F6" i="61"/>
  <c r="E6" i="61"/>
  <c r="D6" i="61"/>
  <c r="C6" i="61"/>
  <c r="L5" i="61"/>
  <c r="K5" i="61"/>
  <c r="J5" i="61"/>
  <c r="I5" i="61"/>
  <c r="H5" i="61"/>
  <c r="G5" i="61"/>
  <c r="F5" i="61"/>
  <c r="E5" i="61"/>
  <c r="D5" i="61"/>
  <c r="C5" i="61"/>
  <c r="H20" i="48" l="1"/>
  <c r="H19" i="48"/>
  <c r="H18" i="48"/>
  <c r="H17" i="48"/>
  <c r="H16" i="48"/>
  <c r="H15" i="48"/>
  <c r="H14" i="48"/>
  <c r="H13" i="48"/>
  <c r="H12" i="48"/>
  <c r="H11" i="48"/>
  <c r="H10" i="48"/>
  <c r="H9" i="48"/>
  <c r="H8" i="48"/>
  <c r="H6" i="48"/>
  <c r="H5" i="48"/>
  <c r="H4" i="48"/>
  <c r="H3" i="48"/>
  <c r="H2" i="48"/>
  <c r="N34" i="45" l="1"/>
  <c r="AL33" i="45"/>
  <c r="AK32" i="45"/>
  <c r="AE32" i="45"/>
  <c r="AM32" i="45"/>
  <c r="AC32" i="45"/>
  <c r="U32" i="45"/>
  <c r="M32" i="45"/>
  <c r="L1" i="49"/>
  <c r="L60" i="49" s="1"/>
  <c r="L12" i="49" l="1"/>
  <c r="L29" i="49"/>
  <c r="L4" i="49"/>
  <c r="L17" i="49"/>
  <c r="L35" i="49"/>
  <c r="L39" i="49"/>
  <c r="L44" i="49"/>
  <c r="L49" i="49"/>
  <c r="L53" i="49"/>
  <c r="L57" i="49"/>
  <c r="L16" i="49"/>
  <c r="L25" i="49"/>
  <c r="L34" i="49"/>
  <c r="L48" i="49"/>
  <c r="L56" i="49"/>
  <c r="L13" i="49"/>
  <c r="L26" i="49"/>
  <c r="L9" i="49"/>
  <c r="L23" i="49"/>
  <c r="L32" i="49"/>
  <c r="L45" i="49"/>
  <c r="L50" i="49"/>
  <c r="L54" i="49"/>
  <c r="L59" i="49"/>
  <c r="L7" i="49"/>
  <c r="L21" i="49"/>
  <c r="L38" i="49"/>
  <c r="L43" i="49"/>
  <c r="L52" i="49"/>
  <c r="L8" i="49"/>
  <c r="L22" i="49"/>
  <c r="L30" i="49"/>
  <c r="L5" i="49"/>
  <c r="L14" i="49"/>
  <c r="L18" i="49"/>
  <c r="L27" i="49"/>
  <c r="L36" i="49"/>
  <c r="L40" i="49"/>
  <c r="L6" i="49"/>
  <c r="L10" i="49"/>
  <c r="L15" i="49"/>
  <c r="L20" i="49"/>
  <c r="L24" i="49"/>
  <c r="L28" i="49"/>
  <c r="L33" i="49"/>
  <c r="L37" i="49"/>
  <c r="L42" i="49"/>
  <c r="L47" i="49"/>
  <c r="L51" i="49"/>
  <c r="L55" i="49"/>
  <c r="J6" i="48" l="1"/>
  <c r="J5" i="48"/>
  <c r="J4" i="48"/>
  <c r="I7" i="48"/>
  <c r="J7" i="48" s="1"/>
  <c r="C31" i="45" l="1"/>
  <c r="BA31" i="45" l="1"/>
  <c r="C30" i="45"/>
  <c r="D27" i="45" s="1"/>
  <c r="AZ28" i="45"/>
  <c r="AY28" i="45"/>
  <c r="AX28" i="45"/>
  <c r="AW28" i="45"/>
  <c r="AV28" i="45"/>
  <c r="AU28" i="45"/>
  <c r="AT28" i="45"/>
  <c r="AS28" i="45"/>
  <c r="AZ27" i="45"/>
  <c r="AY27" i="45"/>
  <c r="AX27" i="45"/>
  <c r="AW27" i="45"/>
  <c r="AV27" i="45"/>
  <c r="AU27" i="45"/>
  <c r="AT27" i="45"/>
  <c r="AS27" i="45"/>
  <c r="AZ26" i="45"/>
  <c r="AY26" i="45"/>
  <c r="AX26" i="45"/>
  <c r="AW26" i="45"/>
  <c r="AV26" i="45"/>
  <c r="AU26" i="45"/>
  <c r="AT26" i="45"/>
  <c r="AS26" i="45"/>
  <c r="AZ25" i="45"/>
  <c r="AY25" i="45"/>
  <c r="AX25" i="45"/>
  <c r="AW25" i="45"/>
  <c r="AV25" i="45"/>
  <c r="AU25" i="45"/>
  <c r="AT25" i="45"/>
  <c r="AS25" i="45"/>
  <c r="AZ24" i="45"/>
  <c r="AY24" i="45"/>
  <c r="AX24" i="45"/>
  <c r="AW24" i="45"/>
  <c r="AV24" i="45"/>
  <c r="AU24" i="45"/>
  <c r="AT24" i="45"/>
  <c r="AS24" i="45"/>
  <c r="AZ23" i="45"/>
  <c r="AY23" i="45"/>
  <c r="AX23" i="45"/>
  <c r="AW23" i="45"/>
  <c r="AV23" i="45"/>
  <c r="AU23" i="45"/>
  <c r="AT23" i="45"/>
  <c r="AS23" i="45"/>
  <c r="AZ22" i="45"/>
  <c r="AY22" i="45"/>
  <c r="AX22" i="45"/>
  <c r="AW22" i="45"/>
  <c r="AV22" i="45"/>
  <c r="AU22" i="45"/>
  <c r="AT22" i="45"/>
  <c r="AS22" i="45"/>
  <c r="AZ21" i="45"/>
  <c r="AY21" i="45"/>
  <c r="AX21" i="45"/>
  <c r="AW21" i="45"/>
  <c r="AV21" i="45"/>
  <c r="AU21" i="45"/>
  <c r="AT21" i="45"/>
  <c r="AS21" i="45"/>
  <c r="AZ20" i="45"/>
  <c r="AY20" i="45"/>
  <c r="AX20" i="45"/>
  <c r="AW20" i="45"/>
  <c r="AV20" i="45"/>
  <c r="AU20" i="45"/>
  <c r="AT20" i="45"/>
  <c r="AS20" i="45"/>
  <c r="AZ19" i="45"/>
  <c r="AY19" i="45"/>
  <c r="AX19" i="45"/>
  <c r="AW19" i="45"/>
  <c r="AV19" i="45"/>
  <c r="AU19" i="45"/>
  <c r="AT19" i="45"/>
  <c r="AS19" i="45"/>
  <c r="AZ18" i="45"/>
  <c r="AY18" i="45"/>
  <c r="AX18" i="45"/>
  <c r="AW18" i="45"/>
  <c r="AV18" i="45"/>
  <c r="AU18" i="45"/>
  <c r="AT18" i="45"/>
  <c r="AS18" i="45"/>
  <c r="AZ17" i="45"/>
  <c r="AY17" i="45"/>
  <c r="AX17" i="45"/>
  <c r="AW17" i="45"/>
  <c r="AV17" i="45"/>
  <c r="AU17" i="45"/>
  <c r="AT17" i="45"/>
  <c r="AS17" i="45"/>
  <c r="AZ16" i="45"/>
  <c r="AY16" i="45"/>
  <c r="AX16" i="45"/>
  <c r="AW16" i="45"/>
  <c r="AV16" i="45"/>
  <c r="AU16" i="45"/>
  <c r="AT16" i="45"/>
  <c r="AS16" i="45"/>
  <c r="AZ15" i="45"/>
  <c r="AY15" i="45"/>
  <c r="AX15" i="45"/>
  <c r="AW15" i="45"/>
  <c r="AV15" i="45"/>
  <c r="AU15" i="45"/>
  <c r="AT15" i="45"/>
  <c r="AS15" i="45"/>
  <c r="AZ14" i="45"/>
  <c r="AY14" i="45"/>
  <c r="AX14" i="45"/>
  <c r="AW14" i="45"/>
  <c r="AV14" i="45"/>
  <c r="AU14" i="45"/>
  <c r="AT14" i="45"/>
  <c r="AS14" i="45"/>
  <c r="AZ13" i="45"/>
  <c r="AY13" i="45"/>
  <c r="AX13" i="45"/>
  <c r="AW13" i="45"/>
  <c r="AV13" i="45"/>
  <c r="AU13" i="45"/>
  <c r="AT13" i="45"/>
  <c r="AS13" i="45"/>
  <c r="AZ12" i="45"/>
  <c r="AY12" i="45"/>
  <c r="AX12" i="45"/>
  <c r="AW12" i="45"/>
  <c r="AV12" i="45"/>
  <c r="AU12" i="45"/>
  <c r="AT12" i="45"/>
  <c r="AS12" i="45"/>
  <c r="AZ11" i="45"/>
  <c r="AY11" i="45"/>
  <c r="AX11" i="45"/>
  <c r="AW11" i="45"/>
  <c r="AV11" i="45"/>
  <c r="AU11" i="45"/>
  <c r="AT11" i="45"/>
  <c r="AS11" i="45"/>
  <c r="AZ10" i="45"/>
  <c r="AY10" i="45"/>
  <c r="AX10" i="45"/>
  <c r="AW10" i="45"/>
  <c r="AV10" i="45"/>
  <c r="AU10" i="45"/>
  <c r="AT10" i="45"/>
  <c r="AS10" i="45"/>
  <c r="AZ9" i="45"/>
  <c r="AY9" i="45"/>
  <c r="AX9" i="45"/>
  <c r="AW9" i="45"/>
  <c r="AV9" i="45"/>
  <c r="AU9" i="45"/>
  <c r="AT9" i="45"/>
  <c r="AS9" i="45"/>
  <c r="AZ8" i="45"/>
  <c r="AY8" i="45"/>
  <c r="AX8" i="45"/>
  <c r="AW8" i="45"/>
  <c r="AV8" i="45"/>
  <c r="AU8" i="45"/>
  <c r="AT8" i="45"/>
  <c r="AS8" i="45"/>
  <c r="AZ7" i="45"/>
  <c r="AY7" i="45"/>
  <c r="AX7" i="45"/>
  <c r="AW7" i="45"/>
  <c r="AV7" i="45"/>
  <c r="AU7" i="45"/>
  <c r="AT7" i="45"/>
  <c r="AS7" i="45"/>
  <c r="AZ6" i="45"/>
  <c r="AY6" i="45"/>
  <c r="AX6" i="45"/>
  <c r="AW6" i="45"/>
  <c r="AV6" i="45"/>
  <c r="AU6" i="45"/>
  <c r="AT6" i="45"/>
  <c r="AS6" i="45"/>
  <c r="AZ5" i="45"/>
  <c r="AY5" i="45"/>
  <c r="AX5" i="45"/>
  <c r="AW5" i="45"/>
  <c r="AV5" i="45"/>
  <c r="AU5" i="45"/>
  <c r="AT5" i="45"/>
  <c r="AS5" i="45"/>
  <c r="AZ4" i="45"/>
  <c r="AY4" i="45"/>
  <c r="AX4" i="45"/>
  <c r="AW4" i="45"/>
  <c r="AV4" i="45"/>
  <c r="AU4" i="45"/>
  <c r="AT4" i="45"/>
  <c r="AS4" i="45"/>
  <c r="AZ3" i="45"/>
  <c r="AY3" i="45"/>
  <c r="AX3" i="45"/>
  <c r="AW3" i="45"/>
  <c r="AV3" i="45"/>
  <c r="AU3" i="45"/>
  <c r="AT3" i="45"/>
  <c r="AS3" i="45"/>
  <c r="AM35" i="45" l="1"/>
  <c r="AX29" i="45"/>
  <c r="AU29" i="45"/>
  <c r="AY29" i="45"/>
  <c r="AV29" i="45"/>
  <c r="AZ29" i="45"/>
  <c r="AS29" i="45"/>
  <c r="AW29" i="45"/>
  <c r="BA4" i="45"/>
  <c r="BA5" i="45"/>
  <c r="BA6" i="45"/>
  <c r="BA7" i="45"/>
  <c r="BA8" i="45"/>
  <c r="BA9" i="45"/>
  <c r="BA10" i="45"/>
  <c r="BA11" i="45"/>
  <c r="BA12" i="45"/>
  <c r="BA13" i="45"/>
  <c r="M36" i="45"/>
  <c r="BA14" i="45"/>
  <c r="BA15" i="45"/>
  <c r="BA16" i="45"/>
  <c r="BA17" i="45"/>
  <c r="BA18" i="45"/>
  <c r="BA19" i="45"/>
  <c r="BA20" i="45"/>
  <c r="BA21" i="45"/>
  <c r="BA22" i="45"/>
  <c r="BA23" i="45"/>
  <c r="BA24" i="45"/>
  <c r="BA25" i="45"/>
  <c r="BA26" i="45"/>
  <c r="BA27" i="45"/>
  <c r="BA28" i="45"/>
  <c r="AT29" i="45"/>
  <c r="D4" i="45"/>
  <c r="D6" i="45"/>
  <c r="D8" i="45"/>
  <c r="D10" i="45"/>
  <c r="D12" i="45"/>
  <c r="D14" i="45"/>
  <c r="D16" i="45"/>
  <c r="D18" i="45"/>
  <c r="D20" i="45"/>
  <c r="D22" i="45"/>
  <c r="D24" i="45"/>
  <c r="D26" i="45"/>
  <c r="D28" i="45"/>
  <c r="BA3" i="45"/>
  <c r="D3" i="45"/>
  <c r="D5" i="45"/>
  <c r="D7" i="45"/>
  <c r="D9" i="45"/>
  <c r="D11" i="45"/>
  <c r="D13" i="45"/>
  <c r="D15" i="45"/>
  <c r="D17" i="45"/>
  <c r="D19" i="45"/>
  <c r="D21" i="45"/>
  <c r="D23" i="45"/>
  <c r="D25" i="45"/>
  <c r="BA29" i="45" l="1"/>
  <c r="AZ30" i="45" s="1"/>
  <c r="D30" i="45"/>
  <c r="N32" i="45"/>
  <c r="AL32" i="45"/>
  <c r="AD32" i="45"/>
  <c r="V32" i="45"/>
  <c r="AN32" i="45"/>
  <c r="AF32" i="45"/>
  <c r="AX30" i="45"/>
  <c r="AW30" i="45"/>
  <c r="AT30" i="45" l="1"/>
  <c r="AY30" i="45"/>
  <c r="AV30" i="45"/>
  <c r="AU30" i="45"/>
  <c r="AS30" i="45"/>
  <c r="BA30" i="45" s="1"/>
  <c r="C19" i="23" l="1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18" i="23"/>
  <c r="B53" i="23"/>
</calcChain>
</file>

<file path=xl/sharedStrings.xml><?xml version="1.0" encoding="utf-8"?>
<sst xmlns="http://schemas.openxmlformats.org/spreadsheetml/2006/main" count="4107" uniqueCount="936">
  <si>
    <t>Commodities</t>
  </si>
  <si>
    <t>_GLOBAL,R1,R2,R3,R4,R5,R6</t>
  </si>
  <si>
    <t>~FI_Comm</t>
  </si>
  <si>
    <t>Region</t>
  </si>
  <si>
    <t>Csets</t>
  </si>
  <si>
    <t>CommName</t>
  </si>
  <si>
    <t>CommDesc</t>
  </si>
  <si>
    <t>Unit</t>
  </si>
  <si>
    <t>LimType</t>
  </si>
  <si>
    <t>CTSLvl</t>
  </si>
  <si>
    <t>PeakTS</t>
  </si>
  <si>
    <t>Ctype</t>
  </si>
  <si>
    <t>*Demands</t>
  </si>
  <si>
    <t>R2,R3,R4,R5,R6</t>
  </si>
  <si>
    <t>DEM</t>
  </si>
  <si>
    <t>CSH</t>
  </si>
  <si>
    <t>Commercial Heating</t>
  </si>
  <si>
    <t>PJ</t>
  </si>
  <si>
    <t>CSC</t>
  </si>
  <si>
    <t>Commercial Cooling</t>
  </si>
  <si>
    <t>CWH</t>
  </si>
  <si>
    <t>Commercial Water Heating</t>
  </si>
  <si>
    <t>CVT</t>
  </si>
  <si>
    <t>Commercial Ventilation</t>
  </si>
  <si>
    <t>tcfm-hr</t>
  </si>
  <si>
    <t>CCK</t>
  </si>
  <si>
    <t>Commercial Cooking</t>
  </si>
  <si>
    <t>CLT</t>
  </si>
  <si>
    <t>Commercial Lighting</t>
  </si>
  <si>
    <t>bn-lum-yr</t>
  </si>
  <si>
    <t>CRF</t>
  </si>
  <si>
    <t>Commercial Refrigeration</t>
  </si>
  <si>
    <t>COF</t>
  </si>
  <si>
    <t>Commercial Office Equipment</t>
  </si>
  <si>
    <t>CMD</t>
  </si>
  <si>
    <t>Commercial Misc - DSL</t>
  </si>
  <si>
    <t>CME</t>
  </si>
  <si>
    <t>Commercial Misc - ELC</t>
  </si>
  <si>
    <t>CMN</t>
  </si>
  <si>
    <t>Commercial Misc - NG</t>
  </si>
  <si>
    <t>CML</t>
  </si>
  <si>
    <t>Commercial Misc - LPG</t>
  </si>
  <si>
    <t>CMR</t>
  </si>
  <si>
    <t>Commercial Misc - RFL</t>
  </si>
  <si>
    <t>*Energy Carriers</t>
  </si>
  <si>
    <t>R1,R2,R3,R4,R5,R6</t>
  </si>
  <si>
    <t>NRG</t>
  </si>
  <si>
    <t>COMELC</t>
  </si>
  <si>
    <t>Electricity to Commercial Sector</t>
  </si>
  <si>
    <t>DAYNITE</t>
  </si>
  <si>
    <t>ANNUAL</t>
  </si>
  <si>
    <t>ELC</t>
  </si>
  <si>
    <t>COMDSLEA</t>
  </si>
  <si>
    <t>Diesel to Commercial Sector</t>
  </si>
  <si>
    <t>COMLPGEA</t>
  </si>
  <si>
    <t>LPG to Commercial Sector</t>
  </si>
  <si>
    <t>COMNGAEA</t>
  </si>
  <si>
    <t>Natural Gas to Commercial Sector</t>
  </si>
  <si>
    <t>COMRFLEA</t>
  </si>
  <si>
    <t>Residual Fuel Oil to Commercial Sector</t>
  </si>
  <si>
    <t>COMSOL</t>
  </si>
  <si>
    <t>Solar to the Commercial Sector</t>
  </si>
  <si>
    <t>*CHP Energy Carriers</t>
  </si>
  <si>
    <t>COMSTNUC</t>
  </si>
  <si>
    <t>STM from Commercial NGA Utility-scale CHP</t>
  </si>
  <si>
    <t>COMSTBUC</t>
  </si>
  <si>
    <t>STM from Commercial DST Utility-scale CHP</t>
  </si>
  <si>
    <t>COMSTNB</t>
  </si>
  <si>
    <t>STM from Commercial NGA Boilers</t>
  </si>
  <si>
    <t>COMSTDB</t>
  </si>
  <si>
    <t>STM from Commercial DST Boilers</t>
  </si>
  <si>
    <t>COMSTNSC</t>
  </si>
  <si>
    <t>STM from Commercial NGA STM CHP</t>
  </si>
  <si>
    <t>COMSTNOC</t>
  </si>
  <si>
    <t>STM from Commercial NGA other CHP</t>
  </si>
  <si>
    <t>COMSTDSC</t>
  </si>
  <si>
    <t>STM from Commercial DSL STM CHP</t>
  </si>
  <si>
    <t>COMSTDOC</t>
  </si>
  <si>
    <t>STM from Commercial DSL other CHP</t>
  </si>
  <si>
    <t>COMELCC</t>
  </si>
  <si>
    <t>*Emissions</t>
  </si>
  <si>
    <t>ENV</t>
  </si>
  <si>
    <t>CO2</t>
  </si>
  <si>
    <t>Carbon dioxide</t>
  </si>
  <si>
    <t>Mt</t>
  </si>
  <si>
    <t>NOX</t>
  </si>
  <si>
    <t>Nitrogen oxide</t>
  </si>
  <si>
    <t>kt</t>
  </si>
  <si>
    <t>PM10</t>
  </si>
  <si>
    <t>Particulate matter</t>
  </si>
  <si>
    <t>PM25</t>
  </si>
  <si>
    <t>Fine particulate matter</t>
  </si>
  <si>
    <t>VOC</t>
  </si>
  <si>
    <t>Volatile organic compounds</t>
  </si>
  <si>
    <t>CO</t>
  </si>
  <si>
    <t>Carbon monoxide</t>
  </si>
  <si>
    <t>CH4</t>
  </si>
  <si>
    <t>Methane</t>
  </si>
  <si>
    <t>N2O</t>
  </si>
  <si>
    <t>BC</t>
  </si>
  <si>
    <t>Black carbon</t>
  </si>
  <si>
    <t>OC</t>
  </si>
  <si>
    <t>Organic carbon</t>
  </si>
  <si>
    <t>SO2</t>
  </si>
  <si>
    <t>Sulfur dioxide</t>
  </si>
  <si>
    <t>CO2C</t>
  </si>
  <si>
    <t>CO2 from the commercial sector</t>
  </si>
  <si>
    <t>NOXC</t>
  </si>
  <si>
    <t>NOx from the commercial sector</t>
  </si>
  <si>
    <t>PM10C</t>
  </si>
  <si>
    <t>PM10 from the commercial sector</t>
  </si>
  <si>
    <t>SO2C</t>
  </si>
  <si>
    <t>SO2 from the commercial sector</t>
  </si>
  <si>
    <t>NOX2CC</t>
  </si>
  <si>
    <t>NOX for commercial sector emission tracking</t>
  </si>
  <si>
    <t>*INFES Backstop</t>
  </si>
  <si>
    <t>ZZDMY</t>
  </si>
  <si>
    <t>Dummy commodity for the ZZ-backstop no-INFES processes</t>
  </si>
  <si>
    <t>COMKEREA</t>
  </si>
  <si>
    <t>Kerosene to Commercial Sector</t>
  </si>
  <si>
    <t>*Materials/Permits</t>
  </si>
  <si>
    <t>COMRFHEA</t>
  </si>
  <si>
    <t>FRH to COM after Emissions Accounting</t>
  </si>
  <si>
    <t>COMDSL</t>
  </si>
  <si>
    <t>Distillate-Heating Oil No. 2 to the Commercial Sector</t>
  </si>
  <si>
    <t>COMNGA</t>
  </si>
  <si>
    <t>Natural gas to the Commercial sector</t>
  </si>
  <si>
    <t>COMKER</t>
  </si>
  <si>
    <t>Kerosene and Other Refined Products to the Commercial Sector</t>
  </si>
  <si>
    <t>COMLPG</t>
  </si>
  <si>
    <t>LPG to the Commercial Sector</t>
  </si>
  <si>
    <t>COMRFL</t>
  </si>
  <si>
    <t>Low Sulfur Residual Fuel Oil to Commercial Sector</t>
  </si>
  <si>
    <t>COMRFH</t>
  </si>
  <si>
    <t>High Sulfur Residual Fuel Oil to Commercial Sector</t>
  </si>
  <si>
    <t>Electricity</t>
  </si>
  <si>
    <t>SOL</t>
  </si>
  <si>
    <t>Solar Energy</t>
  </si>
  <si>
    <t>Technologies</t>
  </si>
  <si>
    <t>~FI_Process</t>
  </si>
  <si>
    <t>Sets</t>
  </si>
  <si>
    <t>TechName</t>
  </si>
  <si>
    <t>TechDesc</t>
  </si>
  <si>
    <t>Tact</t>
  </si>
  <si>
    <t>Tcap</t>
  </si>
  <si>
    <t>Tslvl</t>
  </si>
  <si>
    <t>PrimaryCG</t>
  </si>
  <si>
    <t>Vintage</t>
  </si>
  <si>
    <t>* Space Heating</t>
  </si>
  <si>
    <t>DMD</t>
  </si>
  <si>
    <t>TimeSlice level of Process Activity</t>
  </si>
  <si>
    <t>*Commercial Rooftop Air-source Heat Pumps</t>
  </si>
  <si>
    <t>CSHAHPST10</t>
  </si>
  <si>
    <t>CSH.ELC.AHP.Ver1.10</t>
  </si>
  <si>
    <t>PJa</t>
  </si>
  <si>
    <t>*Commercial Ground Source Heat Pumps</t>
  </si>
  <si>
    <t>*R2,R3,R4,R5,R6</t>
  </si>
  <si>
    <t>CSHGHPST10</t>
  </si>
  <si>
    <t>CSH.ELC.GHP.Ver1.10</t>
  </si>
  <si>
    <t>* Natural Gas Heat Pump</t>
  </si>
  <si>
    <t>CSHNHPST10</t>
  </si>
  <si>
    <t>CSH.NG.HEATPUMP.ST.10</t>
  </si>
  <si>
    <t>* Space Heating Commercial Electric Resistance Unit Heaters</t>
  </si>
  <si>
    <t>CSHERUST10</t>
  </si>
  <si>
    <t>CSH.ELC.RSU.STANDARD.SMALL.12</t>
  </si>
  <si>
    <t>CSHERUSTL10</t>
  </si>
  <si>
    <t>CSH.ELC.RSU.STANDARD.LARGE.12</t>
  </si>
  <si>
    <t>*Commercial Gas-Fired Furnaces</t>
  </si>
  <si>
    <t>CSHNGFST10</t>
  </si>
  <si>
    <t>CSH.NG.FURNACE.Ver1.10</t>
  </si>
  <si>
    <t>*Commercial Gas-fired Boilers</t>
  </si>
  <si>
    <t>CSHNGBST10</t>
  </si>
  <si>
    <t>CSH.NG.BOILER</t>
  </si>
  <si>
    <t>*Commercial Oil-fired Furnaces</t>
  </si>
  <si>
    <t>CSHDSFST10</t>
  </si>
  <si>
    <t>CSH.DSL.FURNACE.ST.10</t>
  </si>
  <si>
    <t>CSHDSBST10</t>
  </si>
  <si>
    <t>CSH.DSL.BOILER.BS.10</t>
  </si>
  <si>
    <t>*UTILITY SCALE CHP - SH</t>
  </si>
  <si>
    <t>R4</t>
  </si>
  <si>
    <t>CSHNUTIBOI</t>
  </si>
  <si>
    <t>CSH.NG.UTILITY.BOILER</t>
  </si>
  <si>
    <t>CSHNUTICHP</t>
  </si>
  <si>
    <t>CSH.NG.UTILITY.CHP</t>
  </si>
  <si>
    <t>CSHBUTICHP</t>
  </si>
  <si>
    <t>CSH.DSL.UTILITY.CHP</t>
  </si>
  <si>
    <t>* Space Cooling</t>
  </si>
  <si>
    <t>CSCAHPST10</t>
  </si>
  <si>
    <t>CSC.ELC.AHP.ST.10</t>
  </si>
  <si>
    <t>CSCGHPST10</t>
  </si>
  <si>
    <t>CSC.ELC.GHP.ST.10</t>
  </si>
  <si>
    <t>CSCCRCST10</t>
  </si>
  <si>
    <t>CSC.ELC.CRC.ST.10</t>
  </si>
  <si>
    <t>CSCCCCST10</t>
  </si>
  <si>
    <t>CSC.ELC.CCC.ST.10</t>
  </si>
  <si>
    <t>CSCRACST10</t>
  </si>
  <si>
    <t>CSC.ELC.RAC.ST.10</t>
  </si>
  <si>
    <t>CSCWACST10</t>
  </si>
  <si>
    <t>CSC.ELC.WAC.ST.10</t>
  </si>
  <si>
    <t>CSCCACST10</t>
  </si>
  <si>
    <t>CSC.ELC.CAC.ST.10</t>
  </si>
  <si>
    <t>CSCNHPST10</t>
  </si>
  <si>
    <t>CSC.NG.HEATPUMP.ST.10</t>
  </si>
  <si>
    <t>CSCCHAST10</t>
  </si>
  <si>
    <t>CSC.NG.CHA.ST.10</t>
  </si>
  <si>
    <t>* Water Heating</t>
  </si>
  <si>
    <t>*heatpump</t>
  </si>
  <si>
    <t>CWHEHPST10</t>
  </si>
  <si>
    <t>CWH.ELC.HEATPUMP.ST.10</t>
  </si>
  <si>
    <t>*ewh</t>
  </si>
  <si>
    <t>CWHEWHBS10</t>
  </si>
  <si>
    <t>CWH.ELC.EWH.BS.10</t>
  </si>
  <si>
    <t>*nwh</t>
  </si>
  <si>
    <t>CWHNGIBS10</t>
  </si>
  <si>
    <t>CWH.NG.INSTANT.BS.10</t>
  </si>
  <si>
    <t>*dwh</t>
  </si>
  <si>
    <t>CWHDWHBS10</t>
  </si>
  <si>
    <t>CWH.DSL.DWH.BS.10</t>
  </si>
  <si>
    <t>*chp</t>
  </si>
  <si>
    <t>CWHNOTRCHP</t>
  </si>
  <si>
    <t>CWH.NG.OTHERCHP</t>
  </si>
  <si>
    <t>*chp-wh</t>
  </si>
  <si>
    <t>CWHNUTIBOI</t>
  </si>
  <si>
    <t>CWH.NG.UTILITY.BOILER</t>
  </si>
  <si>
    <t>CWHNUTICHP</t>
  </si>
  <si>
    <t>CWH.NG.UTILITY.CHP</t>
  </si>
  <si>
    <t>CWHBUTICHP</t>
  </si>
  <si>
    <t>CWH.DSL.UTILITY.CHP</t>
  </si>
  <si>
    <t>* Ventillation</t>
  </si>
  <si>
    <t>* Cooking</t>
  </si>
  <si>
    <t>* Refrigeration</t>
  </si>
  <si>
    <t>* Lighting</t>
  </si>
  <si>
    <t>CLTINCBS</t>
  </si>
  <si>
    <t>CLT_INC_100W_BS</t>
  </si>
  <si>
    <t>bn-lum</t>
  </si>
  <si>
    <t>CLTCFLBS</t>
  </si>
  <si>
    <t>CLT_CFL_26W_BS</t>
  </si>
  <si>
    <t>CLTHAL9010</t>
  </si>
  <si>
    <t>CLT_HAL_90W_10</t>
  </si>
  <si>
    <t>CLTT8MAGBS</t>
  </si>
  <si>
    <t>CLT_LFL_T8_F32_MAG_BS</t>
  </si>
  <si>
    <t>CLTT810</t>
  </si>
  <si>
    <t>CLT_LFL_T8_F32_10</t>
  </si>
  <si>
    <t>CLTT8HE10</t>
  </si>
  <si>
    <t>CLT_LFL_T8_F32_HE_10</t>
  </si>
  <si>
    <t>CLTT8LBS</t>
  </si>
  <si>
    <t>CLT_LFL_T8_F96_BS</t>
  </si>
  <si>
    <t>CLTT8LHEBS</t>
  </si>
  <si>
    <t>CLT_LFL_T8_F96_HE_BS</t>
  </si>
  <si>
    <t>CLTT5BS</t>
  </si>
  <si>
    <t>CLT_LFL_T5_BS</t>
  </si>
  <si>
    <t>CLTHIDLBBS</t>
  </si>
  <si>
    <t>CLT_HID_LB_BS</t>
  </si>
  <si>
    <t>CLTHIDHBBS</t>
  </si>
  <si>
    <t>CLT_HID_HB_BS</t>
  </si>
  <si>
    <t>* Other &amp; Misc</t>
  </si>
  <si>
    <t>CMELCBS01</t>
  </si>
  <si>
    <t>Miscellaneous.ELC.BS.00</t>
  </si>
  <si>
    <t>CMNGABS02</t>
  </si>
  <si>
    <t>Miscellaneous.NG.BS.00</t>
  </si>
  <si>
    <t>* Collectors</t>
  </si>
  <si>
    <t>ELE</t>
  </si>
  <si>
    <t>SCCOMELC</t>
  </si>
  <si>
    <t>Collector: ELC to COM</t>
  </si>
  <si>
    <t>SCCOMCHPEL</t>
  </si>
  <si>
    <t>Collector: CHP ELC to COM</t>
  </si>
  <si>
    <t>PRE</t>
  </si>
  <si>
    <t>SCCOMSOL</t>
  </si>
  <si>
    <t>Collector: SOL to COM</t>
  </si>
  <si>
    <t>* Solar PV</t>
  </si>
  <si>
    <t>ESOLPVCOM</t>
  </si>
  <si>
    <t>Solar PV Distributed Commercial Generation</t>
  </si>
  <si>
    <t>GW</t>
  </si>
  <si>
    <t>* Boiler and CHP</t>
  </si>
  <si>
    <t>COMBLDBS05</t>
  </si>
  <si>
    <t>CSH.DSL.BOILER.DISTRICTHEAT.BS</t>
  </si>
  <si>
    <t>COMBLNG10</t>
  </si>
  <si>
    <t>CSH.NG.BOILER.DISTRICTHEAT.10</t>
  </si>
  <si>
    <t>COMEREGDST</t>
  </si>
  <si>
    <t>Commercial existing DST RICE CHP</t>
  </si>
  <si>
    <t>COMEREGNGA</t>
  </si>
  <si>
    <t>Commercial existing NGA RICE CHP</t>
  </si>
  <si>
    <t>COMECCTDST</t>
  </si>
  <si>
    <t>Commercial existing DST Combustion Turbine CHP</t>
  </si>
  <si>
    <t>COMECCTNGA</t>
  </si>
  <si>
    <t>Commercial existing NGA Combustion Turbine CHP</t>
  </si>
  <si>
    <t>COMESTDST</t>
  </si>
  <si>
    <t>Commercial existing DST STM turbine CHP</t>
  </si>
  <si>
    <t>COMESTNGA</t>
  </si>
  <si>
    <t>Commercial existing NGA STM turbine CHP</t>
  </si>
  <si>
    <t>COMEMTTNGA</t>
  </si>
  <si>
    <t>Commercial existing NGA microturbine CHP</t>
  </si>
  <si>
    <t>COMEFCLNGA</t>
  </si>
  <si>
    <t>Commercial existing NGA fuel cell CHP</t>
  </si>
  <si>
    <t>* Emissions Accounting</t>
  </si>
  <si>
    <t>*</t>
  </si>
  <si>
    <t>SECOMCOA</t>
  </si>
  <si>
    <t>Emissions: COA to COM</t>
  </si>
  <si>
    <t>SECOMNGA</t>
  </si>
  <si>
    <t>Emissions: NGA to COM</t>
  </si>
  <si>
    <t>SECOMRFH</t>
  </si>
  <si>
    <t>Emissions: RFH to COM</t>
  </si>
  <si>
    <t>SECOMRFL</t>
  </si>
  <si>
    <t>Emissions: RFL to COM</t>
  </si>
  <si>
    <t>SECOMDSL</t>
  </si>
  <si>
    <t>Emissions: DSL to COM</t>
  </si>
  <si>
    <t>SECOMKER</t>
  </si>
  <si>
    <t>Emissions: KER to COM</t>
  </si>
  <si>
    <t>* DUMMY</t>
  </si>
  <si>
    <t>ZZDMYCSH</t>
  </si>
  <si>
    <t>Commercial Heating - ZZINFES backstop</t>
  </si>
  <si>
    <t>ZZDMYCSC</t>
  </si>
  <si>
    <t>Commercial Cooling - ZZINFES backstop</t>
  </si>
  <si>
    <t>ZZDMYCWH</t>
  </si>
  <si>
    <t>Commercial Water Heating - ZZINFES backstop</t>
  </si>
  <si>
    <t>ZZDMYCVT</t>
  </si>
  <si>
    <t>Commercial Ventilation - ZZINFES backstop</t>
  </si>
  <si>
    <t>ZZDMYCCK</t>
  </si>
  <si>
    <t>Commercial Cooking - ZZINFES backstop</t>
  </si>
  <si>
    <t>ZZDMYCLT</t>
  </si>
  <si>
    <t>Commercial Lighting - ZZINFES backstop</t>
  </si>
  <si>
    <t>ZZDMYCRF</t>
  </si>
  <si>
    <t>Commercial Refrigeration - ZZINFES backstop</t>
  </si>
  <si>
    <t>ZZDMYCOF</t>
  </si>
  <si>
    <t>Commercial Office Equipment - ZZINFES backstop</t>
  </si>
  <si>
    <t>* Other technologies</t>
  </si>
  <si>
    <t>COMBLNBS10</t>
  </si>
  <si>
    <t>CSH.NG.BOILER.BS.10</t>
  </si>
  <si>
    <t>COMBLNST10</t>
  </si>
  <si>
    <t>CSH.NG.BOILER.ST.10</t>
  </si>
  <si>
    <t>COMBLNHE10</t>
  </si>
  <si>
    <t>CSH.NG.BOILER.HE.10</t>
  </si>
  <si>
    <t>COMBLNST20</t>
  </si>
  <si>
    <t>CSH.NG.BOILER.ST.20</t>
  </si>
  <si>
    <t>COMBLNHE20</t>
  </si>
  <si>
    <t>CSH.NG.BOILER.HE.20</t>
  </si>
  <si>
    <t>COMBLNST30</t>
  </si>
  <si>
    <t>CSH.NG.BOILER.ST.30</t>
  </si>
  <si>
    <t>CSH.DSL.BOILER.BS</t>
  </si>
  <si>
    <t>COMBLDST10</t>
  </si>
  <si>
    <t>CSH.DSL.BOILER.ST.10</t>
  </si>
  <si>
    <t>COMBLDHE10</t>
  </si>
  <si>
    <t>CSH.DSL.BOILER.HE.10</t>
  </si>
  <si>
    <t>COMBLDST20</t>
  </si>
  <si>
    <t>CSH.DSL.BOILER.ST.20</t>
  </si>
  <si>
    <t>COMBLDHE20</t>
  </si>
  <si>
    <t>CSH.DSL.BOILER.HE.20</t>
  </si>
  <si>
    <t>* Combined Heat and Power (CHP)</t>
  </si>
  <si>
    <t>Commercial existing DST turbine CHP</t>
  </si>
  <si>
    <t>Commercial existing NGA turbine CHP</t>
  </si>
  <si>
    <t>COMNREGDST</t>
  </si>
  <si>
    <t>Commercial new DST RICE CHP</t>
  </si>
  <si>
    <t>COMNREGNGA</t>
  </si>
  <si>
    <t>Commercial new NGA RICE CHP</t>
  </si>
  <si>
    <t>COMNCCTDST</t>
  </si>
  <si>
    <t>Commercial new DST turbine CHP</t>
  </si>
  <si>
    <t>COMNCCTNGA</t>
  </si>
  <si>
    <t>Commercial new NGA turbine CHP</t>
  </si>
  <si>
    <t>COMNMTTNGA</t>
  </si>
  <si>
    <t>Commercial new NGA microturbine CHP</t>
  </si>
  <si>
    <t>COMNFCLNGA</t>
  </si>
  <si>
    <t>Commercial new NGA fuel cell CHP</t>
  </si>
  <si>
    <t>COMAREGNGA</t>
  </si>
  <si>
    <t>Commercial advanced NGA RICE CHP</t>
  </si>
  <si>
    <t>COMACCTNGA</t>
  </si>
  <si>
    <t>Commercial advanced NGA turbine CHP</t>
  </si>
  <si>
    <t>COMAMTTNGA</t>
  </si>
  <si>
    <t>Commercial advanced NGA microturbine CHP</t>
  </si>
  <si>
    <t>COMAFCLNGA</t>
  </si>
  <si>
    <t>Commercial advanced NGA fuel cell CHP</t>
  </si>
  <si>
    <t>CommData</t>
  </si>
  <si>
    <t>~FI_T</t>
  </si>
  <si>
    <t>*CommDesc</t>
  </si>
  <si>
    <t>*Units</t>
  </si>
  <si>
    <t>COM_PROJ~2010</t>
  </si>
  <si>
    <t>COM_PROJ~2015</t>
  </si>
  <si>
    <t>COM_PROJ~2020</t>
  </si>
  <si>
    <t>COM_PROJ~2025</t>
  </si>
  <si>
    <t>COM_PROJ~2030</t>
  </si>
  <si>
    <t>COM_PROJ~2035</t>
  </si>
  <si>
    <t>COM_PROJ~2040</t>
  </si>
  <si>
    <t>COM_PROJ~2045</t>
  </si>
  <si>
    <t>COM_PROJ~2050</t>
  </si>
  <si>
    <t>COM_PROJ~2055</t>
  </si>
  <si>
    <t>COM_FR~IDAM</t>
  </si>
  <si>
    <t>COM_FR~IDPM</t>
  </si>
  <si>
    <t>COM_FR~IN</t>
  </si>
  <si>
    <t>COM_FR~IP</t>
  </si>
  <si>
    <t>COM_FR~SDAM</t>
  </si>
  <si>
    <t>COM_FR~SDPM</t>
  </si>
  <si>
    <t>COM_FR~SN</t>
  </si>
  <si>
    <t>COM_FR~SP</t>
  </si>
  <si>
    <t>COM_FR~WDAM</t>
  </si>
  <si>
    <t>COM_FR~WDPM</t>
  </si>
  <si>
    <t>COM_FR~WN</t>
  </si>
  <si>
    <t>COM_FR~WP</t>
  </si>
  <si>
    <t>ELF</t>
  </si>
  <si>
    <t>*Energy Demands by End Use</t>
  </si>
  <si>
    <t>* Brooklyn</t>
  </si>
  <si>
    <t>R2</t>
  </si>
  <si>
    <t xml:space="preserve"> -   </t>
  </si>
  <si>
    <t>*Bronx</t>
  </si>
  <si>
    <t>R3</t>
  </si>
  <si>
    <t>*Manhattan</t>
  </si>
  <si>
    <t>*Staten Island</t>
  </si>
  <si>
    <t>R5</t>
  </si>
  <si>
    <t>*Queens</t>
  </si>
  <si>
    <t>R6</t>
  </si>
  <si>
    <t>TechData</t>
  </si>
  <si>
    <t>*TechDesc</t>
  </si>
  <si>
    <t>CommIN</t>
  </si>
  <si>
    <t>CommOUT</t>
  </si>
  <si>
    <t>NCAP_START</t>
  </si>
  <si>
    <t>NCAP_TLIFE</t>
  </si>
  <si>
    <t>NCAP_COST</t>
  </si>
  <si>
    <t>EFF</t>
  </si>
  <si>
    <t>Share~UP~2010</t>
  </si>
  <si>
    <t>Share~UP~2055</t>
  </si>
  <si>
    <t>NCAP_FOM</t>
  </si>
  <si>
    <t>NCAP_DRATE</t>
  </si>
  <si>
    <t>PRC_RESID~R2~2010</t>
  </si>
  <si>
    <t>PRC_RESID~R3~2010</t>
  </si>
  <si>
    <t>PRC_RESID~R4~2010</t>
  </si>
  <si>
    <t>PRC_RESID~R5~2010</t>
  </si>
  <si>
    <t>PRC_RESID~R6~2010</t>
  </si>
  <si>
    <t>NCAP_AF~R2</t>
  </si>
  <si>
    <t>NCAP_AF~R3</t>
  </si>
  <si>
    <t>NCAP_AF~R4</t>
  </si>
  <si>
    <t>NCAP_AF~R5</t>
  </si>
  <si>
    <t>NCAP_AF~R6</t>
  </si>
  <si>
    <t>CAP_BND~FX~R2~2010</t>
  </si>
  <si>
    <t>CAP_BND~FX~R3~2010</t>
  </si>
  <si>
    <t>CAP_BND~FX~R4~2010</t>
  </si>
  <si>
    <t>CAP_BND~FX~R5~2010</t>
  </si>
  <si>
    <t>CAP_BND~FX~R6~2010</t>
  </si>
  <si>
    <t>CAP_BND~FX~2015</t>
  </si>
  <si>
    <t>NCAP_BND~0</t>
  </si>
  <si>
    <t>NCAP_BND~UP~2010</t>
  </si>
  <si>
    <t>NCAP_BND~UP~2015</t>
  </si>
  <si>
    <t>NCAP_BND~UP~2020</t>
  </si>
  <si>
    <t>NCAP_BND~UP~2025</t>
  </si>
  <si>
    <t>NCAP_BND~UP~2030</t>
  </si>
  <si>
    <t>NCAP_BND~UP~2035</t>
  </si>
  <si>
    <t>NCAP_BND~UP~2040</t>
  </si>
  <si>
    <t>NCAP_BND~UP~2045</t>
  </si>
  <si>
    <t>NCAP_BND~UP~2050</t>
  </si>
  <si>
    <t>NCAP_BND~UP~2055</t>
  </si>
  <si>
    <t/>
  </si>
  <si>
    <t>PJ, PJ/a</t>
  </si>
  <si>
    <t>*Commercial Oil-fired Boilers</t>
  </si>
  <si>
    <t>*Electric techs</t>
  </si>
  <si>
    <t>*NG techs</t>
  </si>
  <si>
    <t>*UTILITY SCALE CHP - WH</t>
  </si>
  <si>
    <t>bn-lum-yr, bn-lum</t>
  </si>
  <si>
    <t>* Other and Non-Building Uses</t>
  </si>
  <si>
    <t>ACT_COST</t>
  </si>
  <si>
    <t>NCAP_AF</t>
  </si>
  <si>
    <t>PRC_CAPACT</t>
  </si>
  <si>
    <t>Peak</t>
  </si>
  <si>
    <t>ACT_BND~R2~2010</t>
  </si>
  <si>
    <t>ACT_BND~R3~2010</t>
  </si>
  <si>
    <t>ACT_BND~R4~2010</t>
  </si>
  <si>
    <t>ACT_BND~R5~2010</t>
  </si>
  <si>
    <t>ACT_BND~R6~2010</t>
  </si>
  <si>
    <t>ACT_BND~R2~2015</t>
  </si>
  <si>
    <t>ACT_BND~R3~2015</t>
  </si>
  <si>
    <t>ACT_BND~R4~2015</t>
  </si>
  <si>
    <t>ACT_BND~R5~2015</t>
  </si>
  <si>
    <t>ACT_BND~R6~2015</t>
  </si>
  <si>
    <t>Input</t>
  </si>
  <si>
    <t>Output</t>
  </si>
  <si>
    <t>PRC_RESID~2010</t>
  </si>
  <si>
    <t>*NCAP_BND~2015</t>
  </si>
  <si>
    <t>*NCAP_BND~2020</t>
  </si>
  <si>
    <t>NCAP_COST~2010</t>
  </si>
  <si>
    <t>NCAP_COST~2015</t>
  </si>
  <si>
    <t>NCAP_COST~2020</t>
  </si>
  <si>
    <t>NCAP_COST~2025</t>
  </si>
  <si>
    <t>NCAP_COST~2030</t>
  </si>
  <si>
    <t>NCAP_COST~2035</t>
  </si>
  <si>
    <t>NCAP_COST~2040</t>
  </si>
  <si>
    <t>NCAP_COST~2045</t>
  </si>
  <si>
    <t>NCAP_COST~2050</t>
  </si>
  <si>
    <t>NCAP_COST~2055</t>
  </si>
  <si>
    <t>NCAP_AF~IDAM</t>
  </si>
  <si>
    <t>NCAP_AF~IDPM</t>
  </si>
  <si>
    <t>*NCAP_AF~IP</t>
  </si>
  <si>
    <t>NCAP_AF~IP</t>
  </si>
  <si>
    <t>NCAP_AF~IN</t>
  </si>
  <si>
    <t>NCAP_AF~SDAM</t>
  </si>
  <si>
    <t>NCAP_AF~SDPM</t>
  </si>
  <si>
    <t>*NCAP_AF~SP</t>
  </si>
  <si>
    <t>NCAP_AF~SP</t>
  </si>
  <si>
    <t>NCAP_AF~SN</t>
  </si>
  <si>
    <t>NCAP_AF~WDAM</t>
  </si>
  <si>
    <t>NCAP_AF~WDPM</t>
  </si>
  <si>
    <t>*NCAP_AF~WP</t>
  </si>
  <si>
    <t>NCAP_AF~WP</t>
  </si>
  <si>
    <t>NCAP_AF~WN</t>
  </si>
  <si>
    <t>ACT_BND~LO~2010</t>
  </si>
  <si>
    <t>ACT_BND~FX~2015</t>
  </si>
  <si>
    <t>*ACT_BND~LO~2010</t>
  </si>
  <si>
    <t>*ACT_BND~LO~2015</t>
  </si>
  <si>
    <t>ACT_BND~LO~2020</t>
  </si>
  <si>
    <t>ACT_BND~LO~2025</t>
  </si>
  <si>
    <t>ACT_BND~LO~2030</t>
  </si>
  <si>
    <t>ACT_BND~LO~2035</t>
  </si>
  <si>
    <t>ACT_BND~LO~2040</t>
  </si>
  <si>
    <t>ACT_BND~LO~2045</t>
  </si>
  <si>
    <t>ACT_BND~LO~2050</t>
  </si>
  <si>
    <t>ACT_BND~LO~2055</t>
  </si>
  <si>
    <t>ACT_BND~UP~2020</t>
  </si>
  <si>
    <t>ACT_BND~UP~2025</t>
  </si>
  <si>
    <t>ACT_BND~UP~2030</t>
  </si>
  <si>
    <t>ACT_BND~UP~2035</t>
  </si>
  <si>
    <t>ACT_BND~UP~2040</t>
  </si>
  <si>
    <t>ACT_BND~UP~2045</t>
  </si>
  <si>
    <t>ACT_BND~UP~2050</t>
  </si>
  <si>
    <t>ACT_BND~UP~2055</t>
  </si>
  <si>
    <t>* Solar PV Technologies</t>
  </si>
  <si>
    <t xml:space="preserve"> NCAP_DRATE </t>
  </si>
  <si>
    <t xml:space="preserve"> EFF </t>
  </si>
  <si>
    <t>Share~UP</t>
  </si>
  <si>
    <t>PRC_RESID~R2~2015</t>
  </si>
  <si>
    <t>PRC_RESID~R3~2015</t>
  </si>
  <si>
    <t>PRC_RESID~R4~2015</t>
  </si>
  <si>
    <t>PRC_RESID~R5~2015</t>
  </si>
  <si>
    <t>PRC_RESID~R6~2015</t>
  </si>
  <si>
    <t>PRC_RESID~R2~2020</t>
  </si>
  <si>
    <t>PRC_RESID~R3~2020</t>
  </si>
  <si>
    <t>PRC_RESID~R4~2020</t>
  </si>
  <si>
    <t>PRC_RESID~R5~2020</t>
  </si>
  <si>
    <t>PRC_RESID~R6~2020</t>
  </si>
  <si>
    <t>PRC_RESID~R2~2025</t>
  </si>
  <si>
    <t>PRC_RESID~R3~2025</t>
  </si>
  <si>
    <t>PRC_RESID~R4~2025</t>
  </si>
  <si>
    <t>PRC_RESID~R5~2025</t>
  </si>
  <si>
    <t>PRC_RESID~R6~2025</t>
  </si>
  <si>
    <t>PRC_RESID~R2~2030</t>
  </si>
  <si>
    <t>PRC_RESID~R3~2030</t>
  </si>
  <si>
    <t>PRC_RESID~R4~2030</t>
  </si>
  <si>
    <t>PRC_RESID~R5~2030</t>
  </si>
  <si>
    <t>PRC_RESID~R6~2030</t>
  </si>
  <si>
    <t>PRC_RESID~R2~2035</t>
  </si>
  <si>
    <t>PRC_RESID~R3~2035</t>
  </si>
  <si>
    <t>PRC_RESID~R4~2035</t>
  </si>
  <si>
    <t>PRC_RESID~R5~2035</t>
  </si>
  <si>
    <t>PRC_RESID~R6~2035</t>
  </si>
  <si>
    <t>PRC_RESID~R2~2040</t>
  </si>
  <si>
    <t>PRC_RESID~R3~2040</t>
  </si>
  <si>
    <t>PRC_RESID~R4~2040</t>
  </si>
  <si>
    <t>PRC_RESID~R5~2040</t>
  </si>
  <si>
    <t>PRC_RESID~R6~2040</t>
  </si>
  <si>
    <t>PRC_RESID~R2~2055</t>
  </si>
  <si>
    <t>PRC_RESID~R3~2055</t>
  </si>
  <si>
    <t>PRC_RESID~R4~2055</t>
  </si>
  <si>
    <t>PRC_RESID~R5~2055</t>
  </si>
  <si>
    <t>PRC_RESID~R6~2055</t>
  </si>
  <si>
    <t>CAP_BND~FX</t>
  </si>
  <si>
    <t>NCAP_BND~FX~2010</t>
  </si>
  <si>
    <t>NCAP_BND~FX~2020</t>
  </si>
  <si>
    <t>NCAP_BND~FX~2025</t>
  </si>
  <si>
    <t>NCAP_BND~FX~2030</t>
  </si>
  <si>
    <t>NCAP_BND~FX~2055</t>
  </si>
  <si>
    <t>NCAP_BND~UP~R2~2015</t>
  </si>
  <si>
    <t>NCAP_BND~UP~R3~2015</t>
  </si>
  <si>
    <t>NCAP_BND~UP~R4~2015</t>
  </si>
  <si>
    <t>NCAP_BND~UP~R5~2015</t>
  </si>
  <si>
    <t>NCAP_BND~UP~R6~2015</t>
  </si>
  <si>
    <t>*GROWTH~2010</t>
  </si>
  <si>
    <t>*GROWTH~2055</t>
  </si>
  <si>
    <t>*ACT_BND_LO~R2~2010</t>
  </si>
  <si>
    <t>*ACT_BND_LO~R3~ACT_BND_LO~2010</t>
  </si>
  <si>
    <t>*ACT_BND_LO~R4~2010</t>
  </si>
  <si>
    <t>*ACT_BND_LO~R5~2010</t>
  </si>
  <si>
    <t>*ACT_BND_LO~R6~2010</t>
  </si>
  <si>
    <t>ACT_BND_UP~R2~2010</t>
  </si>
  <si>
    <t>ACT_BND_UP~R3~2010</t>
  </si>
  <si>
    <t>ACT_BND_UP~R4~2010</t>
  </si>
  <si>
    <t>ACT_BND_UP~R5~2010</t>
  </si>
  <si>
    <t>ACT_BND_UP~R6~2010</t>
  </si>
  <si>
    <t>*ACT_BND_LO~R2~2015</t>
  </si>
  <si>
    <t>*ACT_BND_LO~R3~ACT_BND_LO~2015</t>
  </si>
  <si>
    <t>*ACT_BND_LO~R4~2015</t>
  </si>
  <si>
    <t>*ACT_BND_LO~R5~2015</t>
  </si>
  <si>
    <t>*ACT_BND_LO~R6~2015</t>
  </si>
  <si>
    <t>ACT_BND_UP~R2~2015</t>
  </si>
  <si>
    <t>ACT_BND_UP~R3~2015</t>
  </si>
  <si>
    <t>ACT_BND_UP~R4~2015</t>
  </si>
  <si>
    <t>ACT_BND_UP~R5~2015</t>
  </si>
  <si>
    <t>ACT_BND_UP~R6~2015</t>
  </si>
  <si>
    <t>ACT_BND_UP~2030</t>
  </si>
  <si>
    <t>* Existing Boilers</t>
  </si>
  <si>
    <t xml:space="preserve">  </t>
  </si>
  <si>
    <t>* Existing CHP Technologies</t>
  </si>
  <si>
    <t>PJ, GW</t>
  </si>
  <si>
    <t>* New Boilers</t>
  </si>
  <si>
    <t>* New CHP Technologies</t>
  </si>
  <si>
    <t>* Advanced CHP Technologies</t>
  </si>
  <si>
    <t>*NCAP_START</t>
  </si>
  <si>
    <t>*NCAP_TLIFE</t>
  </si>
  <si>
    <t>ENV_ACT~CO2</t>
  </si>
  <si>
    <t>ENV_ACT~NOX</t>
  </si>
  <si>
    <t>ENV_ACT~PM10</t>
  </si>
  <si>
    <t>ENV_ACT~PM25</t>
  </si>
  <si>
    <t>ENV_ACT~VOC</t>
  </si>
  <si>
    <t>ENV_ACT~CO</t>
  </si>
  <si>
    <t>ENV_ACT~CH4</t>
  </si>
  <si>
    <t>ENV_ACT~N2O</t>
  </si>
  <si>
    <t>ENV_ACT~BC</t>
  </si>
  <si>
    <t>ENV_ACT~OC</t>
  </si>
  <si>
    <t>ENV_ACT~SO2</t>
  </si>
  <si>
    <t>ENV_ACT~CO2C</t>
  </si>
  <si>
    <t>ENV_ACT~NOXC</t>
  </si>
  <si>
    <t>ENV_ACT~PM10C</t>
  </si>
  <si>
    <t>ENV_ACT~SO2C</t>
  </si>
  <si>
    <t>ENV_ACT~NOX2CC</t>
  </si>
  <si>
    <t>ENV_ACT~NOX~2010</t>
  </si>
  <si>
    <t>ENV_ACT~NOX~2015</t>
  </si>
  <si>
    <t>ENV_ACT~NOX~2020</t>
  </si>
  <si>
    <t>ENV_ACT~NOX~2055</t>
  </si>
  <si>
    <t>ENV_ACT~SO2~2010</t>
  </si>
  <si>
    <t>ENV_ACT~SO2~2015</t>
  </si>
  <si>
    <t>ENV_ACT~SO2~2020</t>
  </si>
  <si>
    <t>ENV_ACT~SO2~2055</t>
  </si>
  <si>
    <t>ENV_ACT~PM10~2010</t>
  </si>
  <si>
    <t>ENV_ACT~PM10~2015</t>
  </si>
  <si>
    <t>ENV_ACT~PM10~2020</t>
  </si>
  <si>
    <t>ENV_ACT~PM10~2055</t>
  </si>
  <si>
    <t>ENV_ACT~PM25~2010</t>
  </si>
  <si>
    <t>ENV_ACT~PM25~2015</t>
  </si>
  <si>
    <t>ENV_ACT~PM25~2020</t>
  </si>
  <si>
    <t>ENV_ACT~PM25~2055</t>
  </si>
  <si>
    <t>ENV_ACT~VOC~2010</t>
  </si>
  <si>
    <t>ENV_ACT~VOC~2015</t>
  </si>
  <si>
    <t>ENV_ACT~VOC~2020</t>
  </si>
  <si>
    <t>ENV_ACT~VOC~2055</t>
  </si>
  <si>
    <t>ENV_ACT~CO~2010</t>
  </si>
  <si>
    <t>ENV_ACT~CO~2015</t>
  </si>
  <si>
    <t>ENV_ACT~CO~2020</t>
  </si>
  <si>
    <t>ENV_ACT~CO~2055</t>
  </si>
  <si>
    <t>ENV_ACT~NOXC~2010</t>
  </si>
  <si>
    <t>ENV_ACT~NOXC~2015</t>
  </si>
  <si>
    <t>ENV_ACT~NOXC~2020</t>
  </si>
  <si>
    <t>ENV_ACT~NOXC~2055</t>
  </si>
  <si>
    <t>ENV_ACT~SO2C~2010</t>
  </si>
  <si>
    <t>ENV_ACT~SO2C~2015</t>
  </si>
  <si>
    <t>ENV_ACT~SO2C~2020</t>
  </si>
  <si>
    <t>ENV_ACT~SO2C~2055</t>
  </si>
  <si>
    <t>ENV_ACT~PM10C~2010</t>
  </si>
  <si>
    <t>ENV_ACT~PM10C~2015</t>
  </si>
  <si>
    <t>ENV_ACT~PM10C~2020</t>
  </si>
  <si>
    <t>ENV_ACT~PM10C~2055</t>
  </si>
  <si>
    <t>ENV_ACT~NOX2CC~2010</t>
  </si>
  <si>
    <t>ENV_ACT~NOX2CC~2015</t>
  </si>
  <si>
    <t>ENV_ACT~NOX2CC~2020</t>
  </si>
  <si>
    <t>ENV_ACT~NOX2CC~2055</t>
  </si>
  <si>
    <t>COMCOA</t>
  </si>
  <si>
    <t>COMCOAEA</t>
  </si>
  <si>
    <t>SECOMLPG</t>
  </si>
  <si>
    <t>Emissions: LPG to COM</t>
  </si>
  <si>
    <t>* CHP Technologies</t>
  </si>
  <si>
    <t>MA(ENT)</t>
  </si>
  <si>
    <t>OUT(DM)</t>
  </si>
  <si>
    <t>* ZZ&lt;dm&gt;INFES Backstop Technologies</t>
  </si>
  <si>
    <t>Units</t>
  </si>
  <si>
    <t>Brooklyn</t>
  </si>
  <si>
    <t>Bronx</t>
  </si>
  <si>
    <t>Manhattan</t>
  </si>
  <si>
    <t>Staten Island</t>
  </si>
  <si>
    <t>Queens</t>
  </si>
  <si>
    <t>Total</t>
  </si>
  <si>
    <t>Mountain</t>
  </si>
  <si>
    <t>Pacific</t>
  </si>
  <si>
    <t>New England</t>
  </si>
  <si>
    <t>West North Central</t>
  </si>
  <si>
    <t>elc</t>
  </si>
  <si>
    <t>Sector</t>
  </si>
  <si>
    <t>Consumed</t>
  </si>
  <si>
    <t>#2 fuel oil</t>
  </si>
  <si>
    <t>#4 fuel oil</t>
  </si>
  <si>
    <t>liters</t>
  </si>
  <si>
    <t>#6 fuel oil</t>
  </si>
  <si>
    <t>Biofuel</t>
  </si>
  <si>
    <t>Natural gas</t>
  </si>
  <si>
    <t>GJ</t>
  </si>
  <si>
    <t>Steam</t>
  </si>
  <si>
    <t>kg</t>
  </si>
  <si>
    <t>-</t>
  </si>
  <si>
    <t>1 to 4 Family, Freestanding, Wood Frame</t>
  </si>
  <si>
    <t>1 to 4 Family, Row House, Masonry</t>
  </si>
  <si>
    <t>Commercial, Post-1980 &gt;7 stories</t>
  </si>
  <si>
    <t>Commercial, Post-1980 up to 7 stories</t>
  </si>
  <si>
    <t>Commercial, Post-war &gt;7 stories</t>
  </si>
  <si>
    <t>Commercial, Post-war up to 7 stories</t>
  </si>
  <si>
    <t>Commercial, Pre-war &gt;7 stories</t>
  </si>
  <si>
    <t>Commercial, Pre-war up to 7 stories</t>
  </si>
  <si>
    <t>Commercial, VeryLarge</t>
  </si>
  <si>
    <t>Multifamily, NYCHA</t>
  </si>
  <si>
    <t>Multifamily, Post-1980 &gt;7 stories</t>
  </si>
  <si>
    <t>Multifamily, Post-1980 up to 7 stories</t>
  </si>
  <si>
    <t>Multifamily, Post-war &gt;7 stories</t>
  </si>
  <si>
    <t>Multifamily, Post-war up to 7 stories</t>
  </si>
  <si>
    <t>Multifamily, Pre-war &gt;7 stories</t>
  </si>
  <si>
    <t>Multifamily, Pre-war up to 7 stories</t>
  </si>
  <si>
    <t>Multifamily, VeryLarge</t>
  </si>
  <si>
    <t>NoData</t>
  </si>
  <si>
    <t>1 to 4</t>
  </si>
  <si>
    <t>Commercial</t>
  </si>
  <si>
    <t>Industrial</t>
  </si>
  <si>
    <t>Institutional</t>
  </si>
  <si>
    <t>Multifamily</t>
  </si>
  <si>
    <t>Description of Typical Building</t>
  </si>
  <si>
    <t>Space Heating</t>
  </si>
  <si>
    <t>DHW</t>
  </si>
  <si>
    <t>Space Cooling</t>
  </si>
  <si>
    <t>Ventilation</t>
  </si>
  <si>
    <t xml:space="preserve"> Lighting</t>
  </si>
  <si>
    <t>Conveyance</t>
  </si>
  <si>
    <t xml:space="preserve"> Process Loads</t>
  </si>
  <si>
    <t>Plug Loads/Misc</t>
  </si>
  <si>
    <t>Commercial, Mixed use</t>
  </si>
  <si>
    <t xml:space="preserve">Industrial, 3 stories of more warehouse/factory building </t>
  </si>
  <si>
    <t xml:space="preserve">Industrial, 3 stories or less warehouse/factory building </t>
  </si>
  <si>
    <t xml:space="preserve">Industrial, Transportation, Garages, and Utilities </t>
  </si>
  <si>
    <t xml:space="preserve">Institutional, Hospital and Health Facilities </t>
  </si>
  <si>
    <t xml:space="preserve">Institutional, Institutional General </t>
  </si>
  <si>
    <t xml:space="preserve">Institutional, K-12 Schools </t>
  </si>
  <si>
    <t xml:space="preserve">Institutional, Religious </t>
  </si>
  <si>
    <t xml:space="preserve">Institutional, University </t>
  </si>
  <si>
    <t>Fuel Oil</t>
  </si>
  <si>
    <t>CY2005</t>
  </si>
  <si>
    <t>CY2013</t>
  </si>
  <si>
    <t>CY2014</t>
  </si>
  <si>
    <t>StationaryEnergy</t>
  </si>
  <si>
    <t>Residential(smallandlargeresidential)</t>
  </si>
  <si>
    <t>tCo2e</t>
  </si>
  <si>
    <t>SourceMMBtu</t>
  </si>
  <si>
    <t>Source (PJ)</t>
  </si>
  <si>
    <t>#2fueloil</t>
  </si>
  <si>
    <t>#4fueloil</t>
  </si>
  <si>
    <t>#6fueloil</t>
  </si>
  <si>
    <t>kwh</t>
  </si>
  <si>
    <t>Naturalgas</t>
  </si>
  <si>
    <t>CommercialandInstitutional(commercialinstitutionalandstreetlights)</t>
  </si>
  <si>
    <t>Manufacturingandconstruction(industrial)</t>
  </si>
  <si>
    <t>ElectricityT&amp;Dlosses</t>
  </si>
  <si>
    <t>SteamT&amp;Dlosseskg</t>
  </si>
  <si>
    <t>Fugitivenaturalgas</t>
  </si>
  <si>
    <t>CH4-naturalgasdistribution</t>
  </si>
  <si>
    <t>Transportationwithincity(Basic)</t>
  </si>
  <si>
    <r>
      <rPr>
        <sz val="10"/>
        <rFont val="Arial"/>
        <family val="2"/>
      </rPr>
      <t>On-Road</t>
    </r>
  </si>
  <si>
    <t>Gasoline-passengercars</t>
  </si>
  <si>
    <t>Diesel-passengercars</t>
  </si>
  <si>
    <t>Gasoline-lighttrucks</t>
  </si>
  <si>
    <t>Diesel-lighttrucks</t>
  </si>
  <si>
    <t>Diesel-heavytrucks</t>
  </si>
  <si>
    <t>Diesel-transitbus</t>
  </si>
  <si>
    <t>Diesel-non-transitbus</t>
  </si>
  <si>
    <t>CNG-transitbus</t>
  </si>
  <si>
    <t>Ethanol</t>
  </si>
  <si>
    <r>
      <rPr>
        <sz val="10"/>
        <rFont val="Arial"/>
        <family val="2"/>
      </rPr>
      <t>Railways</t>
    </r>
  </si>
  <si>
    <t>Electricity-subwayandcommuterra</t>
  </si>
  <si>
    <t>Diesel-commuterrail</t>
  </si>
  <si>
    <t>MarineNavigation</t>
  </si>
  <si>
    <t>Diesel-marinenavigation</t>
  </si>
  <si>
    <r>
      <rPr>
        <sz val="10"/>
        <rFont val="Arial"/>
        <family val="2"/>
      </rPr>
      <t>Aviation</t>
    </r>
  </si>
  <si>
    <t>Jetfuel-aviation</t>
  </si>
  <si>
    <r>
      <rPr>
        <sz val="10"/>
        <rFont val="Arial"/>
        <family val="2"/>
      </rPr>
      <t>Waste</t>
    </r>
  </si>
  <si>
    <r>
      <rPr>
        <sz val="10"/>
        <rFont val="Arial"/>
        <family val="2"/>
      </rPr>
      <t>Landfills</t>
    </r>
  </si>
  <si>
    <t>Exportedsolidwaste-landfill</t>
  </si>
  <si>
    <t>Mg</t>
  </si>
  <si>
    <t>Closedlandfillsincity</t>
  </si>
  <si>
    <r>
      <rPr>
        <sz val="10"/>
        <rFont val="Arial"/>
        <family val="2"/>
      </rPr>
      <t>Incineration</t>
    </r>
  </si>
  <si>
    <t>Exportedsolidwaste-wastetoener</t>
  </si>
  <si>
    <t>Biologicaltreatment</t>
  </si>
  <si>
    <t>CH4andN2O-composting</t>
  </si>
  <si>
    <t>Wastewatertreatment</t>
  </si>
  <si>
    <t>CH4-wastewatertreatmentplants</t>
  </si>
  <si>
    <t>N2O-wastewatertreatmentplants</t>
  </si>
  <si>
    <t>2015 NYC GHG Inventory (CY 2014)</t>
  </si>
  <si>
    <t>Citywide Site MMBtu, by Fuel Type, per 2015 NYC GHG Inventory (CY2014)</t>
  </si>
  <si>
    <t>Natural Gas</t>
  </si>
  <si>
    <t>MMBtu by End Use</t>
  </si>
  <si>
    <t>CY2014 Site MMBtu</t>
  </si>
  <si>
    <t>CY2014 Site MMBtu % of Total</t>
  </si>
  <si>
    <t>CY2014 Site kBtu/SF</t>
  </si>
  <si>
    <t>% Fuel Oil, Space Heating</t>
  </si>
  <si>
    <t>% Fuel Oil, DHW</t>
  </si>
  <si>
    <t>% Fuel Oil, Space Cooling</t>
  </si>
  <si>
    <t>% Fuel Oil, Ventilation</t>
  </si>
  <si>
    <t>% Fuel Oil, Lighting</t>
  </si>
  <si>
    <t>% Fuel Oil, Conveyance</t>
  </si>
  <si>
    <t>% Fuel Oil, Process Loads</t>
  </si>
  <si>
    <t>% Fuel Oil, Plug Loads/Misc</t>
  </si>
  <si>
    <t>% Electricity, Space Heating</t>
  </si>
  <si>
    <t>% Electricity, DHW</t>
  </si>
  <si>
    <t>% Electricity, Space Cooling</t>
  </si>
  <si>
    <t>% Electricity, Ventilation</t>
  </si>
  <si>
    <t>% Electricity, Lighting</t>
  </si>
  <si>
    <t>% Electricity, Conveyance</t>
  </si>
  <si>
    <t>% Electricity, Process Loads</t>
  </si>
  <si>
    <t>% Electricity, Plug Loads/Misc</t>
  </si>
  <si>
    <t>% Natural Gas, Space Heating</t>
  </si>
  <si>
    <t>% Natural Gas, DHW</t>
  </si>
  <si>
    <t>% Natural Gas, Space Cooling</t>
  </si>
  <si>
    <t>% Natural Gas, Ventilation</t>
  </si>
  <si>
    <t>% Natural Gas, Lighting</t>
  </si>
  <si>
    <t>% Natural Gas, Conveyance</t>
  </si>
  <si>
    <t>% Natural Gas, Process Loads</t>
  </si>
  <si>
    <t>% Natural Gas, Plug Loads/Misc</t>
  </si>
  <si>
    <t>% Steam, Space Heating</t>
  </si>
  <si>
    <t>% Steam, DHW</t>
  </si>
  <si>
    <t>% Steam, Space Cooling</t>
  </si>
  <si>
    <t>% Steam, Ventilation</t>
  </si>
  <si>
    <t>% Steam, Lighting</t>
  </si>
  <si>
    <t>% Steam, Conveyance</t>
  </si>
  <si>
    <t>% Steam, Process Loads</t>
  </si>
  <si>
    <t>% Steam, Plug Loads/Misc</t>
  </si>
  <si>
    <t>steam</t>
  </si>
  <si>
    <t>rfo</t>
  </si>
  <si>
    <t>Citywide GHG Emissions Summary 2010</t>
  </si>
  <si>
    <t>Fuel Type</t>
  </si>
  <si>
    <t>MgCO2e</t>
  </si>
  <si>
    <t>Source GJ</t>
  </si>
  <si>
    <t>Source PJ</t>
  </si>
  <si>
    <t>There is no sub-classification for buildings</t>
  </si>
  <si>
    <t>buildings</t>
  </si>
  <si>
    <t>transit bus</t>
  </si>
  <si>
    <t>transportation</t>
  </si>
  <si>
    <t>CNG</t>
  </si>
  <si>
    <t>commuter rail</t>
  </si>
  <si>
    <t>Diesel</t>
  </si>
  <si>
    <t>heavy truck</t>
  </si>
  <si>
    <t>light truck</t>
  </si>
  <si>
    <t>light</t>
  </si>
  <si>
    <t>non-transit bus</t>
  </si>
  <si>
    <t>passenger cars</t>
  </si>
  <si>
    <t>solid waste trn rail</t>
  </si>
  <si>
    <t>solid waste trn truck</t>
  </si>
  <si>
    <t>subway and commuter rail</t>
  </si>
  <si>
    <t>Gasoline</t>
  </si>
  <si>
    <t>Street light and traffic signals</t>
  </si>
  <si>
    <t>Population Projections for calculations</t>
  </si>
  <si>
    <t>Attachment 1 -- 2055 Socioeconomic and Demographic Forecasts (population)</t>
  </si>
  <si>
    <t>Population (in 000s)</t>
  </si>
  <si>
    <t>AREA NAME</t>
  </si>
  <si>
    <t>FORECAST REGION</t>
  </si>
  <si>
    <t>Bronx County</t>
  </si>
  <si>
    <t>Kings County</t>
  </si>
  <si>
    <t>New York County</t>
  </si>
  <si>
    <t>Queens County</t>
  </si>
  <si>
    <t>Richmond County</t>
  </si>
  <si>
    <t>New York City Total</t>
  </si>
  <si>
    <t>Nassau County</t>
  </si>
  <si>
    <t>Suffolk County</t>
  </si>
  <si>
    <t>Long Island Total</t>
  </si>
  <si>
    <t>Dutchess County</t>
  </si>
  <si>
    <t>Orange County</t>
  </si>
  <si>
    <t>Putnam County</t>
  </si>
  <si>
    <t>Rockland County</t>
  </si>
  <si>
    <t>Sullivan County</t>
  </si>
  <si>
    <t>Ulster County</t>
  </si>
  <si>
    <t>Westchester County</t>
  </si>
  <si>
    <t>Mid-Hudson Total</t>
  </si>
  <si>
    <t>Bergen County</t>
  </si>
  <si>
    <t>Essex County</t>
  </si>
  <si>
    <t>Hudson County</t>
  </si>
  <si>
    <t>Hunterdon County</t>
  </si>
  <si>
    <t>Mercer County</t>
  </si>
  <si>
    <t>Middlesex County</t>
  </si>
  <si>
    <t>Monmouth County</t>
  </si>
  <si>
    <t>Morris County</t>
  </si>
  <si>
    <t>Ocean County</t>
  </si>
  <si>
    <t>Passaic County</t>
  </si>
  <si>
    <t>Somerset County</t>
  </si>
  <si>
    <t>Sussex County</t>
  </si>
  <si>
    <t>Union County</t>
  </si>
  <si>
    <t>Warren County</t>
  </si>
  <si>
    <t>New Jersey Total</t>
  </si>
  <si>
    <t>Fairfield County</t>
  </si>
  <si>
    <t>Litchfield County</t>
  </si>
  <si>
    <t>New Haven County</t>
  </si>
  <si>
    <t>Connecticut Total</t>
  </si>
  <si>
    <t>Conversion Factors</t>
  </si>
  <si>
    <t>Hours per day</t>
  </si>
  <si>
    <t>Days per year</t>
  </si>
  <si>
    <t>j per btu</t>
  </si>
  <si>
    <t>btu per watthr</t>
  </si>
  <si>
    <t>j per pj</t>
  </si>
  <si>
    <t>dollar($) per $m</t>
  </si>
  <si>
    <t>cfm hrs per trillion cfm hrs</t>
  </si>
  <si>
    <t>lumens per billion lumens</t>
  </si>
  <si>
    <t>Quads to PJ</t>
  </si>
  <si>
    <t xml:space="preserve">NIPA Table 1.1.9. Implicit Price Deflators for Gross Domestic Product                                                                                                                                                                                          </t>
  </si>
  <si>
    <t xml:space="preserve">[Index numbers, 2009=100]                                                                                                                                                                                                                                 </t>
  </si>
  <si>
    <t>US Department of Commerce: Bureau of Economic Analysis</t>
  </si>
  <si>
    <t>http://www.bea.gov/national/nipaweb/SelectTable.asp?Selected=Y</t>
  </si>
  <si>
    <t>Downloaded on 1/09/2014    Last Revised 12/23/2013</t>
  </si>
  <si>
    <t>Year</t>
  </si>
  <si>
    <t>Deflator</t>
  </si>
  <si>
    <t>To bring to $2005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</si>
  <si>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</si>
  <si>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</si>
  <si>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</si>
  <si>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</si>
  <si>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</si>
  <si>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</si>
  <si>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</si>
  <si>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</si>
  <si>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</si>
  <si>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</si>
  <si>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</si>
  <si>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</si>
  <si>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</si>
  <si>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</si>
  <si>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</si>
  <si>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</si>
  <si>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</si>
  <si>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</si>
  <si>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</si>
  <si>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</si>
  <si>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</si>
  <si>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</si>
  <si>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</si>
  <si>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</si>
  <si>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</si>
  <si>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</si>
  <si>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</si>
  <si>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</si>
  <si>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</si>
  <si>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</si>
  <si>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Quad=</t>
  </si>
  <si>
    <t>10^(15)</t>
  </si>
  <si>
    <t>BTU</t>
  </si>
  <si>
    <t>PJ=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</si>
</sst>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6" formatCode="0.0000"/>
    <numFmt numFmtId="167" formatCode="0.000"/>
    <numFmt numFmtId="169" formatCode="0.0"/>
    <numFmt numFmtId="177" formatCode="0.E+00"/>
    <numFmt numFmtId="184" formatCode="_-* #,##0_-;\-* #,##0_-;_-* &quot;-&quot;??_-;_-@_-"/>
    <numFmt numFmtId="185" formatCode="_(* #,##0_);_(* \(#,##0\);_(* &quot;-&quot;??_);_(@_)"/>
    <numFmt numFmtId="186" formatCode="\Te\x\t"/>
    <numFmt numFmtId="187" formatCode="_-* #,##0.00\ _€_-;\-* #,##0.00\ _€_-;_-* &quot;-&quot;??\ _€_-;_-@_-"/>
    <numFmt numFmtId="188" formatCode="#,##0.0,;\-#,##0.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2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theme="1"/>
      <name val="Arial Narrow"/>
      <family val="2"/>
    </font>
    <font>
      <sz val="11"/>
      <color theme="1"/>
      <name val="Calibri"/>
      <family val="2"/>
    </font>
    <font>
      <sz val="10"/>
      <name val="Courier"/>
      <family val="3"/>
    </font>
    <font>
      <b/>
      <sz val="8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0" tint="-0.3499862666707357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0"/>
      <name val="MS Sans Serif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i/>
      <sz val="10"/>
      <color theme="0" tint="-0.499984740745262"/>
      <name val="Arial"/>
      <family val="2"/>
    </font>
    <font>
      <sz val="10"/>
      <color theme="3"/>
      <name val="Arial"/>
      <family val="2"/>
    </font>
    <font>
      <sz val="9"/>
      <color indexed="8"/>
      <name val="Calibri"/>
      <family val="2"/>
    </font>
    <font>
      <sz val="10"/>
      <color rgb="FF000000"/>
      <name val="Arial"/>
      <family val="2"/>
    </font>
    <font>
      <i/>
      <sz val="10"/>
      <color theme="0" tint="-0.249977111117893"/>
      <name val="Arial"/>
      <family val="2"/>
    </font>
    <font>
      <i/>
      <sz val="11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b/>
      <sz val="14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/>
      <top/>
      <bottom style="dashed">
        <color rgb="FFBFBFBF"/>
      </bottom>
      <diagonal/>
    </border>
  </borders>
  <cellStyleXfs count="83">
    <xf numFmtId="0" fontId="0" fillId="0" borderId="0"/>
    <xf numFmtId="0" fontId="2" fillId="0" borderId="0"/>
    <xf numFmtId="0" fontId="4" fillId="0" borderId="0"/>
    <xf numFmtId="164" fontId="2" fillId="0" borderId="0" applyFont="0" applyFill="0" applyBorder="0" applyAlignment="0" applyProtection="0"/>
    <xf numFmtId="0" fontId="7" fillId="0" borderId="0"/>
    <xf numFmtId="0" fontId="8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28" fillId="0" borderId="44" applyNumberFormat="0" applyFont="0" applyProtection="0">
      <alignment wrapText="1"/>
    </xf>
    <xf numFmtId="0" fontId="1" fillId="0" borderId="0"/>
    <xf numFmtId="0" fontId="33" fillId="0" borderId="0"/>
    <xf numFmtId="43" fontId="2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34" fillId="0" borderId="0" applyNumberFormat="0" applyFill="0" applyBorder="0" applyAlignment="0" applyProtection="0"/>
    <xf numFmtId="0" fontId="16" fillId="0" borderId="0"/>
    <xf numFmtId="0" fontId="1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8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8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01">
    <xf numFmtId="0" fontId="0" fillId="0" borderId="0" xfId="0"/>
    <xf numFmtId="0" fontId="6" fillId="2" borderId="0" xfId="1" applyFont="1" applyFill="1"/>
    <xf numFmtId="0" fontId="2" fillId="2" borderId="0" xfId="1" applyFill="1"/>
    <xf numFmtId="0" fontId="5" fillId="2" borderId="0" xfId="1" applyFont="1" applyFill="1"/>
    <xf numFmtId="0" fontId="14" fillId="2" borderId="0" xfId="1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2" fontId="2" fillId="2" borderId="0" xfId="0" applyNumberFormat="1" applyFont="1" applyFill="1" applyAlignment="1">
      <alignment horizontal="right"/>
    </xf>
    <xf numFmtId="0" fontId="0" fillId="2" borderId="0" xfId="0" applyFill="1"/>
    <xf numFmtId="0" fontId="0" fillId="2" borderId="0" xfId="0" applyFill="1" applyAlignment="1">
      <alignment horizontal="center"/>
    </xf>
    <xf numFmtId="0" fontId="14" fillId="2" borderId="0" xfId="1" applyFont="1" applyFill="1" applyAlignment="1">
      <alignment horizontal="right"/>
    </xf>
    <xf numFmtId="177" fontId="5" fillId="2" borderId="0" xfId="1" applyNumberFormat="1" applyFont="1" applyFill="1"/>
    <xf numFmtId="2" fontId="5" fillId="2" borderId="0" xfId="1" applyNumberFormat="1" applyFont="1" applyFill="1" applyAlignment="1">
      <alignment horizontal="left"/>
    </xf>
    <xf numFmtId="11" fontId="5" fillId="2" borderId="0" xfId="1" applyNumberFormat="1" applyFont="1" applyFill="1" applyAlignment="1">
      <alignment horizontal="right"/>
    </xf>
    <xf numFmtId="0" fontId="10" fillId="2" borderId="0" xfId="7" applyFont="1" applyFill="1"/>
    <xf numFmtId="0" fontId="5" fillId="2" borderId="0" xfId="7" applyFont="1" applyFill="1"/>
    <xf numFmtId="0" fontId="17" fillId="2" borderId="0" xfId="9" applyFont="1" applyFill="1" applyAlignment="1" applyProtection="1"/>
    <xf numFmtId="167" fontId="5" fillId="2" borderId="0" xfId="7" applyNumberFormat="1" applyFont="1" applyFill="1"/>
    <xf numFmtId="0" fontId="2" fillId="0" borderId="0" xfId="14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3" fillId="2" borderId="5" xfId="0" applyFont="1" applyFill="1" applyBorder="1"/>
    <xf numFmtId="0" fontId="23" fillId="2" borderId="9" xfId="0" applyFont="1" applyFill="1" applyBorder="1" applyAlignment="1">
      <alignment horizontal="left" wrapText="1"/>
    </xf>
    <xf numFmtId="0" fontId="23" fillId="2" borderId="2" xfId="0" applyFont="1" applyFill="1" applyBorder="1" applyAlignment="1">
      <alignment wrapText="1" readingOrder="1"/>
    </xf>
    <xf numFmtId="0" fontId="23" fillId="2" borderId="8" xfId="0" applyFont="1" applyFill="1" applyBorder="1" applyAlignment="1">
      <alignment wrapText="1" readingOrder="1"/>
    </xf>
    <xf numFmtId="3" fontId="23" fillId="2" borderId="5" xfId="0" applyNumberFormat="1" applyFont="1" applyFill="1" applyBorder="1"/>
    <xf numFmtId="3" fontId="23" fillId="2" borderId="0" xfId="0" applyNumberFormat="1" applyFont="1" applyFill="1"/>
    <xf numFmtId="0" fontId="23" fillId="4" borderId="9" xfId="0" applyFont="1" applyFill="1" applyBorder="1" applyAlignment="1">
      <alignment wrapText="1"/>
    </xf>
    <xf numFmtId="0" fontId="23" fillId="4" borderId="2" xfId="0" applyFont="1" applyFill="1" applyBorder="1" applyAlignment="1">
      <alignment wrapText="1"/>
    </xf>
    <xf numFmtId="0" fontId="23" fillId="4" borderId="8" xfId="0" applyFont="1" applyFill="1" applyBorder="1" applyAlignment="1">
      <alignment wrapText="1"/>
    </xf>
    <xf numFmtId="0" fontId="23" fillId="4" borderId="42" xfId="0" applyFont="1" applyFill="1" applyBorder="1" applyAlignment="1">
      <alignment wrapText="1"/>
    </xf>
    <xf numFmtId="0" fontId="2" fillId="2" borderId="7" xfId="0" applyFont="1" applyFill="1" applyBorder="1" applyAlignment="1">
      <alignment vertical="center"/>
    </xf>
    <xf numFmtId="184" fontId="2" fillId="2" borderId="5" xfId="0" applyNumberFormat="1" applyFont="1" applyFill="1" applyBorder="1" applyAlignment="1">
      <alignment vertical="center"/>
    </xf>
    <xf numFmtId="10" fontId="2" fillId="2" borderId="0" xfId="18" applyNumberFormat="1" applyFont="1" applyFill="1" applyBorder="1" applyAlignment="1">
      <alignment horizontal="right" vertical="center" readingOrder="1"/>
    </xf>
    <xf numFmtId="2" fontId="2" fillId="2" borderId="0" xfId="0" applyNumberFormat="1" applyFont="1" applyFill="1" applyAlignment="1">
      <alignment horizontal="right" vertical="center" readingOrder="1"/>
    </xf>
    <xf numFmtId="185" fontId="2" fillId="2" borderId="5" xfId="0" applyNumberFormat="1" applyFont="1" applyFill="1" applyBorder="1"/>
    <xf numFmtId="185" fontId="2" fillId="2" borderId="0" xfId="0" applyNumberFormat="1" applyFont="1" applyFill="1"/>
    <xf numFmtId="41" fontId="16" fillId="2" borderId="7" xfId="0" applyNumberFormat="1" applyFont="1" applyFill="1" applyBorder="1"/>
    <xf numFmtId="41" fontId="16" fillId="2" borderId="6" xfId="0" applyNumberFormat="1" applyFont="1" applyFill="1" applyBorder="1"/>
    <xf numFmtId="41" fontId="16" fillId="2" borderId="10" xfId="0" applyNumberFormat="1" applyFont="1" applyFill="1" applyBorder="1"/>
    <xf numFmtId="43" fontId="16" fillId="2" borderId="10" xfId="0" applyNumberFormat="1" applyFont="1" applyFill="1" applyBorder="1"/>
    <xf numFmtId="43" fontId="2" fillId="2" borderId="5" xfId="0" applyNumberFormat="1" applyFont="1" applyFill="1" applyBorder="1"/>
    <xf numFmtId="41" fontId="16" fillId="2" borderId="5" xfId="0" applyNumberFormat="1" applyFont="1" applyFill="1" applyBorder="1"/>
    <xf numFmtId="41" fontId="16" fillId="2" borderId="0" xfId="0" applyNumberFormat="1" applyFont="1" applyFill="1"/>
    <xf numFmtId="41" fontId="16" fillId="2" borderId="20" xfId="0" applyNumberFormat="1" applyFont="1" applyFill="1" applyBorder="1"/>
    <xf numFmtId="0" fontId="2" fillId="2" borderId="39" xfId="0" applyFont="1" applyFill="1" applyBorder="1" applyAlignment="1">
      <alignment vertical="center"/>
    </xf>
    <xf numFmtId="185" fontId="2" fillId="2" borderId="21" xfId="20" applyNumberFormat="1" applyFont="1" applyFill="1" applyBorder="1" applyAlignment="1">
      <alignment horizontal="right" vertical="center" readingOrder="1"/>
    </xf>
    <xf numFmtId="10" fontId="2" fillId="2" borderId="21" xfId="18" applyNumberFormat="1" applyFont="1" applyFill="1" applyBorder="1" applyAlignment="1">
      <alignment horizontal="right" vertical="center" readingOrder="1"/>
    </xf>
    <xf numFmtId="2" fontId="2" fillId="2" borderId="21" xfId="0" applyNumberFormat="1" applyFont="1" applyFill="1" applyBorder="1" applyAlignment="1">
      <alignment horizontal="right" vertical="center" readingOrder="1"/>
    </xf>
    <xf numFmtId="185" fontId="2" fillId="2" borderId="39" xfId="0" applyNumberFormat="1" applyFont="1" applyFill="1" applyBorder="1"/>
    <xf numFmtId="185" fontId="2" fillId="2" borderId="21" xfId="0" applyNumberFormat="1" applyFont="1" applyFill="1" applyBorder="1"/>
    <xf numFmtId="41" fontId="16" fillId="2" borderId="39" xfId="0" applyNumberFormat="1" applyFont="1" applyFill="1" applyBorder="1"/>
    <xf numFmtId="41" fontId="16" fillId="2" borderId="21" xfId="0" applyNumberFormat="1" applyFont="1" applyFill="1" applyBorder="1"/>
    <xf numFmtId="41" fontId="16" fillId="2" borderId="40" xfId="0" applyNumberFormat="1" applyFont="1" applyFill="1" applyBorder="1"/>
    <xf numFmtId="43" fontId="16" fillId="2" borderId="40" xfId="0" applyNumberFormat="1" applyFont="1" applyFill="1" applyBorder="1"/>
    <xf numFmtId="43" fontId="2" fillId="2" borderId="39" xfId="0" applyNumberFormat="1" applyFont="1" applyFill="1" applyBorder="1"/>
    <xf numFmtId="0" fontId="2" fillId="2" borderId="21" xfId="0" applyFont="1" applyFill="1" applyBorder="1"/>
    <xf numFmtId="185" fontId="2" fillId="2" borderId="0" xfId="20" applyNumberFormat="1" applyFont="1" applyFill="1" applyBorder="1" applyAlignment="1">
      <alignment horizontal="right" vertical="center" readingOrder="1"/>
    </xf>
    <xf numFmtId="41" fontId="2" fillId="2" borderId="5" xfId="0" applyNumberFormat="1" applyFont="1" applyFill="1" applyBorder="1"/>
    <xf numFmtId="41" fontId="2" fillId="2" borderId="0" xfId="0" applyNumberFormat="1" applyFont="1" applyFill="1"/>
    <xf numFmtId="43" fontId="16" fillId="2" borderId="20" xfId="0" applyNumberFormat="1" applyFont="1" applyFill="1" applyBorder="1"/>
    <xf numFmtId="0" fontId="2" fillId="2" borderId="24" xfId="0" applyFont="1" applyFill="1" applyBorder="1" applyAlignment="1">
      <alignment vertical="center"/>
    </xf>
    <xf numFmtId="185" fontId="2" fillId="2" borderId="4" xfId="20" applyNumberFormat="1" applyFont="1" applyFill="1" applyBorder="1" applyAlignment="1">
      <alignment horizontal="right" vertical="center" readingOrder="1"/>
    </xf>
    <xf numFmtId="10" fontId="2" fillId="2" borderId="4" xfId="18" applyNumberFormat="1" applyFont="1" applyFill="1" applyBorder="1" applyAlignment="1">
      <alignment horizontal="right" vertical="center" readingOrder="1"/>
    </xf>
    <xf numFmtId="2" fontId="2" fillId="2" borderId="4" xfId="0" applyNumberFormat="1" applyFont="1" applyFill="1" applyBorder="1" applyAlignment="1">
      <alignment horizontal="right" vertical="center" readingOrder="1"/>
    </xf>
    <xf numFmtId="185" fontId="2" fillId="2" borderId="24" xfId="0" applyNumberFormat="1" applyFont="1" applyFill="1" applyBorder="1"/>
    <xf numFmtId="185" fontId="2" fillId="2" borderId="4" xfId="0" applyNumberFormat="1" applyFont="1" applyFill="1" applyBorder="1"/>
    <xf numFmtId="41" fontId="16" fillId="2" borderId="24" xfId="0" applyNumberFormat="1" applyFont="1" applyFill="1" applyBorder="1"/>
    <xf numFmtId="41" fontId="16" fillId="2" borderId="4" xfId="0" applyNumberFormat="1" applyFont="1" applyFill="1" applyBorder="1"/>
    <xf numFmtId="41" fontId="16" fillId="2" borderId="25" xfId="0" applyNumberFormat="1" applyFont="1" applyFill="1" applyBorder="1"/>
    <xf numFmtId="43" fontId="16" fillId="2" borderId="41" xfId="0" applyNumberFormat="1" applyFont="1" applyFill="1" applyBorder="1"/>
    <xf numFmtId="43" fontId="2" fillId="2" borderId="24" xfId="0" applyNumberFormat="1" applyFont="1" applyFill="1" applyBorder="1"/>
    <xf numFmtId="0" fontId="2" fillId="2" borderId="4" xfId="0" applyFont="1" applyFill="1" applyBorder="1"/>
    <xf numFmtId="0" fontId="2" fillId="2" borderId="3" xfId="0" applyFont="1" applyFill="1" applyBorder="1" applyAlignment="1">
      <alignment vertical="center"/>
    </xf>
    <xf numFmtId="184" fontId="2" fillId="2" borderId="23" xfId="0" applyNumberFormat="1" applyFont="1" applyFill="1" applyBorder="1" applyAlignment="1">
      <alignment vertical="center"/>
    </xf>
    <xf numFmtId="10" fontId="2" fillId="2" borderId="3" xfId="18" applyNumberFormat="1" applyFont="1" applyFill="1" applyBorder="1" applyAlignment="1">
      <alignment horizontal="right" vertical="center" readingOrder="1"/>
    </xf>
    <xf numFmtId="2" fontId="2" fillId="2" borderId="3" xfId="0" applyNumberFormat="1" applyFont="1" applyFill="1" applyBorder="1" applyAlignment="1">
      <alignment horizontal="right" vertical="center" readingOrder="1"/>
    </xf>
    <xf numFmtId="185" fontId="2" fillId="2" borderId="23" xfId="0" applyNumberFormat="1" applyFont="1" applyFill="1" applyBorder="1"/>
    <xf numFmtId="185" fontId="2" fillId="2" borderId="3" xfId="0" applyNumberFormat="1" applyFont="1" applyFill="1" applyBorder="1"/>
    <xf numFmtId="41" fontId="16" fillId="2" borderId="23" xfId="0" applyNumberFormat="1" applyFont="1" applyFill="1" applyBorder="1"/>
    <xf numFmtId="2" fontId="16" fillId="2" borderId="3" xfId="0" applyNumberFormat="1" applyFont="1" applyFill="1" applyBorder="1"/>
    <xf numFmtId="41" fontId="16" fillId="2" borderId="3" xfId="0" applyNumberFormat="1" applyFont="1" applyFill="1" applyBorder="1"/>
    <xf numFmtId="41" fontId="16" fillId="2" borderId="38" xfId="0" applyNumberFormat="1" applyFont="1" applyFill="1" applyBorder="1"/>
    <xf numFmtId="43" fontId="16" fillId="2" borderId="38" xfId="0" applyNumberFormat="1" applyFont="1" applyFill="1" applyBorder="1"/>
    <xf numFmtId="43" fontId="2" fillId="2" borderId="23" xfId="0" applyNumberFormat="1" applyFont="1" applyFill="1" applyBorder="1"/>
    <xf numFmtId="0" fontId="2" fillId="2" borderId="3" xfId="0" applyFont="1" applyFill="1" applyBorder="1"/>
    <xf numFmtId="0" fontId="2" fillId="2" borderId="4" xfId="0" applyFont="1" applyFill="1" applyBorder="1" applyAlignment="1">
      <alignment vertical="center"/>
    </xf>
    <xf numFmtId="184" fontId="2" fillId="2" borderId="24" xfId="0" applyNumberFormat="1" applyFont="1" applyFill="1" applyBorder="1" applyAlignment="1">
      <alignment vertical="center"/>
    </xf>
    <xf numFmtId="0" fontId="23" fillId="2" borderId="13" xfId="0" applyFont="1" applyFill="1" applyBorder="1" applyAlignment="1">
      <alignment horizontal="center" vertical="center" textRotation="90"/>
    </xf>
    <xf numFmtId="164" fontId="2" fillId="2" borderId="11" xfId="0" applyNumberFormat="1" applyFont="1" applyFill="1" applyBorder="1" applyAlignment="1">
      <alignment vertical="center"/>
    </xf>
    <xf numFmtId="10" fontId="2" fillId="2" borderId="13" xfId="18" applyNumberFormat="1" applyFont="1" applyFill="1" applyBorder="1" applyAlignment="1">
      <alignment horizontal="right" vertical="center" readingOrder="1"/>
    </xf>
    <xf numFmtId="2" fontId="2" fillId="2" borderId="13" xfId="0" applyNumberFormat="1" applyFont="1" applyFill="1" applyBorder="1" applyAlignment="1">
      <alignment horizontal="right" vertical="center" readingOrder="1"/>
    </xf>
    <xf numFmtId="10" fontId="2" fillId="2" borderId="11" xfId="0" applyNumberFormat="1" applyFont="1" applyFill="1" applyBorder="1"/>
    <xf numFmtId="10" fontId="2" fillId="2" borderId="13" xfId="0" applyNumberFormat="1" applyFont="1" applyFill="1" applyBorder="1"/>
    <xf numFmtId="0" fontId="16" fillId="2" borderId="11" xfId="0" applyFont="1" applyFill="1" applyBorder="1"/>
    <xf numFmtId="0" fontId="16" fillId="2" borderId="13" xfId="0" applyFont="1" applyFill="1" applyBorder="1"/>
    <xf numFmtId="0" fontId="16" fillId="2" borderId="14" xfId="0" applyFont="1" applyFill="1" applyBorder="1"/>
    <xf numFmtId="3" fontId="16" fillId="2" borderId="13" xfId="0" applyNumberFormat="1" applyFont="1" applyFill="1" applyBorder="1"/>
    <xf numFmtId="43" fontId="2" fillId="2" borderId="11" xfId="0" applyNumberFormat="1" applyFont="1" applyFill="1" applyBorder="1"/>
    <xf numFmtId="0" fontId="2" fillId="2" borderId="13" xfId="0" applyFont="1" applyFill="1" applyBorder="1"/>
    <xf numFmtId="185" fontId="2" fillId="2" borderId="5" xfId="20" applyNumberFormat="1" applyFont="1" applyFill="1" applyBorder="1"/>
    <xf numFmtId="9" fontId="2" fillId="2" borderId="0" xfId="18" applyFont="1" applyFill="1" applyBorder="1" applyAlignment="1">
      <alignment vertical="center" readingOrder="1"/>
    </xf>
    <xf numFmtId="0" fontId="2" fillId="2" borderId="0" xfId="0" applyFont="1" applyFill="1" applyAlignment="1">
      <alignment horizontal="center" vertical="center" readingOrder="1"/>
    </xf>
    <xf numFmtId="185" fontId="25" fillId="2" borderId="0" xfId="20" applyNumberFormat="1" applyFont="1" applyFill="1"/>
    <xf numFmtId="2" fontId="25" fillId="2" borderId="0" xfId="20" applyNumberFormat="1" applyFont="1" applyFill="1"/>
    <xf numFmtId="0" fontId="26" fillId="2" borderId="0" xfId="0" applyFont="1" applyFill="1"/>
    <xf numFmtId="185" fontId="16" fillId="2" borderId="0" xfId="0" applyNumberFormat="1" applyFont="1" applyFill="1"/>
    <xf numFmtId="185" fontId="2" fillId="2" borderId="0" xfId="20" applyNumberFormat="1" applyFont="1" applyFill="1"/>
    <xf numFmtId="9" fontId="2" fillId="2" borderId="0" xfId="18" applyFont="1" applyFill="1"/>
    <xf numFmtId="9" fontId="27" fillId="2" borderId="0" xfId="18" applyFont="1" applyFill="1"/>
    <xf numFmtId="3" fontId="2" fillId="2" borderId="0" xfId="0" applyNumberFormat="1" applyFont="1" applyFill="1"/>
    <xf numFmtId="43" fontId="26" fillId="2" borderId="0" xfId="0" applyNumberFormat="1" applyFont="1" applyFill="1"/>
    <xf numFmtId="0" fontId="23" fillId="3" borderId="0" xfId="0" applyFont="1" applyFill="1" applyAlignment="1">
      <alignment horizontal="right"/>
    </xf>
    <xf numFmtId="3" fontId="2" fillId="2" borderId="0" xfId="0" applyNumberFormat="1" applyFont="1" applyFill="1" applyAlignment="1">
      <alignment horizontal="right"/>
    </xf>
    <xf numFmtId="41" fontId="27" fillId="2" borderId="0" xfId="18" applyNumberFormat="1" applyFont="1" applyFill="1"/>
    <xf numFmtId="43" fontId="27" fillId="2" borderId="0" xfId="18" applyNumberFormat="1" applyFont="1" applyFill="1"/>
    <xf numFmtId="2" fontId="27" fillId="2" borderId="0" xfId="18" applyNumberFormat="1" applyFont="1" applyFill="1"/>
    <xf numFmtId="0" fontId="6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right"/>
    </xf>
    <xf numFmtId="169" fontId="2" fillId="2" borderId="0" xfId="0" applyNumberFormat="1" applyFont="1" applyFill="1" applyAlignment="1">
      <alignment horizontal="right"/>
    </xf>
    <xf numFmtId="1" fontId="29" fillId="2" borderId="0" xfId="0" applyNumberFormat="1" applyFont="1" applyFill="1" applyAlignment="1">
      <alignment horizontal="right" vertical="top" wrapText="1"/>
    </xf>
    <xf numFmtId="169" fontId="2" fillId="3" borderId="0" xfId="0" applyNumberFormat="1" applyFont="1" applyFill="1" applyAlignment="1">
      <alignment horizontal="right"/>
    </xf>
    <xf numFmtId="0" fontId="6" fillId="3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top" wrapText="1" indent="1"/>
    </xf>
    <xf numFmtId="0" fontId="2" fillId="2" borderId="20" xfId="0" applyFont="1" applyFill="1" applyBorder="1" applyAlignment="1">
      <alignment vertical="center"/>
    </xf>
    <xf numFmtId="185" fontId="2" fillId="2" borderId="20" xfId="0" applyNumberFormat="1" applyFont="1" applyFill="1" applyBorder="1"/>
    <xf numFmtId="0" fontId="30" fillId="2" borderId="0" xfId="0" applyFont="1" applyFill="1" applyAlignment="1">
      <alignment horizontal="right"/>
    </xf>
    <xf numFmtId="2" fontId="30" fillId="2" borderId="0" xfId="0" applyNumberFormat="1" applyFont="1" applyFill="1" applyAlignment="1">
      <alignment horizontal="right"/>
    </xf>
    <xf numFmtId="0" fontId="31" fillId="2" borderId="0" xfId="0" applyFont="1" applyFill="1"/>
    <xf numFmtId="0" fontId="6" fillId="0" borderId="0" xfId="1" applyFont="1"/>
    <xf numFmtId="0" fontId="2" fillId="0" borderId="0" xfId="1"/>
    <xf numFmtId="0" fontId="4" fillId="0" borderId="0" xfId="1" applyFont="1"/>
    <xf numFmtId="0" fontId="2" fillId="0" borderId="0" xfId="0" applyFont="1" applyAlignment="1">
      <alignment vertical="center"/>
    </xf>
    <xf numFmtId="186" fontId="11" fillId="0" borderId="0" xfId="0" applyNumberFormat="1" applyFont="1"/>
    <xf numFmtId="0" fontId="2" fillId="0" borderId="0" xfId="0" applyFont="1"/>
    <xf numFmtId="186" fontId="6" fillId="5" borderId="6" xfId="0" applyNumberFormat="1" applyFont="1" applyFill="1" applyBorder="1" applyAlignment="1">
      <alignment horizontal="left"/>
    </xf>
    <xf numFmtId="186" fontId="6" fillId="6" borderId="13" xfId="0" applyNumberFormat="1" applyFont="1" applyFill="1" applyBorder="1"/>
    <xf numFmtId="0" fontId="6" fillId="5" borderId="0" xfId="1" applyFont="1" applyFill="1"/>
    <xf numFmtId="0" fontId="2" fillId="5" borderId="0" xfId="1" applyFill="1"/>
    <xf numFmtId="0" fontId="3" fillId="5" borderId="0" xfId="1" applyFont="1" applyFill="1"/>
    <xf numFmtId="0" fontId="6" fillId="7" borderId="0" xfId="1" applyFont="1" applyFill="1"/>
    <xf numFmtId="0" fontId="2" fillId="7" borderId="0" xfId="1" applyFill="1"/>
    <xf numFmtId="0" fontId="3" fillId="7" borderId="0" xfId="1" applyFont="1" applyFill="1"/>
    <xf numFmtId="0" fontId="4" fillId="7" borderId="0" xfId="2" applyFill="1" applyAlignment="1">
      <alignment wrapText="1"/>
    </xf>
    <xf numFmtId="0" fontId="2" fillId="7" borderId="0" xfId="2" applyFont="1" applyFill="1" applyAlignment="1">
      <alignment wrapText="1"/>
    </xf>
    <xf numFmtId="0" fontId="19" fillId="7" borderId="0" xfId="0" applyFont="1" applyFill="1"/>
    <xf numFmtId="49" fontId="2" fillId="0" borderId="0" xfId="1" applyNumberFormat="1" applyAlignment="1">
      <alignment horizontal="center"/>
    </xf>
    <xf numFmtId="49" fontId="6" fillId="0" borderId="0" xfId="1" applyNumberFormat="1" applyFont="1" applyAlignment="1">
      <alignment horizontal="center"/>
    </xf>
    <xf numFmtId="2" fontId="2" fillId="0" borderId="0" xfId="1" applyNumberFormat="1"/>
    <xf numFmtId="166" fontId="2" fillId="0" borderId="0" xfId="1" applyNumberFormat="1"/>
    <xf numFmtId="43" fontId="6" fillId="0" borderId="0" xfId="20" applyFont="1" applyFill="1" applyAlignment="1">
      <alignment horizontal="center"/>
    </xf>
    <xf numFmtId="0" fontId="11" fillId="0" borderId="0" xfId="22" applyFont="1" applyAlignment="1">
      <alignment horizontal="left"/>
    </xf>
    <xf numFmtId="0" fontId="2" fillId="0" borderId="0" xfId="1" applyAlignment="1">
      <alignment horizontal="right"/>
    </xf>
    <xf numFmtId="0" fontId="6" fillId="0" borderId="0" xfId="1" applyFont="1" applyAlignment="1">
      <alignment horizontal="right"/>
    </xf>
    <xf numFmtId="1" fontId="2" fillId="0" borderId="0" xfId="1" applyNumberFormat="1" applyAlignment="1">
      <alignment horizontal="right"/>
    </xf>
    <xf numFmtId="0" fontId="6" fillId="0" borderId="0" xfId="1" applyFont="1" applyAlignment="1">
      <alignment horizontal="left"/>
    </xf>
    <xf numFmtId="0" fontId="2" fillId="7" borderId="0" xfId="1" applyFill="1" applyAlignment="1">
      <alignment horizontal="right"/>
    </xf>
    <xf numFmtId="1" fontId="2" fillId="7" borderId="0" xfId="1" applyNumberFormat="1" applyFill="1" applyAlignment="1">
      <alignment horizontal="right"/>
    </xf>
    <xf numFmtId="2" fontId="2" fillId="7" borderId="0" xfId="1" applyNumberFormat="1" applyFill="1" applyAlignment="1">
      <alignment horizontal="right"/>
    </xf>
    <xf numFmtId="166" fontId="2" fillId="7" borderId="0" xfId="1" applyNumberFormat="1" applyFill="1" applyAlignment="1">
      <alignment horizontal="right"/>
    </xf>
    <xf numFmtId="167" fontId="2" fillId="7" borderId="0" xfId="1" applyNumberFormat="1" applyFill="1" applyAlignment="1">
      <alignment horizontal="right"/>
    </xf>
    <xf numFmtId="167" fontId="2" fillId="7" borderId="0" xfId="1" applyNumberFormat="1" applyFill="1"/>
    <xf numFmtId="4" fontId="2" fillId="7" borderId="0" xfId="1" applyNumberFormat="1" applyFill="1" applyAlignment="1">
      <alignment horizontal="right"/>
    </xf>
    <xf numFmtId="0" fontId="2" fillId="5" borderId="0" xfId="1" applyFill="1" applyAlignment="1">
      <alignment horizontal="right"/>
    </xf>
    <xf numFmtId="2" fontId="2" fillId="5" borderId="0" xfId="1" applyNumberFormat="1" applyFill="1" applyAlignment="1">
      <alignment horizontal="right"/>
    </xf>
    <xf numFmtId="1" fontId="2" fillId="5" borderId="0" xfId="1" applyNumberFormat="1" applyFill="1" applyAlignment="1">
      <alignment horizontal="right"/>
    </xf>
    <xf numFmtId="0" fontId="6" fillId="0" borderId="0" xfId="14" applyFont="1" applyAlignment="1">
      <alignment vertical="center"/>
    </xf>
    <xf numFmtId="0" fontId="2" fillId="0" borderId="0" xfId="14" applyAlignment="1">
      <alignment horizontal="center" vertical="center"/>
    </xf>
    <xf numFmtId="0" fontId="2" fillId="0" borderId="0" xfId="14" applyAlignment="1">
      <alignment horizontal="right" vertical="center"/>
    </xf>
    <xf numFmtId="0" fontId="6" fillId="0" borderId="0" xfId="14" applyFont="1" applyAlignment="1">
      <alignment horizontal="center" vertical="center"/>
    </xf>
    <xf numFmtId="166" fontId="2" fillId="0" borderId="0" xfId="1" applyNumberFormat="1" applyAlignment="1">
      <alignment vertical="center"/>
    </xf>
    <xf numFmtId="0" fontId="2" fillId="0" borderId="0" xfId="14" applyAlignment="1">
      <alignment vertical="center" wrapText="1"/>
    </xf>
    <xf numFmtId="0" fontId="6" fillId="7" borderId="0" xfId="14" applyFont="1" applyFill="1" applyAlignment="1">
      <alignment horizontal="center" vertical="center"/>
    </xf>
    <xf numFmtId="0" fontId="6" fillId="7" borderId="0" xfId="14" applyFont="1" applyFill="1" applyAlignment="1">
      <alignment horizontal="center" vertical="center" wrapText="1"/>
    </xf>
    <xf numFmtId="0" fontId="2" fillId="7" borderId="0" xfId="14" applyFill="1" applyAlignment="1">
      <alignment horizontal="center" vertical="center"/>
    </xf>
    <xf numFmtId="0" fontId="2" fillId="7" borderId="0" xfId="1" applyFill="1" applyAlignment="1">
      <alignment horizontal="left" vertical="center"/>
    </xf>
    <xf numFmtId="0" fontId="2" fillId="7" borderId="0" xfId="1" applyFill="1" applyAlignment="1">
      <alignment vertical="center"/>
    </xf>
    <xf numFmtId="0" fontId="2" fillId="7" borderId="0" xfId="1" applyFill="1" applyAlignment="1">
      <alignment horizontal="center" vertical="center"/>
    </xf>
    <xf numFmtId="0" fontId="2" fillId="7" borderId="0" xfId="1" applyFill="1" applyAlignment="1">
      <alignment horizontal="right" vertical="center"/>
    </xf>
    <xf numFmtId="166" fontId="2" fillId="7" borderId="0" xfId="1" applyNumberFormat="1" applyFill="1" applyAlignment="1">
      <alignment vertical="center"/>
    </xf>
    <xf numFmtId="2" fontId="2" fillId="7" borderId="0" xfId="1" applyNumberFormat="1" applyFill="1" applyAlignment="1">
      <alignment vertical="center"/>
    </xf>
    <xf numFmtId="2" fontId="2" fillId="7" borderId="0" xfId="14" applyNumberFormat="1" applyFill="1" applyAlignment="1">
      <alignment horizontal="center" vertical="center"/>
    </xf>
    <xf numFmtId="0" fontId="2" fillId="7" borderId="0" xfId="14" applyFill="1" applyAlignment="1">
      <alignment horizontal="left" vertical="center"/>
    </xf>
    <xf numFmtId="0" fontId="2" fillId="7" borderId="0" xfId="14" applyFill="1" applyAlignment="1">
      <alignment vertical="center"/>
    </xf>
    <xf numFmtId="0" fontId="2" fillId="7" borderId="0" xfId="14" applyFill="1" applyAlignment="1">
      <alignment horizontal="right" vertical="center"/>
    </xf>
    <xf numFmtId="167" fontId="2" fillId="7" borderId="0" xfId="1" applyNumberFormat="1" applyFill="1" applyAlignment="1">
      <alignment vertical="center"/>
    </xf>
    <xf numFmtId="166" fontId="2" fillId="7" borderId="0" xfId="14" applyNumberFormat="1" applyFill="1" applyAlignment="1">
      <alignment vertical="center"/>
    </xf>
    <xf numFmtId="0" fontId="2" fillId="7" borderId="0" xfId="14" applyFill="1" applyAlignment="1">
      <alignment vertical="center" wrapText="1"/>
    </xf>
    <xf numFmtId="166" fontId="2" fillId="7" borderId="0" xfId="14" applyNumberFormat="1" applyFill="1" applyAlignment="1">
      <alignment horizontal="right" vertical="center"/>
    </xf>
    <xf numFmtId="0" fontId="6" fillId="5" borderId="0" xfId="14" applyFont="1" applyFill="1" applyAlignment="1">
      <alignment vertical="center"/>
    </xf>
    <xf numFmtId="0" fontId="2" fillId="5" borderId="0" xfId="14" applyFill="1" applyAlignment="1">
      <alignment vertical="center"/>
    </xf>
    <xf numFmtId="0" fontId="2" fillId="5" borderId="0" xfId="14" applyFill="1" applyAlignment="1">
      <alignment vertical="center" wrapText="1"/>
    </xf>
    <xf numFmtId="0" fontId="2" fillId="5" borderId="0" xfId="14" applyFill="1" applyAlignment="1">
      <alignment horizontal="center" vertical="center"/>
    </xf>
    <xf numFmtId="0" fontId="2" fillId="5" borderId="0" xfId="14" applyFill="1" applyAlignment="1">
      <alignment horizontal="right" vertical="center"/>
    </xf>
    <xf numFmtId="0" fontId="6" fillId="5" borderId="0" xfId="14" applyFont="1" applyFill="1" applyAlignment="1">
      <alignment horizontal="center" vertical="center"/>
    </xf>
    <xf numFmtId="43" fontId="2" fillId="7" borderId="0" xfId="20" applyFont="1" applyFill="1" applyAlignment="1">
      <alignment vertical="center"/>
    </xf>
    <xf numFmtId="43" fontId="2" fillId="0" borderId="0" xfId="20" applyFont="1" applyFill="1" applyAlignment="1">
      <alignment vertical="center"/>
    </xf>
    <xf numFmtId="43" fontId="6" fillId="5" borderId="6" xfId="20" applyFont="1" applyFill="1" applyBorder="1" applyAlignment="1">
      <alignment horizontal="left"/>
    </xf>
    <xf numFmtId="43" fontId="2" fillId="5" borderId="0" xfId="20" applyFont="1" applyFill="1" applyAlignment="1">
      <alignment vertical="center"/>
    </xf>
    <xf numFmtId="0" fontId="2" fillId="0" borderId="0" xfId="1" applyAlignment="1">
      <alignment horizontal="center"/>
    </xf>
    <xf numFmtId="0" fontId="2" fillId="7" borderId="0" xfId="1" applyFill="1" applyAlignment="1">
      <alignment horizontal="center"/>
    </xf>
    <xf numFmtId="167" fontId="2" fillId="7" borderId="0" xfId="1" applyNumberFormat="1" applyFill="1" applyAlignment="1">
      <alignment horizontal="center"/>
    </xf>
    <xf numFmtId="0" fontId="6" fillId="5" borderId="0" xfId="1" applyFont="1" applyFill="1" applyAlignment="1">
      <alignment horizontal="center"/>
    </xf>
    <xf numFmtId="0" fontId="2" fillId="5" borderId="0" xfId="1" applyFill="1" applyAlignment="1">
      <alignment horizontal="center"/>
    </xf>
    <xf numFmtId="0" fontId="2" fillId="0" borderId="0" xfId="1" applyAlignment="1">
      <alignment horizontal="left"/>
    </xf>
    <xf numFmtId="0" fontId="2" fillId="7" borderId="0" xfId="1" applyFill="1" applyAlignment="1">
      <alignment horizontal="left"/>
    </xf>
    <xf numFmtId="1" fontId="2" fillId="7" borderId="0" xfId="1" applyNumberFormat="1" applyFill="1"/>
    <xf numFmtId="0" fontId="3" fillId="0" borderId="0" xfId="14" applyFont="1" applyAlignment="1">
      <alignment horizontal="center" vertical="center"/>
    </xf>
    <xf numFmtId="0" fontId="2" fillId="5" borderId="0" xfId="1" applyFill="1" applyAlignment="1">
      <alignment horizontal="left"/>
    </xf>
    <xf numFmtId="186" fontId="6" fillId="0" borderId="6" xfId="0" applyNumberFormat="1" applyFont="1" applyBorder="1" applyAlignment="1">
      <alignment horizontal="left"/>
    </xf>
    <xf numFmtId="0" fontId="6" fillId="0" borderId="0" xfId="1" applyFont="1" applyAlignment="1">
      <alignment horizontal="center"/>
    </xf>
    <xf numFmtId="186" fontId="6" fillId="5" borderId="0" xfId="0" applyNumberFormat="1" applyFont="1" applyFill="1" applyAlignment="1">
      <alignment horizontal="left"/>
    </xf>
    <xf numFmtId="43" fontId="2" fillId="7" borderId="0" xfId="20" applyFont="1" applyFill="1"/>
    <xf numFmtId="43" fontId="2" fillId="5" borderId="0" xfId="20" applyFont="1" applyFill="1"/>
    <xf numFmtId="0" fontId="6" fillId="0" borderId="0" xfId="0" applyFont="1"/>
    <xf numFmtId="43" fontId="6" fillId="7" borderId="0" xfId="20" applyFont="1" applyFill="1" applyAlignment="1">
      <alignment horizontal="center" vertical="center"/>
    </xf>
    <xf numFmtId="43" fontId="2" fillId="5" borderId="0" xfId="20" applyFont="1" applyFill="1" applyAlignment="1">
      <alignment horizontal="center" vertical="center"/>
    </xf>
    <xf numFmtId="43" fontId="2" fillId="7" borderId="0" xfId="20" applyFont="1" applyFill="1" applyAlignment="1">
      <alignment horizontal="center" vertical="center"/>
    </xf>
    <xf numFmtId="43" fontId="2" fillId="7" borderId="0" xfId="20" applyFont="1" applyFill="1" applyAlignment="1">
      <alignment horizontal="right" vertical="center"/>
    </xf>
    <xf numFmtId="43" fontId="6" fillId="7" borderId="0" xfId="20" applyFont="1" applyFill="1" applyAlignment="1">
      <alignment horizontal="center" vertical="center" wrapText="1"/>
    </xf>
    <xf numFmtId="43" fontId="2" fillId="5" borderId="0" xfId="20" applyFont="1" applyFill="1" applyAlignment="1">
      <alignment horizontal="right" vertical="center"/>
    </xf>
    <xf numFmtId="43" fontId="6" fillId="5" borderId="0" xfId="20" applyFont="1" applyFill="1" applyAlignment="1">
      <alignment horizontal="center" vertical="center"/>
    </xf>
    <xf numFmtId="0" fontId="2" fillId="0" borderId="0" xfId="2" applyFont="1" applyAlignment="1">
      <alignment wrapText="1"/>
    </xf>
    <xf numFmtId="186" fontId="6" fillId="0" borderId="0" xfId="0" applyNumberFormat="1" applyFont="1" applyAlignment="1">
      <alignment horizontal="left"/>
    </xf>
    <xf numFmtId="186" fontId="6" fillId="0" borderId="0" xfId="0" applyNumberFormat="1" applyFont="1"/>
    <xf numFmtId="186" fontId="2" fillId="7" borderId="0" xfId="29" applyNumberFormat="1" applyFill="1"/>
    <xf numFmtId="0" fontId="12" fillId="5" borderId="0" xfId="1" applyFont="1" applyFill="1"/>
    <xf numFmtId="0" fontId="13" fillId="5" borderId="0" xfId="1" applyFont="1" applyFill="1"/>
    <xf numFmtId="0" fontId="35" fillId="5" borderId="0" xfId="1" applyFont="1" applyFill="1"/>
    <xf numFmtId="0" fontId="35" fillId="5" borderId="0" xfId="1" applyFont="1" applyFill="1" applyAlignment="1">
      <alignment horizontal="right"/>
    </xf>
    <xf numFmtId="2" fontId="35" fillId="5" borderId="0" xfId="1" applyNumberFormat="1" applyFont="1" applyFill="1" applyAlignment="1">
      <alignment horizontal="right"/>
    </xf>
    <xf numFmtId="1" fontId="35" fillId="5" borderId="0" xfId="1" applyNumberFormat="1" applyFont="1" applyFill="1" applyAlignment="1">
      <alignment horizontal="right"/>
    </xf>
    <xf numFmtId="0" fontId="35" fillId="0" borderId="0" xfId="1" applyFont="1"/>
    <xf numFmtId="166" fontId="2" fillId="5" borderId="0" xfId="1" applyNumberFormat="1" applyFill="1" applyAlignment="1">
      <alignment horizontal="right"/>
    </xf>
    <xf numFmtId="0" fontId="12" fillId="5" borderId="0" xfId="0" applyFont="1" applyFill="1"/>
    <xf numFmtId="0" fontId="5" fillId="7" borderId="0" xfId="0" applyFont="1" applyFill="1"/>
    <xf numFmtId="0" fontId="23" fillId="2" borderId="0" xfId="29" applyFont="1" applyFill="1"/>
    <xf numFmtId="0" fontId="16" fillId="2" borderId="0" xfId="29" applyFont="1" applyFill="1"/>
    <xf numFmtId="0" fontId="16" fillId="3" borderId="0" xfId="29" applyFont="1" applyFill="1"/>
    <xf numFmtId="0" fontId="24" fillId="2" borderId="0" xfId="29" applyFont="1" applyFill="1"/>
    <xf numFmtId="1" fontId="24" fillId="2" borderId="0" xfId="29" applyNumberFormat="1" applyFont="1" applyFill="1"/>
    <xf numFmtId="0" fontId="2" fillId="2" borderId="0" xfId="29" applyFill="1" applyAlignment="1">
      <alignment horizontal="right"/>
    </xf>
    <xf numFmtId="1" fontId="2" fillId="2" borderId="0" xfId="29" applyNumberFormat="1" applyFill="1" applyAlignment="1">
      <alignment horizontal="right"/>
    </xf>
    <xf numFmtId="0" fontId="36" fillId="0" borderId="0" xfId="29" applyFont="1"/>
    <xf numFmtId="0" fontId="37" fillId="0" borderId="0" xfId="29" applyFont="1"/>
    <xf numFmtId="185" fontId="37" fillId="0" borderId="0" xfId="29" applyNumberFormat="1" applyFont="1"/>
    <xf numFmtId="0" fontId="2" fillId="0" borderId="17" xfId="29" applyBorder="1"/>
    <xf numFmtId="0" fontId="2" fillId="0" borderId="16" xfId="29" applyBorder="1"/>
    <xf numFmtId="0" fontId="18" fillId="0" borderId="16" xfId="29" applyFont="1" applyBorder="1" applyAlignment="1">
      <alignment horizontal="center"/>
    </xf>
    <xf numFmtId="0" fontId="2" fillId="0" borderId="15" xfId="29" applyBorder="1"/>
    <xf numFmtId="0" fontId="18" fillId="0" borderId="26" xfId="29" applyFont="1" applyBorder="1"/>
    <xf numFmtId="0" fontId="37" fillId="0" borderId="33" xfId="29" applyFont="1" applyBorder="1" applyAlignment="1">
      <alignment horizontal="center"/>
    </xf>
    <xf numFmtId="0" fontId="37" fillId="0" borderId="27" xfId="29" applyFont="1" applyBorder="1" applyAlignment="1">
      <alignment horizontal="center"/>
    </xf>
    <xf numFmtId="0" fontId="37" fillId="9" borderId="32" xfId="29" applyFont="1" applyFill="1" applyBorder="1"/>
    <xf numFmtId="188" fontId="18" fillId="9" borderId="18" xfId="31" applyNumberFormat="1" applyFont="1" applyFill="1" applyBorder="1"/>
    <xf numFmtId="188" fontId="18" fillId="9" borderId="34" xfId="31" applyNumberFormat="1" applyFont="1" applyFill="1" applyBorder="1"/>
    <xf numFmtId="0" fontId="2" fillId="0" borderId="36" xfId="29" applyBorder="1"/>
    <xf numFmtId="3" fontId="0" fillId="0" borderId="12" xfId="31" applyNumberFormat="1" applyFont="1" applyBorder="1"/>
    <xf numFmtId="3" fontId="0" fillId="0" borderId="35" xfId="31" applyNumberFormat="1" applyFont="1" applyBorder="1"/>
    <xf numFmtId="188" fontId="1" fillId="0" borderId="12" xfId="31" applyNumberFormat="1" applyFont="1" applyBorder="1"/>
    <xf numFmtId="188" fontId="1" fillId="0" borderId="35" xfId="31" applyNumberFormat="1" applyFont="1" applyBorder="1"/>
    <xf numFmtId="0" fontId="18" fillId="9" borderId="36" xfId="29" applyFont="1" applyFill="1" applyBorder="1"/>
    <xf numFmtId="188" fontId="18" fillId="9" borderId="12" xfId="31" applyNumberFormat="1" applyFont="1" applyFill="1" applyBorder="1"/>
    <xf numFmtId="188" fontId="18" fillId="9" borderId="35" xfId="31" applyNumberFormat="1" applyFont="1" applyFill="1" applyBorder="1"/>
    <xf numFmtId="0" fontId="18" fillId="9" borderId="28" xfId="29" applyFont="1" applyFill="1" applyBorder="1"/>
    <xf numFmtId="188" fontId="18" fillId="9" borderId="31" xfId="31" applyNumberFormat="1" applyFont="1" applyFill="1" applyBorder="1"/>
    <xf numFmtId="188" fontId="18" fillId="9" borderId="37" xfId="31" applyNumberFormat="1" applyFont="1" applyFill="1" applyBorder="1"/>
    <xf numFmtId="43" fontId="2" fillId="2" borderId="0" xfId="20" applyFont="1" applyFill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right"/>
    </xf>
    <xf numFmtId="0" fontId="23" fillId="2" borderId="0" xfId="0" applyFont="1" applyFill="1"/>
    <xf numFmtId="0" fontId="23" fillId="2" borderId="22" xfId="0" applyFont="1" applyFill="1" applyBorder="1" applyAlignment="1">
      <alignment horizontal="center" vertical="center" textRotation="90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top" wrapText="1" indent="4"/>
    </xf>
    <xf numFmtId="0" fontId="6" fillId="2" borderId="0" xfId="0" applyFont="1" applyFill="1" applyAlignment="1">
      <alignment horizontal="right" vertical="top" wrapText="1"/>
    </xf>
    <xf numFmtId="0" fontId="23" fillId="2" borderId="0" xfId="0" applyFont="1" applyFill="1" applyAlignment="1"/>
    <xf numFmtId="0" fontId="23" fillId="2" borderId="19" xfId="0" applyFont="1" applyFill="1" applyBorder="1" applyAlignment="1">
      <alignment horizontal="center" vertical="center" textRotation="90"/>
    </xf>
    <xf numFmtId="0" fontId="23" fillId="2" borderId="18" xfId="0" applyFont="1" applyFill="1" applyBorder="1" applyAlignment="1">
      <alignment horizontal="center" vertical="center" textRotation="90"/>
    </xf>
    <xf numFmtId="0" fontId="23" fillId="2" borderId="43" xfId="0" applyFont="1" applyFill="1" applyBorder="1" applyAlignment="1">
      <alignment horizontal="center" vertical="center" textRotation="90"/>
    </xf>
    <xf numFmtId="0" fontId="23" fillId="2" borderId="29" xfId="0" applyFont="1" applyFill="1" applyBorder="1" applyAlignment="1">
      <alignment horizontal="center" vertical="center" textRotation="90"/>
    </xf>
    <xf numFmtId="0" fontId="23" fillId="2" borderId="30" xfId="0" applyFont="1" applyFill="1" applyBorder="1" applyAlignment="1">
      <alignment horizontal="center" vertical="center" textRotation="90"/>
    </xf>
    <xf numFmtId="0" fontId="23" fillId="2" borderId="22" xfId="0" applyFont="1" applyFill="1" applyBorder="1" applyAlignment="1">
      <alignment horizontal="center" vertical="center" textRotation="90"/>
    </xf>
    <xf numFmtId="0" fontId="23" fillId="2" borderId="11" xfId="0" applyFont="1" applyFill="1" applyBorder="1" applyAlignment="1">
      <alignment wrapText="1"/>
    </xf>
    <xf numFmtId="0" fontId="23" fillId="2" borderId="13" xfId="0" applyFont="1" applyFill="1" applyBorder="1" applyAlignment="1">
      <alignment wrapText="1"/>
    </xf>
    <xf numFmtId="0" fontId="23" fillId="2" borderId="14" xfId="0" applyFont="1" applyFill="1" applyBorder="1" applyAlignment="1">
      <alignment wrapText="1"/>
    </xf>
    <xf numFmtId="0" fontId="23" fillId="2" borderId="7" xfId="0" applyFont="1" applyFill="1" applyBorder="1" applyAlignment="1">
      <alignment horizontal="left"/>
    </xf>
    <xf numFmtId="0" fontId="23" fillId="2" borderId="6" xfId="0" applyFont="1" applyFill="1" applyBorder="1" applyAlignment="1">
      <alignment horizontal="left"/>
    </xf>
    <xf numFmtId="0" fontId="23" fillId="2" borderId="10" xfId="0" applyFont="1" applyFill="1" applyBorder="1" applyAlignment="1">
      <alignment horizontal="left"/>
    </xf>
    <xf numFmtId="0" fontId="23" fillId="2" borderId="9" xfId="0" applyFont="1" applyFill="1" applyBorder="1" applyAlignment="1"/>
    <xf numFmtId="0" fontId="23" fillId="2" borderId="2" xfId="0" applyFont="1" applyFill="1" applyBorder="1" applyAlignment="1"/>
    <xf numFmtId="0" fontId="2" fillId="2" borderId="0" xfId="0" applyFont="1" applyFill="1" applyAlignment="1">
      <alignment horizontal="right"/>
    </xf>
    <xf numFmtId="0" fontId="16" fillId="3" borderId="0" xfId="29" applyFont="1" applyFill="1" applyAlignment="1">
      <alignment horizontal="center"/>
    </xf>
    <xf numFmtId="167" fontId="2" fillId="7" borderId="0" xfId="3" applyNumberFormat="1" applyFont="1" applyFill="1" applyBorder="1" applyAlignment="1">
      <alignment wrapText="1"/>
    </xf>
    <xf numFmtId="167" fontId="2" fillId="7" borderId="0" xfId="2" applyNumberFormat="1" applyFont="1" applyFill="1" applyAlignment="1">
      <alignment wrapText="1"/>
    </xf>
    <xf numFmtId="167" fontId="2" fillId="5" borderId="0" xfId="1" applyNumberFormat="1" applyFill="1"/>
    <xf numFmtId="167" fontId="2" fillId="0" borderId="0" xfId="3" applyNumberFormat="1" applyFont="1" applyFill="1" applyBorder="1" applyAlignment="1">
      <alignment wrapText="1"/>
    </xf>
    <xf numFmtId="167" fontId="2" fillId="0" borderId="0" xfId="1" applyNumberFormat="1"/>
    <xf numFmtId="167" fontId="2" fillId="7" borderId="0" xfId="20" applyNumberFormat="1" applyFont="1" applyFill="1" applyAlignment="1">
      <alignment horizontal="center"/>
    </xf>
  </cellXfs>
  <cellStyles count="83">
    <cellStyle name="20% - Accent5 2" xfId="50" xr:uid="{BF40593F-E364-4531-AAB1-A1C9E8361904}"/>
    <cellStyle name="20% - Accent5 3" xfId="68" xr:uid="{73A4CC8F-1D11-419E-94BC-10B95FFC30D0}"/>
    <cellStyle name="Body: normal cell" xfId="21" xr:uid="{00000000-0005-0000-0000-000000000000}"/>
    <cellStyle name="Comma" xfId="20" builtinId="3"/>
    <cellStyle name="Comma 10 2" xfId="31" xr:uid="{55834248-ADC2-4D27-A0E2-1C15E796B094}"/>
    <cellStyle name="Comma 10 2 2" xfId="55" xr:uid="{9527FF1B-4582-4601-841F-AFCAE86A0E65}"/>
    <cellStyle name="Comma 10 2 3" xfId="73" xr:uid="{4E82237D-AA81-4EF6-A193-2A543BA6C525}"/>
    <cellStyle name="Comma 2" xfId="24" xr:uid="{383BF137-C69B-4973-B9BE-17A14874EFEF}"/>
    <cellStyle name="Comma 2 2" xfId="30" xr:uid="{4CC4307B-BFF2-49D2-BCD0-56F353C672FB}"/>
    <cellStyle name="Comma 2 2 2" xfId="38" xr:uid="{174047C5-163C-4302-A790-FF4522D488EB}"/>
    <cellStyle name="Comma 2 2 2 2" xfId="59" xr:uid="{03B803A6-F7BA-44EE-85F8-10EE8A726635}"/>
    <cellStyle name="Comma 2 2 2 3" xfId="77" xr:uid="{34E92427-89F2-4C4F-AEF4-D9B9DD4E54C7}"/>
    <cellStyle name="Comma 2 2 3" xfId="54" xr:uid="{DAE9A1D3-2EFC-488C-80C5-D7FFE9F1F141}"/>
    <cellStyle name="Comma 2 2 4" xfId="72" xr:uid="{09288D65-231A-41D4-8A0D-579270ACB180}"/>
    <cellStyle name="Comma 2 3" xfId="32" xr:uid="{05530E4F-C022-4259-B83B-978F35C036E3}"/>
    <cellStyle name="Comma 2 3 2" xfId="56" xr:uid="{E2111BEB-0403-495C-88E0-9394446A623C}"/>
    <cellStyle name="Comma 2 3 3" xfId="74" xr:uid="{49E4D961-D9D3-4077-8D8D-69D1D9400D9A}"/>
    <cellStyle name="Comma 2 4" xfId="51" xr:uid="{435FCCB5-AEFA-4A6D-B124-932D5B158084}"/>
    <cellStyle name="Comma 2 5" xfId="69" xr:uid="{4A5687CD-60CE-4618-BE69-9EE9DEB1CD4A}"/>
    <cellStyle name="Comma 26" xfId="37" xr:uid="{734B03BF-8205-4245-AD6B-19A5E49C4949}"/>
    <cellStyle name="Comma 3" xfId="3" xr:uid="{00000000-0005-0000-0000-000002000000}"/>
    <cellStyle name="Comma 3 2" xfId="53" xr:uid="{EDE1C7A6-0CA1-4577-ADC2-EC16EFED9E43}"/>
    <cellStyle name="Comma 3 3" xfId="71" xr:uid="{75C2F1E8-9F70-471E-BB58-B20ACF5142AA}"/>
    <cellStyle name="Comma 3 7" xfId="36" xr:uid="{F00CAD44-AB27-4C8D-B66C-F539D4F66214}"/>
    <cellStyle name="Comma 4" xfId="35" xr:uid="{3EE9A86F-D6AE-4429-A99A-CE726781DE61}"/>
    <cellStyle name="Comma 4 2" xfId="43" xr:uid="{52FA7338-CFE6-43DE-ABC6-398D833040FD}"/>
    <cellStyle name="Comma 4 2 2" xfId="64" xr:uid="{E0628202-D3FD-465B-B690-CCBB528DD0F4}"/>
    <cellStyle name="Comma 4 2 3" xfId="82" xr:uid="{E27A4B3D-2C9D-48B3-8E9B-49EE527BE08D}"/>
    <cellStyle name="Comma 4 3" xfId="58" xr:uid="{328BB38B-360B-43D5-BCAA-1A74905CF017}"/>
    <cellStyle name="Comma 4 4" xfId="76" xr:uid="{EB6A34AB-9A13-4AC3-9EA2-AE2DF4C05E9E}"/>
    <cellStyle name="Comma 5" xfId="40" xr:uid="{C563FBE3-0D9B-4E6B-9793-11F68A25BFC1}"/>
    <cellStyle name="Comma 5 2" xfId="61" xr:uid="{E51AB621-DE4E-4238-B683-A07055FEDBB9}"/>
    <cellStyle name="Comma 5 3" xfId="79" xr:uid="{FCC01FE1-7561-4B22-AE7E-F27E2204788C}"/>
    <cellStyle name="Comma 6" xfId="52" xr:uid="{8B4E3575-0A68-4DC6-8A36-396F9CE2C6EE}"/>
    <cellStyle name="Comma 6 2" xfId="70" xr:uid="{A1B2E382-6950-4CFC-A7F9-82CFE1B11D78}"/>
    <cellStyle name="Comma 7" xfId="49" xr:uid="{67F3E287-9429-493C-8124-FB98730A22A3}"/>
    <cellStyle name="Comma 8" xfId="67" xr:uid="{873882CC-901E-44A5-8200-CA160719491D}"/>
    <cellStyle name="Hyperlink" xfId="9" builtinId="8"/>
    <cellStyle name="Hyperlink 2" xfId="47" xr:uid="{DEE92FF7-0F62-454D-868B-2A8CBF59DDB0}"/>
    <cellStyle name="Hyperlink 2 3" xfId="19" xr:uid="{00000000-0005-0000-0000-000005000000}"/>
    <cellStyle name="Hyperlink 3" xfId="45" xr:uid="{78B8EA52-B392-4A6A-BCC7-FFAB872FF477}"/>
    <cellStyle name="Hyperlink 4" xfId="12" xr:uid="{00000000-0005-0000-0000-000006000000}"/>
    <cellStyle name="Normal" xfId="0" builtinId="0"/>
    <cellStyle name="Normal 10" xfId="22" xr:uid="{421E1187-2C86-46BE-9A3B-F71B5BF6A986}"/>
    <cellStyle name="Normal 10 2" xfId="29" xr:uid="{FCA984BE-AC1A-4430-9273-2C82AD48EAC4}"/>
    <cellStyle name="Normal 10 3" xfId="25" xr:uid="{75C0FE41-C443-4FF9-AA2A-69378F5BFDF6}"/>
    <cellStyle name="Normal 14 2" xfId="13" xr:uid="{00000000-0005-0000-0000-000008000000}"/>
    <cellStyle name="Normal 2" xfId="1" xr:uid="{00000000-0005-0000-0000-000009000000}"/>
    <cellStyle name="Normal 2 2 2" xfId="14" xr:uid="{00000000-0005-0000-0000-00000A000000}"/>
    <cellStyle name="Normal 2 3" xfId="34" xr:uid="{7D8BCC00-66B9-489D-983B-0B806C53AA9F}"/>
    <cellStyle name="Normal 2 3 2" xfId="42" xr:uid="{CE4FEA71-75B3-458C-A886-A8C3127DACDC}"/>
    <cellStyle name="Normal 2 3 2 2" xfId="63" xr:uid="{E4A22D2C-69AA-4C51-9311-A9C7F64938C4}"/>
    <cellStyle name="Normal 2 3 2 3" xfId="81" xr:uid="{AB329394-A962-49CB-A4A5-6E93B01F7E1B}"/>
    <cellStyle name="Normal 2 3 3" xfId="57" xr:uid="{3D7574BE-75D1-4889-82F2-F7BB5A83CE32}"/>
    <cellStyle name="Normal 2 3 4" xfId="75" xr:uid="{6BD70D2F-52BA-4421-9942-911AC6B90373}"/>
    <cellStyle name="Normal 2 5" xfId="16" xr:uid="{00000000-0005-0000-0000-00000B000000}"/>
    <cellStyle name="Normal 22" xfId="15" xr:uid="{00000000-0005-0000-0000-00000C000000}"/>
    <cellStyle name="Normal 23 2" xfId="17" xr:uid="{00000000-0005-0000-0000-00000D000000}"/>
    <cellStyle name="Normal 25" xfId="11" xr:uid="{00000000-0005-0000-0000-00000E000000}"/>
    <cellStyle name="Normal 3" xfId="4" xr:uid="{00000000-0005-0000-0000-00000F000000}"/>
    <cellStyle name="Normal 3 2" xfId="5" xr:uid="{00000000-0005-0000-0000-000010000000}"/>
    <cellStyle name="Normal 3 2 2" xfId="78" xr:uid="{3FCAF24A-EA72-43D1-9FB4-ABE0EF89CE9F}"/>
    <cellStyle name="Normal 3 2 3" xfId="60" xr:uid="{F9981BB1-19B7-457B-B9D2-809651F72FCD}"/>
    <cellStyle name="Normal 3 3" xfId="46" xr:uid="{598DA794-21AC-474E-A44A-D5BD73C500AE}"/>
    <cellStyle name="Normal 3 4" xfId="39" xr:uid="{44C20543-0D2F-41FE-9B57-48D5502BF6EF}"/>
    <cellStyle name="Normal 4" xfId="10" xr:uid="{00000000-0005-0000-0000-000011000000}"/>
    <cellStyle name="Normal 4 2" xfId="28" xr:uid="{0923BBFC-B04B-4422-B5EE-52546F7BBE3A}"/>
    <cellStyle name="Normal 4 3" xfId="27" xr:uid="{9F3768AD-FA9D-4171-9987-DC74C310E4EB}"/>
    <cellStyle name="Normal 5" xfId="44" xr:uid="{0D8525B7-AC3E-47C3-8F6F-0947098F3FAB}"/>
    <cellStyle name="Normal 6" xfId="41" xr:uid="{79B06091-D20A-4DCC-B2E7-1EE72B450E87}"/>
    <cellStyle name="Normal 6 2" xfId="62" xr:uid="{1493CB60-A3D8-4C88-A599-BB67CD7E9252}"/>
    <cellStyle name="Normal 6 3" xfId="80" xr:uid="{B1F04748-9B0D-4E4C-AD33-02A027DEEC30}"/>
    <cellStyle name="Normal 7" xfId="6" xr:uid="{00000000-0005-0000-0000-000012000000}"/>
    <cellStyle name="Normal 7 2" xfId="65" xr:uid="{4078909D-2549-4149-AE91-4B4393EECA3C}"/>
    <cellStyle name="Normal 8" xfId="23" xr:uid="{DE3EAD6E-E96A-48D8-B8DA-70C17B8B0EC2}"/>
    <cellStyle name="Normal_EPAUS9r_08_SRC_Coal_v0.1a" xfId="7" xr:uid="{00000000-0005-0000-0000-000015000000}"/>
    <cellStyle name="Normal_Sheet1" xfId="2" xr:uid="{00000000-0005-0000-0000-000019000000}"/>
    <cellStyle name="Normale_B2020" xfId="26" xr:uid="{F793A12D-36EA-4291-9135-317E9AB6162B}"/>
    <cellStyle name="Percent 11" xfId="18" xr:uid="{00000000-0005-0000-0000-00001B000000}"/>
    <cellStyle name="Percent 2" xfId="8" xr:uid="{00000000-0005-0000-0000-00001C000000}"/>
    <cellStyle name="Percent 3" xfId="48" xr:uid="{B4247A73-3622-4CE9-8768-4C1711D32B69}"/>
    <cellStyle name="Percent 4" xfId="66" xr:uid="{0000BDAE-6E90-407C-807A-9A6B755E463D}"/>
    <cellStyle name="Pourcentage 2" xfId="33" xr:uid="{558E94B0-DD8A-4E6E-B0CA-2ADD2CC910DB}"/>
  </cellStyles>
  <dxfs count="1"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FF99"/>
      <color rgb="FFFFFFCC"/>
      <color rgb="FFF587CE"/>
      <color rgb="FF9999FF"/>
      <color rgb="FFFF0066"/>
      <color rgb="FF1D45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41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.ad.epa.gov\ord\RTP\Users\E-J\jwitt02\Net%20MyDocuments\Industrial%20sector\Iron%20and%20Steel\IronSteelCokeModel2000_Final%20Coke%20and%20I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EMODEL\China\Anhui\Scen4\MODE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.ad.epa.gov\ord\ehs\DOCUME~1\svijay\LOCALS~1\Temp\notesFCBCEE\ISIS%20Inputs%20Pulp%20and%20Paper%201-16-0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IV\NRML_AEMD\DROP\JWitt\Final%20Files\CHP%20Paper\Scenario%20workbooks\EPAUS9r_14_Com_v1.2_ADV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Evelyn\My%20Documents\MARKAL\EPA%20national%20model\from%20EPA\EPA%20CD\EPA%20CD\all%20files\MARKAL-coal2002BU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00518\Local%20Settings\Temporary%20Internet%20Files\OLKA3\Risk%20Analysis%20(T2)_nitric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cf10684\inventory06by\WWInventory\2006%20Inventory\Uncertainty\Trial2_RiskAnalysis(t2)_WW_09120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INDOWS\TEMP\notesE1EF34\RiskAnalysis(t2)_WW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.ad.epa.gov\ord\RTP\Users\E-J\jwitt02\Net%20MyDocuments\Industrial%20sector\Pulp%20and%20Paper\PP_Workbook_v10_final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.ad.epa.gov\ord\Documents%20and%20Settings\dwinters\My%20Documents\Projects\MARKAL%20WA%204-12\Task_2_PnP\ISIS_inputs_Pulp_Paper_v8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.ad.epa.gov\ord\Documents%20and%20Settings\dwinters\My%20Documents\Projects\MARKAL%20WA%204-12\Task_2_PnP\boneyard\ISIS_nInputs-dc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Owner\My%20Documents\MARKAL\EPA%20national%20model\Supply%20&amp;%20Ups\coal\CMM_SUPPLY_dat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.ad.epa.gov\ord\RTP\Users\E-J\jwitt02\Net%20MyDocuments\EPAUS9r_14_IND_v0.0.1122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.ad.epa.gov\ord\ehe\Projects\0210742-ERG_EPA_(Opt4)\0210742.004.012-MARKAL\Data_and_Tools\Task_1_Cement\cement_CO2_GHGreporting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AGE\saic_technology\ResCOM\New%20Microsoft%20Excel%20Workshe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.ad.epa.gov\ord\RTP\Users\E-J\jwitt02\Net%20MyDocuments\EPAUS9r_12_IND_v1.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mdoorn\Local%20Settings\Temporary%20Internet%20Files\OLK9\Wastewater%202003%20v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14348\Local%20Settings\Temporary%20Internet%20Files\OLK18\Wastewater\Wastewater%202003%20v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cf10684\inventory06by\Documents%20and%20Settings\14348\Local%20Settings\Temporary%20Internet%20Files\OLK18\Wastewater\Wastewater%202003%20v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.ad.epa.gov\ord\ehe\WWInventory\2007%20Inventory\Inventory%20Files\WastewaterTreatment07_3310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temphold\TMPL_R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rdodder$\EMODEL\China\Anhui\Scen4\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face"/>
      <sheetName val="Baseline-Steel Mill Products"/>
      <sheetName val="Control-Steel Mill Products"/>
      <sheetName val="WithReg-Steel Mill Products"/>
      <sheetName val="Baseline-Coke"/>
      <sheetName val="ControlCosts-Coke"/>
      <sheetName val="WithReg-Coke"/>
      <sheetName val="Foundry Module"/>
      <sheetName val="Results"/>
      <sheetName val="PPI COK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okup tables"/>
      <sheetName val="input prices"/>
      <sheetName val="input coefficients"/>
      <sheetName val="mill data by product"/>
      <sheetName val="P&amp;P units"/>
      <sheetName val="emissions abatement"/>
      <sheetName val="emis abat cal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Sv6.1-Home"/>
      <sheetName val="Commodities"/>
      <sheetName val="Constraints"/>
      <sheetName val="Technologies"/>
      <sheetName val="ConstrData"/>
      <sheetName val="CommData_Demand"/>
      <sheetName val="TechData_COM"/>
      <sheetName val="TechData_Emis"/>
      <sheetName val="TechData_SESC"/>
      <sheetName val="TechData_ZZ"/>
      <sheetName val="Sol_PV"/>
      <sheetName val="AEO14 Renew"/>
      <sheetName val="Solar Raw Data"/>
      <sheetName val="RESID"/>
      <sheetName val="Mkt Shares raw"/>
      <sheetName val="CLT raw data"/>
      <sheetName val="Aggregated Data"/>
      <sheetName val="AEO14 Com Tech"/>
      <sheetName val="DMD ByRegion"/>
      <sheetName val="ComDemand"/>
      <sheetName val="CMCalc"/>
      <sheetName val="Pop"/>
      <sheetName val="Conversion Factors"/>
      <sheetName val="EmisCO2Coef"/>
      <sheetName val="EmisBC"/>
      <sheetName val="EmisOC"/>
      <sheetName val="EmisCom"/>
      <sheetName val="TechData_CHP"/>
      <sheetName val="CHPParam"/>
      <sheetName val="CHPInst"/>
      <sheetName val="Emiss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MARKAL data"/>
      <sheetName val="energy carriers"/>
      <sheetName val="Summary"/>
      <sheetName val="CUM"/>
      <sheetName val="Res-Sulfur"/>
      <sheetName val="Reserves"/>
      <sheetName val="Steps"/>
      <sheetName val="Period Averages"/>
      <sheetName val="Coal Supply Curves"/>
      <sheetName val="Supply Curve Mapping"/>
      <sheetName val="Key to Supply Curve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c Inputs"/>
      <sheetName val="RiskRGT2.Step2.RelateR6C7"/>
      <sheetName val="T2.Step1.Sources"/>
      <sheetName val="T2.Step2.ResultsTemplate"/>
      <sheetName val="Conversions"/>
      <sheetName val="Summary Quick Report"/>
      <sheetName val="Output D13"/>
      <sheetName val="Outputs Data Report"/>
      <sheetName val="Output Graphs"/>
      <sheetName val="Input Grap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c Inputs"/>
      <sheetName val="RiskRGT2.Step2.RelateR6C7"/>
      <sheetName val="RiskRGT2.Step2.RelateR31C7"/>
      <sheetName val="RiskRGT2.Step2.RelateR56C7"/>
      <sheetName val="T2.Step1.Sources"/>
      <sheetName val="Conversions"/>
      <sheetName val="Summary Quick Report"/>
      <sheetName val="IndustrialWW F88"/>
      <sheetName val="DomesticWW F89"/>
      <sheetName val="TotalWW D92"/>
      <sheetName val="Summary Report"/>
      <sheetName val="Outputs Data Report"/>
      <sheetName val="Inputs Data Report"/>
      <sheetName val="Output Graphs"/>
      <sheetName val="Input Graph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c Inputs"/>
      <sheetName val="RiskRGT2.Step2.RelateR6C7"/>
      <sheetName val="RiskRGT2.Step2.RelateR31C7"/>
      <sheetName val="RiskRGT2.Step2.RelateR56C7"/>
      <sheetName val="T2.Step1.Sources"/>
      <sheetName val="T2.Step2.ResultsTemplate"/>
      <sheetName val="Conversions"/>
      <sheetName val="Summary Quick Report"/>
      <sheetName val="Output2 F45"/>
      <sheetName val="Output3 F46"/>
      <sheetName val="Output D49"/>
      <sheetName val="Outputs Data Report"/>
      <sheetName val="Output Graphs"/>
      <sheetName val="Input Grap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A"/>
      <sheetName val="QA Emails"/>
      <sheetName val="QA-Tech Review"/>
      <sheetName val="Introduction"/>
      <sheetName val="Tech Authors"/>
      <sheetName val="References"/>
      <sheetName val="Methodology"/>
      <sheetName val="-------"/>
      <sheetName val="R0i"/>
      <sheetName val="R1i"/>
      <sheetName val="R2i"/>
      <sheetName val="R3i"/>
      <sheetName val="R4i"/>
      <sheetName val="R5i"/>
      <sheetName val="R6i"/>
      <sheetName val="R7i"/>
      <sheetName val="R8i"/>
      <sheetName val="R9i"/>
      <sheetName val="------"/>
      <sheetName val="R0p"/>
      <sheetName val="R1p"/>
      <sheetName val="R2p"/>
      <sheetName val="R3p"/>
      <sheetName val="R4p"/>
      <sheetName val="R5p"/>
      <sheetName val="R6p"/>
      <sheetName val="R7p"/>
      <sheetName val="R8p"/>
      <sheetName val="R9p"/>
      <sheetName val="-----"/>
      <sheetName val="R0n"/>
      <sheetName val="R1n"/>
      <sheetName val="R2n"/>
      <sheetName val="R3n"/>
      <sheetName val="R4n"/>
      <sheetName val="R5n"/>
      <sheetName val="R6n"/>
      <sheetName val="R7n"/>
      <sheetName val="R8n"/>
      <sheetName val="R9n"/>
      <sheetName val="----"/>
      <sheetName val="RISIData"/>
      <sheetName val="RISI1"/>
      <sheetName val="RISI2"/>
      <sheetName val="ICR-Pulp"/>
      <sheetName val="ICR-Mill"/>
      <sheetName val="Conv_Factors"/>
      <sheetName val="PWACalcs"/>
      <sheetName val="2008NEI_PWA"/>
      <sheetName val="LWCapacities"/>
      <sheetName val="AFPAProd"/>
      <sheetName val="Energetics2005_PPB"/>
      <sheetName val="Data"/>
      <sheetName val="Calcs"/>
      <sheetName val="2008NEI"/>
      <sheetName val="2008NEIref"/>
      <sheetName val="Mandatory GHG Reporting Rule"/>
      <sheetName val="NEImills"/>
      <sheetName val="--------"/>
      <sheetName val="Units_Non_Integrated_New"/>
      <sheetName val="Units_Integrated"/>
      <sheetName val="mill data by product_NonInt"/>
      <sheetName val="mill data by product_Integrated"/>
      <sheetName val="Energy"/>
      <sheetName val="Emissions"/>
      <sheetName val="FuelsAvailability"/>
      <sheetName val="Energetics2005_IntegratedMills"/>
      <sheetName val="Energetics2005_PulpOnlyMills"/>
      <sheetName val="Energetics2005_NonIntegrated"/>
      <sheetName val="---------"/>
      <sheetName val="Electrcity_Non_int"/>
      <sheetName val="EnergyInsByPr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ction"/>
      <sheetName val="Tech Authors"/>
      <sheetName val="Sources"/>
      <sheetName val="-------"/>
      <sheetName val="R1i"/>
      <sheetName val="R2i"/>
      <sheetName val="R3i"/>
      <sheetName val="R4i"/>
      <sheetName val="R5i"/>
      <sheetName val="R6i"/>
      <sheetName val="R7i"/>
      <sheetName val="R8i"/>
      <sheetName val="R9i"/>
      <sheetName val="------"/>
      <sheetName val="R0p"/>
      <sheetName val="R1p"/>
      <sheetName val="R2p"/>
      <sheetName val="R3p"/>
      <sheetName val="R4p"/>
      <sheetName val="R0i"/>
      <sheetName val="R5p"/>
      <sheetName val="R6p"/>
      <sheetName val="R7p"/>
      <sheetName val="R8p"/>
      <sheetName val="R9p"/>
      <sheetName val="-----"/>
      <sheetName val="R0n"/>
      <sheetName val="R1n"/>
      <sheetName val="R2n"/>
      <sheetName val="R3n"/>
      <sheetName val="R4n"/>
      <sheetName val="R5n"/>
      <sheetName val="R6n"/>
      <sheetName val="R7n"/>
      <sheetName val="R8n"/>
      <sheetName val="R9n"/>
      <sheetName val="----"/>
      <sheetName val="Data"/>
      <sheetName val="Calcs-Cap"/>
      <sheetName val="Calcs"/>
      <sheetName val="2008NEI"/>
      <sheetName val="2008NEIref"/>
      <sheetName val="Mandatory GHG Reporting Rule"/>
      <sheetName val="NEImills"/>
      <sheetName val="Units_Non_Integrated_New"/>
      <sheetName val="Units_Integrated"/>
      <sheetName val="mill data by product_NonInt"/>
      <sheetName val="mill data by product_Integrated"/>
      <sheetName val="Energy"/>
      <sheetName val="Emissions"/>
      <sheetName val="FuelsAvailability"/>
      <sheetName val="Energetics2005_IntegratedMills"/>
      <sheetName val="Energetics2005_PulpOnlyMills"/>
      <sheetName val="Energetics2005_NonIntegrated"/>
      <sheetName val="-------------------------------"/>
      <sheetName val="mill data by product_NonInt_Org"/>
      <sheetName val="PnP_Non_Int_Formated"/>
      <sheetName val="PlantCapCost"/>
      <sheetName val="P&amp;P Units_Non-int"/>
      <sheetName val="Units_Non_Integrated"/>
      <sheetName val="Policy"/>
      <sheetName val="Demand"/>
      <sheetName val="Productratio"/>
      <sheetName val="Electrcity_Non_int"/>
      <sheetName val="WastenWater"/>
      <sheetName val="Imports"/>
      <sheetName val="TransCosts"/>
      <sheetName val="ID_DC_MAP"/>
      <sheetName val="Emisintensity_integrated"/>
      <sheetName val="Emisintensity_Non_integrated"/>
      <sheetName val="Emisintensity_Cal"/>
      <sheetName val="Ecntrlpowerblr"/>
      <sheetName val="Ecntrlrecfurnace"/>
      <sheetName val="Ecntrlhogfuelblr"/>
      <sheetName val="BoilerExistctrl"/>
      <sheetName val="Controls"/>
      <sheetName val="Controls_Compatibility"/>
      <sheetName val="EEMeasures"/>
      <sheetName val="EE_Compatibility"/>
      <sheetName val="EscalationRates"/>
      <sheetName val="Calibration"/>
      <sheetName val="Units_Original"/>
      <sheetName val="EmissionUnits"/>
      <sheetName val="Boiler Capacity Calcs"/>
      <sheetName val="Sheet3"/>
      <sheetName val="EmissionUnits-old"/>
      <sheetName val="P&amp;P units 10_10 trimmed"/>
      <sheetName val="P&amp;P Units_Trimmed_non-int"/>
      <sheetName val="P&amp;P units 11_09"/>
      <sheetName val="P&amp;P Units-old"/>
      <sheetName val="EMPAX"/>
      <sheetName val="AEO 2009v2"/>
      <sheetName val="Growth Rates"/>
      <sheetName val="Demand Projections"/>
      <sheetName val="Population Projections"/>
      <sheetName val="Regional Demand Projections"/>
      <sheetName val="FuelEnergyContant"/>
      <sheetName val="EnergyInsByPr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availability"/>
      <sheetName val="R1-NewEng"/>
      <sheetName val="R2-MidAtl"/>
      <sheetName val="R3-ENCentral"/>
      <sheetName val="R4-WNCentral"/>
      <sheetName val="R5-SAtl"/>
      <sheetName val="R6-ESCentral"/>
      <sheetName val="R7-WSCentral"/>
      <sheetName val="R8-Mtn"/>
      <sheetName val="R9-Pacific"/>
      <sheetName val="calcs"/>
      <sheetName val="data"/>
      <sheetName val="Summary"/>
      <sheetName val="Generals"/>
      <sheetName val="Demand"/>
      <sheetName val="Units"/>
      <sheetName val="Intensity"/>
      <sheetName val="WastenWater"/>
      <sheetName val="DomTrnsCst"/>
      <sheetName val="ImpTrnsCst"/>
      <sheetName val="Electricity"/>
      <sheetName val="bControls"/>
      <sheetName val="Controls"/>
      <sheetName val="EEMeasures"/>
      <sheetName val="EscalationRates"/>
      <sheetName val="Policy"/>
      <sheetName val="pControls"/>
      <sheetName val="Caliberation"/>
      <sheetName val="_______________________________"/>
      <sheetName val="Emisintensity_Non_integrated"/>
      <sheetName val="Electrcity_Non_int"/>
      <sheetName val="Mappings"/>
      <sheetName val="Units_Non_Integrated"/>
      <sheetName val="mill data by product_NonInt_Org"/>
      <sheetName val="PnP_Non_Int_Formated"/>
      <sheetName val="P&amp;P Units_Non-int"/>
      <sheetName val="P&amp;P Units_Trimmed_non-int"/>
      <sheetName val="Emisintensity_Cal"/>
      <sheetName val="mill data by product"/>
      <sheetName val="Productratio"/>
      <sheetName val="Units_Original"/>
      <sheetName val="EmissionUnits"/>
      <sheetName val="Boiler Capacity Calcs"/>
      <sheetName val="P&amp;P units 10_10 trimmed"/>
      <sheetName val="P&amp;P units 11_09"/>
      <sheetName val="EMPAX"/>
      <sheetName val="AEO 2009v2"/>
      <sheetName val="Growth Rates"/>
      <sheetName val="Demand Projections"/>
      <sheetName val="Population Projections"/>
      <sheetName val="Regional Demand Projections"/>
      <sheetName val="FuelEnergyContant"/>
      <sheetName val="EnergyInsByPr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m2025curves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Sv6.1-Home"/>
      <sheetName val="ReadMe"/>
      <sheetName val="Commodities"/>
      <sheetName val="Technologies"/>
      <sheetName val="Constraints"/>
      <sheetName val="CommData"/>
      <sheetName val="TechData_SUP"/>
      <sheetName val="TechData_BOL"/>
      <sheetName val="TechData_CHP"/>
      <sheetName val="TechData_ESD"/>
      <sheetName val="TechData_MNF"/>
      <sheetName val="TechData_Emis"/>
      <sheetName val="TechData_TRD"/>
      <sheetName val="TechData_X&amp;ZZ"/>
      <sheetName val="ConstrData"/>
      <sheetName val="BoilerESD"/>
      <sheetName val="CHPData"/>
      <sheetName val="Emissions"/>
      <sheetName val="Consumption"/>
      <sheetName val="MSBoilers"/>
      <sheetName val="ASBoilers"/>
      <sheetName val="CHPInst"/>
      <sheetName val="Food"/>
      <sheetName val="Food_GHG"/>
      <sheetName val="Food_NEI"/>
      <sheetName val="PaperISIS"/>
      <sheetName val="PaperDOE"/>
      <sheetName val="PaperEmis"/>
      <sheetName val="Petrochem"/>
      <sheetName val="CCIGW"/>
      <sheetName val="OtrOrgChem"/>
      <sheetName val="2011GHGRP-CO"/>
      <sheetName val="2011NEI-CO"/>
      <sheetName val="NitroFert"/>
      <sheetName val="PhosFert"/>
      <sheetName val="Ammonia"/>
      <sheetName val="2011GHGRP-A"/>
      <sheetName val="2011NEI-325311"/>
      <sheetName val="2011NEI-325312"/>
      <sheetName val="Cement"/>
      <sheetName val="IronSteel"/>
      <sheetName val="EAF"/>
      <sheetName val="Integrated"/>
      <sheetName val="GHGData-MS"/>
      <sheetName val="2008NEI_All"/>
      <sheetName val="Baseline-Coke"/>
      <sheetName val="Aluminum"/>
      <sheetName val="Production"/>
      <sheetName val="GHGData-MA"/>
      <sheetName val="2008v2NEI"/>
      <sheetName val="2005NEI"/>
      <sheetName val="OtrIND"/>
      <sheetName val="Demand"/>
      <sheetName val="Filters"/>
      <sheetName val="Append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ndatory GHG Reporting Rule"/>
      <sheetName val="References"/>
      <sheetName val="from 2008NEI and Calcs tabs"/>
      <sheetName val="conversion factors"/>
      <sheetName val="Sheet1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w Microsoft Excel Worksheet"/>
      <sheetName val="AGR_Fuels"/>
      <sheetName val="TechRep-Doc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Sv6.1-Home"/>
      <sheetName val="ReadMe"/>
      <sheetName val="Commodities"/>
      <sheetName val="Constraints"/>
      <sheetName val="Technologies"/>
      <sheetName val="TechData_X&amp;ZZ"/>
      <sheetName val="TechData_CHP"/>
      <sheetName val="TechData_DMD"/>
      <sheetName val="RESID_TDATA"/>
      <sheetName val="Steam"/>
      <sheetName val="CHP_resids"/>
      <sheetName val="CHP-raw data"/>
      <sheetName val="CommData_Dmd_Food"/>
      <sheetName val="CommData_Dmd_Prmry Metals"/>
      <sheetName val="CommData_Dmd_Chem"/>
      <sheetName val="CommData_Dmd_Paper"/>
      <sheetName val="CommData_Dmd_Non-Metal Minrls"/>
      <sheetName val="CommData_Dmd_Transprt Equip"/>
      <sheetName val="CommData_Dmd_Oth"/>
      <sheetName val="CommData_Dmd_NonMan"/>
      <sheetName val="Demand"/>
      <sheetName val="ConstrData"/>
      <sheetName val="UC_Shares"/>
      <sheetName val="National_EndUse1"/>
      <sheetName val="Feedstock"/>
      <sheetName val="CensusDiv"/>
      <sheetName val="old_CensusDiv"/>
      <sheetName val="AEOData"/>
      <sheetName val="TechData_Emis"/>
      <sheetName val="EmissionsSummary"/>
      <sheetName val="EmissionsUpdate"/>
      <sheetName val="Emissions"/>
      <sheetName val="GREET1.8bEmis"/>
      <sheetName val="RTI-BC"/>
      <sheetName val="RTI-OC"/>
      <sheetName val="AP42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skRGmyTemplate_portR5C6"/>
      <sheetName val="RiskRGmyTemplate_portR29C6"/>
      <sheetName val="RiskRGmyTemplate_portR53C6"/>
      <sheetName val="Summary"/>
      <sheetName val="CRF"/>
      <sheetName val="Population"/>
      <sheetName val="Ind Calcs"/>
      <sheetName val="Dom Calcs"/>
      <sheetName val="Historical"/>
      <sheetName val="Unc Param"/>
      <sheetName val="Unc Summary"/>
      <sheetName val="myTemplate"/>
      <sheetName val="Details"/>
      <sheetName val="Sensitivities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Ind Calcs"/>
      <sheetName val="Dom Calcs"/>
      <sheetName val="RiskRGmyTemplate_portR5C6"/>
      <sheetName val="RiskRGmyTemplate_portR29C6"/>
      <sheetName val="RiskRGmyTemplate_portR53C6"/>
      <sheetName val="CRF"/>
      <sheetName val="Population"/>
      <sheetName val="Historical"/>
      <sheetName val="Unc Param"/>
      <sheetName val="Unc Summary"/>
      <sheetName val="myTemplate"/>
      <sheetName val="Details"/>
      <sheetName val="Sensitiviti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Ind Calcs"/>
      <sheetName val="Dom Calcs"/>
      <sheetName val="RiskRGmyTemplate_portR5C6"/>
      <sheetName val="RiskRGmyTemplate_portR29C6"/>
      <sheetName val="RiskRGmyTemplate_portR53C6"/>
      <sheetName val="CRF"/>
      <sheetName val="Population"/>
      <sheetName val="Historical"/>
      <sheetName val="Unc Param"/>
      <sheetName val="Unc Summary"/>
      <sheetName val="myTemplate"/>
      <sheetName val="Details"/>
      <sheetName val="Sensitiviti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CRF Reporter"/>
      <sheetName val="Pop data"/>
      <sheetName val="Dom Calcs"/>
      <sheetName val="Ind Calcs"/>
      <sheetName val="P_P"/>
      <sheetName val="M_P"/>
      <sheetName val="F_V_J"/>
      <sheetName val="Ethanol"/>
      <sheetName val="Petroleum"/>
      <sheetName val="Constants"/>
      <sheetName val="Uncertainty Tier 2"/>
      <sheetName val="T2.Step2.ResultsTemplate"/>
      <sheetName val="Histori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EA Data"/>
      <sheetName val="E&amp;D Drivers"/>
      <sheetName val="AGR_Fuels"/>
      <sheetName val="AGR"/>
      <sheetName val="RES_Fuels"/>
      <sheetName val="RH1"/>
      <sheetName val="RH2"/>
      <sheetName val="RH3"/>
      <sheetName val="RH4"/>
      <sheetName val="RC1"/>
      <sheetName val="RC2"/>
      <sheetName val="RC3"/>
      <sheetName val="RC4"/>
      <sheetName val="RHW"/>
      <sheetName val="RRF"/>
      <sheetName val="RCW"/>
      <sheetName val="RCD"/>
      <sheetName val="RK1"/>
      <sheetName val="RK2"/>
      <sheetName val="RK3"/>
      <sheetName val="RK4"/>
      <sheetName val="RDW"/>
      <sheetName val="RME"/>
      <sheetName val="RL1"/>
      <sheetName val="RL2"/>
      <sheetName val="RL3"/>
      <sheetName val="RL4"/>
      <sheetName val="COM_Fuels"/>
      <sheetName val="CH1"/>
      <sheetName val="CH2"/>
      <sheetName val="CH3"/>
      <sheetName val="CH4"/>
      <sheetName val="CC1"/>
      <sheetName val="CC2"/>
      <sheetName val="CC3"/>
      <sheetName val="CC4"/>
      <sheetName val="CHW"/>
      <sheetName val="CAA"/>
      <sheetName val="CLA"/>
      <sheetName val="ElastPar"/>
      <sheetName val="Conversion Factors"/>
      <sheetName val="Intro"/>
      <sheetName val="TechRep"/>
      <sheetName val="Other_HYDRO"/>
      <sheetName val="Other_NUCL"/>
      <sheetName val="Other_THERM"/>
      <sheetName val="Other_CHP"/>
      <sheetName val="Other_RENEW"/>
      <sheetName val="Other_HEAT"/>
      <sheetName val="ELC_FUELS"/>
      <sheetName val="ELC"/>
      <sheetName val="HEAT"/>
      <sheetName val="CHP"/>
      <sheetName val="ELC_EMI"/>
      <sheetName val="Constant Table"/>
      <sheetName val="ANS_ITEMS_DEL"/>
      <sheetName val="ANS_ITEMS"/>
      <sheetName val="ANS_TIDDATA"/>
      <sheetName val="ANS_TS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bea.gov/national/nipaweb/SelectTable.asp?Selected=Y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tabColor rgb="FFFFC000"/>
  </sheetPr>
  <dimension ref="B1:J76"/>
  <sheetViews>
    <sheetView zoomScale="75" workbookViewId="0">
      <selection sqref="A1:J76"/>
    </sheetView>
  </sheetViews>
  <sheetFormatPr defaultColWidth="9.140625" defaultRowHeight="12.75" x14ac:dyDescent="0.2"/>
  <cols>
    <col min="1" max="1" width="9.140625" style="131"/>
    <col min="2" max="2" width="34.140625" style="131" bestFit="1" customWidth="1"/>
    <col min="3" max="3" width="29.85546875" style="130" customWidth="1"/>
    <col min="4" max="4" width="34.140625" style="131" bestFit="1" customWidth="1"/>
    <col min="5" max="5" width="58.85546875" style="131" bestFit="1" customWidth="1"/>
    <col min="6" max="7" width="10.140625" style="131" customWidth="1"/>
    <col min="8" max="16384" width="9.140625" style="131"/>
  </cols>
  <sheetData>
    <row r="1" spans="2:10" x14ac:dyDescent="0.2">
      <c r="B1" s="130" t="s">
        <v>0</v>
      </c>
      <c r="D1" s="131" t="s">
        <v>1</v>
      </c>
    </row>
    <row r="4" spans="2:10" ht="17.25" customHeight="1" x14ac:dyDescent="0.2"/>
    <row r="5" spans="2:10" ht="17.25" customHeight="1" x14ac:dyDescent="0.2">
      <c r="E5" s="132"/>
    </row>
    <row r="6" spans="2:10" s="133" customFormat="1" ht="15.75" customHeight="1" x14ac:dyDescent="0.25">
      <c r="B6" s="134" t="s">
        <v>2</v>
      </c>
      <c r="C6" s="215"/>
      <c r="D6"/>
      <c r="E6"/>
      <c r="F6" s="135"/>
      <c r="G6"/>
      <c r="H6"/>
      <c r="I6"/>
      <c r="J6"/>
    </row>
    <row r="7" spans="2:10" s="133" customFormat="1" x14ac:dyDescent="0.2">
      <c r="B7" s="136" t="s">
        <v>3</v>
      </c>
      <c r="C7" s="136" t="s">
        <v>4</v>
      </c>
      <c r="D7" s="136" t="s">
        <v>5</v>
      </c>
      <c r="E7" s="136" t="s">
        <v>6</v>
      </c>
      <c r="F7" s="136" t="s">
        <v>7</v>
      </c>
      <c r="G7" s="136" t="s">
        <v>8</v>
      </c>
      <c r="H7" s="136" t="s">
        <v>9</v>
      </c>
      <c r="I7" s="136" t="s">
        <v>10</v>
      </c>
      <c r="J7" s="136" t="s">
        <v>11</v>
      </c>
    </row>
    <row r="8" spans="2:10" x14ac:dyDescent="0.2">
      <c r="B8" s="138" t="s">
        <v>12</v>
      </c>
      <c r="C8" s="138"/>
      <c r="D8" s="139"/>
      <c r="E8" s="139"/>
      <c r="F8" s="139"/>
      <c r="G8" s="139"/>
      <c r="H8" s="139"/>
      <c r="I8" s="139"/>
      <c r="J8" s="139"/>
    </row>
    <row r="9" spans="2:10" x14ac:dyDescent="0.2">
      <c r="B9" s="142" t="s">
        <v>13</v>
      </c>
      <c r="C9" s="141" t="s">
        <v>14</v>
      </c>
      <c r="D9" s="142" t="s">
        <v>15</v>
      </c>
      <c r="E9" s="142" t="s">
        <v>16</v>
      </c>
      <c r="F9" s="141" t="s">
        <v>17</v>
      </c>
      <c r="G9" s="142"/>
      <c r="H9" s="142"/>
      <c r="I9" s="142"/>
      <c r="J9" s="142"/>
    </row>
    <row r="10" spans="2:10" x14ac:dyDescent="0.2">
      <c r="B10" s="142" t="s">
        <v>13</v>
      </c>
      <c r="C10" s="141" t="s">
        <v>14</v>
      </c>
      <c r="D10" s="142" t="s">
        <v>18</v>
      </c>
      <c r="E10" s="142" t="s">
        <v>19</v>
      </c>
      <c r="F10" s="141" t="s">
        <v>17</v>
      </c>
      <c r="G10" s="142"/>
      <c r="H10" s="142"/>
      <c r="I10" s="142"/>
      <c r="J10" s="142"/>
    </row>
    <row r="11" spans="2:10" x14ac:dyDescent="0.2">
      <c r="B11" s="142" t="s">
        <v>13</v>
      </c>
      <c r="C11" s="141" t="s">
        <v>14</v>
      </c>
      <c r="D11" s="142" t="s">
        <v>20</v>
      </c>
      <c r="E11" s="142" t="s">
        <v>21</v>
      </c>
      <c r="F11" s="141" t="s">
        <v>17</v>
      </c>
      <c r="G11" s="142"/>
      <c r="H11" s="142"/>
      <c r="I11" s="142"/>
      <c r="J11" s="142"/>
    </row>
    <row r="12" spans="2:10" x14ac:dyDescent="0.2">
      <c r="B12" s="142" t="s">
        <v>13</v>
      </c>
      <c r="C12" s="141" t="s">
        <v>14</v>
      </c>
      <c r="D12" s="142" t="s">
        <v>22</v>
      </c>
      <c r="E12" s="142" t="s">
        <v>23</v>
      </c>
      <c r="F12" s="141" t="s">
        <v>24</v>
      </c>
      <c r="G12" s="142"/>
      <c r="H12" s="142"/>
      <c r="I12" s="142"/>
      <c r="J12" s="142"/>
    </row>
    <row r="13" spans="2:10" x14ac:dyDescent="0.2">
      <c r="B13" s="142" t="s">
        <v>13</v>
      </c>
      <c r="C13" s="141" t="s">
        <v>14</v>
      </c>
      <c r="D13" s="142" t="s">
        <v>25</v>
      </c>
      <c r="E13" s="142" t="s">
        <v>26</v>
      </c>
      <c r="F13" s="141" t="s">
        <v>17</v>
      </c>
      <c r="G13" s="142"/>
      <c r="H13" s="142"/>
      <c r="I13" s="142"/>
      <c r="J13" s="142"/>
    </row>
    <row r="14" spans="2:10" x14ac:dyDescent="0.2">
      <c r="B14" s="142" t="s">
        <v>13</v>
      </c>
      <c r="C14" s="141" t="s">
        <v>14</v>
      </c>
      <c r="D14" s="142" t="s">
        <v>27</v>
      </c>
      <c r="E14" s="142" t="s">
        <v>28</v>
      </c>
      <c r="F14" s="141" t="s">
        <v>29</v>
      </c>
      <c r="G14" s="142"/>
      <c r="H14" s="142"/>
      <c r="I14" s="142"/>
      <c r="J14" s="142"/>
    </row>
    <row r="15" spans="2:10" x14ac:dyDescent="0.2">
      <c r="B15" s="142" t="s">
        <v>13</v>
      </c>
      <c r="C15" s="141" t="s">
        <v>14</v>
      </c>
      <c r="D15" s="142" t="s">
        <v>30</v>
      </c>
      <c r="E15" s="142" t="s">
        <v>31</v>
      </c>
      <c r="F15" s="141" t="s">
        <v>17</v>
      </c>
      <c r="G15" s="142"/>
      <c r="H15" s="142"/>
      <c r="I15" s="142"/>
      <c r="J15" s="142"/>
    </row>
    <row r="16" spans="2:10" x14ac:dyDescent="0.2">
      <c r="B16" s="142" t="s">
        <v>13</v>
      </c>
      <c r="C16" s="141" t="s">
        <v>14</v>
      </c>
      <c r="D16" s="142" t="s">
        <v>32</v>
      </c>
      <c r="E16" s="142" t="s">
        <v>33</v>
      </c>
      <c r="F16" s="141" t="s">
        <v>17</v>
      </c>
      <c r="G16" s="142"/>
      <c r="H16" s="142"/>
      <c r="I16" s="142"/>
      <c r="J16" s="142"/>
    </row>
    <row r="17" spans="2:10" x14ac:dyDescent="0.2">
      <c r="B17" s="142" t="s">
        <v>13</v>
      </c>
      <c r="C17" s="141" t="s">
        <v>14</v>
      </c>
      <c r="D17" s="142" t="s">
        <v>34</v>
      </c>
      <c r="E17" s="142" t="s">
        <v>35</v>
      </c>
      <c r="F17" s="141" t="s">
        <v>17</v>
      </c>
      <c r="G17" s="142"/>
      <c r="H17" s="142"/>
      <c r="I17" s="142"/>
      <c r="J17" s="142"/>
    </row>
    <row r="18" spans="2:10" x14ac:dyDescent="0.2">
      <c r="B18" s="142" t="s">
        <v>13</v>
      </c>
      <c r="C18" s="141" t="s">
        <v>14</v>
      </c>
      <c r="D18" s="142" t="s">
        <v>36</v>
      </c>
      <c r="E18" s="142" t="s">
        <v>37</v>
      </c>
      <c r="F18" s="141" t="s">
        <v>17</v>
      </c>
      <c r="G18" s="142"/>
      <c r="H18" s="142"/>
      <c r="I18" s="142"/>
      <c r="J18" s="142"/>
    </row>
    <row r="19" spans="2:10" x14ac:dyDescent="0.2">
      <c r="B19" s="142" t="s">
        <v>13</v>
      </c>
      <c r="C19" s="141" t="s">
        <v>14</v>
      </c>
      <c r="D19" s="142" t="s">
        <v>38</v>
      </c>
      <c r="E19" s="142" t="s">
        <v>39</v>
      </c>
      <c r="F19" s="141" t="s">
        <v>17</v>
      </c>
      <c r="G19" s="142"/>
      <c r="H19" s="142"/>
      <c r="I19" s="142"/>
      <c r="J19" s="142"/>
    </row>
    <row r="20" spans="2:10" x14ac:dyDescent="0.2">
      <c r="B20" s="142" t="s">
        <v>13</v>
      </c>
      <c r="C20" s="141" t="s">
        <v>14</v>
      </c>
      <c r="D20" s="142" t="s">
        <v>40</v>
      </c>
      <c r="E20" s="142" t="s">
        <v>41</v>
      </c>
      <c r="F20" s="141" t="s">
        <v>17</v>
      </c>
      <c r="G20" s="142"/>
      <c r="H20" s="142"/>
      <c r="I20" s="142"/>
      <c r="J20" s="142"/>
    </row>
    <row r="21" spans="2:10" x14ac:dyDescent="0.2">
      <c r="B21" s="142" t="s">
        <v>13</v>
      </c>
      <c r="C21" s="141" t="s">
        <v>14</v>
      </c>
      <c r="D21" s="142" t="s">
        <v>42</v>
      </c>
      <c r="E21" s="142" t="s">
        <v>43</v>
      </c>
      <c r="F21" s="141" t="s">
        <v>17</v>
      </c>
      <c r="G21" s="142"/>
      <c r="H21" s="142"/>
      <c r="I21" s="142"/>
      <c r="J21" s="142"/>
    </row>
    <row r="22" spans="2:10" x14ac:dyDescent="0.2">
      <c r="B22" s="138" t="s">
        <v>44</v>
      </c>
      <c r="C22" s="138"/>
      <c r="D22" s="139"/>
      <c r="E22" s="139"/>
      <c r="F22" s="139"/>
      <c r="G22" s="139"/>
      <c r="H22" s="139"/>
      <c r="I22" s="139"/>
      <c r="J22" s="139"/>
    </row>
    <row r="23" spans="2:10" x14ac:dyDescent="0.2">
      <c r="B23" s="142" t="s">
        <v>45</v>
      </c>
      <c r="C23" s="141" t="s">
        <v>46</v>
      </c>
      <c r="D23" s="142" t="s">
        <v>47</v>
      </c>
      <c r="E23" s="142" t="s">
        <v>48</v>
      </c>
      <c r="F23" s="141" t="s">
        <v>17</v>
      </c>
      <c r="G23" s="141"/>
      <c r="H23" s="226" t="s">
        <v>49</v>
      </c>
      <c r="I23" s="226" t="s">
        <v>50</v>
      </c>
      <c r="J23" s="226" t="s">
        <v>51</v>
      </c>
    </row>
    <row r="24" spans="2:10" x14ac:dyDescent="0.2">
      <c r="B24" s="142" t="s">
        <v>45</v>
      </c>
      <c r="C24" s="141" t="s">
        <v>46</v>
      </c>
      <c r="D24" s="142" t="s">
        <v>52</v>
      </c>
      <c r="E24" s="142" t="s">
        <v>53</v>
      </c>
      <c r="F24" s="141" t="s">
        <v>17</v>
      </c>
      <c r="G24" s="142"/>
      <c r="H24" s="142"/>
      <c r="I24" s="142"/>
      <c r="J24" s="142"/>
    </row>
    <row r="25" spans="2:10" x14ac:dyDescent="0.2">
      <c r="B25" s="142" t="s">
        <v>45</v>
      </c>
      <c r="C25" s="141" t="s">
        <v>46</v>
      </c>
      <c r="D25" s="142" t="s">
        <v>54</v>
      </c>
      <c r="E25" s="142" t="s">
        <v>55</v>
      </c>
      <c r="F25" s="141" t="s">
        <v>17</v>
      </c>
      <c r="G25" s="142"/>
      <c r="H25" s="142"/>
      <c r="I25" s="142"/>
      <c r="J25" s="142"/>
    </row>
    <row r="26" spans="2:10" x14ac:dyDescent="0.2">
      <c r="B26" s="142" t="s">
        <v>45</v>
      </c>
      <c r="C26" s="141" t="s">
        <v>46</v>
      </c>
      <c r="D26" s="142" t="s">
        <v>56</v>
      </c>
      <c r="E26" s="142" t="s">
        <v>57</v>
      </c>
      <c r="F26" s="141" t="s">
        <v>17</v>
      </c>
      <c r="G26" s="142"/>
      <c r="H26" s="142"/>
      <c r="I26" s="142"/>
      <c r="J26" s="142"/>
    </row>
    <row r="27" spans="2:10" x14ac:dyDescent="0.2">
      <c r="B27" s="142" t="s">
        <v>45</v>
      </c>
      <c r="C27" s="141" t="s">
        <v>46</v>
      </c>
      <c r="D27" s="142" t="s">
        <v>58</v>
      </c>
      <c r="E27" s="142" t="s">
        <v>59</v>
      </c>
      <c r="F27" s="141" t="s">
        <v>17</v>
      </c>
      <c r="G27" s="142"/>
      <c r="H27" s="142"/>
      <c r="I27" s="142"/>
      <c r="J27" s="142"/>
    </row>
    <row r="28" spans="2:10" ht="14.25" customHeight="1" x14ac:dyDescent="0.2">
      <c r="B28" s="142" t="s">
        <v>45</v>
      </c>
      <c r="C28" s="141" t="s">
        <v>46</v>
      </c>
      <c r="D28" s="142" t="s">
        <v>60</v>
      </c>
      <c r="E28" s="142" t="s">
        <v>61</v>
      </c>
      <c r="F28" s="141" t="s">
        <v>17</v>
      </c>
      <c r="G28" s="142"/>
      <c r="H28" s="142"/>
      <c r="I28" s="142"/>
      <c r="J28" s="142"/>
    </row>
    <row r="29" spans="2:10" x14ac:dyDescent="0.2">
      <c r="B29" s="138" t="s">
        <v>62</v>
      </c>
      <c r="C29" s="138"/>
      <c r="D29" s="139"/>
      <c r="E29" s="139"/>
      <c r="F29" s="139"/>
      <c r="G29" s="139"/>
      <c r="H29" s="139"/>
      <c r="I29" s="139"/>
      <c r="J29" s="139"/>
    </row>
    <row r="30" spans="2:10" x14ac:dyDescent="0.2">
      <c r="B30" s="142" t="s">
        <v>45</v>
      </c>
      <c r="C30" s="141" t="s">
        <v>46</v>
      </c>
      <c r="D30" s="142" t="s">
        <v>63</v>
      </c>
      <c r="E30" s="142" t="s">
        <v>64</v>
      </c>
      <c r="F30" s="141" t="s">
        <v>17</v>
      </c>
      <c r="G30" s="142"/>
      <c r="H30" s="142"/>
      <c r="I30" s="142"/>
      <c r="J30" s="142"/>
    </row>
    <row r="31" spans="2:10" x14ac:dyDescent="0.2">
      <c r="B31" s="142" t="s">
        <v>45</v>
      </c>
      <c r="C31" s="141" t="s">
        <v>46</v>
      </c>
      <c r="D31" s="142" t="s">
        <v>65</v>
      </c>
      <c r="E31" s="142" t="s">
        <v>66</v>
      </c>
      <c r="F31" s="141" t="s">
        <v>17</v>
      </c>
      <c r="G31" s="142"/>
      <c r="H31" s="142"/>
      <c r="I31" s="142"/>
      <c r="J31" s="142"/>
    </row>
    <row r="32" spans="2:10" x14ac:dyDescent="0.2">
      <c r="B32" s="142" t="s">
        <v>13</v>
      </c>
      <c r="C32" s="141" t="s">
        <v>46</v>
      </c>
      <c r="D32" s="142" t="s">
        <v>67</v>
      </c>
      <c r="E32" s="142" t="s">
        <v>68</v>
      </c>
      <c r="F32" s="141" t="s">
        <v>17</v>
      </c>
      <c r="G32" s="142"/>
      <c r="H32" s="142"/>
      <c r="I32" s="142"/>
      <c r="J32" s="142"/>
    </row>
    <row r="33" spans="2:10" x14ac:dyDescent="0.2">
      <c r="B33" s="142" t="s">
        <v>13</v>
      </c>
      <c r="C33" s="141" t="s">
        <v>46</v>
      </c>
      <c r="D33" s="142" t="s">
        <v>69</v>
      </c>
      <c r="E33" s="142" t="s">
        <v>70</v>
      </c>
      <c r="F33" s="141" t="s">
        <v>17</v>
      </c>
      <c r="G33" s="142"/>
      <c r="H33" s="142"/>
      <c r="I33" s="142"/>
      <c r="J33" s="142"/>
    </row>
    <row r="34" spans="2:10" x14ac:dyDescent="0.2">
      <c r="B34" s="142" t="s">
        <v>13</v>
      </c>
      <c r="C34" s="141" t="s">
        <v>46</v>
      </c>
      <c r="D34" s="142" t="s">
        <v>71</v>
      </c>
      <c r="E34" s="142" t="s">
        <v>72</v>
      </c>
      <c r="F34" s="141" t="s">
        <v>17</v>
      </c>
      <c r="G34" s="142"/>
      <c r="H34" s="142"/>
      <c r="I34" s="142"/>
      <c r="J34" s="142"/>
    </row>
    <row r="35" spans="2:10" x14ac:dyDescent="0.2">
      <c r="B35" s="142" t="s">
        <v>13</v>
      </c>
      <c r="C35" s="141" t="s">
        <v>46</v>
      </c>
      <c r="D35" s="142" t="s">
        <v>73</v>
      </c>
      <c r="E35" s="142" t="s">
        <v>74</v>
      </c>
      <c r="F35" s="141" t="s">
        <v>17</v>
      </c>
      <c r="G35" s="142"/>
      <c r="H35" s="142"/>
      <c r="I35" s="142"/>
      <c r="J35" s="142"/>
    </row>
    <row r="36" spans="2:10" x14ac:dyDescent="0.2">
      <c r="B36" s="142" t="s">
        <v>13</v>
      </c>
      <c r="C36" s="141" t="s">
        <v>46</v>
      </c>
      <c r="D36" s="142" t="s">
        <v>75</v>
      </c>
      <c r="E36" s="142" t="s">
        <v>76</v>
      </c>
      <c r="F36" s="141" t="s">
        <v>17</v>
      </c>
      <c r="G36" s="142"/>
      <c r="H36" s="142"/>
      <c r="I36" s="142"/>
      <c r="J36" s="142"/>
    </row>
    <row r="37" spans="2:10" x14ac:dyDescent="0.2">
      <c r="B37" s="142" t="s">
        <v>13</v>
      </c>
      <c r="C37" s="141" t="s">
        <v>46</v>
      </c>
      <c r="D37" s="142" t="s">
        <v>77</v>
      </c>
      <c r="E37" s="142" t="s">
        <v>78</v>
      </c>
      <c r="F37" s="141" t="s">
        <v>17</v>
      </c>
      <c r="G37" s="142"/>
      <c r="H37" s="142"/>
      <c r="I37" s="142"/>
      <c r="J37" s="142"/>
    </row>
    <row r="38" spans="2:10" x14ac:dyDescent="0.2">
      <c r="B38" s="142" t="s">
        <v>45</v>
      </c>
      <c r="C38" s="141" t="s">
        <v>46</v>
      </c>
      <c r="D38" s="142" t="s">
        <v>79</v>
      </c>
      <c r="E38" s="142" t="s">
        <v>48</v>
      </c>
      <c r="F38" s="141" t="s">
        <v>17</v>
      </c>
      <c r="G38" s="141"/>
      <c r="H38" s="226" t="s">
        <v>49</v>
      </c>
      <c r="I38" s="226" t="s">
        <v>50</v>
      </c>
      <c r="J38" s="226" t="s">
        <v>51</v>
      </c>
    </row>
    <row r="39" spans="2:10" x14ac:dyDescent="0.2">
      <c r="B39" s="138" t="s">
        <v>80</v>
      </c>
      <c r="C39" s="138"/>
      <c r="D39" s="139"/>
      <c r="E39" s="139"/>
      <c r="F39" s="139"/>
      <c r="G39" s="139"/>
      <c r="H39" s="139"/>
      <c r="I39" s="139"/>
      <c r="J39" s="139"/>
    </row>
    <row r="40" spans="2:10" x14ac:dyDescent="0.2">
      <c r="B40" s="142" t="s">
        <v>45</v>
      </c>
      <c r="C40" s="141" t="s">
        <v>81</v>
      </c>
      <c r="D40" s="142" t="s">
        <v>82</v>
      </c>
      <c r="E40" s="142" t="s">
        <v>83</v>
      </c>
      <c r="F40" s="142" t="s">
        <v>84</v>
      </c>
      <c r="G40" s="142"/>
      <c r="H40" s="142"/>
      <c r="I40" s="142"/>
      <c r="J40" s="142"/>
    </row>
    <row r="41" spans="2:10" x14ac:dyDescent="0.2">
      <c r="B41" s="142" t="s">
        <v>45</v>
      </c>
      <c r="C41" s="141" t="s">
        <v>81</v>
      </c>
      <c r="D41" s="142" t="s">
        <v>85</v>
      </c>
      <c r="E41" s="142" t="s">
        <v>86</v>
      </c>
      <c r="F41" s="141" t="s">
        <v>87</v>
      </c>
      <c r="G41" s="142"/>
      <c r="H41" s="142"/>
      <c r="I41" s="142"/>
      <c r="J41" s="142"/>
    </row>
    <row r="42" spans="2:10" x14ac:dyDescent="0.2">
      <c r="B42" s="142" t="s">
        <v>45</v>
      </c>
      <c r="C42" s="141" t="s">
        <v>81</v>
      </c>
      <c r="D42" s="142" t="s">
        <v>88</v>
      </c>
      <c r="E42" s="142" t="s">
        <v>89</v>
      </c>
      <c r="F42" s="141" t="s">
        <v>87</v>
      </c>
      <c r="G42" s="142"/>
      <c r="H42" s="142"/>
      <c r="I42" s="142"/>
      <c r="J42" s="142"/>
    </row>
    <row r="43" spans="2:10" x14ac:dyDescent="0.2">
      <c r="B43" s="142" t="s">
        <v>45</v>
      </c>
      <c r="C43" s="141" t="s">
        <v>81</v>
      </c>
      <c r="D43" s="142" t="s">
        <v>90</v>
      </c>
      <c r="E43" s="142" t="s">
        <v>91</v>
      </c>
      <c r="F43" s="141" t="s">
        <v>87</v>
      </c>
      <c r="G43" s="142"/>
      <c r="H43" s="142"/>
      <c r="I43" s="142"/>
      <c r="J43" s="142"/>
    </row>
    <row r="44" spans="2:10" x14ac:dyDescent="0.2">
      <c r="B44" s="142" t="s">
        <v>45</v>
      </c>
      <c r="C44" s="141" t="s">
        <v>81</v>
      </c>
      <c r="D44" s="142" t="s">
        <v>92</v>
      </c>
      <c r="E44" s="142" t="s">
        <v>93</v>
      </c>
      <c r="F44" s="141" t="s">
        <v>87</v>
      </c>
      <c r="G44" s="142"/>
      <c r="H44" s="142"/>
      <c r="I44" s="142"/>
      <c r="J44" s="142"/>
    </row>
    <row r="45" spans="2:10" x14ac:dyDescent="0.2">
      <c r="B45" s="142" t="s">
        <v>45</v>
      </c>
      <c r="C45" s="141" t="s">
        <v>81</v>
      </c>
      <c r="D45" s="142" t="s">
        <v>94</v>
      </c>
      <c r="E45" s="142" t="s">
        <v>95</v>
      </c>
      <c r="F45" s="141" t="s">
        <v>87</v>
      </c>
      <c r="G45" s="142"/>
      <c r="H45" s="142"/>
      <c r="I45" s="142"/>
      <c r="J45" s="142"/>
    </row>
    <row r="46" spans="2:10" x14ac:dyDescent="0.2">
      <c r="B46" s="142" t="s">
        <v>45</v>
      </c>
      <c r="C46" s="141" t="s">
        <v>81</v>
      </c>
      <c r="D46" s="142" t="s">
        <v>96</v>
      </c>
      <c r="E46" s="142" t="s">
        <v>97</v>
      </c>
      <c r="F46" s="141" t="s">
        <v>87</v>
      </c>
      <c r="G46" s="142"/>
      <c r="H46" s="142"/>
      <c r="I46" s="142"/>
      <c r="J46" s="142"/>
    </row>
    <row r="47" spans="2:10" x14ac:dyDescent="0.2">
      <c r="B47" s="142" t="s">
        <v>45</v>
      </c>
      <c r="C47" s="141" t="s">
        <v>81</v>
      </c>
      <c r="D47" s="142" t="s">
        <v>98</v>
      </c>
      <c r="E47" s="142" t="s">
        <v>98</v>
      </c>
      <c r="F47" s="141" t="s">
        <v>87</v>
      </c>
      <c r="G47" s="142"/>
      <c r="H47" s="142"/>
      <c r="I47" s="142"/>
      <c r="J47" s="142"/>
    </row>
    <row r="48" spans="2:10" x14ac:dyDescent="0.2">
      <c r="B48" s="142" t="s">
        <v>45</v>
      </c>
      <c r="C48" s="141" t="s">
        <v>81</v>
      </c>
      <c r="D48" s="142" t="s">
        <v>99</v>
      </c>
      <c r="E48" s="142" t="s">
        <v>100</v>
      </c>
      <c r="F48" s="141" t="s">
        <v>87</v>
      </c>
      <c r="G48" s="142"/>
      <c r="H48" s="142"/>
      <c r="I48" s="142"/>
      <c r="J48" s="142"/>
    </row>
    <row r="49" spans="2:10" x14ac:dyDescent="0.2">
      <c r="B49" s="142" t="s">
        <v>45</v>
      </c>
      <c r="C49" s="141" t="s">
        <v>81</v>
      </c>
      <c r="D49" s="142" t="s">
        <v>101</v>
      </c>
      <c r="E49" s="142" t="s">
        <v>102</v>
      </c>
      <c r="F49" s="141" t="s">
        <v>87</v>
      </c>
      <c r="G49" s="142"/>
      <c r="H49" s="142"/>
      <c r="I49" s="142"/>
      <c r="J49" s="142"/>
    </row>
    <row r="50" spans="2:10" x14ac:dyDescent="0.2">
      <c r="B50" s="142" t="s">
        <v>45</v>
      </c>
      <c r="C50" s="141" t="s">
        <v>81</v>
      </c>
      <c r="D50" s="142" t="s">
        <v>103</v>
      </c>
      <c r="E50" s="142" t="s">
        <v>104</v>
      </c>
      <c r="F50" s="141" t="s">
        <v>87</v>
      </c>
      <c r="G50" s="142"/>
      <c r="H50" s="142"/>
      <c r="I50" s="142"/>
      <c r="J50" s="142"/>
    </row>
    <row r="51" spans="2:10" x14ac:dyDescent="0.2">
      <c r="B51" s="142" t="s">
        <v>45</v>
      </c>
      <c r="C51" s="141" t="s">
        <v>81</v>
      </c>
      <c r="D51" s="142" t="s">
        <v>105</v>
      </c>
      <c r="E51" s="142" t="s">
        <v>106</v>
      </c>
      <c r="F51" s="141" t="s">
        <v>87</v>
      </c>
      <c r="G51" s="142"/>
      <c r="H51" s="142"/>
      <c r="I51" s="142"/>
      <c r="J51" s="142"/>
    </row>
    <row r="52" spans="2:10" x14ac:dyDescent="0.2">
      <c r="B52" s="142" t="s">
        <v>45</v>
      </c>
      <c r="C52" s="141" t="s">
        <v>81</v>
      </c>
      <c r="D52" s="142" t="s">
        <v>107</v>
      </c>
      <c r="E52" s="142" t="s">
        <v>108</v>
      </c>
      <c r="F52" s="141" t="s">
        <v>87</v>
      </c>
      <c r="G52" s="142"/>
      <c r="H52" s="142"/>
      <c r="I52" s="142"/>
      <c r="J52" s="142"/>
    </row>
    <row r="53" spans="2:10" x14ac:dyDescent="0.2">
      <c r="B53" s="142" t="s">
        <v>45</v>
      </c>
      <c r="C53" s="141" t="s">
        <v>81</v>
      </c>
      <c r="D53" s="142" t="s">
        <v>109</v>
      </c>
      <c r="E53" s="142" t="s">
        <v>110</v>
      </c>
      <c r="F53" s="141" t="s">
        <v>87</v>
      </c>
      <c r="G53" s="142"/>
      <c r="H53" s="142"/>
      <c r="I53" s="142"/>
      <c r="J53" s="142"/>
    </row>
    <row r="54" spans="2:10" x14ac:dyDescent="0.2">
      <c r="B54" s="142" t="s">
        <v>45</v>
      </c>
      <c r="C54" s="141" t="s">
        <v>81</v>
      </c>
      <c r="D54" s="142" t="s">
        <v>111</v>
      </c>
      <c r="E54" s="142" t="s">
        <v>112</v>
      </c>
      <c r="F54" s="141" t="s">
        <v>87</v>
      </c>
      <c r="G54" s="142"/>
      <c r="H54" s="142"/>
      <c r="I54" s="142"/>
      <c r="J54" s="142"/>
    </row>
    <row r="55" spans="2:10" x14ac:dyDescent="0.2">
      <c r="B55" s="142" t="s">
        <v>45</v>
      </c>
      <c r="C55" s="141" t="s">
        <v>81</v>
      </c>
      <c r="D55" s="142" t="s">
        <v>113</v>
      </c>
      <c r="E55" s="142" t="s">
        <v>114</v>
      </c>
      <c r="F55" s="141" t="s">
        <v>87</v>
      </c>
      <c r="G55" s="142"/>
      <c r="H55" s="142"/>
      <c r="I55" s="142"/>
      <c r="J55" s="142"/>
    </row>
    <row r="56" spans="2:10" x14ac:dyDescent="0.2">
      <c r="B56" s="138" t="s">
        <v>115</v>
      </c>
      <c r="C56" s="138"/>
      <c r="D56" s="139"/>
      <c r="E56" s="139"/>
      <c r="F56" s="139"/>
      <c r="G56" s="139"/>
      <c r="H56" s="139"/>
      <c r="I56" s="139"/>
      <c r="J56" s="139"/>
    </row>
    <row r="57" spans="2:10" x14ac:dyDescent="0.2">
      <c r="B57" s="142" t="s">
        <v>13</v>
      </c>
      <c r="C57" s="141" t="s">
        <v>46</v>
      </c>
      <c r="D57" s="142" t="s">
        <v>116</v>
      </c>
      <c r="E57" s="142" t="s">
        <v>117</v>
      </c>
      <c r="F57" s="141" t="s">
        <v>17</v>
      </c>
      <c r="G57" s="142"/>
      <c r="H57" s="142"/>
      <c r="I57" s="142"/>
      <c r="J57" s="142"/>
    </row>
    <row r="58" spans="2:10" s="133" customFormat="1" x14ac:dyDescent="0.2">
      <c r="B58" s="224"/>
      <c r="C58" s="224"/>
      <c r="D58" s="224"/>
      <c r="E58" s="224"/>
      <c r="F58" s="224"/>
      <c r="G58" s="224"/>
      <c r="H58" s="224"/>
      <c r="I58" s="224"/>
      <c r="J58" s="224"/>
    </row>
    <row r="59" spans="2:10" s="133" customFormat="1" x14ac:dyDescent="0.2">
      <c r="B59" s="224"/>
      <c r="C59" s="224"/>
      <c r="D59" s="224"/>
      <c r="E59" s="224"/>
      <c r="F59" s="224"/>
      <c r="G59" s="224"/>
      <c r="H59" s="224"/>
      <c r="I59" s="224"/>
      <c r="J59" s="224"/>
    </row>
    <row r="60" spans="2:10" s="133" customFormat="1" x14ac:dyDescent="0.2">
      <c r="B60" s="224"/>
      <c r="C60" s="224"/>
      <c r="D60" s="224"/>
      <c r="E60" s="224"/>
      <c r="F60" s="224"/>
      <c r="G60" s="224"/>
      <c r="H60" s="224"/>
      <c r="I60" s="224"/>
      <c r="J60" s="224"/>
    </row>
    <row r="61" spans="2:10" x14ac:dyDescent="0.2">
      <c r="B61" s="138" t="s">
        <v>44</v>
      </c>
      <c r="C61" s="138"/>
      <c r="D61" s="139"/>
      <c r="E61" s="139"/>
      <c r="F61" s="139"/>
      <c r="G61" s="139"/>
      <c r="H61" s="139"/>
      <c r="I61" s="139"/>
      <c r="J61" s="139"/>
    </row>
    <row r="62" spans="2:10" x14ac:dyDescent="0.2">
      <c r="B62" s="142" t="s">
        <v>45</v>
      </c>
      <c r="C62" s="141" t="s">
        <v>46</v>
      </c>
      <c r="D62" s="142" t="s">
        <v>118</v>
      </c>
      <c r="E62" s="142" t="s">
        <v>119</v>
      </c>
      <c r="F62" s="141" t="s">
        <v>17</v>
      </c>
      <c r="G62" s="142"/>
      <c r="H62" s="142"/>
      <c r="I62" s="142"/>
      <c r="J62" s="142"/>
    </row>
    <row r="63" spans="2:10" x14ac:dyDescent="0.2">
      <c r="B63" s="138" t="s">
        <v>120</v>
      </c>
      <c r="C63" s="138"/>
      <c r="D63" s="139"/>
      <c r="E63" s="139"/>
      <c r="F63" s="139"/>
      <c r="G63" s="139"/>
      <c r="H63" s="139"/>
      <c r="I63" s="139"/>
      <c r="J63" s="139"/>
    </row>
    <row r="64" spans="2:10" x14ac:dyDescent="0.2">
      <c r="B64" s="138" t="s">
        <v>115</v>
      </c>
      <c r="C64" s="138"/>
      <c r="D64" s="139"/>
      <c r="E64" s="139"/>
      <c r="F64" s="139"/>
      <c r="G64" s="139"/>
      <c r="H64" s="139"/>
      <c r="I64" s="139"/>
      <c r="J64" s="139"/>
    </row>
    <row r="65" spans="2:6" x14ac:dyDescent="0.2">
      <c r="B65" s="142" t="s">
        <v>13</v>
      </c>
      <c r="C65" s="141" t="s">
        <v>46</v>
      </c>
      <c r="D65" s="142" t="s">
        <v>116</v>
      </c>
      <c r="E65" s="142" t="s">
        <v>117</v>
      </c>
      <c r="F65" s="141" t="s">
        <v>17</v>
      </c>
    </row>
    <row r="66" spans="2:6" x14ac:dyDescent="0.2">
      <c r="B66" s="142" t="s">
        <v>13</v>
      </c>
      <c r="C66" s="141" t="s">
        <v>46</v>
      </c>
      <c r="D66" s="142" t="s">
        <v>121</v>
      </c>
      <c r="E66" s="142" t="s">
        <v>122</v>
      </c>
      <c r="F66" s="141" t="s">
        <v>17</v>
      </c>
    </row>
    <row r="67" spans="2:6" x14ac:dyDescent="0.2">
      <c r="B67" s="138" t="s">
        <v>62</v>
      </c>
      <c r="C67" s="138"/>
      <c r="D67" s="139"/>
      <c r="E67" s="139"/>
      <c r="F67" s="139"/>
    </row>
    <row r="68" spans="2:6" x14ac:dyDescent="0.2">
      <c r="B68" s="138" t="s">
        <v>115</v>
      </c>
      <c r="C68" s="138"/>
      <c r="D68" s="139"/>
      <c r="E68" s="139"/>
      <c r="F68" s="139"/>
    </row>
    <row r="69" spans="2:6" x14ac:dyDescent="0.2">
      <c r="B69" s="142" t="s">
        <v>13</v>
      </c>
      <c r="C69" s="141" t="s">
        <v>46</v>
      </c>
      <c r="D69" s="145" t="s">
        <v>123</v>
      </c>
      <c r="E69" s="142" t="s">
        <v>124</v>
      </c>
      <c r="F69" s="141" t="s">
        <v>17</v>
      </c>
    </row>
    <row r="70" spans="2:6" x14ac:dyDescent="0.2">
      <c r="B70" s="142" t="s">
        <v>13</v>
      </c>
      <c r="C70" s="141" t="s">
        <v>46</v>
      </c>
      <c r="D70" s="145" t="s">
        <v>125</v>
      </c>
      <c r="E70" s="142" t="s">
        <v>126</v>
      </c>
      <c r="F70" s="141" t="s">
        <v>17</v>
      </c>
    </row>
    <row r="71" spans="2:6" x14ac:dyDescent="0.2">
      <c r="B71" s="142" t="s">
        <v>13</v>
      </c>
      <c r="C71" s="141" t="s">
        <v>46</v>
      </c>
      <c r="D71" s="145" t="s">
        <v>127</v>
      </c>
      <c r="E71" s="142" t="s">
        <v>128</v>
      </c>
      <c r="F71" s="141" t="s">
        <v>17</v>
      </c>
    </row>
    <row r="72" spans="2:6" x14ac:dyDescent="0.2">
      <c r="B72" s="142" t="s">
        <v>13</v>
      </c>
      <c r="C72" s="141" t="s">
        <v>46</v>
      </c>
      <c r="D72" s="145" t="s">
        <v>129</v>
      </c>
      <c r="E72" s="142" t="s">
        <v>130</v>
      </c>
      <c r="F72" s="141" t="s">
        <v>17</v>
      </c>
    </row>
    <row r="73" spans="2:6" x14ac:dyDescent="0.2">
      <c r="B73" s="142" t="s">
        <v>13</v>
      </c>
      <c r="C73" s="141" t="s">
        <v>46</v>
      </c>
      <c r="D73" s="145" t="s">
        <v>131</v>
      </c>
      <c r="E73" s="142" t="s">
        <v>132</v>
      </c>
      <c r="F73" s="141" t="s">
        <v>17</v>
      </c>
    </row>
    <row r="74" spans="2:6" x14ac:dyDescent="0.2">
      <c r="B74" s="142" t="s">
        <v>13</v>
      </c>
      <c r="C74" s="141" t="s">
        <v>46</v>
      </c>
      <c r="D74" s="145" t="s">
        <v>133</v>
      </c>
      <c r="E74" s="142" t="s">
        <v>134</v>
      </c>
      <c r="F74" s="141" t="s">
        <v>17</v>
      </c>
    </row>
    <row r="75" spans="2:6" x14ac:dyDescent="0.2">
      <c r="B75" s="142" t="s">
        <v>45</v>
      </c>
      <c r="C75" s="141" t="s">
        <v>46</v>
      </c>
      <c r="D75" s="142" t="s">
        <v>51</v>
      </c>
      <c r="E75" s="142" t="s">
        <v>135</v>
      </c>
      <c r="F75" s="141" t="s">
        <v>17</v>
      </c>
    </row>
    <row r="76" spans="2:6" x14ac:dyDescent="0.2">
      <c r="B76" s="142" t="s">
        <v>45</v>
      </c>
      <c r="C76" s="141" t="s">
        <v>46</v>
      </c>
      <c r="D76" s="142" t="s">
        <v>136</v>
      </c>
      <c r="E76" s="142" t="s">
        <v>137</v>
      </c>
      <c r="F76" s="141" t="s">
        <v>17</v>
      </c>
    </row>
  </sheetData>
  <pageMargins left="0.75" right="0.75" top="1" bottom="1" header="0.5" footer="0.5"/>
  <pageSetup paperSize="9" orientation="portrait" horizont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4"/>
  <dimension ref="A1:L60"/>
  <sheetViews>
    <sheetView tabSelected="1" workbookViewId="0">
      <selection activeCell="O31" sqref="O31"/>
    </sheetView>
  </sheetViews>
  <sheetFormatPr defaultColWidth="23.42578125" defaultRowHeight="12.75" x14ac:dyDescent="0.2"/>
  <cols>
    <col min="1" max="1" width="63.5703125" style="6" bestFit="1" customWidth="1"/>
    <col min="2" max="2" width="11" style="6" customWidth="1"/>
    <col min="3" max="3" width="13.140625" style="6" customWidth="1"/>
    <col min="4" max="4" width="9" style="6" customWidth="1"/>
    <col min="5" max="5" width="15.140625" style="6" customWidth="1"/>
    <col min="6" max="6" width="13.140625" style="6" customWidth="1"/>
    <col min="7" max="7" width="8" style="6" customWidth="1"/>
    <col min="8" max="8" width="15.140625" style="6" customWidth="1"/>
    <col min="9" max="9" width="13.140625" style="6" customWidth="1"/>
    <col min="10" max="10" width="9" style="6" bestFit="1" customWidth="1"/>
    <col min="11" max="11" width="15.140625" style="6" bestFit="1" customWidth="1"/>
    <col min="12" max="12" width="14.140625" style="6" bestFit="1" customWidth="1"/>
    <col min="13" max="14" width="10.140625" style="6" customWidth="1"/>
    <col min="15" max="15" width="13.5703125" style="6" customWidth="1"/>
    <col min="16" max="16384" width="23.42578125" style="6"/>
  </cols>
  <sheetData>
    <row r="1" spans="1:12" ht="15.75" customHeight="1" x14ac:dyDescent="0.2">
      <c r="A1" s="275"/>
      <c r="B1" s="275"/>
      <c r="C1" s="276" t="s">
        <v>731</v>
      </c>
      <c r="D1" s="276"/>
      <c r="E1" s="276"/>
      <c r="F1" s="276" t="s">
        <v>732</v>
      </c>
      <c r="G1" s="276"/>
      <c r="H1" s="276"/>
      <c r="I1" s="276" t="s">
        <v>733</v>
      </c>
      <c r="J1" s="276"/>
      <c r="K1" s="276"/>
      <c r="L1" s="271">
        <f>1.05505585262*10^-6</f>
        <v>1.05505585262E-6</v>
      </c>
    </row>
    <row r="2" spans="1:12" x14ac:dyDescent="0.2">
      <c r="A2" s="277" t="s">
        <v>734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4"/>
    </row>
    <row r="3" spans="1:12" ht="15.75" customHeight="1" x14ac:dyDescent="0.2">
      <c r="A3" s="118" t="s">
        <v>735</v>
      </c>
      <c r="B3" s="118"/>
      <c r="C3" s="118"/>
      <c r="D3" s="118"/>
      <c r="E3" s="118"/>
      <c r="F3" s="118"/>
      <c r="G3" s="118"/>
      <c r="H3" s="118"/>
      <c r="I3" s="118" t="s">
        <v>678</v>
      </c>
      <c r="J3" s="118" t="s">
        <v>736</v>
      </c>
      <c r="K3" s="118" t="s">
        <v>737</v>
      </c>
      <c r="L3" s="119" t="s">
        <v>738</v>
      </c>
    </row>
    <row r="4" spans="1:12" x14ac:dyDescent="0.2">
      <c r="A4" s="269" t="s">
        <v>739</v>
      </c>
      <c r="B4" s="269" t="s">
        <v>681</v>
      </c>
      <c r="C4" s="269">
        <v>498239306</v>
      </c>
      <c r="D4" s="269">
        <v>1354474</v>
      </c>
      <c r="E4" s="269">
        <v>18384023.219999999</v>
      </c>
      <c r="F4" s="269">
        <v>491812064</v>
      </c>
      <c r="G4" s="269">
        <v>1337001</v>
      </c>
      <c r="H4" s="269">
        <v>18146870.989999998</v>
      </c>
      <c r="I4" s="269">
        <v>507050151</v>
      </c>
      <c r="J4" s="269">
        <v>1378426</v>
      </c>
      <c r="K4" s="269">
        <v>18709125.579999998</v>
      </c>
      <c r="L4" s="120">
        <f>K4*L$1</f>
        <v>19.739172440581548</v>
      </c>
    </row>
    <row r="5" spans="1:12" x14ac:dyDescent="0.2">
      <c r="A5" s="269" t="s">
        <v>740</v>
      </c>
      <c r="B5" s="269" t="s">
        <v>681</v>
      </c>
      <c r="C5" s="269">
        <v>267675096</v>
      </c>
      <c r="D5" s="269">
        <v>779887</v>
      </c>
      <c r="E5" s="269">
        <v>10430946.82</v>
      </c>
      <c r="F5" s="269">
        <v>237973212</v>
      </c>
      <c r="G5" s="269">
        <v>693349</v>
      </c>
      <c r="H5" s="269">
        <v>9273503.4299999997</v>
      </c>
      <c r="I5" s="269">
        <v>260158943</v>
      </c>
      <c r="J5" s="269">
        <v>757988</v>
      </c>
      <c r="K5" s="269">
        <v>10138052.199999999</v>
      </c>
      <c r="L5" s="120">
        <f t="shared" ref="L5:L60" si="0">K5*L$1</f>
        <v>10.696211307777066</v>
      </c>
    </row>
    <row r="6" spans="1:12" x14ac:dyDescent="0.2">
      <c r="A6" s="269" t="s">
        <v>741</v>
      </c>
      <c r="B6" s="269" t="s">
        <v>681</v>
      </c>
      <c r="C6" s="269">
        <v>738901866</v>
      </c>
      <c r="D6" s="269">
        <v>2217745</v>
      </c>
      <c r="E6" s="269">
        <v>29648234.550000001</v>
      </c>
      <c r="F6" s="269">
        <v>346561003</v>
      </c>
      <c r="G6" s="269">
        <v>1040171</v>
      </c>
      <c r="H6" s="269">
        <v>13905665.1</v>
      </c>
      <c r="I6" s="269">
        <v>201715682</v>
      </c>
      <c r="J6" s="269">
        <v>605431</v>
      </c>
      <c r="K6" s="269">
        <v>8093786.3700000001</v>
      </c>
      <c r="L6" s="120">
        <f t="shared" si="0"/>
        <v>8.5393966795244847</v>
      </c>
    </row>
    <row r="7" spans="1:12" x14ac:dyDescent="0.2">
      <c r="A7" s="269" t="s">
        <v>683</v>
      </c>
      <c r="B7" s="269" t="s">
        <v>681</v>
      </c>
      <c r="C7" s="269">
        <v>197098</v>
      </c>
      <c r="D7" s="121">
        <v>0</v>
      </c>
      <c r="E7" s="269">
        <v>6728.79</v>
      </c>
      <c r="F7" s="269">
        <v>39461668</v>
      </c>
      <c r="G7" s="121">
        <v>80</v>
      </c>
      <c r="H7" s="269">
        <v>1347195.76</v>
      </c>
      <c r="I7" s="269">
        <v>31639191</v>
      </c>
      <c r="J7" s="121">
        <v>64</v>
      </c>
      <c r="K7" s="269">
        <v>1080141.47</v>
      </c>
      <c r="L7" s="120">
        <f t="shared" si="0"/>
        <v>1.1396095795810701</v>
      </c>
    </row>
    <row r="8" spans="1:12" x14ac:dyDescent="0.2">
      <c r="A8" s="269" t="s">
        <v>135</v>
      </c>
      <c r="B8" s="269" t="s">
        <v>742</v>
      </c>
      <c r="C8" s="269">
        <v>14168364734</v>
      </c>
      <c r="D8" s="269">
        <v>5860795</v>
      </c>
      <c r="E8" s="269">
        <v>142251024.18000001</v>
      </c>
      <c r="F8" s="269">
        <v>15653318348</v>
      </c>
      <c r="G8" s="269">
        <v>4623479</v>
      </c>
      <c r="H8" s="269">
        <v>137096240.02000001</v>
      </c>
      <c r="I8" s="269">
        <v>15164274320</v>
      </c>
      <c r="J8" s="269">
        <v>4439199</v>
      </c>
      <c r="K8" s="269">
        <v>132250770.44</v>
      </c>
      <c r="L8" s="120">
        <f t="shared" si="0"/>
        <v>139.53194936622609</v>
      </c>
    </row>
    <row r="9" spans="1:12" x14ac:dyDescent="0.2">
      <c r="A9" s="269" t="s">
        <v>743</v>
      </c>
      <c r="B9" s="269" t="s">
        <v>685</v>
      </c>
      <c r="C9" s="269">
        <v>180307273</v>
      </c>
      <c r="D9" s="269">
        <v>9089420</v>
      </c>
      <c r="E9" s="269">
        <v>179443211.69</v>
      </c>
      <c r="F9" s="269">
        <v>176778626</v>
      </c>
      <c r="G9" s="269">
        <v>8911539</v>
      </c>
      <c r="H9" s="269">
        <v>175931474.55000001</v>
      </c>
      <c r="I9" s="269">
        <v>187300788</v>
      </c>
      <c r="J9" s="269">
        <v>9441968</v>
      </c>
      <c r="K9" s="269">
        <v>186403212.56999999</v>
      </c>
      <c r="L9" s="120">
        <f t="shared" si="0"/>
        <v>196.66580036914843</v>
      </c>
    </row>
    <row r="10" spans="1:12" x14ac:dyDescent="0.2">
      <c r="A10" s="269" t="s">
        <v>686</v>
      </c>
      <c r="B10" s="269" t="s">
        <v>687</v>
      </c>
      <c r="C10" s="269">
        <v>1998982584</v>
      </c>
      <c r="D10" s="269">
        <v>332201</v>
      </c>
      <c r="E10" s="269">
        <v>5861975.0800000001</v>
      </c>
      <c r="F10" s="269">
        <v>3035418339</v>
      </c>
      <c r="G10" s="269">
        <v>318768</v>
      </c>
      <c r="H10" s="269">
        <v>6567956.1200000001</v>
      </c>
      <c r="I10" s="269">
        <v>2914003579</v>
      </c>
      <c r="J10" s="269">
        <v>322749</v>
      </c>
      <c r="K10" s="269">
        <v>6708223.3300000001</v>
      </c>
      <c r="L10" s="120">
        <f t="shared" si="0"/>
        <v>7.0775502849985257</v>
      </c>
    </row>
    <row r="11" spans="1:12" ht="15.75" customHeight="1" x14ac:dyDescent="0.2">
      <c r="A11" s="118" t="s">
        <v>744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22"/>
    </row>
    <row r="12" spans="1:12" x14ac:dyDescent="0.2">
      <c r="A12" s="269" t="s">
        <v>739</v>
      </c>
      <c r="B12" s="269" t="s">
        <v>681</v>
      </c>
      <c r="C12" s="269">
        <v>282335121</v>
      </c>
      <c r="D12" s="269">
        <v>767534</v>
      </c>
      <c r="E12" s="269">
        <v>10417595.24</v>
      </c>
      <c r="F12" s="269">
        <v>278693024</v>
      </c>
      <c r="G12" s="269">
        <v>757633</v>
      </c>
      <c r="H12" s="269">
        <v>10283209.210000001</v>
      </c>
      <c r="I12" s="269">
        <v>287327924</v>
      </c>
      <c r="J12" s="269">
        <v>781107</v>
      </c>
      <c r="K12" s="269">
        <v>10601819.59</v>
      </c>
      <c r="L12" s="120">
        <f t="shared" si="0"/>
        <v>11.185511806850869</v>
      </c>
    </row>
    <row r="13" spans="1:12" x14ac:dyDescent="0.2">
      <c r="A13" s="269" t="s">
        <v>740</v>
      </c>
      <c r="B13" s="269" t="s">
        <v>681</v>
      </c>
      <c r="C13" s="269">
        <v>47774309</v>
      </c>
      <c r="D13" s="269">
        <v>139193</v>
      </c>
      <c r="E13" s="269">
        <v>1861702.07</v>
      </c>
      <c r="F13" s="269">
        <v>42473155</v>
      </c>
      <c r="G13" s="269">
        <v>123748</v>
      </c>
      <c r="H13" s="269">
        <v>1655123.05</v>
      </c>
      <c r="I13" s="269">
        <v>46432836</v>
      </c>
      <c r="J13" s="269">
        <v>135285</v>
      </c>
      <c r="K13" s="269">
        <v>1809426.61</v>
      </c>
      <c r="L13" s="120">
        <f t="shared" si="0"/>
        <v>1.9090461347668664</v>
      </c>
    </row>
    <row r="14" spans="1:12" x14ac:dyDescent="0.2">
      <c r="A14" s="269" t="s">
        <v>741</v>
      </c>
      <c r="B14" s="269" t="s">
        <v>681</v>
      </c>
      <c r="C14" s="269">
        <v>90670639</v>
      </c>
      <c r="D14" s="269">
        <v>272140</v>
      </c>
      <c r="E14" s="269">
        <v>3638134.51</v>
      </c>
      <c r="F14" s="269">
        <v>42526496</v>
      </c>
      <c r="G14" s="269">
        <v>127639</v>
      </c>
      <c r="H14" s="269">
        <v>1706364</v>
      </c>
      <c r="I14" s="269">
        <v>24752529</v>
      </c>
      <c r="J14" s="269">
        <v>74292</v>
      </c>
      <c r="K14" s="269">
        <v>993188.43</v>
      </c>
      <c r="L14" s="120">
        <f t="shared" si="0"/>
        <v>1.0478692658259692</v>
      </c>
    </row>
    <row r="15" spans="1:12" x14ac:dyDescent="0.2">
      <c r="A15" s="269" t="s">
        <v>683</v>
      </c>
      <c r="B15" s="269" t="s">
        <v>681</v>
      </c>
      <c r="C15" s="269">
        <v>49615</v>
      </c>
      <c r="D15" s="121">
        <v>0</v>
      </c>
      <c r="E15" s="269">
        <v>1693.83</v>
      </c>
      <c r="F15" s="269">
        <v>9933615</v>
      </c>
      <c r="G15" s="121">
        <v>20</v>
      </c>
      <c r="H15" s="269">
        <v>339127.16</v>
      </c>
      <c r="I15" s="269">
        <v>7964477</v>
      </c>
      <c r="J15" s="121">
        <v>16</v>
      </c>
      <c r="K15" s="269">
        <v>271902.06</v>
      </c>
      <c r="L15" s="120">
        <f t="shared" si="0"/>
        <v>0.2868718597424344</v>
      </c>
    </row>
    <row r="16" spans="1:12" x14ac:dyDescent="0.2">
      <c r="A16" s="269" t="s">
        <v>135</v>
      </c>
      <c r="B16" s="269" t="s">
        <v>742</v>
      </c>
      <c r="C16" s="269">
        <v>25720435183</v>
      </c>
      <c r="D16" s="269">
        <v>10639328</v>
      </c>
      <c r="E16" s="269">
        <v>258234335.15000001</v>
      </c>
      <c r="F16" s="269">
        <v>24013980197</v>
      </c>
      <c r="G16" s="269">
        <v>7092945</v>
      </c>
      <c r="H16" s="269">
        <v>210321308.22</v>
      </c>
      <c r="I16" s="269">
        <v>24094056831</v>
      </c>
      <c r="J16" s="269">
        <v>7053308</v>
      </c>
      <c r="K16" s="269">
        <v>210129249.30000001</v>
      </c>
      <c r="L16" s="120">
        <f t="shared" si="0"/>
        <v>221.69809428061205</v>
      </c>
    </row>
    <row r="17" spans="1:12" x14ac:dyDescent="0.2">
      <c r="A17" s="269" t="s">
        <v>743</v>
      </c>
      <c r="B17" s="269" t="s">
        <v>685</v>
      </c>
      <c r="C17" s="269">
        <v>60301084</v>
      </c>
      <c r="D17" s="269">
        <v>3039821</v>
      </c>
      <c r="E17" s="269">
        <v>60012111.880000003</v>
      </c>
      <c r="F17" s="269">
        <v>104182740</v>
      </c>
      <c r="G17" s="269">
        <v>5251927</v>
      </c>
      <c r="H17" s="269">
        <v>103683479.84999999</v>
      </c>
      <c r="I17" s="269">
        <v>113177353</v>
      </c>
      <c r="J17" s="269">
        <v>5705352</v>
      </c>
      <c r="K17" s="269">
        <v>112634988.72</v>
      </c>
      <c r="L17" s="120">
        <f t="shared" si="0"/>
        <v>118.83620405882368</v>
      </c>
    </row>
    <row r="18" spans="1:12" x14ac:dyDescent="0.2">
      <c r="A18" s="269" t="s">
        <v>686</v>
      </c>
      <c r="B18" s="269" t="s">
        <v>687</v>
      </c>
      <c r="C18" s="269">
        <v>7457786326</v>
      </c>
      <c r="D18" s="269">
        <v>1239372</v>
      </c>
      <c r="E18" s="269">
        <v>21869804.149999999</v>
      </c>
      <c r="F18" s="269">
        <v>5691660761</v>
      </c>
      <c r="G18" s="269">
        <v>597717</v>
      </c>
      <c r="H18" s="269">
        <v>12315461.65</v>
      </c>
      <c r="I18" s="269">
        <v>5463998032</v>
      </c>
      <c r="J18" s="269">
        <v>605180</v>
      </c>
      <c r="K18" s="269">
        <v>12578474.289999999</v>
      </c>
      <c r="L18" s="120">
        <f t="shared" si="0"/>
        <v>13.270992916694698</v>
      </c>
    </row>
    <row r="19" spans="1:12" ht="15.75" customHeight="1" x14ac:dyDescent="0.2">
      <c r="A19" s="118" t="s">
        <v>745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22"/>
    </row>
    <row r="20" spans="1:12" x14ac:dyDescent="0.2">
      <c r="A20" s="269" t="s">
        <v>739</v>
      </c>
      <c r="B20" s="269" t="s">
        <v>681</v>
      </c>
      <c r="C20" s="269">
        <v>65089976</v>
      </c>
      <c r="D20" s="269">
        <v>176474</v>
      </c>
      <c r="E20" s="269">
        <v>2401688.54</v>
      </c>
      <c r="F20" s="269">
        <v>64250321</v>
      </c>
      <c r="G20" s="269">
        <v>174197</v>
      </c>
      <c r="H20" s="269">
        <v>2370706.98</v>
      </c>
      <c r="I20" s="269">
        <v>66241025</v>
      </c>
      <c r="J20" s="269">
        <v>179595</v>
      </c>
      <c r="K20" s="269">
        <v>2444159.91</v>
      </c>
      <c r="L20" s="120">
        <f t="shared" si="0"/>
        <v>2.5787252177846725</v>
      </c>
    </row>
    <row r="21" spans="1:12" x14ac:dyDescent="0.2">
      <c r="A21" s="269" t="s">
        <v>740</v>
      </c>
      <c r="B21" s="269" t="s">
        <v>681</v>
      </c>
      <c r="C21" s="269">
        <v>10293146</v>
      </c>
      <c r="D21" s="269">
        <v>29910</v>
      </c>
      <c r="E21" s="269">
        <v>401110.39</v>
      </c>
      <c r="F21" s="269">
        <v>9150994</v>
      </c>
      <c r="G21" s="269">
        <v>26591</v>
      </c>
      <c r="H21" s="269">
        <v>356602.2</v>
      </c>
      <c r="I21" s="269">
        <v>10004121</v>
      </c>
      <c r="J21" s="269">
        <v>29070</v>
      </c>
      <c r="K21" s="269">
        <v>389847.45</v>
      </c>
      <c r="L21" s="120">
        <f t="shared" si="0"/>
        <v>0.41131083375148281</v>
      </c>
    </row>
    <row r="22" spans="1:12" x14ac:dyDescent="0.2">
      <c r="A22" s="269" t="s">
        <v>741</v>
      </c>
      <c r="B22" s="269" t="s">
        <v>681</v>
      </c>
      <c r="C22" s="269">
        <v>7001414</v>
      </c>
      <c r="D22" s="269">
        <v>20959</v>
      </c>
      <c r="E22" s="269">
        <v>280929.8</v>
      </c>
      <c r="F22" s="269">
        <v>3283815</v>
      </c>
      <c r="G22" s="269">
        <v>9830</v>
      </c>
      <c r="H22" s="269">
        <v>131762.17000000001</v>
      </c>
      <c r="I22" s="269">
        <v>1911343</v>
      </c>
      <c r="J22" s="269">
        <v>5722</v>
      </c>
      <c r="K22" s="269">
        <v>76692.11</v>
      </c>
      <c r="L22" s="120">
        <f t="shared" si="0"/>
        <v>8.0914459505276828E-2</v>
      </c>
    </row>
    <row r="23" spans="1:12" x14ac:dyDescent="0.2">
      <c r="A23" s="269" t="s">
        <v>683</v>
      </c>
      <c r="B23" s="269" t="s">
        <v>681</v>
      </c>
      <c r="C23" s="269">
        <v>8808</v>
      </c>
      <c r="D23" s="121">
        <v>0</v>
      </c>
      <c r="E23" s="269">
        <v>300.69</v>
      </c>
      <c r="F23" s="269">
        <v>1763429</v>
      </c>
      <c r="G23" s="121">
        <v>4</v>
      </c>
      <c r="H23" s="269">
        <v>60202.31</v>
      </c>
      <c r="I23" s="269">
        <v>1413865</v>
      </c>
      <c r="J23" s="121">
        <v>3</v>
      </c>
      <c r="K23" s="269">
        <v>48268.42</v>
      </c>
      <c r="L23" s="120">
        <f t="shared" si="0"/>
        <v>5.0925879017720256E-2</v>
      </c>
    </row>
    <row r="24" spans="1:12" x14ac:dyDescent="0.2">
      <c r="A24" s="269" t="s">
        <v>135</v>
      </c>
      <c r="B24" s="269" t="s">
        <v>742</v>
      </c>
      <c r="C24" s="269">
        <v>8779889926</v>
      </c>
      <c r="D24" s="269">
        <v>3631833</v>
      </c>
      <c r="E24" s="269">
        <v>88150492.849999994</v>
      </c>
      <c r="F24" s="269">
        <v>8914989284</v>
      </c>
      <c r="G24" s="269">
        <v>2633196</v>
      </c>
      <c r="H24" s="269">
        <v>78080026.450000003</v>
      </c>
      <c r="I24" s="269">
        <v>8896415029</v>
      </c>
      <c r="J24" s="269">
        <v>2604342</v>
      </c>
      <c r="K24" s="269">
        <v>77587474.140000001</v>
      </c>
      <c r="L24" s="120">
        <f t="shared" si="0"/>
        <v>81.859118681409896</v>
      </c>
    </row>
    <row r="25" spans="1:12" x14ac:dyDescent="0.2">
      <c r="A25" s="269" t="s">
        <v>743</v>
      </c>
      <c r="B25" s="269" t="s">
        <v>685</v>
      </c>
      <c r="C25" s="269">
        <v>18090325</v>
      </c>
      <c r="D25" s="269">
        <v>910137</v>
      </c>
      <c r="E25" s="269">
        <v>18003633.57</v>
      </c>
      <c r="F25" s="269">
        <v>24097257</v>
      </c>
      <c r="G25" s="269">
        <v>1212350</v>
      </c>
      <c r="H25" s="269">
        <v>23981779.420000002</v>
      </c>
      <c r="I25" s="269">
        <v>26871577</v>
      </c>
      <c r="J25" s="269">
        <v>1351928</v>
      </c>
      <c r="K25" s="269">
        <v>26742803.940000001</v>
      </c>
      <c r="L25" s="120">
        <f t="shared" si="0"/>
        <v>28.215151812366194</v>
      </c>
    </row>
    <row r="26" spans="1:12" x14ac:dyDescent="0.2">
      <c r="A26" s="269" t="s">
        <v>686</v>
      </c>
      <c r="B26" s="269" t="s">
        <v>687</v>
      </c>
      <c r="C26" s="269">
        <v>2237335898</v>
      </c>
      <c r="D26" s="269">
        <v>371812</v>
      </c>
      <c r="E26" s="269">
        <v>6560941.2400000002</v>
      </c>
      <c r="F26" s="269">
        <v>1707498231</v>
      </c>
      <c r="G26" s="269">
        <v>179315</v>
      </c>
      <c r="H26" s="269">
        <v>3694638.5</v>
      </c>
      <c r="I26" s="269">
        <v>1639199412</v>
      </c>
      <c r="J26" s="269">
        <v>181554</v>
      </c>
      <c r="K26" s="269">
        <v>3773542.29</v>
      </c>
      <c r="L26" s="120">
        <f t="shared" si="0"/>
        <v>3.9812978781735771</v>
      </c>
    </row>
    <row r="27" spans="1:12" ht="18.75" customHeight="1" x14ac:dyDescent="0.2">
      <c r="A27" s="269" t="s">
        <v>746</v>
      </c>
      <c r="B27" s="269" t="s">
        <v>685</v>
      </c>
      <c r="C27" s="269">
        <v>1604831</v>
      </c>
      <c r="D27" s="269">
        <v>184401</v>
      </c>
      <c r="E27" s="269"/>
      <c r="F27" s="269">
        <v>1190333</v>
      </c>
      <c r="G27" s="269">
        <v>97663</v>
      </c>
      <c r="H27" s="269"/>
      <c r="I27" s="269">
        <v>705041</v>
      </c>
      <c r="J27" s="269">
        <v>57332</v>
      </c>
      <c r="K27" s="269"/>
      <c r="L27" s="120">
        <f t="shared" si="0"/>
        <v>0</v>
      </c>
    </row>
    <row r="28" spans="1:12" x14ac:dyDescent="0.2">
      <c r="A28" s="275" t="s">
        <v>747</v>
      </c>
      <c r="B28" s="275"/>
      <c r="C28" s="269">
        <v>334042605</v>
      </c>
      <c r="D28" s="269">
        <v>55513</v>
      </c>
      <c r="E28" s="269"/>
      <c r="F28" s="269">
        <v>292536309</v>
      </c>
      <c r="G28" s="269">
        <v>30721</v>
      </c>
      <c r="H28" s="269"/>
      <c r="I28" s="269">
        <v>237330875</v>
      </c>
      <c r="J28" s="269">
        <v>26286</v>
      </c>
      <c r="K28" s="269"/>
      <c r="L28" s="120">
        <f t="shared" si="0"/>
        <v>0</v>
      </c>
    </row>
    <row r="29" spans="1:12" x14ac:dyDescent="0.2">
      <c r="A29" s="270" t="s">
        <v>748</v>
      </c>
      <c r="B29" s="270"/>
      <c r="C29" s="270"/>
      <c r="D29" s="270"/>
      <c r="E29" s="270"/>
      <c r="F29" s="270"/>
      <c r="G29" s="270"/>
      <c r="H29" s="270"/>
      <c r="I29" s="270"/>
      <c r="J29" s="270"/>
      <c r="K29" s="270"/>
      <c r="L29" s="120">
        <f t="shared" si="0"/>
        <v>0</v>
      </c>
    </row>
    <row r="30" spans="1:12" x14ac:dyDescent="0.2">
      <c r="A30" s="269" t="s">
        <v>749</v>
      </c>
      <c r="B30" s="269" t="s">
        <v>685</v>
      </c>
      <c r="C30" s="269">
        <v>442833</v>
      </c>
      <c r="D30" s="269">
        <v>207588</v>
      </c>
      <c r="E30" s="269"/>
      <c r="F30" s="269">
        <v>522190</v>
      </c>
      <c r="G30" s="269">
        <v>244789</v>
      </c>
      <c r="H30" s="269"/>
      <c r="I30" s="269">
        <v>560347</v>
      </c>
      <c r="J30" s="269">
        <v>262676</v>
      </c>
      <c r="K30" s="269"/>
      <c r="L30" s="120">
        <f t="shared" si="0"/>
        <v>0</v>
      </c>
    </row>
    <row r="31" spans="1:12" x14ac:dyDescent="0.2">
      <c r="A31" s="118" t="s">
        <v>750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2"/>
    </row>
    <row r="32" spans="1:12" x14ac:dyDescent="0.2">
      <c r="A32" s="277" t="s">
        <v>751</v>
      </c>
      <c r="B32" s="277"/>
      <c r="C32" s="277"/>
      <c r="D32" s="277"/>
      <c r="E32" s="277"/>
      <c r="F32" s="277"/>
      <c r="G32" s="277"/>
      <c r="H32" s="277"/>
      <c r="I32" s="277"/>
      <c r="J32" s="277"/>
      <c r="K32" s="277"/>
      <c r="L32" s="120">
        <f t="shared" si="0"/>
        <v>0</v>
      </c>
    </row>
    <row r="33" spans="1:12" x14ac:dyDescent="0.2">
      <c r="A33" s="269" t="s">
        <v>752</v>
      </c>
      <c r="B33" s="269" t="s">
        <v>681</v>
      </c>
      <c r="C33" s="269">
        <v>2956960860</v>
      </c>
      <c r="D33" s="269">
        <v>7171573</v>
      </c>
      <c r="E33" s="269">
        <v>94897868.239999995</v>
      </c>
      <c r="F33" s="269">
        <v>2875977547</v>
      </c>
      <c r="G33" s="269">
        <v>6975163</v>
      </c>
      <c r="H33" s="269">
        <v>92298867.379999995</v>
      </c>
      <c r="I33" s="269">
        <v>2884413472</v>
      </c>
      <c r="J33" s="269">
        <v>6995622</v>
      </c>
      <c r="K33" s="269">
        <v>92569601.890000001</v>
      </c>
      <c r="L33" s="120">
        <f t="shared" si="0"/>
        <v>97.66610024874791</v>
      </c>
    </row>
    <row r="34" spans="1:12" x14ac:dyDescent="0.2">
      <c r="A34" s="269" t="s">
        <v>753</v>
      </c>
      <c r="B34" s="269" t="s">
        <v>681</v>
      </c>
      <c r="C34" s="269">
        <v>13636640</v>
      </c>
      <c r="D34" s="269">
        <v>36562</v>
      </c>
      <c r="E34" s="269">
        <v>504591.59</v>
      </c>
      <c r="F34" s="269">
        <v>14104152</v>
      </c>
      <c r="G34" s="269">
        <v>37816</v>
      </c>
      <c r="H34" s="269">
        <v>521890.78</v>
      </c>
      <c r="I34" s="269">
        <v>14155425</v>
      </c>
      <c r="J34" s="269">
        <v>37953</v>
      </c>
      <c r="K34" s="269">
        <v>523788</v>
      </c>
      <c r="L34" s="120">
        <f t="shared" si="0"/>
        <v>0.5526255949321246</v>
      </c>
    </row>
    <row r="35" spans="1:12" x14ac:dyDescent="0.2">
      <c r="A35" s="269" t="s">
        <v>754</v>
      </c>
      <c r="B35" s="269" t="s">
        <v>681</v>
      </c>
      <c r="C35" s="269">
        <v>387703944</v>
      </c>
      <c r="D35" s="269">
        <v>940306</v>
      </c>
      <c r="E35" s="269">
        <v>12442598.859999999</v>
      </c>
      <c r="F35" s="269">
        <v>401465065</v>
      </c>
      <c r="G35" s="269">
        <v>973681</v>
      </c>
      <c r="H35" s="269">
        <v>12884235.060000001</v>
      </c>
      <c r="I35" s="269">
        <v>402924507</v>
      </c>
      <c r="J35" s="269">
        <v>977220</v>
      </c>
      <c r="K35" s="269">
        <v>12931073</v>
      </c>
      <c r="L35" s="120">
        <f t="shared" si="0"/>
        <v>13.643004249306461</v>
      </c>
    </row>
    <row r="36" spans="1:12" x14ac:dyDescent="0.2">
      <c r="A36" s="269" t="s">
        <v>755</v>
      </c>
      <c r="B36" s="269" t="s">
        <v>681</v>
      </c>
      <c r="C36" s="269">
        <v>34436253</v>
      </c>
      <c r="D36" s="269">
        <v>92328</v>
      </c>
      <c r="E36" s="269">
        <v>1274232.05</v>
      </c>
      <c r="F36" s="269">
        <v>41467149</v>
      </c>
      <c r="G36" s="269">
        <v>111179</v>
      </c>
      <c r="H36" s="269">
        <v>1534393.72</v>
      </c>
      <c r="I36" s="269">
        <v>41617894</v>
      </c>
      <c r="J36" s="269">
        <v>111583</v>
      </c>
      <c r="K36" s="269">
        <v>1539971.69</v>
      </c>
      <c r="L36" s="120">
        <f t="shared" si="0"/>
        <v>1.6247561444036123</v>
      </c>
    </row>
    <row r="37" spans="1:12" x14ac:dyDescent="0.2">
      <c r="A37" s="269" t="s">
        <v>756</v>
      </c>
      <c r="B37" s="269" t="s">
        <v>681</v>
      </c>
      <c r="C37" s="269">
        <v>350949585</v>
      </c>
      <c r="D37" s="269">
        <v>941739</v>
      </c>
      <c r="E37" s="269">
        <v>12986058.960000001</v>
      </c>
      <c r="F37" s="269">
        <v>327451162</v>
      </c>
      <c r="G37" s="269">
        <v>878683</v>
      </c>
      <c r="H37" s="269">
        <v>12116555.43</v>
      </c>
      <c r="I37" s="269">
        <v>328641543</v>
      </c>
      <c r="J37" s="269">
        <v>881877</v>
      </c>
      <c r="K37" s="269">
        <v>12160602.640000001</v>
      </c>
      <c r="L37" s="120">
        <f t="shared" si="0"/>
        <v>12.830114986718224</v>
      </c>
    </row>
    <row r="38" spans="1:12" x14ac:dyDescent="0.2">
      <c r="A38" s="269" t="s">
        <v>757</v>
      </c>
      <c r="B38" s="269" t="s">
        <v>681</v>
      </c>
      <c r="C38" s="269">
        <v>182539690</v>
      </c>
      <c r="D38" s="269">
        <v>490133</v>
      </c>
      <c r="E38" s="269">
        <v>6754435.4199999999</v>
      </c>
      <c r="F38" s="269">
        <v>179119246</v>
      </c>
      <c r="G38" s="269">
        <v>480949</v>
      </c>
      <c r="H38" s="269">
        <v>6627870.2400000002</v>
      </c>
      <c r="I38" s="269">
        <v>183147184</v>
      </c>
      <c r="J38" s="269">
        <v>491765</v>
      </c>
      <c r="K38" s="269">
        <v>6776914.2599999998</v>
      </c>
      <c r="L38" s="120">
        <f t="shared" si="0"/>
        <v>7.1500230527169357</v>
      </c>
    </row>
    <row r="39" spans="1:12" x14ac:dyDescent="0.2">
      <c r="A39" s="269" t="s">
        <v>758</v>
      </c>
      <c r="B39" s="269" t="s">
        <v>681</v>
      </c>
      <c r="C39" s="269">
        <v>68793026</v>
      </c>
      <c r="D39" s="269">
        <v>184715</v>
      </c>
      <c r="E39" s="269">
        <v>2545517.92</v>
      </c>
      <c r="F39" s="269">
        <v>7164770</v>
      </c>
      <c r="G39" s="269">
        <v>19238</v>
      </c>
      <c r="H39" s="269">
        <v>265114.81</v>
      </c>
      <c r="I39" s="269">
        <v>7325887</v>
      </c>
      <c r="J39" s="269">
        <v>19671</v>
      </c>
      <c r="K39" s="269">
        <v>271076.57</v>
      </c>
      <c r="L39" s="120">
        <f t="shared" si="0"/>
        <v>0.28600092168665509</v>
      </c>
    </row>
    <row r="40" spans="1:12" x14ac:dyDescent="0.2">
      <c r="A40" s="269" t="s">
        <v>759</v>
      </c>
      <c r="B40" s="269" t="s">
        <v>685</v>
      </c>
      <c r="C40" s="269">
        <v>249113</v>
      </c>
      <c r="D40" s="269">
        <v>13363</v>
      </c>
      <c r="E40" s="269">
        <v>247919.07</v>
      </c>
      <c r="F40" s="269">
        <v>1441096</v>
      </c>
      <c r="G40" s="269">
        <v>77304</v>
      </c>
      <c r="H40" s="269">
        <v>1434190.08</v>
      </c>
      <c r="I40" s="269">
        <v>1173494</v>
      </c>
      <c r="J40" s="269">
        <v>62949</v>
      </c>
      <c r="K40" s="269">
        <v>1167870.5900000001</v>
      </c>
      <c r="L40" s="120">
        <f t="shared" si="0"/>
        <v>1.2321687010822724</v>
      </c>
    </row>
    <row r="41" spans="1:12" x14ac:dyDescent="0.2">
      <c r="A41" s="269" t="s">
        <v>683</v>
      </c>
      <c r="B41" s="269" t="s">
        <v>681</v>
      </c>
      <c r="C41" s="124" t="s">
        <v>688</v>
      </c>
      <c r="D41" s="124" t="s">
        <v>688</v>
      </c>
      <c r="E41" s="124" t="s">
        <v>688</v>
      </c>
      <c r="F41" s="124" t="s">
        <v>688</v>
      </c>
      <c r="G41" s="124" t="s">
        <v>688</v>
      </c>
      <c r="H41" s="124" t="s">
        <v>688</v>
      </c>
      <c r="I41" s="124" t="s">
        <v>688</v>
      </c>
      <c r="J41" s="124" t="s">
        <v>688</v>
      </c>
      <c r="K41" s="124" t="s">
        <v>688</v>
      </c>
      <c r="L41" s="120"/>
    </row>
    <row r="42" spans="1:12" x14ac:dyDescent="0.2">
      <c r="A42" s="269" t="s">
        <v>760</v>
      </c>
      <c r="B42" s="269" t="s">
        <v>681</v>
      </c>
      <c r="C42" s="269">
        <v>371629423</v>
      </c>
      <c r="D42" s="269">
        <v>49008</v>
      </c>
      <c r="E42" s="269">
        <v>8381214.5300000003</v>
      </c>
      <c r="F42" s="269">
        <v>364160290</v>
      </c>
      <c r="G42" s="269">
        <v>48023</v>
      </c>
      <c r="H42" s="269">
        <v>8212766.0800000001</v>
      </c>
      <c r="I42" s="269">
        <v>365259775</v>
      </c>
      <c r="J42" s="269">
        <v>48168</v>
      </c>
      <c r="K42" s="269">
        <v>8237562.3399999999</v>
      </c>
      <c r="L42" s="120">
        <f t="shared" si="0"/>
        <v>8.6910883581391012</v>
      </c>
    </row>
    <row r="43" spans="1:12" x14ac:dyDescent="0.2">
      <c r="A43" s="277" t="s">
        <v>761</v>
      </c>
      <c r="B43" s="277"/>
      <c r="C43" s="277"/>
      <c r="D43" s="277"/>
      <c r="E43" s="277"/>
      <c r="F43" s="277"/>
      <c r="G43" s="277"/>
      <c r="H43" s="277"/>
      <c r="I43" s="277"/>
      <c r="J43" s="277"/>
      <c r="K43" s="277"/>
      <c r="L43" s="120">
        <f t="shared" si="0"/>
        <v>0</v>
      </c>
    </row>
    <row r="44" spans="1:12" x14ac:dyDescent="0.2">
      <c r="A44" s="269" t="s">
        <v>762</v>
      </c>
      <c r="B44" s="269" t="s">
        <v>742</v>
      </c>
      <c r="C44" s="269">
        <v>2728682604</v>
      </c>
      <c r="D44" s="269">
        <v>1128538</v>
      </c>
      <c r="E44" s="269">
        <v>26017291.600000001</v>
      </c>
      <c r="F44" s="269">
        <v>2819611178</v>
      </c>
      <c r="G44" s="269">
        <v>832821</v>
      </c>
      <c r="H44" s="269">
        <v>24694076.690000001</v>
      </c>
      <c r="I44" s="269">
        <v>2827567062</v>
      </c>
      <c r="J44" s="269">
        <v>827744</v>
      </c>
      <c r="K44" s="269">
        <v>24659796.739999998</v>
      </c>
      <c r="L44" s="120">
        <f t="shared" si="0"/>
        <v>26.017462874956593</v>
      </c>
    </row>
    <row r="45" spans="1:12" x14ac:dyDescent="0.2">
      <c r="A45" s="269" t="s">
        <v>763</v>
      </c>
      <c r="B45" s="269" t="s">
        <v>681</v>
      </c>
      <c r="C45" s="269">
        <v>5207217</v>
      </c>
      <c r="D45" s="269">
        <v>14089</v>
      </c>
      <c r="E45" s="269">
        <v>192680.36</v>
      </c>
      <c r="F45" s="269">
        <v>5457605</v>
      </c>
      <c r="G45" s="269">
        <v>14766</v>
      </c>
      <c r="H45" s="269">
        <v>201945.36</v>
      </c>
      <c r="I45" s="269">
        <v>5470547</v>
      </c>
      <c r="J45" s="269">
        <v>14801</v>
      </c>
      <c r="K45" s="269">
        <v>202424.23</v>
      </c>
      <c r="L45" s="120">
        <f t="shared" si="0"/>
        <v>0.213568868573597</v>
      </c>
    </row>
    <row r="46" spans="1:12" x14ac:dyDescent="0.2">
      <c r="A46" s="118" t="s">
        <v>764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2"/>
    </row>
    <row r="47" spans="1:12" x14ac:dyDescent="0.2">
      <c r="A47" s="269" t="s">
        <v>765</v>
      </c>
      <c r="B47" s="269" t="s">
        <v>681</v>
      </c>
      <c r="C47" s="269">
        <v>18247504</v>
      </c>
      <c r="D47" s="269">
        <v>49555</v>
      </c>
      <c r="E47" s="269">
        <v>672306.45</v>
      </c>
      <c r="F47" s="269">
        <v>13979731</v>
      </c>
      <c r="G47" s="269">
        <v>37965</v>
      </c>
      <c r="H47" s="269">
        <v>515065.69</v>
      </c>
      <c r="I47" s="269">
        <v>14092419</v>
      </c>
      <c r="J47" s="269">
        <v>38271</v>
      </c>
      <c r="K47" s="269">
        <v>519217.54</v>
      </c>
      <c r="L47" s="120">
        <f t="shared" si="0"/>
        <v>0.54780350435995895</v>
      </c>
    </row>
    <row r="48" spans="1:12" x14ac:dyDescent="0.2">
      <c r="A48" s="277" t="s">
        <v>766</v>
      </c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120">
        <f t="shared" si="0"/>
        <v>0</v>
      </c>
    </row>
    <row r="49" spans="1:12" x14ac:dyDescent="0.2">
      <c r="A49" s="269" t="s">
        <v>767</v>
      </c>
      <c r="B49" s="269" t="s">
        <v>681</v>
      </c>
      <c r="C49" s="269">
        <v>933093</v>
      </c>
      <c r="D49" s="269">
        <v>2323</v>
      </c>
      <c r="E49" s="269">
        <v>33272.69</v>
      </c>
      <c r="F49" s="269">
        <v>849442</v>
      </c>
      <c r="G49" s="269">
        <v>2115</v>
      </c>
      <c r="H49" s="269">
        <v>31431.54</v>
      </c>
      <c r="I49" s="269">
        <v>898529</v>
      </c>
      <c r="J49" s="269">
        <v>2237</v>
      </c>
      <c r="K49" s="269">
        <v>33247.879999999997</v>
      </c>
      <c r="L49" s="120">
        <f t="shared" si="0"/>
        <v>3.5078370381207445E-2</v>
      </c>
    </row>
    <row r="50" spans="1:12" x14ac:dyDescent="0.2">
      <c r="A50" s="277" t="s">
        <v>768</v>
      </c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120">
        <f t="shared" si="0"/>
        <v>0</v>
      </c>
    </row>
    <row r="51" spans="1:12" x14ac:dyDescent="0.2">
      <c r="A51" s="277" t="s">
        <v>769</v>
      </c>
      <c r="B51" s="277"/>
      <c r="C51" s="277"/>
      <c r="D51" s="277"/>
      <c r="E51" s="277"/>
      <c r="F51" s="277"/>
      <c r="G51" s="277"/>
      <c r="H51" s="277"/>
      <c r="I51" s="277"/>
      <c r="J51" s="277"/>
      <c r="K51" s="277"/>
      <c r="L51" s="120">
        <f t="shared" si="0"/>
        <v>0</v>
      </c>
    </row>
    <row r="52" spans="1:12" x14ac:dyDescent="0.2">
      <c r="A52" s="269" t="s">
        <v>770</v>
      </c>
      <c r="B52" s="269" t="s">
        <v>771</v>
      </c>
      <c r="C52" s="269">
        <v>5963979</v>
      </c>
      <c r="D52" s="269">
        <v>2786944</v>
      </c>
      <c r="E52" s="124" t="s">
        <v>688</v>
      </c>
      <c r="F52" s="269">
        <v>4865719</v>
      </c>
      <c r="G52" s="269">
        <v>2250738</v>
      </c>
      <c r="H52" s="269"/>
      <c r="I52" s="269">
        <v>4822473</v>
      </c>
      <c r="J52" s="269">
        <v>2228484</v>
      </c>
      <c r="K52" s="269"/>
      <c r="L52" s="120">
        <f t="shared" si="0"/>
        <v>0</v>
      </c>
    </row>
    <row r="53" spans="1:12" x14ac:dyDescent="0.2">
      <c r="A53" s="269" t="s">
        <v>772</v>
      </c>
      <c r="B53" s="269" t="s">
        <v>771</v>
      </c>
      <c r="C53" s="269">
        <v>10059</v>
      </c>
      <c r="D53" s="269">
        <v>251475</v>
      </c>
      <c r="E53" s="124" t="s">
        <v>688</v>
      </c>
      <c r="F53" s="269">
        <v>4154</v>
      </c>
      <c r="G53" s="269">
        <v>103852</v>
      </c>
      <c r="H53" s="269"/>
      <c r="I53" s="269">
        <v>3065</v>
      </c>
      <c r="J53" s="269">
        <v>76626</v>
      </c>
      <c r="K53" s="269"/>
      <c r="L53" s="120">
        <f t="shared" si="0"/>
        <v>0</v>
      </c>
    </row>
    <row r="54" spans="1:12" x14ac:dyDescent="0.2">
      <c r="A54" s="277" t="s">
        <v>773</v>
      </c>
      <c r="B54" s="277"/>
      <c r="C54" s="277"/>
      <c r="D54" s="277"/>
      <c r="E54" s="277"/>
      <c r="F54" s="277"/>
      <c r="G54" s="277"/>
      <c r="H54" s="277"/>
      <c r="I54" s="277"/>
      <c r="J54" s="277"/>
      <c r="K54" s="277"/>
      <c r="L54" s="120">
        <f t="shared" si="0"/>
        <v>0</v>
      </c>
    </row>
    <row r="55" spans="1:12" x14ac:dyDescent="0.2">
      <c r="A55" s="269" t="s">
        <v>774</v>
      </c>
      <c r="B55" s="269" t="s">
        <v>771</v>
      </c>
      <c r="C55" s="269">
        <v>875480</v>
      </c>
      <c r="D55" s="269">
        <v>134873</v>
      </c>
      <c r="E55" s="269"/>
      <c r="F55" s="269">
        <v>975151</v>
      </c>
      <c r="G55" s="269">
        <v>161335</v>
      </c>
      <c r="H55" s="269"/>
      <c r="I55" s="269">
        <v>982507</v>
      </c>
      <c r="J55" s="269">
        <v>137306</v>
      </c>
      <c r="K55" s="269"/>
      <c r="L55" s="120">
        <f t="shared" si="0"/>
        <v>0</v>
      </c>
    </row>
    <row r="56" spans="1:12" x14ac:dyDescent="0.2">
      <c r="A56" s="277" t="s">
        <v>775</v>
      </c>
      <c r="B56" s="277"/>
      <c r="C56" s="277"/>
      <c r="D56" s="277"/>
      <c r="E56" s="277"/>
      <c r="F56" s="277"/>
      <c r="G56" s="277"/>
      <c r="H56" s="277"/>
      <c r="I56" s="277"/>
      <c r="J56" s="277"/>
      <c r="K56" s="277"/>
      <c r="L56" s="120">
        <f t="shared" si="0"/>
        <v>0</v>
      </c>
    </row>
    <row r="57" spans="1:12" x14ac:dyDescent="0.2">
      <c r="A57" s="269" t="s">
        <v>776</v>
      </c>
      <c r="B57" s="269" t="s">
        <v>771</v>
      </c>
      <c r="C57" s="124" t="s">
        <v>688</v>
      </c>
      <c r="D57" s="124" t="s">
        <v>688</v>
      </c>
      <c r="E57" s="269"/>
      <c r="F57" s="124" t="s">
        <v>688</v>
      </c>
      <c r="G57" s="269">
        <v>2910</v>
      </c>
      <c r="H57" s="269"/>
      <c r="I57" s="124" t="s">
        <v>688</v>
      </c>
      <c r="J57" s="269">
        <v>2910</v>
      </c>
      <c r="K57" s="269"/>
      <c r="L57" s="120">
        <f t="shared" si="0"/>
        <v>0</v>
      </c>
    </row>
    <row r="58" spans="1:12" x14ac:dyDescent="0.2">
      <c r="A58" s="118" t="s">
        <v>777</v>
      </c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22"/>
    </row>
    <row r="59" spans="1:12" x14ac:dyDescent="0.2">
      <c r="A59" s="269" t="s">
        <v>778</v>
      </c>
      <c r="B59" s="269" t="s">
        <v>771</v>
      </c>
      <c r="C59" s="269">
        <v>6536</v>
      </c>
      <c r="D59" s="269">
        <v>163402</v>
      </c>
      <c r="E59" s="269"/>
      <c r="F59" s="269">
        <v>6490</v>
      </c>
      <c r="G59" s="269">
        <v>162254</v>
      </c>
      <c r="H59" s="269"/>
      <c r="I59" s="269">
        <v>5661</v>
      </c>
      <c r="J59" s="269">
        <v>141516</v>
      </c>
      <c r="K59" s="269"/>
      <c r="L59" s="120">
        <f t="shared" si="0"/>
        <v>0</v>
      </c>
    </row>
    <row r="60" spans="1:12" x14ac:dyDescent="0.2">
      <c r="A60" s="269" t="s">
        <v>779</v>
      </c>
      <c r="B60" s="269" t="s">
        <v>771</v>
      </c>
      <c r="C60" s="121">
        <v>286</v>
      </c>
      <c r="D60" s="269">
        <v>85120</v>
      </c>
      <c r="E60" s="269"/>
      <c r="F60" s="121">
        <v>248</v>
      </c>
      <c r="G60" s="269">
        <v>73794</v>
      </c>
      <c r="H60" s="269"/>
      <c r="I60" s="121">
        <v>254</v>
      </c>
      <c r="J60" s="269">
        <v>75841</v>
      </c>
      <c r="K60" s="269"/>
      <c r="L60" s="120">
        <f t="shared" si="0"/>
        <v>0</v>
      </c>
    </row>
  </sheetData>
  <mergeCells count="13">
    <mergeCell ref="A56:K56"/>
    <mergeCell ref="A32:K32"/>
    <mergeCell ref="A43:K43"/>
    <mergeCell ref="A48:K48"/>
    <mergeCell ref="A50:K50"/>
    <mergeCell ref="A51:K51"/>
    <mergeCell ref="A54:K54"/>
    <mergeCell ref="A28:B28"/>
    <mergeCell ref="A1:B1"/>
    <mergeCell ref="C1:E1"/>
    <mergeCell ref="F1:H1"/>
    <mergeCell ref="I1:K1"/>
    <mergeCell ref="A2:K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5"/>
  <dimension ref="A1:BA36"/>
  <sheetViews>
    <sheetView workbookViewId="0">
      <selection activeCell="G6" sqref="G6"/>
    </sheetView>
  </sheetViews>
  <sheetFormatPr defaultColWidth="9.140625" defaultRowHeight="12.75" x14ac:dyDescent="0.2"/>
  <cols>
    <col min="1" max="1" width="12" style="5" customWidth="1"/>
    <col min="2" max="2" width="57.140625" style="5" customWidth="1"/>
    <col min="3" max="12" width="13.42578125" style="5" customWidth="1"/>
    <col min="13" max="13" width="16.85546875" style="5" customWidth="1"/>
    <col min="14" max="43" width="12" style="5" customWidth="1"/>
    <col min="44" max="44" width="14.85546875" style="5" customWidth="1"/>
    <col min="45" max="45" width="14.42578125" style="5" customWidth="1"/>
    <col min="46" max="47" width="15" style="5" customWidth="1"/>
    <col min="48" max="48" width="12" style="5" customWidth="1"/>
    <col min="49" max="49" width="13.85546875" style="5" customWidth="1"/>
    <col min="50" max="51" width="12" style="5" customWidth="1"/>
    <col min="52" max="52" width="13.85546875" style="5" customWidth="1"/>
    <col min="53" max="53" width="16.42578125" style="5" customWidth="1"/>
    <col min="54" max="16384" width="9.140625" style="5"/>
  </cols>
  <sheetData>
    <row r="1" spans="1:53" x14ac:dyDescent="0.2">
      <c r="C1" s="288" t="s">
        <v>780</v>
      </c>
      <c r="D1" s="289"/>
      <c r="E1" s="290"/>
      <c r="F1" s="291" t="s">
        <v>781</v>
      </c>
      <c r="G1" s="292"/>
      <c r="H1" s="292"/>
      <c r="I1" s="292"/>
      <c r="J1" s="292"/>
      <c r="K1" s="292"/>
      <c r="L1" s="292"/>
      <c r="M1" s="285" t="s">
        <v>730</v>
      </c>
      <c r="N1" s="286"/>
      <c r="O1" s="286"/>
      <c r="P1" s="286"/>
      <c r="Q1" s="286"/>
      <c r="R1" s="286"/>
      <c r="S1" s="286"/>
      <c r="T1" s="287"/>
      <c r="U1" s="285" t="s">
        <v>135</v>
      </c>
      <c r="V1" s="286"/>
      <c r="W1" s="286"/>
      <c r="X1" s="286"/>
      <c r="Y1" s="286"/>
      <c r="Z1" s="286"/>
      <c r="AA1" s="286"/>
      <c r="AB1" s="287"/>
      <c r="AC1" s="285" t="s">
        <v>782</v>
      </c>
      <c r="AD1" s="286"/>
      <c r="AE1" s="286"/>
      <c r="AF1" s="286"/>
      <c r="AG1" s="286"/>
      <c r="AH1" s="286"/>
      <c r="AI1" s="286"/>
      <c r="AJ1" s="287"/>
      <c r="AK1" s="285" t="s">
        <v>686</v>
      </c>
      <c r="AL1" s="286"/>
      <c r="AM1" s="286"/>
      <c r="AN1" s="286"/>
      <c r="AO1" s="286"/>
      <c r="AP1" s="286"/>
      <c r="AQ1" s="286"/>
      <c r="AR1" s="287"/>
      <c r="AS1" s="278" t="s">
        <v>783</v>
      </c>
      <c r="AT1" s="278"/>
      <c r="AU1" s="278"/>
      <c r="AV1" s="278"/>
      <c r="AW1" s="278"/>
      <c r="AX1" s="278"/>
      <c r="AY1" s="278"/>
      <c r="AZ1" s="278"/>
      <c r="BA1" s="22"/>
    </row>
    <row r="2" spans="1:53" ht="51" x14ac:dyDescent="0.2">
      <c r="A2" s="272"/>
      <c r="B2" s="272" t="s">
        <v>712</v>
      </c>
      <c r="C2" s="23" t="s">
        <v>784</v>
      </c>
      <c r="D2" s="24" t="s">
        <v>785</v>
      </c>
      <c r="E2" s="25" t="s">
        <v>786</v>
      </c>
      <c r="F2" s="26" t="s">
        <v>679</v>
      </c>
      <c r="G2" s="27" t="s">
        <v>680</v>
      </c>
      <c r="H2" s="27" t="s">
        <v>682</v>
      </c>
      <c r="I2" s="27" t="s">
        <v>683</v>
      </c>
      <c r="J2" s="27" t="s">
        <v>135</v>
      </c>
      <c r="K2" s="27" t="s">
        <v>684</v>
      </c>
      <c r="L2" s="27" t="s">
        <v>686</v>
      </c>
      <c r="M2" s="28" t="s">
        <v>787</v>
      </c>
      <c r="N2" s="29" t="s">
        <v>788</v>
      </c>
      <c r="O2" s="29" t="s">
        <v>789</v>
      </c>
      <c r="P2" s="29" t="s">
        <v>790</v>
      </c>
      <c r="Q2" s="29" t="s">
        <v>791</v>
      </c>
      <c r="R2" s="29" t="s">
        <v>792</v>
      </c>
      <c r="S2" s="29" t="s">
        <v>793</v>
      </c>
      <c r="T2" s="30" t="s">
        <v>794</v>
      </c>
      <c r="U2" s="28" t="s">
        <v>795</v>
      </c>
      <c r="V2" s="29" t="s">
        <v>796</v>
      </c>
      <c r="W2" s="29" t="s">
        <v>797</v>
      </c>
      <c r="X2" s="29" t="s">
        <v>798</v>
      </c>
      <c r="Y2" s="29" t="s">
        <v>799</v>
      </c>
      <c r="Z2" s="29" t="s">
        <v>800</v>
      </c>
      <c r="AA2" s="29" t="s">
        <v>801</v>
      </c>
      <c r="AB2" s="30" t="s">
        <v>802</v>
      </c>
      <c r="AC2" s="28" t="s">
        <v>803</v>
      </c>
      <c r="AD2" s="29" t="s">
        <v>804</v>
      </c>
      <c r="AE2" s="29" t="s">
        <v>805</v>
      </c>
      <c r="AF2" s="29" t="s">
        <v>806</v>
      </c>
      <c r="AG2" s="29" t="s">
        <v>807</v>
      </c>
      <c r="AH2" s="29" t="s">
        <v>808</v>
      </c>
      <c r="AI2" s="29" t="s">
        <v>809</v>
      </c>
      <c r="AJ2" s="30" t="s">
        <v>810</v>
      </c>
      <c r="AK2" s="28" t="s">
        <v>811</v>
      </c>
      <c r="AL2" s="29" t="s">
        <v>812</v>
      </c>
      <c r="AM2" s="29" t="s">
        <v>813</v>
      </c>
      <c r="AN2" s="29" t="s">
        <v>814</v>
      </c>
      <c r="AO2" s="29" t="s">
        <v>815</v>
      </c>
      <c r="AP2" s="29" t="s">
        <v>816</v>
      </c>
      <c r="AQ2" s="29" t="s">
        <v>817</v>
      </c>
      <c r="AR2" s="30" t="s">
        <v>818</v>
      </c>
      <c r="AS2" s="31" t="s">
        <v>713</v>
      </c>
      <c r="AT2" s="31" t="s">
        <v>714</v>
      </c>
      <c r="AU2" s="31" t="s">
        <v>715</v>
      </c>
      <c r="AV2" s="31" t="s">
        <v>716</v>
      </c>
      <c r="AW2" s="31" t="s">
        <v>717</v>
      </c>
      <c r="AX2" s="31" t="s">
        <v>718</v>
      </c>
      <c r="AY2" s="31" t="s">
        <v>719</v>
      </c>
      <c r="AZ2" s="31" t="s">
        <v>720</v>
      </c>
      <c r="BA2" s="22"/>
    </row>
    <row r="3" spans="1:53" x14ac:dyDescent="0.2">
      <c r="A3" s="279" t="s">
        <v>707</v>
      </c>
      <c r="B3" s="32" t="s">
        <v>689</v>
      </c>
      <c r="C3" s="33">
        <v>34397279.617698602</v>
      </c>
      <c r="D3" s="34">
        <f>C3/C$30</f>
        <v>6.2632292502352305E-2</v>
      </c>
      <c r="E3" s="35">
        <v>55.38356966714651</v>
      </c>
      <c r="F3" s="36">
        <v>3139269.7531758077</v>
      </c>
      <c r="G3" s="37">
        <v>373088.3616361348</v>
      </c>
      <c r="H3" s="37">
        <v>93126.849293603183</v>
      </c>
      <c r="I3" s="37">
        <v>61486.808703047362</v>
      </c>
      <c r="J3" s="37">
        <v>8619051.6034933645</v>
      </c>
      <c r="K3" s="37">
        <v>22111256.241396647</v>
      </c>
      <c r="L3" s="37">
        <v>0</v>
      </c>
      <c r="M3" s="38">
        <v>3060305.6636657752</v>
      </c>
      <c r="N3" s="39">
        <v>606666.10914281721</v>
      </c>
      <c r="O3" s="39">
        <v>0</v>
      </c>
      <c r="P3" s="39">
        <v>0</v>
      </c>
      <c r="Q3" s="39">
        <v>0</v>
      </c>
      <c r="R3" s="39">
        <v>0</v>
      </c>
      <c r="S3" s="39">
        <v>0</v>
      </c>
      <c r="T3" s="40">
        <v>0</v>
      </c>
      <c r="U3" s="38">
        <v>172381.0320698673</v>
      </c>
      <c r="V3" s="39">
        <v>258571.54810480092</v>
      </c>
      <c r="W3" s="39">
        <v>1465238.7725938722</v>
      </c>
      <c r="X3" s="39">
        <v>0</v>
      </c>
      <c r="Y3" s="39">
        <v>1637619.8046637392</v>
      </c>
      <c r="Z3" s="39">
        <v>0</v>
      </c>
      <c r="AA3" s="39">
        <v>0</v>
      </c>
      <c r="AB3" s="40">
        <v>5085240.446061085</v>
      </c>
      <c r="AC3" s="38">
        <v>15829244.599615162</v>
      </c>
      <c r="AD3" s="39">
        <v>6282011.6417814838</v>
      </c>
      <c r="AE3" s="39">
        <v>0</v>
      </c>
      <c r="AF3" s="39">
        <v>0</v>
      </c>
      <c r="AG3" s="39">
        <v>0</v>
      </c>
      <c r="AH3" s="39">
        <v>0</v>
      </c>
      <c r="AI3" s="39">
        <v>0</v>
      </c>
      <c r="AJ3" s="40">
        <v>0</v>
      </c>
      <c r="AK3" s="38">
        <v>0</v>
      </c>
      <c r="AL3" s="39">
        <v>0</v>
      </c>
      <c r="AM3" s="39">
        <v>0</v>
      </c>
      <c r="AN3" s="39">
        <v>0</v>
      </c>
      <c r="AO3" s="39">
        <v>0</v>
      </c>
      <c r="AP3" s="39">
        <v>0</v>
      </c>
      <c r="AQ3" s="39">
        <v>0</v>
      </c>
      <c r="AS3" s="41">
        <f t="shared" ref="AS3:AZ28" si="0">M3+U3+AC3+AK3</f>
        <v>19061931.295350805</v>
      </c>
      <c r="AT3" s="41">
        <f t="shared" si="0"/>
        <v>7147249.2990291016</v>
      </c>
      <c r="AU3" s="41">
        <f t="shared" si="0"/>
        <v>1465238.7725938722</v>
      </c>
      <c r="AV3" s="41">
        <f t="shared" si="0"/>
        <v>0</v>
      </c>
      <c r="AW3" s="41">
        <f t="shared" si="0"/>
        <v>1637619.8046637392</v>
      </c>
      <c r="AX3" s="41">
        <f t="shared" si="0"/>
        <v>0</v>
      </c>
      <c r="AY3" s="41">
        <f t="shared" si="0"/>
        <v>0</v>
      </c>
      <c r="AZ3" s="41">
        <f t="shared" si="0"/>
        <v>5085240.446061085</v>
      </c>
      <c r="BA3" s="42">
        <f>SUM(AS3:AZ3)</f>
        <v>34397279.617698602</v>
      </c>
    </row>
    <row r="4" spans="1:53" ht="19.5" customHeight="1" thickBot="1" x14ac:dyDescent="0.25">
      <c r="A4" s="280"/>
      <c r="B4" s="20" t="s">
        <v>690</v>
      </c>
      <c r="C4" s="33">
        <v>44962795.526013903</v>
      </c>
      <c r="D4" s="34">
        <f t="shared" ref="D4:D28" si="1">C4/C$30</f>
        <v>8.1870513959475061E-2</v>
      </c>
      <c r="E4" s="35">
        <v>55.383569667146503</v>
      </c>
      <c r="F4" s="36">
        <v>4103532.1857376532</v>
      </c>
      <c r="G4" s="37">
        <v>487686.69801287673</v>
      </c>
      <c r="H4" s="37">
        <v>121731.82092620224</v>
      </c>
      <c r="I4" s="37">
        <v>80373.181774519093</v>
      </c>
      <c r="J4" s="37">
        <v>11266491.396506637</v>
      </c>
      <c r="K4" s="37">
        <v>28902980.243056018</v>
      </c>
      <c r="L4" s="37">
        <v>0</v>
      </c>
      <c r="M4" s="43">
        <v>3920530.1320734117</v>
      </c>
      <c r="N4" s="44">
        <v>872793.75437784009</v>
      </c>
      <c r="O4" s="44">
        <v>0</v>
      </c>
      <c r="P4" s="44">
        <v>0</v>
      </c>
      <c r="Q4" s="44">
        <v>0</v>
      </c>
      <c r="R4" s="44">
        <v>0</v>
      </c>
      <c r="S4" s="44">
        <v>0</v>
      </c>
      <c r="T4" s="45">
        <v>0</v>
      </c>
      <c r="U4" s="43">
        <v>225329.82793013274</v>
      </c>
      <c r="V4" s="44">
        <v>337994.74189519911</v>
      </c>
      <c r="W4" s="44">
        <v>1915303.5374061286</v>
      </c>
      <c r="X4" s="44">
        <v>0</v>
      </c>
      <c r="Y4" s="44">
        <v>2140633.3653362612</v>
      </c>
      <c r="Z4" s="44">
        <v>0</v>
      </c>
      <c r="AA4" s="44">
        <v>0</v>
      </c>
      <c r="AB4" s="45">
        <v>6647229.9239389161</v>
      </c>
      <c r="AC4" s="43">
        <v>20685590.124127481</v>
      </c>
      <c r="AD4" s="44">
        <v>8217390.1189285321</v>
      </c>
      <c r="AE4" s="44">
        <v>0</v>
      </c>
      <c r="AF4" s="44">
        <v>0</v>
      </c>
      <c r="AG4" s="44">
        <v>0</v>
      </c>
      <c r="AH4" s="44">
        <v>0</v>
      </c>
      <c r="AI4" s="44">
        <v>0</v>
      </c>
      <c r="AJ4" s="45">
        <v>0</v>
      </c>
      <c r="AK4" s="43">
        <v>0</v>
      </c>
      <c r="AL4" s="44">
        <v>0</v>
      </c>
      <c r="AM4" s="44">
        <v>0</v>
      </c>
      <c r="AN4" s="44">
        <v>0</v>
      </c>
      <c r="AO4" s="44">
        <v>0</v>
      </c>
      <c r="AP4" s="44">
        <v>0</v>
      </c>
      <c r="AQ4" s="44">
        <v>0</v>
      </c>
      <c r="AR4" s="45">
        <v>0</v>
      </c>
      <c r="AS4" s="41">
        <f t="shared" si="0"/>
        <v>24831450.084131025</v>
      </c>
      <c r="AT4" s="41">
        <f t="shared" si="0"/>
        <v>9428178.615201572</v>
      </c>
      <c r="AU4" s="41">
        <f t="shared" si="0"/>
        <v>1915303.5374061286</v>
      </c>
      <c r="AV4" s="41">
        <f t="shared" si="0"/>
        <v>0</v>
      </c>
      <c r="AW4" s="41">
        <f t="shared" si="0"/>
        <v>2140633.3653362612</v>
      </c>
      <c r="AX4" s="41">
        <f t="shared" si="0"/>
        <v>0</v>
      </c>
      <c r="AY4" s="41">
        <f t="shared" si="0"/>
        <v>0</v>
      </c>
      <c r="AZ4" s="41">
        <f t="shared" si="0"/>
        <v>6647229.9239389161</v>
      </c>
      <c r="BA4" s="42">
        <f t="shared" ref="BA4:BA31" si="2">SUM(AS4:AZ4)</f>
        <v>44962795.526013903</v>
      </c>
    </row>
    <row r="5" spans="1:53" s="57" customFormat="1" x14ac:dyDescent="0.2">
      <c r="A5" s="281" t="s">
        <v>711</v>
      </c>
      <c r="B5" s="46" t="s">
        <v>698</v>
      </c>
      <c r="C5" s="47">
        <v>0</v>
      </c>
      <c r="D5" s="48">
        <f t="shared" si="1"/>
        <v>0</v>
      </c>
      <c r="E5" s="49">
        <v>0</v>
      </c>
      <c r="F5" s="50">
        <v>0</v>
      </c>
      <c r="G5" s="51">
        <v>0</v>
      </c>
      <c r="H5" s="51">
        <v>0</v>
      </c>
      <c r="I5" s="51">
        <v>0</v>
      </c>
      <c r="J5" s="51">
        <v>0</v>
      </c>
      <c r="K5" s="51">
        <v>0</v>
      </c>
      <c r="L5" s="51">
        <v>0</v>
      </c>
      <c r="M5" s="52">
        <v>0</v>
      </c>
      <c r="N5" s="53">
        <v>0</v>
      </c>
      <c r="O5" s="53">
        <v>0</v>
      </c>
      <c r="P5" s="53">
        <v>0</v>
      </c>
      <c r="Q5" s="53">
        <v>0</v>
      </c>
      <c r="R5" s="53">
        <v>0</v>
      </c>
      <c r="S5" s="53">
        <v>0</v>
      </c>
      <c r="T5" s="54">
        <v>0</v>
      </c>
      <c r="U5" s="52">
        <v>0</v>
      </c>
      <c r="V5" s="53">
        <v>0</v>
      </c>
      <c r="W5" s="53">
        <v>0</v>
      </c>
      <c r="X5" s="53">
        <v>0</v>
      </c>
      <c r="Y5" s="53">
        <v>0</v>
      </c>
      <c r="Z5" s="53">
        <v>0</v>
      </c>
      <c r="AA5" s="53">
        <v>0</v>
      </c>
      <c r="AB5" s="54">
        <v>0</v>
      </c>
      <c r="AC5" s="52">
        <v>0</v>
      </c>
      <c r="AD5" s="53">
        <v>0</v>
      </c>
      <c r="AE5" s="53">
        <v>0</v>
      </c>
      <c r="AF5" s="53">
        <v>0</v>
      </c>
      <c r="AG5" s="53">
        <v>0</v>
      </c>
      <c r="AH5" s="53">
        <v>0</v>
      </c>
      <c r="AI5" s="53">
        <v>0</v>
      </c>
      <c r="AJ5" s="54">
        <v>0</v>
      </c>
      <c r="AK5" s="52">
        <v>0</v>
      </c>
      <c r="AL5" s="53">
        <v>0</v>
      </c>
      <c r="AM5" s="53">
        <v>0</v>
      </c>
      <c r="AN5" s="53">
        <v>0</v>
      </c>
      <c r="AO5" s="53">
        <v>0</v>
      </c>
      <c r="AP5" s="53">
        <v>0</v>
      </c>
      <c r="AQ5" s="53">
        <v>0</v>
      </c>
      <c r="AR5" s="54">
        <v>0</v>
      </c>
      <c r="AS5" s="55">
        <f t="shared" si="0"/>
        <v>0</v>
      </c>
      <c r="AT5" s="55">
        <f t="shared" si="0"/>
        <v>0</v>
      </c>
      <c r="AU5" s="55">
        <f t="shared" si="0"/>
        <v>0</v>
      </c>
      <c r="AV5" s="55">
        <f t="shared" si="0"/>
        <v>0</v>
      </c>
      <c r="AW5" s="55">
        <f t="shared" si="0"/>
        <v>0</v>
      </c>
      <c r="AX5" s="55">
        <f t="shared" si="0"/>
        <v>0</v>
      </c>
      <c r="AY5" s="55">
        <f t="shared" si="0"/>
        <v>0</v>
      </c>
      <c r="AZ5" s="55">
        <f t="shared" si="0"/>
        <v>0</v>
      </c>
      <c r="BA5" s="56">
        <f t="shared" si="2"/>
        <v>0</v>
      </c>
    </row>
    <row r="6" spans="1:53" x14ac:dyDescent="0.2">
      <c r="A6" s="282"/>
      <c r="B6" s="20" t="s">
        <v>699</v>
      </c>
      <c r="C6" s="58">
        <v>15347555.11749785</v>
      </c>
      <c r="D6" s="34">
        <f t="shared" si="1"/>
        <v>2.794559837285799E-2</v>
      </c>
      <c r="E6" s="35">
        <v>92.325096950615716</v>
      </c>
      <c r="F6" s="59">
        <v>894733.86049749935</v>
      </c>
      <c r="G6" s="60">
        <v>727824.03106786753</v>
      </c>
      <c r="H6" s="60">
        <v>618523.40654032386</v>
      </c>
      <c r="I6" s="60">
        <v>73567.567150399409</v>
      </c>
      <c r="J6" s="60">
        <v>2526671.94755285</v>
      </c>
      <c r="K6" s="60">
        <v>10033937.678923406</v>
      </c>
      <c r="L6" s="60">
        <v>472296.62576550397</v>
      </c>
      <c r="M6" s="43">
        <v>1674553.9025025198</v>
      </c>
      <c r="N6" s="44">
        <v>640094.96275357017</v>
      </c>
      <c r="O6" s="44">
        <v>0</v>
      </c>
      <c r="P6" s="44">
        <v>0</v>
      </c>
      <c r="Q6" s="44">
        <v>0</v>
      </c>
      <c r="R6" s="44">
        <v>0</v>
      </c>
      <c r="S6" s="44">
        <v>0</v>
      </c>
      <c r="T6" s="45">
        <v>0</v>
      </c>
      <c r="U6" s="43">
        <v>101687.83633791166</v>
      </c>
      <c r="V6" s="44">
        <v>15651.09262169853</v>
      </c>
      <c r="W6" s="44">
        <v>510031.84203062457</v>
      </c>
      <c r="X6" s="44">
        <v>219597.21043935098</v>
      </c>
      <c r="Y6" s="44">
        <v>560848.0719143491</v>
      </c>
      <c r="Z6" s="44">
        <v>220104.12692545314</v>
      </c>
      <c r="AA6" s="44">
        <v>80459.316654335707</v>
      </c>
      <c r="AB6" s="45">
        <v>818292.45062912616</v>
      </c>
      <c r="AC6" s="43">
        <v>6621879.412535945</v>
      </c>
      <c r="AD6" s="44">
        <v>2990361.2979181465</v>
      </c>
      <c r="AE6" s="44">
        <v>146714.12176358575</v>
      </c>
      <c r="AF6" s="44">
        <v>0</v>
      </c>
      <c r="AG6" s="44">
        <v>0</v>
      </c>
      <c r="AH6" s="44">
        <v>0</v>
      </c>
      <c r="AI6" s="44">
        <v>59878.807191540611</v>
      </c>
      <c r="AJ6" s="45">
        <v>215104.03951418691</v>
      </c>
      <c r="AK6" s="43">
        <v>335837.66814836051</v>
      </c>
      <c r="AL6" s="44">
        <v>136458.95761714349</v>
      </c>
      <c r="AM6" s="44">
        <v>0</v>
      </c>
      <c r="AN6" s="44">
        <v>0</v>
      </c>
      <c r="AO6" s="44">
        <v>0</v>
      </c>
      <c r="AP6" s="44">
        <v>0</v>
      </c>
      <c r="AQ6" s="44">
        <v>0</v>
      </c>
      <c r="AR6" s="45">
        <v>0</v>
      </c>
      <c r="AS6" s="61">
        <f t="shared" si="0"/>
        <v>8733958.8195247371</v>
      </c>
      <c r="AT6" s="61">
        <f t="shared" si="0"/>
        <v>3782566.3109105588</v>
      </c>
      <c r="AU6" s="61">
        <f t="shared" si="0"/>
        <v>656745.96379421034</v>
      </c>
      <c r="AV6" s="61">
        <f t="shared" si="0"/>
        <v>219597.21043935098</v>
      </c>
      <c r="AW6" s="61">
        <f t="shared" si="0"/>
        <v>560848.0719143491</v>
      </c>
      <c r="AX6" s="61">
        <f t="shared" si="0"/>
        <v>220104.12692545314</v>
      </c>
      <c r="AY6" s="61">
        <f t="shared" si="0"/>
        <v>140338.12384587631</v>
      </c>
      <c r="AZ6" s="61">
        <f t="shared" si="0"/>
        <v>1033396.4901433131</v>
      </c>
      <c r="BA6" s="42">
        <f t="shared" si="2"/>
        <v>15347555.11749785</v>
      </c>
    </row>
    <row r="7" spans="1:53" x14ac:dyDescent="0.2">
      <c r="A7" s="282"/>
      <c r="B7" s="20" t="s">
        <v>700</v>
      </c>
      <c r="C7" s="58">
        <v>9775689.723280102</v>
      </c>
      <c r="D7" s="34">
        <f t="shared" si="1"/>
        <v>1.7800066312386009E-2</v>
      </c>
      <c r="E7" s="35">
        <v>92.325096950615688</v>
      </c>
      <c r="F7" s="36">
        <v>569904.49216005963</v>
      </c>
      <c r="G7" s="37">
        <v>463590.57494145189</v>
      </c>
      <c r="H7" s="37">
        <v>393971.08286197303</v>
      </c>
      <c r="I7" s="37">
        <v>46859.171031022634</v>
      </c>
      <c r="J7" s="37">
        <v>1609374.3141949642</v>
      </c>
      <c r="K7" s="37">
        <v>6391158.7676953841</v>
      </c>
      <c r="L7" s="37">
        <v>300831.32039524679</v>
      </c>
      <c r="M7" s="43">
        <v>1087319.1817228743</v>
      </c>
      <c r="N7" s="44">
        <v>387006.139271633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5">
        <v>0</v>
      </c>
      <c r="U7" s="43">
        <v>52744.268481620151</v>
      </c>
      <c r="V7" s="44">
        <v>7833.6524910942162</v>
      </c>
      <c r="W7" s="44">
        <v>189737.63971004327</v>
      </c>
      <c r="X7" s="44">
        <v>112144.01593266016</v>
      </c>
      <c r="Y7" s="44">
        <v>490099.47150866076</v>
      </c>
      <c r="Z7" s="44">
        <v>69103.167302520902</v>
      </c>
      <c r="AA7" s="44">
        <v>44811.899700335183</v>
      </c>
      <c r="AB7" s="45">
        <v>642900.19906802976</v>
      </c>
      <c r="AC7" s="43">
        <v>4162711.5007776478</v>
      </c>
      <c r="AD7" s="44">
        <v>2001773.4880817742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5">
        <v>226673.7788359616</v>
      </c>
      <c r="AK7" s="43">
        <v>300831.32039524679</v>
      </c>
      <c r="AL7" s="44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5">
        <v>0</v>
      </c>
      <c r="AS7" s="41">
        <f t="shared" si="0"/>
        <v>5603606.2713773893</v>
      </c>
      <c r="AT7" s="41">
        <f t="shared" si="0"/>
        <v>2396613.2798445015</v>
      </c>
      <c r="AU7" s="41">
        <f t="shared" si="0"/>
        <v>189737.63971004327</v>
      </c>
      <c r="AV7" s="41">
        <f t="shared" si="0"/>
        <v>112144.01593266016</v>
      </c>
      <c r="AW7" s="41">
        <f t="shared" si="0"/>
        <v>490099.47150866076</v>
      </c>
      <c r="AX7" s="41">
        <f t="shared" si="0"/>
        <v>69103.167302520902</v>
      </c>
      <c r="AY7" s="41">
        <f t="shared" si="0"/>
        <v>44811.899700335183</v>
      </c>
      <c r="AZ7" s="41">
        <f t="shared" si="0"/>
        <v>869573.97790399136</v>
      </c>
      <c r="BA7" s="42">
        <f t="shared" si="2"/>
        <v>9775689.723280102</v>
      </c>
    </row>
    <row r="8" spans="1:53" x14ac:dyDescent="0.2">
      <c r="A8" s="282"/>
      <c r="B8" s="20" t="s">
        <v>701</v>
      </c>
      <c r="C8" s="58">
        <v>29488103.896492932</v>
      </c>
      <c r="D8" s="34">
        <f t="shared" si="1"/>
        <v>5.3693419046853971E-2</v>
      </c>
      <c r="E8" s="35">
        <v>92.325096950615702</v>
      </c>
      <c r="F8" s="36">
        <v>1719101.5009276555</v>
      </c>
      <c r="G8" s="37">
        <v>1398408.4423990396</v>
      </c>
      <c r="H8" s="37">
        <v>1188403.1257642661</v>
      </c>
      <c r="I8" s="37">
        <v>141349.42321007777</v>
      </c>
      <c r="J8" s="37">
        <v>4854634.1310641011</v>
      </c>
      <c r="K8" s="37">
        <v>19278757.724068489</v>
      </c>
      <c r="L8" s="37">
        <v>907449.5490593029</v>
      </c>
      <c r="M8" s="43">
        <v>3367038.5104097067</v>
      </c>
      <c r="N8" s="44">
        <v>961497.24186536227</v>
      </c>
      <c r="O8" s="44">
        <v>118726.74002596918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3">
        <v>458100.47299010138</v>
      </c>
      <c r="V8" s="44">
        <v>90534.00245193622</v>
      </c>
      <c r="W8" s="44">
        <v>997559.45935597096</v>
      </c>
      <c r="X8" s="44">
        <v>343545.64152403577</v>
      </c>
      <c r="Y8" s="44">
        <v>1044313.7465681074</v>
      </c>
      <c r="Z8" s="44">
        <v>411164.98442470666</v>
      </c>
      <c r="AA8" s="44">
        <v>157665.95797598618</v>
      </c>
      <c r="AB8" s="45">
        <v>1351749.8657732559</v>
      </c>
      <c r="AC8" s="43">
        <v>11716275.511208959</v>
      </c>
      <c r="AD8" s="44">
        <v>6415268.9985720925</v>
      </c>
      <c r="AE8" s="44">
        <v>525550.57127979188</v>
      </c>
      <c r="AF8" s="44">
        <v>0</v>
      </c>
      <c r="AG8" s="44">
        <v>0</v>
      </c>
      <c r="AH8" s="44">
        <v>0</v>
      </c>
      <c r="AI8" s="44">
        <v>91338.902922091656</v>
      </c>
      <c r="AJ8" s="45">
        <v>530323.74008555943</v>
      </c>
      <c r="AK8" s="43">
        <v>515834.88510496251</v>
      </c>
      <c r="AL8" s="44">
        <v>251675.41333271962</v>
      </c>
      <c r="AM8" s="44">
        <v>139939.25062162083</v>
      </c>
      <c r="AN8" s="44">
        <v>0</v>
      </c>
      <c r="AO8" s="44">
        <v>0</v>
      </c>
      <c r="AP8" s="44">
        <v>0</v>
      </c>
      <c r="AQ8" s="44">
        <v>0</v>
      </c>
      <c r="AR8" s="45">
        <v>0</v>
      </c>
      <c r="AS8" s="41">
        <f t="shared" si="0"/>
        <v>16057249.379713729</v>
      </c>
      <c r="AT8" s="41">
        <f t="shared" si="0"/>
        <v>7718975.6562221106</v>
      </c>
      <c r="AU8" s="41">
        <f t="shared" si="0"/>
        <v>1781776.0212833527</v>
      </c>
      <c r="AV8" s="41">
        <f t="shared" si="0"/>
        <v>343545.64152403577</v>
      </c>
      <c r="AW8" s="41">
        <f t="shared" si="0"/>
        <v>1044313.7465681074</v>
      </c>
      <c r="AX8" s="41">
        <f t="shared" si="0"/>
        <v>411164.98442470666</v>
      </c>
      <c r="AY8" s="41">
        <f t="shared" si="0"/>
        <v>249004.86089807784</v>
      </c>
      <c r="AZ8" s="41">
        <f t="shared" si="0"/>
        <v>1882073.6058588154</v>
      </c>
      <c r="BA8" s="42">
        <f t="shared" si="2"/>
        <v>29488103.896492932</v>
      </c>
    </row>
    <row r="9" spans="1:53" x14ac:dyDescent="0.2">
      <c r="A9" s="282"/>
      <c r="B9" s="20" t="s">
        <v>702</v>
      </c>
      <c r="C9" s="58">
        <v>23935005.240082145</v>
      </c>
      <c r="D9" s="34">
        <f t="shared" si="1"/>
        <v>4.3582058404142476E-2</v>
      </c>
      <c r="E9" s="35">
        <v>92.325096950615716</v>
      </c>
      <c r="F9" s="36">
        <v>1395366.1984292641</v>
      </c>
      <c r="G9" s="37">
        <v>1135064.9575192549</v>
      </c>
      <c r="H9" s="37">
        <v>964607.12232774834</v>
      </c>
      <c r="I9" s="37">
        <v>114730.98430103433</v>
      </c>
      <c r="J9" s="37">
        <v>3940426.0705796089</v>
      </c>
      <c r="K9" s="37">
        <v>15648248.14669528</v>
      </c>
      <c r="L9" s="37">
        <v>736561.7602299538</v>
      </c>
      <c r="M9" s="43">
        <v>2624514.1567053339</v>
      </c>
      <c r="N9" s="44">
        <v>934770.82703948882</v>
      </c>
      <c r="O9" s="44">
        <v>50484.27883247898</v>
      </c>
      <c r="P9" s="44">
        <v>0</v>
      </c>
      <c r="Q9" s="44">
        <v>0</v>
      </c>
      <c r="R9" s="44">
        <v>0</v>
      </c>
      <c r="S9" s="44">
        <v>0</v>
      </c>
      <c r="T9" s="45">
        <v>0</v>
      </c>
      <c r="U9" s="43">
        <v>169716.87899562062</v>
      </c>
      <c r="V9" s="44">
        <v>48736.791878293101</v>
      </c>
      <c r="W9" s="44">
        <v>531778.82693040872</v>
      </c>
      <c r="X9" s="44">
        <v>192001.24017173125</v>
      </c>
      <c r="Y9" s="44">
        <v>1294596.4116856148</v>
      </c>
      <c r="Z9" s="44">
        <v>357113.48479489156</v>
      </c>
      <c r="AA9" s="44">
        <v>143757.11261244744</v>
      </c>
      <c r="AB9" s="45">
        <v>1202725.3235106007</v>
      </c>
      <c r="AC9" s="43">
        <v>10789896.878575906</v>
      </c>
      <c r="AD9" s="44">
        <v>4659798.3434358919</v>
      </c>
      <c r="AE9" s="44">
        <v>16694.191843506916</v>
      </c>
      <c r="AF9" s="44">
        <v>0</v>
      </c>
      <c r="AG9" s="44">
        <v>0</v>
      </c>
      <c r="AH9" s="44">
        <v>0</v>
      </c>
      <c r="AI9" s="44">
        <v>19414.921934670536</v>
      </c>
      <c r="AJ9" s="45">
        <v>162443.81090530622</v>
      </c>
      <c r="AK9" s="43">
        <v>504583.62257053575</v>
      </c>
      <c r="AL9" s="44">
        <v>231978.13765941796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5">
        <v>0</v>
      </c>
      <c r="AS9" s="41">
        <f t="shared" si="0"/>
        <v>14088711.536847396</v>
      </c>
      <c r="AT9" s="41">
        <f t="shared" si="0"/>
        <v>5875284.1000130922</v>
      </c>
      <c r="AU9" s="41">
        <f t="shared" si="0"/>
        <v>598957.29760639463</v>
      </c>
      <c r="AV9" s="41">
        <f t="shared" si="0"/>
        <v>192001.24017173125</v>
      </c>
      <c r="AW9" s="41">
        <f t="shared" si="0"/>
        <v>1294596.4116856148</v>
      </c>
      <c r="AX9" s="41">
        <f t="shared" si="0"/>
        <v>357113.48479489156</v>
      </c>
      <c r="AY9" s="41">
        <f t="shared" si="0"/>
        <v>163172.03454711798</v>
      </c>
      <c r="AZ9" s="41">
        <f t="shared" si="0"/>
        <v>1365169.1344159069</v>
      </c>
      <c r="BA9" s="42">
        <f t="shared" si="2"/>
        <v>23935005.240082145</v>
      </c>
    </row>
    <row r="10" spans="1:53" x14ac:dyDescent="0.2">
      <c r="A10" s="282"/>
      <c r="B10" s="20" t="s">
        <v>703</v>
      </c>
      <c r="C10" s="58">
        <v>16610568.537238672</v>
      </c>
      <c r="D10" s="34">
        <f t="shared" si="1"/>
        <v>3.0245356575215973E-2</v>
      </c>
      <c r="E10" s="35">
        <v>92.325096950615716</v>
      </c>
      <c r="F10" s="36">
        <v>968365.18902203196</v>
      </c>
      <c r="G10" s="37">
        <v>787719.66339568584</v>
      </c>
      <c r="H10" s="37">
        <v>669424.24103177851</v>
      </c>
      <c r="I10" s="37">
        <v>79621.744760923422</v>
      </c>
      <c r="J10" s="37">
        <v>2734602.171787953</v>
      </c>
      <c r="K10" s="37">
        <v>10859671.670057589</v>
      </c>
      <c r="L10" s="37">
        <v>511163.85718271171</v>
      </c>
      <c r="M10" s="43">
        <v>1879371.1136497634</v>
      </c>
      <c r="N10" s="44">
        <v>625745.11848823749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14.606072418693502</v>
      </c>
      <c r="U10" s="43">
        <v>56223.717307023922</v>
      </c>
      <c r="V10" s="44">
        <v>127817.40295091413</v>
      </c>
      <c r="W10" s="44">
        <v>373327.47584755335</v>
      </c>
      <c r="X10" s="44">
        <v>78583.143372521707</v>
      </c>
      <c r="Y10" s="44">
        <v>796593.03951106395</v>
      </c>
      <c r="Z10" s="44">
        <v>315192.95581559453</v>
      </c>
      <c r="AA10" s="44">
        <v>84312.192576945221</v>
      </c>
      <c r="AB10" s="45">
        <v>902552.2444063361</v>
      </c>
      <c r="AC10" s="43">
        <v>7049694.2243986726</v>
      </c>
      <c r="AD10" s="44">
        <v>3316152.785815795</v>
      </c>
      <c r="AE10" s="44">
        <v>0</v>
      </c>
      <c r="AF10" s="44">
        <v>0</v>
      </c>
      <c r="AG10" s="44">
        <v>0</v>
      </c>
      <c r="AH10" s="44">
        <v>0</v>
      </c>
      <c r="AI10" s="44">
        <v>90424.789541529521</v>
      </c>
      <c r="AJ10" s="45">
        <v>403399.87030159082</v>
      </c>
      <c r="AK10" s="43">
        <v>342864.0435004913</v>
      </c>
      <c r="AL10" s="44">
        <v>168299.81368222041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5">
        <v>0</v>
      </c>
      <c r="AS10" s="41">
        <f t="shared" si="0"/>
        <v>9328153.0988559499</v>
      </c>
      <c r="AT10" s="41">
        <f t="shared" si="0"/>
        <v>4238015.1209371667</v>
      </c>
      <c r="AU10" s="41">
        <f t="shared" si="0"/>
        <v>373327.47584755335</v>
      </c>
      <c r="AV10" s="41">
        <f t="shared" si="0"/>
        <v>78583.143372521707</v>
      </c>
      <c r="AW10" s="41">
        <f t="shared" si="0"/>
        <v>796593.03951106395</v>
      </c>
      <c r="AX10" s="41">
        <f t="shared" si="0"/>
        <v>315192.95581559453</v>
      </c>
      <c r="AY10" s="41">
        <f t="shared" si="0"/>
        <v>174736.98211847473</v>
      </c>
      <c r="AZ10" s="41">
        <f t="shared" si="0"/>
        <v>1305966.7207803456</v>
      </c>
      <c r="BA10" s="42">
        <f t="shared" si="2"/>
        <v>16610568.537238669</v>
      </c>
    </row>
    <row r="11" spans="1:53" x14ac:dyDescent="0.2">
      <c r="A11" s="282"/>
      <c r="B11" s="20" t="s">
        <v>704</v>
      </c>
      <c r="C11" s="58">
        <v>78375533.713674605</v>
      </c>
      <c r="D11" s="34">
        <f t="shared" si="1"/>
        <v>0.14271010402976964</v>
      </c>
      <c r="E11" s="35">
        <v>92.325096950615702</v>
      </c>
      <c r="F11" s="36">
        <v>4569147.5489954576</v>
      </c>
      <c r="G11" s="37">
        <v>3716787.2307913341</v>
      </c>
      <c r="H11" s="37">
        <v>3158620.4923759447</v>
      </c>
      <c r="I11" s="37">
        <v>375688.32920205069</v>
      </c>
      <c r="J11" s="37">
        <v>12902984.279434174</v>
      </c>
      <c r="K11" s="37">
        <v>51240423.299654685</v>
      </c>
      <c r="L11" s="37">
        <v>2411882.5332209594</v>
      </c>
      <c r="M11" s="43">
        <v>8652265.4779239111</v>
      </c>
      <c r="N11" s="44">
        <v>3167978.1234408752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3">
        <v>895064.58898701216</v>
      </c>
      <c r="V11" s="44">
        <v>210870.66491157387</v>
      </c>
      <c r="W11" s="44">
        <v>1757502.0345002031</v>
      </c>
      <c r="X11" s="44">
        <v>203770.52842316352</v>
      </c>
      <c r="Y11" s="44">
        <v>4372867.9796338566</v>
      </c>
      <c r="Z11" s="44">
        <v>1094017.3979818092</v>
      </c>
      <c r="AA11" s="44">
        <v>290102.83154979203</v>
      </c>
      <c r="AB11" s="45">
        <v>4078788.2534467643</v>
      </c>
      <c r="AC11" s="43">
        <v>35329320.871670403</v>
      </c>
      <c r="AD11" s="44">
        <v>15261320.868300993</v>
      </c>
      <c r="AE11" s="44">
        <v>135.73654066432192</v>
      </c>
      <c r="AF11" s="44">
        <v>0</v>
      </c>
      <c r="AG11" s="44">
        <v>0</v>
      </c>
      <c r="AH11" s="44">
        <v>0</v>
      </c>
      <c r="AI11" s="44">
        <v>63110.874252552305</v>
      </c>
      <c r="AJ11" s="45">
        <v>586534.94889008068</v>
      </c>
      <c r="AK11" s="43">
        <v>1631033.893329449</v>
      </c>
      <c r="AL11" s="44">
        <v>780848.63989151036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5">
        <v>0</v>
      </c>
      <c r="AS11" s="41">
        <f t="shared" si="0"/>
        <v>46507684.831910774</v>
      </c>
      <c r="AT11" s="41">
        <f t="shared" si="0"/>
        <v>19421018.29654495</v>
      </c>
      <c r="AU11" s="41">
        <f t="shared" si="0"/>
        <v>1757637.7710408673</v>
      </c>
      <c r="AV11" s="41">
        <f t="shared" si="0"/>
        <v>203770.52842316352</v>
      </c>
      <c r="AW11" s="41">
        <f t="shared" si="0"/>
        <v>4372867.9796338566</v>
      </c>
      <c r="AX11" s="41">
        <f t="shared" si="0"/>
        <v>1094017.3979818092</v>
      </c>
      <c r="AY11" s="41">
        <f t="shared" si="0"/>
        <v>353213.70580234431</v>
      </c>
      <c r="AZ11" s="41">
        <f t="shared" si="0"/>
        <v>4665323.202336845</v>
      </c>
      <c r="BA11" s="42">
        <f t="shared" si="2"/>
        <v>78375533.71367462</v>
      </c>
    </row>
    <row r="12" spans="1:53" s="73" customFormat="1" ht="13.5" thickBot="1" x14ac:dyDescent="0.25">
      <c r="A12" s="283"/>
      <c r="B12" s="62" t="s">
        <v>705</v>
      </c>
      <c r="C12" s="63">
        <v>19991192.019257538</v>
      </c>
      <c r="D12" s="64">
        <f t="shared" si="1"/>
        <v>3.6400965423340717E-2</v>
      </c>
      <c r="E12" s="65">
        <v>92.325096950615702</v>
      </c>
      <c r="F12" s="66">
        <v>1165449.2376407394</v>
      </c>
      <c r="G12" s="67">
        <v>948038.29339040269</v>
      </c>
      <c r="H12" s="67">
        <v>805667.09771613497</v>
      </c>
      <c r="I12" s="67">
        <v>95826.556740395681</v>
      </c>
      <c r="J12" s="67">
        <v>3291155.0853863554</v>
      </c>
      <c r="K12" s="67">
        <v>13069858.574407509</v>
      </c>
      <c r="L12" s="67">
        <v>615197.17397600214</v>
      </c>
      <c r="M12" s="68">
        <v>2005770.7505679845</v>
      </c>
      <c r="N12" s="69">
        <v>1009210.4349196877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70">
        <v>0</v>
      </c>
      <c r="U12" s="68">
        <v>647923.36680807953</v>
      </c>
      <c r="V12" s="69">
        <v>150950.34049636943</v>
      </c>
      <c r="W12" s="69">
        <v>526039.41975393961</v>
      </c>
      <c r="X12" s="69">
        <v>134887.83931300163</v>
      </c>
      <c r="Y12" s="69">
        <v>744069.70160692558</v>
      </c>
      <c r="Z12" s="69">
        <v>203339.30652170378</v>
      </c>
      <c r="AA12" s="69">
        <v>87693.058411811988</v>
      </c>
      <c r="AB12" s="70">
        <v>796252.05247452366</v>
      </c>
      <c r="AC12" s="68">
        <v>6954956.5113566583</v>
      </c>
      <c r="AD12" s="69">
        <v>5049265.2735583549</v>
      </c>
      <c r="AE12" s="69">
        <v>678159.06604041741</v>
      </c>
      <c r="AF12" s="69">
        <v>0</v>
      </c>
      <c r="AG12" s="69">
        <v>0</v>
      </c>
      <c r="AH12" s="69">
        <v>0</v>
      </c>
      <c r="AI12" s="69">
        <v>17382.150455331401</v>
      </c>
      <c r="AJ12" s="70">
        <v>370095.57299674809</v>
      </c>
      <c r="AK12" s="68">
        <v>408924.59011785145</v>
      </c>
      <c r="AL12" s="69">
        <v>203791.36496143378</v>
      </c>
      <c r="AM12" s="69">
        <v>2481.2188967169814</v>
      </c>
      <c r="AN12" s="69">
        <v>0</v>
      </c>
      <c r="AO12" s="69">
        <v>0</v>
      </c>
      <c r="AP12" s="69">
        <v>0</v>
      </c>
      <c r="AQ12" s="69">
        <v>0</v>
      </c>
      <c r="AR12" s="70">
        <v>0</v>
      </c>
      <c r="AS12" s="71">
        <f t="shared" si="0"/>
        <v>10017575.218850574</v>
      </c>
      <c r="AT12" s="71">
        <f t="shared" si="0"/>
        <v>6413217.4139358457</v>
      </c>
      <c r="AU12" s="71">
        <f t="shared" si="0"/>
        <v>1206679.7046910741</v>
      </c>
      <c r="AV12" s="71">
        <f t="shared" si="0"/>
        <v>134887.83931300163</v>
      </c>
      <c r="AW12" s="71">
        <f t="shared" si="0"/>
        <v>744069.70160692558</v>
      </c>
      <c r="AX12" s="71">
        <f t="shared" si="0"/>
        <v>203339.30652170378</v>
      </c>
      <c r="AY12" s="71">
        <f t="shared" si="0"/>
        <v>105075.20886714339</v>
      </c>
      <c r="AZ12" s="71">
        <f t="shared" si="0"/>
        <v>1166347.6254712718</v>
      </c>
      <c r="BA12" s="72">
        <f t="shared" si="2"/>
        <v>19991192.019257538</v>
      </c>
    </row>
    <row r="13" spans="1:53" x14ac:dyDescent="0.2">
      <c r="A13" s="279" t="s">
        <v>708</v>
      </c>
      <c r="B13" s="125" t="s">
        <v>691</v>
      </c>
      <c r="C13" s="33">
        <v>4442987.8062184351</v>
      </c>
      <c r="D13" s="34">
        <f t="shared" si="1"/>
        <v>8.0900151103890094E-3</v>
      </c>
      <c r="E13" s="35">
        <v>141.604614679127</v>
      </c>
      <c r="F13" s="36">
        <v>169259.17517266417</v>
      </c>
      <c r="G13" s="37">
        <v>39183.843101471008</v>
      </c>
      <c r="H13" s="37">
        <v>21859.0988477215</v>
      </c>
      <c r="I13" s="37">
        <v>4909.2263456678638</v>
      </c>
      <c r="J13" s="37">
        <v>1858111.8173282866</v>
      </c>
      <c r="K13" s="37">
        <v>2144566.6444759206</v>
      </c>
      <c r="L13" s="126">
        <v>205098.00094670246</v>
      </c>
      <c r="M13" s="43">
        <v>137934.02680676509</v>
      </c>
      <c r="N13" s="44">
        <v>97277.31666075949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3">
        <v>140576.72146277488</v>
      </c>
      <c r="V13" s="44">
        <v>12443.728007353993</v>
      </c>
      <c r="W13" s="44">
        <v>373753.5530040476</v>
      </c>
      <c r="X13" s="44">
        <v>359660.22444605251</v>
      </c>
      <c r="Y13" s="44">
        <v>401941.42184487538</v>
      </c>
      <c r="Z13" s="44">
        <v>70590.525001990201</v>
      </c>
      <c r="AA13" s="44">
        <v>116825.66934066512</v>
      </c>
      <c r="AB13" s="45">
        <v>382319.97422052693</v>
      </c>
      <c r="AC13" s="43">
        <v>1100353.0825032438</v>
      </c>
      <c r="AD13" s="44">
        <v>1010626.7032852992</v>
      </c>
      <c r="AE13" s="44">
        <v>0</v>
      </c>
      <c r="AF13" s="44">
        <v>0</v>
      </c>
      <c r="AG13" s="44">
        <v>0</v>
      </c>
      <c r="AH13" s="44">
        <v>0</v>
      </c>
      <c r="AI13" s="44">
        <v>17302.888919636429</v>
      </c>
      <c r="AJ13" s="45">
        <v>16283.96976774107</v>
      </c>
      <c r="AK13" s="43">
        <v>132025.25969283318</v>
      </c>
      <c r="AL13" s="44">
        <v>54804.647697949513</v>
      </c>
      <c r="AM13" s="44">
        <v>0</v>
      </c>
      <c r="AN13" s="44">
        <v>0</v>
      </c>
      <c r="AO13" s="44">
        <v>0</v>
      </c>
      <c r="AP13" s="44">
        <v>0</v>
      </c>
      <c r="AQ13" s="44">
        <v>18268.093555919786</v>
      </c>
      <c r="AR13" s="45">
        <v>0</v>
      </c>
      <c r="AS13" s="61">
        <f t="shared" si="0"/>
        <v>1510889.0904656169</v>
      </c>
      <c r="AT13" s="61">
        <f t="shared" si="0"/>
        <v>1175152.3956513624</v>
      </c>
      <c r="AU13" s="61">
        <f t="shared" si="0"/>
        <v>373753.5530040476</v>
      </c>
      <c r="AV13" s="61">
        <f t="shared" si="0"/>
        <v>359660.22444605251</v>
      </c>
      <c r="AW13" s="61">
        <f t="shared" si="0"/>
        <v>401941.42184487538</v>
      </c>
      <c r="AX13" s="61">
        <f t="shared" si="0"/>
        <v>70590.525001990201</v>
      </c>
      <c r="AY13" s="61">
        <f>S13+AA13+AI13+AQ13</f>
        <v>152396.65181622133</v>
      </c>
      <c r="AZ13" s="61">
        <f t="shared" si="0"/>
        <v>398603.94398826797</v>
      </c>
      <c r="BA13" s="42">
        <f t="shared" si="2"/>
        <v>4442987.8062184351</v>
      </c>
    </row>
    <row r="14" spans="1:53" x14ac:dyDescent="0.2">
      <c r="A14" s="284"/>
      <c r="B14" s="125" t="s">
        <v>692</v>
      </c>
      <c r="C14" s="33">
        <v>8169233.5181015972</v>
      </c>
      <c r="D14" s="34">
        <f t="shared" si="1"/>
        <v>1.4874950255150236E-2</v>
      </c>
      <c r="E14" s="35">
        <v>141.604614679127</v>
      </c>
      <c r="F14" s="36">
        <v>311213.48681882425</v>
      </c>
      <c r="G14" s="37">
        <v>72046.554794625859</v>
      </c>
      <c r="H14" s="37">
        <v>40191.89130619981</v>
      </c>
      <c r="I14" s="37">
        <v>9026.4970691224134</v>
      </c>
      <c r="J14" s="37">
        <v>3416473.3284331309</v>
      </c>
      <c r="K14" s="37">
        <v>3943172.1350517781</v>
      </c>
      <c r="L14" s="126">
        <v>377109.6246279144</v>
      </c>
      <c r="M14" s="43">
        <v>432478.42998877232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5">
        <v>0</v>
      </c>
      <c r="U14" s="43">
        <v>104084.03433983016</v>
      </c>
      <c r="V14" s="44">
        <v>26391.464520370548</v>
      </c>
      <c r="W14" s="44">
        <v>614021.9580951453</v>
      </c>
      <c r="X14" s="44">
        <v>462107.20497227821</v>
      </c>
      <c r="Y14" s="44">
        <v>833042.08265726699</v>
      </c>
      <c r="Z14" s="44">
        <v>152820.74599377968</v>
      </c>
      <c r="AA14" s="44">
        <v>150115.93636314021</v>
      </c>
      <c r="AB14" s="45">
        <v>1073889.9014913195</v>
      </c>
      <c r="AC14" s="43">
        <v>3519474.5995497908</v>
      </c>
      <c r="AD14" s="44">
        <v>402798.30001233454</v>
      </c>
      <c r="AE14" s="44">
        <v>0</v>
      </c>
      <c r="AF14" s="44">
        <v>0</v>
      </c>
      <c r="AG14" s="44">
        <v>0</v>
      </c>
      <c r="AH14" s="44">
        <v>0</v>
      </c>
      <c r="AI14" s="44">
        <v>20899.235489652616</v>
      </c>
      <c r="AJ14" s="45">
        <v>0</v>
      </c>
      <c r="AK14" s="43">
        <v>186238.18526236436</v>
      </c>
      <c r="AL14" s="44">
        <v>190871.43936555003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5">
        <v>0</v>
      </c>
      <c r="AS14" s="41">
        <f t="shared" si="0"/>
        <v>4242275.2491407581</v>
      </c>
      <c r="AT14" s="41">
        <f t="shared" si="0"/>
        <v>620061.20389825513</v>
      </c>
      <c r="AU14" s="41">
        <f t="shared" si="0"/>
        <v>614021.9580951453</v>
      </c>
      <c r="AV14" s="41">
        <f t="shared" si="0"/>
        <v>462107.20497227821</v>
      </c>
      <c r="AW14" s="41">
        <f t="shared" si="0"/>
        <v>833042.08265726699</v>
      </c>
      <c r="AX14" s="41">
        <f t="shared" si="0"/>
        <v>152820.74599377968</v>
      </c>
      <c r="AY14" s="41">
        <f t="shared" si="0"/>
        <v>171015.17185279282</v>
      </c>
      <c r="AZ14" s="41">
        <f t="shared" si="0"/>
        <v>1073889.9014913195</v>
      </c>
      <c r="BA14" s="42">
        <f t="shared" si="2"/>
        <v>8169233.5181015963</v>
      </c>
    </row>
    <row r="15" spans="1:53" x14ac:dyDescent="0.2">
      <c r="A15" s="284"/>
      <c r="B15" s="125" t="s">
        <v>693</v>
      </c>
      <c r="C15" s="33">
        <v>5880425.3125215936</v>
      </c>
      <c r="D15" s="34">
        <f t="shared" si="1"/>
        <v>1.070737344073522E-2</v>
      </c>
      <c r="E15" s="35">
        <v>141.60461467912702</v>
      </c>
      <c r="F15" s="36">
        <v>224019.50702381178</v>
      </c>
      <c r="G15" s="37">
        <v>51860.971235003315</v>
      </c>
      <c r="H15" s="37">
        <v>28931.161592013952</v>
      </c>
      <c r="I15" s="37">
        <v>6497.5057612264591</v>
      </c>
      <c r="J15" s="37">
        <v>2459265.755539543</v>
      </c>
      <c r="K15" s="37">
        <v>2838397.1621338488</v>
      </c>
      <c r="L15" s="126">
        <v>271453.24923614523</v>
      </c>
      <c r="M15" s="43">
        <v>216126.20932023617</v>
      </c>
      <c r="N15" s="44">
        <v>95182.936291819351</v>
      </c>
      <c r="O15" s="44">
        <v>0</v>
      </c>
      <c r="P15" s="44">
        <v>0</v>
      </c>
      <c r="Q15" s="44">
        <v>0</v>
      </c>
      <c r="R15" s="44">
        <v>0</v>
      </c>
      <c r="S15" s="44">
        <v>0</v>
      </c>
      <c r="T15" s="45">
        <v>0</v>
      </c>
      <c r="U15" s="43">
        <v>85249.57085675378</v>
      </c>
      <c r="V15" s="44">
        <v>11895.311941975517</v>
      </c>
      <c r="W15" s="44">
        <v>358786.66264350328</v>
      </c>
      <c r="X15" s="44">
        <v>316930.84850593837</v>
      </c>
      <c r="Y15" s="44">
        <v>581493.72094460123</v>
      </c>
      <c r="Z15" s="44">
        <v>142879.84662692071</v>
      </c>
      <c r="AA15" s="44">
        <v>74215.264505747691</v>
      </c>
      <c r="AB15" s="45">
        <v>887814.52951410215</v>
      </c>
      <c r="AC15" s="43">
        <v>1596893.548270162</v>
      </c>
      <c r="AD15" s="44">
        <v>570827.27466090699</v>
      </c>
      <c r="AE15" s="44">
        <v>622123.38334269868</v>
      </c>
      <c r="AF15" s="44">
        <v>0</v>
      </c>
      <c r="AG15" s="44">
        <v>0</v>
      </c>
      <c r="AH15" s="44">
        <v>0</v>
      </c>
      <c r="AI15" s="44">
        <v>973.69799759660907</v>
      </c>
      <c r="AJ15" s="45">
        <v>47579.25786248425</v>
      </c>
      <c r="AK15" s="43">
        <v>158181.08845915002</v>
      </c>
      <c r="AL15" s="44">
        <v>24894.61496090658</v>
      </c>
      <c r="AM15" s="44">
        <v>88377.545816088648</v>
      </c>
      <c r="AN15" s="44">
        <v>0</v>
      </c>
      <c r="AO15" s="44">
        <v>0</v>
      </c>
      <c r="AP15" s="44">
        <v>0</v>
      </c>
      <c r="AQ15" s="44">
        <v>0</v>
      </c>
      <c r="AR15" s="45">
        <v>0</v>
      </c>
      <c r="AS15" s="41">
        <f t="shared" si="0"/>
        <v>2056450.4169063019</v>
      </c>
      <c r="AT15" s="41">
        <f t="shared" si="0"/>
        <v>702800.13785560848</v>
      </c>
      <c r="AU15" s="41">
        <f t="shared" si="0"/>
        <v>1069287.5918022906</v>
      </c>
      <c r="AV15" s="41">
        <f t="shared" si="0"/>
        <v>316930.84850593837</v>
      </c>
      <c r="AW15" s="41">
        <f t="shared" si="0"/>
        <v>581493.72094460123</v>
      </c>
      <c r="AX15" s="41">
        <f t="shared" si="0"/>
        <v>142879.84662692071</v>
      </c>
      <c r="AY15" s="41">
        <f t="shared" si="0"/>
        <v>75188.962503344301</v>
      </c>
      <c r="AZ15" s="41">
        <f t="shared" si="0"/>
        <v>935393.78737658635</v>
      </c>
      <c r="BA15" s="42">
        <f t="shared" si="2"/>
        <v>5880425.3125215927</v>
      </c>
    </row>
    <row r="16" spans="1:53" x14ac:dyDescent="0.2">
      <c r="A16" s="284"/>
      <c r="B16" s="125" t="s">
        <v>694</v>
      </c>
      <c r="C16" s="33">
        <v>8936194.1313820612</v>
      </c>
      <c r="D16" s="34">
        <f t="shared" si="1"/>
        <v>1.6271470619628393E-2</v>
      </c>
      <c r="E16" s="35">
        <v>141.604614679127</v>
      </c>
      <c r="F16" s="36">
        <v>340431.46500280255</v>
      </c>
      <c r="G16" s="37">
        <v>78810.576134888834</v>
      </c>
      <c r="H16" s="37">
        <v>43965.268274406262</v>
      </c>
      <c r="I16" s="37">
        <v>9873.9410444437653</v>
      </c>
      <c r="J16" s="37">
        <v>3737225.6332148821</v>
      </c>
      <c r="K16" s="37">
        <v>4313373.0495278444</v>
      </c>
      <c r="L16" s="126">
        <v>412514.19818279095</v>
      </c>
      <c r="M16" s="43">
        <v>395618.39019616606</v>
      </c>
      <c r="N16" s="44">
        <v>77462.860260375324</v>
      </c>
      <c r="O16" s="44">
        <v>0</v>
      </c>
      <c r="P16" s="44">
        <v>0</v>
      </c>
      <c r="Q16" s="44">
        <v>0</v>
      </c>
      <c r="R16" s="44">
        <v>0</v>
      </c>
      <c r="S16" s="44">
        <v>0</v>
      </c>
      <c r="T16" s="45">
        <v>0</v>
      </c>
      <c r="U16" s="43">
        <v>97028.533506760898</v>
      </c>
      <c r="V16" s="44">
        <v>30831.703077630831</v>
      </c>
      <c r="W16" s="44">
        <v>509509.23251453118</v>
      </c>
      <c r="X16" s="44">
        <v>213033.68001914676</v>
      </c>
      <c r="Y16" s="44">
        <v>828961.98933947331</v>
      </c>
      <c r="Z16" s="44">
        <v>52957.669691063398</v>
      </c>
      <c r="AA16" s="44">
        <v>89973.057853865161</v>
      </c>
      <c r="AB16" s="45">
        <v>1914929.7672124102</v>
      </c>
      <c r="AC16" s="43">
        <v>3197591.1269872924</v>
      </c>
      <c r="AD16" s="44">
        <v>528926.294971711</v>
      </c>
      <c r="AE16" s="44">
        <v>244655.98685666162</v>
      </c>
      <c r="AF16" s="44">
        <v>0</v>
      </c>
      <c r="AG16" s="44">
        <v>0</v>
      </c>
      <c r="AH16" s="44">
        <v>0</v>
      </c>
      <c r="AI16" s="44">
        <v>107566.57105345896</v>
      </c>
      <c r="AJ16" s="45">
        <v>234633.06965872055</v>
      </c>
      <c r="AK16" s="43">
        <v>192682.22125335669</v>
      </c>
      <c r="AL16" s="44">
        <v>5875.6933925839576</v>
      </c>
      <c r="AM16" s="44">
        <v>213956.2835368503</v>
      </c>
      <c r="AN16" s="44">
        <v>0</v>
      </c>
      <c r="AO16" s="44">
        <v>0</v>
      </c>
      <c r="AP16" s="44">
        <v>0</v>
      </c>
      <c r="AQ16" s="44">
        <v>0</v>
      </c>
      <c r="AR16" s="45">
        <v>0</v>
      </c>
      <c r="AS16" s="41">
        <f t="shared" si="0"/>
        <v>3882920.2719435762</v>
      </c>
      <c r="AT16" s="41">
        <f t="shared" si="0"/>
        <v>643096.55170230113</v>
      </c>
      <c r="AU16" s="41">
        <f t="shared" si="0"/>
        <v>968121.5029080431</v>
      </c>
      <c r="AV16" s="41">
        <f t="shared" si="0"/>
        <v>213033.68001914676</v>
      </c>
      <c r="AW16" s="41">
        <f t="shared" si="0"/>
        <v>828961.98933947331</v>
      </c>
      <c r="AX16" s="41">
        <f t="shared" si="0"/>
        <v>52957.669691063398</v>
      </c>
      <c r="AY16" s="41">
        <f t="shared" si="0"/>
        <v>197539.62890732411</v>
      </c>
      <c r="AZ16" s="41">
        <f t="shared" si="0"/>
        <v>2149562.8368711309</v>
      </c>
      <c r="BA16" s="42">
        <f t="shared" si="2"/>
        <v>8936194.1313820593</v>
      </c>
    </row>
    <row r="17" spans="1:53" x14ac:dyDescent="0.2">
      <c r="A17" s="284"/>
      <c r="B17" s="125" t="s">
        <v>695</v>
      </c>
      <c r="C17" s="33">
        <v>24011211.693687584</v>
      </c>
      <c r="D17" s="34">
        <f t="shared" si="1"/>
        <v>4.3720818938284452E-2</v>
      </c>
      <c r="E17" s="35">
        <v>141.60461467912702</v>
      </c>
      <c r="F17" s="36">
        <v>914726.3200861417</v>
      </c>
      <c r="G17" s="37">
        <v>211761.0024418339</v>
      </c>
      <c r="H17" s="37">
        <v>118132.99355251009</v>
      </c>
      <c r="I17" s="37">
        <v>26530.901766842278</v>
      </c>
      <c r="J17" s="37">
        <v>10041782.274074188</v>
      </c>
      <c r="K17" s="37">
        <v>11589868.335821612</v>
      </c>
      <c r="L17" s="126">
        <v>1108409.8659444519</v>
      </c>
      <c r="M17" s="43">
        <v>1131949.9174419632</v>
      </c>
      <c r="N17" s="44">
        <v>139098.57423374013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5">
        <v>102.726171624389</v>
      </c>
      <c r="U17" s="43">
        <v>153017.35659252276</v>
      </c>
      <c r="V17" s="44">
        <v>120172.06843548569</v>
      </c>
      <c r="W17" s="44">
        <v>2012264.5992783674</v>
      </c>
      <c r="X17" s="44">
        <v>994494.46517966921</v>
      </c>
      <c r="Y17" s="44">
        <v>2503680.4403422363</v>
      </c>
      <c r="Z17" s="44">
        <v>839592.88373312552</v>
      </c>
      <c r="AA17" s="44">
        <v>352019.11322522914</v>
      </c>
      <c r="AB17" s="45">
        <v>3066541.3472875524</v>
      </c>
      <c r="AC17" s="43">
        <v>7344800.4364121938</v>
      </c>
      <c r="AD17" s="44">
        <v>2260162.9561243011</v>
      </c>
      <c r="AE17" s="44">
        <v>749953.92732611531</v>
      </c>
      <c r="AF17" s="44">
        <v>0</v>
      </c>
      <c r="AG17" s="44">
        <v>0</v>
      </c>
      <c r="AH17" s="44">
        <v>0</v>
      </c>
      <c r="AI17" s="44">
        <v>596568.05628693546</v>
      </c>
      <c r="AJ17" s="45">
        <v>638382.95967206685</v>
      </c>
      <c r="AK17" s="43">
        <v>999014.47815479594</v>
      </c>
      <c r="AL17" s="44">
        <v>104814.57861344973</v>
      </c>
      <c r="AM17" s="44">
        <v>0</v>
      </c>
      <c r="AN17" s="44">
        <v>0</v>
      </c>
      <c r="AO17" s="44">
        <v>0</v>
      </c>
      <c r="AP17" s="44">
        <v>0</v>
      </c>
      <c r="AQ17" s="44">
        <v>4558.5028501050792</v>
      </c>
      <c r="AR17" s="45">
        <v>22.30632610119752</v>
      </c>
      <c r="AS17" s="41">
        <f t="shared" si="0"/>
        <v>9628782.1886014752</v>
      </c>
      <c r="AT17" s="41">
        <f t="shared" si="0"/>
        <v>2624248.1774069769</v>
      </c>
      <c r="AU17" s="41">
        <f t="shared" si="0"/>
        <v>2762218.5266044829</v>
      </c>
      <c r="AV17" s="41">
        <f t="shared" si="0"/>
        <v>994494.46517966921</v>
      </c>
      <c r="AW17" s="41">
        <f t="shared" si="0"/>
        <v>2503680.4403422363</v>
      </c>
      <c r="AX17" s="41">
        <f t="shared" si="0"/>
        <v>839592.88373312552</v>
      </c>
      <c r="AY17" s="41">
        <f t="shared" si="0"/>
        <v>953145.6723622696</v>
      </c>
      <c r="AZ17" s="41">
        <f t="shared" si="0"/>
        <v>3705049.3394573447</v>
      </c>
      <c r="BA17" s="42">
        <f t="shared" si="2"/>
        <v>24011211.693687581</v>
      </c>
    </row>
    <row r="18" spans="1:53" x14ac:dyDescent="0.2">
      <c r="A18" s="284"/>
      <c r="B18" s="125" t="s">
        <v>696</v>
      </c>
      <c r="C18" s="33">
        <v>23497676.752764527</v>
      </c>
      <c r="D18" s="34">
        <f t="shared" si="1"/>
        <v>4.2785748752864276E-2</v>
      </c>
      <c r="E18" s="35">
        <v>141.604614679127</v>
      </c>
      <c r="F18" s="36">
        <v>895162.79564852675</v>
      </c>
      <c r="G18" s="37">
        <v>207232.00676822683</v>
      </c>
      <c r="H18" s="37">
        <v>115606.44801041231</v>
      </c>
      <c r="I18" s="37">
        <v>25963.477463342733</v>
      </c>
      <c r="J18" s="37">
        <v>9827015.6836719811</v>
      </c>
      <c r="K18" s="37">
        <v>11341992.36741695</v>
      </c>
      <c r="L18" s="126">
        <v>1084703.9737850837</v>
      </c>
      <c r="M18" s="43">
        <v>1158807.005191087</v>
      </c>
      <c r="N18" s="44">
        <v>85157.722699421298</v>
      </c>
      <c r="O18" s="44">
        <v>0</v>
      </c>
      <c r="P18" s="44">
        <v>0</v>
      </c>
      <c r="Q18" s="44">
        <v>0</v>
      </c>
      <c r="R18" s="44">
        <v>0</v>
      </c>
      <c r="S18" s="44">
        <v>0</v>
      </c>
      <c r="T18" s="45">
        <v>0</v>
      </c>
      <c r="U18" s="43">
        <v>291635.70589098346</v>
      </c>
      <c r="V18" s="44">
        <v>164970.00243939218</v>
      </c>
      <c r="W18" s="44">
        <v>1759308.9043014972</v>
      </c>
      <c r="X18" s="44">
        <v>1019206.0227526488</v>
      </c>
      <c r="Y18" s="44">
        <v>2460315.9204310863</v>
      </c>
      <c r="Z18" s="44">
        <v>245311.52104428606</v>
      </c>
      <c r="AA18" s="44">
        <v>422349.8673212463</v>
      </c>
      <c r="AB18" s="45">
        <v>3463917.7394908406</v>
      </c>
      <c r="AC18" s="43">
        <v>8039578.3763451269</v>
      </c>
      <c r="AD18" s="44">
        <v>2185836.3867615601</v>
      </c>
      <c r="AE18" s="44">
        <v>582131.69165127375</v>
      </c>
      <c r="AF18" s="44">
        <v>0</v>
      </c>
      <c r="AG18" s="44">
        <v>0</v>
      </c>
      <c r="AH18" s="44">
        <v>0</v>
      </c>
      <c r="AI18" s="44">
        <v>157972.42303074256</v>
      </c>
      <c r="AJ18" s="45">
        <v>376473.48962824699</v>
      </c>
      <c r="AK18" s="43">
        <v>1084703.9737850837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5">
        <v>0</v>
      </c>
      <c r="AS18" s="41">
        <f t="shared" si="0"/>
        <v>10574725.061212281</v>
      </c>
      <c r="AT18" s="41">
        <f t="shared" si="0"/>
        <v>2435964.1119003734</v>
      </c>
      <c r="AU18" s="41">
        <f t="shared" si="0"/>
        <v>2341440.5959527707</v>
      </c>
      <c r="AV18" s="41">
        <f t="shared" si="0"/>
        <v>1019206.0227526488</v>
      </c>
      <c r="AW18" s="41">
        <f t="shared" si="0"/>
        <v>2460315.9204310863</v>
      </c>
      <c r="AX18" s="41">
        <f t="shared" si="0"/>
        <v>245311.52104428606</v>
      </c>
      <c r="AY18" s="41">
        <f t="shared" si="0"/>
        <v>580322.29035198886</v>
      </c>
      <c r="AZ18" s="41">
        <f t="shared" si="0"/>
        <v>3840391.2291190876</v>
      </c>
      <c r="BA18" s="42">
        <f t="shared" si="2"/>
        <v>23497676.752764527</v>
      </c>
    </row>
    <row r="19" spans="1:53" x14ac:dyDescent="0.2">
      <c r="A19" s="284"/>
      <c r="B19" s="125" t="s">
        <v>697</v>
      </c>
      <c r="C19" s="33">
        <v>51321318.408548974</v>
      </c>
      <c r="D19" s="34">
        <f t="shared" si="1"/>
        <v>9.3448431442720567E-2</v>
      </c>
      <c r="E19" s="35">
        <v>141.60461467912702</v>
      </c>
      <c r="F19" s="36">
        <v>1955126.6853460269</v>
      </c>
      <c r="G19" s="37">
        <v>452615.80179595738</v>
      </c>
      <c r="H19" s="37">
        <v>252496.25275084699</v>
      </c>
      <c r="I19" s="37">
        <v>56706.87821223135</v>
      </c>
      <c r="J19" s="37">
        <v>21463202.77591693</v>
      </c>
      <c r="K19" s="37">
        <v>24772066.098281585</v>
      </c>
      <c r="L19" s="126">
        <v>2369103.9162453874</v>
      </c>
      <c r="M19" s="43">
        <v>2506828.8750806861</v>
      </c>
      <c r="N19" s="44">
        <v>210116.74302437637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5">
        <v>0</v>
      </c>
      <c r="U19" s="43">
        <v>673084.28741643659</v>
      </c>
      <c r="V19" s="44">
        <v>60820.114048518102</v>
      </c>
      <c r="W19" s="44">
        <v>3280161.1701495843</v>
      </c>
      <c r="X19" s="44">
        <v>3604871.3886736045</v>
      </c>
      <c r="Y19" s="44">
        <v>5236646.1461449815</v>
      </c>
      <c r="Z19" s="44">
        <v>725372.90503117221</v>
      </c>
      <c r="AA19" s="44">
        <v>1584772.7835169109</v>
      </c>
      <c r="AB19" s="45">
        <v>6297473.9809357198</v>
      </c>
      <c r="AC19" s="43">
        <v>12373881.452501521</v>
      </c>
      <c r="AD19" s="44">
        <v>3906258.9550083899</v>
      </c>
      <c r="AE19" s="44">
        <v>6906360.6437796028</v>
      </c>
      <c r="AF19" s="44">
        <v>294677.93651885045</v>
      </c>
      <c r="AG19" s="44">
        <v>0</v>
      </c>
      <c r="AH19" s="44">
        <v>0</v>
      </c>
      <c r="AI19" s="44">
        <v>0</v>
      </c>
      <c r="AJ19" s="45">
        <v>1290887.1104732179</v>
      </c>
      <c r="AK19" s="43">
        <v>1475986.3081733049</v>
      </c>
      <c r="AL19" s="44">
        <v>244963.4416785709</v>
      </c>
      <c r="AM19" s="44">
        <v>632755.26061532926</v>
      </c>
      <c r="AN19" s="44">
        <v>12282.438374665608</v>
      </c>
      <c r="AO19" s="44">
        <v>49.074364351369518</v>
      </c>
      <c r="AP19" s="44">
        <v>0</v>
      </c>
      <c r="AQ19" s="44">
        <v>28.040307127497094</v>
      </c>
      <c r="AR19" s="45">
        <v>3039.352732038014</v>
      </c>
      <c r="AS19" s="41">
        <f t="shared" si="0"/>
        <v>17029780.923171949</v>
      </c>
      <c r="AT19" s="41">
        <f t="shared" si="0"/>
        <v>4422159.2537598554</v>
      </c>
      <c r="AU19" s="41">
        <f t="shared" si="0"/>
        <v>10819277.074544515</v>
      </c>
      <c r="AV19" s="41">
        <f t="shared" si="0"/>
        <v>3911831.7635671203</v>
      </c>
      <c r="AW19" s="41">
        <f t="shared" si="0"/>
        <v>5236695.2205093326</v>
      </c>
      <c r="AX19" s="41">
        <f t="shared" si="0"/>
        <v>725372.90503117221</v>
      </c>
      <c r="AY19" s="41">
        <f t="shared" si="0"/>
        <v>1584800.8238240383</v>
      </c>
      <c r="AZ19" s="41">
        <f t="shared" si="0"/>
        <v>7591400.4441409763</v>
      </c>
      <c r="BA19" s="42">
        <f t="shared" si="2"/>
        <v>51321318.408548974</v>
      </c>
    </row>
    <row r="20" spans="1:53" ht="13.5" thickBot="1" x14ac:dyDescent="0.25">
      <c r="A20" s="273"/>
      <c r="B20" s="125" t="s">
        <v>721</v>
      </c>
      <c r="C20" s="33">
        <v>24931224.521907061</v>
      </c>
      <c r="D20" s="34">
        <f t="shared" si="1"/>
        <v>4.5396024454633192E-2</v>
      </c>
      <c r="E20" s="35">
        <v>141.604614679127</v>
      </c>
      <c r="F20" s="36">
        <v>949774.94485048414</v>
      </c>
      <c r="G20" s="37">
        <v>219874.83031726431</v>
      </c>
      <c r="H20" s="37">
        <v>122659.37359908018</v>
      </c>
      <c r="I20" s="37">
        <v>27547.458960252996</v>
      </c>
      <c r="J20" s="37">
        <v>10426542.88624954</v>
      </c>
      <c r="K20" s="37">
        <v>12033945.364601204</v>
      </c>
      <c r="L20" s="126">
        <v>1150879.6633292299</v>
      </c>
      <c r="M20" s="43">
        <v>973904.63490867044</v>
      </c>
      <c r="N20" s="44">
        <v>337001.61196280218</v>
      </c>
      <c r="O20" s="44">
        <v>8949.0782931108188</v>
      </c>
      <c r="P20" s="44">
        <v>0</v>
      </c>
      <c r="Q20" s="44">
        <v>0</v>
      </c>
      <c r="R20" s="44">
        <v>0</v>
      </c>
      <c r="S20" s="44">
        <v>0</v>
      </c>
      <c r="T20" s="45">
        <v>1.2825624980479653</v>
      </c>
      <c r="U20" s="43">
        <v>361984.7096534723</v>
      </c>
      <c r="V20" s="44">
        <v>88025.140171856328</v>
      </c>
      <c r="W20" s="44">
        <v>1780466.8304246203</v>
      </c>
      <c r="X20" s="44">
        <v>1318812.1591436421</v>
      </c>
      <c r="Y20" s="44">
        <v>2475680.8443285008</v>
      </c>
      <c r="Z20" s="44">
        <v>442917.97398342739</v>
      </c>
      <c r="AA20" s="44">
        <v>466119.26334511384</v>
      </c>
      <c r="AB20" s="45">
        <v>3492535.9651989071</v>
      </c>
      <c r="AC20" s="43">
        <v>7916677.5939243371</v>
      </c>
      <c r="AD20" s="44">
        <v>3700405.4141291804</v>
      </c>
      <c r="AE20" s="44">
        <v>86146.768340725757</v>
      </c>
      <c r="AF20" s="44">
        <v>0</v>
      </c>
      <c r="AG20" s="44">
        <v>0</v>
      </c>
      <c r="AH20" s="44">
        <v>0</v>
      </c>
      <c r="AI20" s="44">
        <v>43130.580079103951</v>
      </c>
      <c r="AJ20" s="45">
        <v>287585.00812785729</v>
      </c>
      <c r="AK20" s="43">
        <v>827016.76545657613</v>
      </c>
      <c r="AL20" s="44">
        <v>294283.06470012647</v>
      </c>
      <c r="AM20" s="44">
        <v>29579.833172527276</v>
      </c>
      <c r="AN20" s="44">
        <v>0</v>
      </c>
      <c r="AO20" s="44">
        <v>0</v>
      </c>
      <c r="AP20" s="44">
        <v>0</v>
      </c>
      <c r="AQ20" s="44">
        <v>0</v>
      </c>
      <c r="AR20" s="45">
        <v>0</v>
      </c>
      <c r="AS20" s="41">
        <f t="shared" si="0"/>
        <v>10079583.703943055</v>
      </c>
      <c r="AT20" s="41">
        <f t="shared" si="0"/>
        <v>4419715.2309639649</v>
      </c>
      <c r="AU20" s="41">
        <f t="shared" si="0"/>
        <v>1905142.5102309841</v>
      </c>
      <c r="AV20" s="41">
        <f t="shared" si="0"/>
        <v>1318812.1591436421</v>
      </c>
      <c r="AW20" s="41">
        <f t="shared" si="0"/>
        <v>2475680.8443285008</v>
      </c>
      <c r="AX20" s="41">
        <f t="shared" si="0"/>
        <v>442917.97398342739</v>
      </c>
      <c r="AY20" s="41">
        <f t="shared" si="0"/>
        <v>509249.84342421778</v>
      </c>
      <c r="AZ20" s="41">
        <f t="shared" si="0"/>
        <v>3780122.2558892625</v>
      </c>
      <c r="BA20" s="42">
        <f t="shared" si="2"/>
        <v>24931224.52190705</v>
      </c>
    </row>
    <row r="21" spans="1:53" s="86" customFormat="1" x14ac:dyDescent="0.2">
      <c r="A21" s="281" t="s">
        <v>709</v>
      </c>
      <c r="B21" s="74" t="s">
        <v>722</v>
      </c>
      <c r="C21" s="75">
        <v>9902317.5423552338</v>
      </c>
      <c r="D21" s="76">
        <f t="shared" si="1"/>
        <v>1.8030636598507351E-2</v>
      </c>
      <c r="E21" s="77">
        <v>199.94947393904599</v>
      </c>
      <c r="F21" s="78">
        <v>385851.85027860606</v>
      </c>
      <c r="G21" s="79">
        <v>61543.993272008738</v>
      </c>
      <c r="H21" s="79">
        <v>12107.143179009014</v>
      </c>
      <c r="I21" s="79">
        <v>7619.98388694809</v>
      </c>
      <c r="J21" s="79">
        <v>4840100.3851558315</v>
      </c>
      <c r="K21" s="79">
        <v>4060971.9174332097</v>
      </c>
      <c r="L21" s="79">
        <v>534122.26914962009</v>
      </c>
      <c r="M21" s="80">
        <v>441131.4379183859</v>
      </c>
      <c r="N21" s="81">
        <v>25991.532698185954</v>
      </c>
      <c r="O21" s="82">
        <v>0</v>
      </c>
      <c r="P21" s="82">
        <v>0</v>
      </c>
      <c r="Q21" s="82">
        <v>0</v>
      </c>
      <c r="R21" s="82">
        <v>0</v>
      </c>
      <c r="S21" s="82">
        <v>0</v>
      </c>
      <c r="T21" s="83">
        <v>0</v>
      </c>
      <c r="U21" s="80">
        <v>194622.37668465578</v>
      </c>
      <c r="V21" s="82">
        <v>109952.30535100697</v>
      </c>
      <c r="W21" s="82">
        <v>631958.44573241775</v>
      </c>
      <c r="X21" s="82">
        <v>561009.82386927679</v>
      </c>
      <c r="Y21" s="82">
        <v>2312431.8372348463</v>
      </c>
      <c r="Z21" s="82">
        <v>401398.73698881723</v>
      </c>
      <c r="AA21" s="82">
        <v>75495.738740693938</v>
      </c>
      <c r="AB21" s="83">
        <v>553231.12055411609</v>
      </c>
      <c r="AC21" s="80">
        <v>3975291.4974163952</v>
      </c>
      <c r="AD21" s="82">
        <v>68576.890584375215</v>
      </c>
      <c r="AE21" s="82">
        <v>0</v>
      </c>
      <c r="AF21" s="82">
        <v>0</v>
      </c>
      <c r="AG21" s="82">
        <v>0</v>
      </c>
      <c r="AH21" s="82">
        <v>0</v>
      </c>
      <c r="AI21" s="82">
        <v>16990.025580756006</v>
      </c>
      <c r="AJ21" s="83">
        <v>113.50385168295416</v>
      </c>
      <c r="AK21" s="80">
        <v>357859.94429521344</v>
      </c>
      <c r="AL21" s="82">
        <v>176262.32485440664</v>
      </c>
      <c r="AM21" s="82">
        <v>0</v>
      </c>
      <c r="AN21" s="82">
        <v>0</v>
      </c>
      <c r="AO21" s="82">
        <v>0</v>
      </c>
      <c r="AP21" s="82">
        <v>0</v>
      </c>
      <c r="AQ21" s="82">
        <v>0</v>
      </c>
      <c r="AR21" s="83">
        <v>0</v>
      </c>
      <c r="AS21" s="84">
        <f t="shared" si="0"/>
        <v>4968905.2563146502</v>
      </c>
      <c r="AT21" s="84">
        <f t="shared" si="0"/>
        <v>380783.0534879748</v>
      </c>
      <c r="AU21" s="84">
        <f t="shared" si="0"/>
        <v>631958.44573241775</v>
      </c>
      <c r="AV21" s="84">
        <f t="shared" si="0"/>
        <v>561009.82386927679</v>
      </c>
      <c r="AW21" s="84">
        <f t="shared" si="0"/>
        <v>2312431.8372348463</v>
      </c>
      <c r="AX21" s="84">
        <f t="shared" si="0"/>
        <v>401398.73698881723</v>
      </c>
      <c r="AY21" s="84">
        <f t="shared" si="0"/>
        <v>92485.76432144994</v>
      </c>
      <c r="AZ21" s="84">
        <f t="shared" si="0"/>
        <v>553344.62440579908</v>
      </c>
      <c r="BA21" s="85">
        <f t="shared" si="2"/>
        <v>9902317.5423552319</v>
      </c>
    </row>
    <row r="22" spans="1:53" x14ac:dyDescent="0.2">
      <c r="A22" s="282"/>
      <c r="B22" s="21" t="s">
        <v>723</v>
      </c>
      <c r="C22" s="33">
        <v>30432882.188917208</v>
      </c>
      <c r="D22" s="34">
        <f t="shared" si="1"/>
        <v>5.5413718762955456E-2</v>
      </c>
      <c r="E22" s="35">
        <v>199.94947393904596</v>
      </c>
      <c r="F22" s="36">
        <v>1185841.9861489926</v>
      </c>
      <c r="G22" s="37">
        <v>189143.71193120489</v>
      </c>
      <c r="H22" s="37">
        <v>37208.992787308453</v>
      </c>
      <c r="I22" s="37">
        <v>23418.56549449559</v>
      </c>
      <c r="J22" s="37">
        <v>14875124.350834122</v>
      </c>
      <c r="K22" s="37">
        <v>12480621.774360036</v>
      </c>
      <c r="L22" s="37">
        <v>1641522.8073610479</v>
      </c>
      <c r="M22" s="43">
        <v>1372869.00646488</v>
      </c>
      <c r="N22" s="44">
        <v>62744.249897121837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3">
        <v>637653.94901640469</v>
      </c>
      <c r="V22" s="44">
        <v>409501.20531961956</v>
      </c>
      <c r="W22" s="44">
        <v>2286383.1696376358</v>
      </c>
      <c r="X22" s="44">
        <v>671721.33131731697</v>
      </c>
      <c r="Y22" s="44">
        <v>6293049.2566817803</v>
      </c>
      <c r="Z22" s="44">
        <v>583677.15450777567</v>
      </c>
      <c r="AA22" s="44">
        <v>2136992.0714683286</v>
      </c>
      <c r="AB22" s="45">
        <v>1856146.2128852627</v>
      </c>
      <c r="AC22" s="43">
        <v>11750552.236565653</v>
      </c>
      <c r="AD22" s="44">
        <v>364440.32317241572</v>
      </c>
      <c r="AE22" s="44">
        <v>0</v>
      </c>
      <c r="AF22" s="44">
        <v>0</v>
      </c>
      <c r="AG22" s="44">
        <v>0</v>
      </c>
      <c r="AH22" s="44">
        <v>0</v>
      </c>
      <c r="AI22" s="44">
        <v>280955.02391743526</v>
      </c>
      <c r="AJ22" s="45">
        <v>84674.190704532695</v>
      </c>
      <c r="AK22" s="43">
        <v>1099812.1699734535</v>
      </c>
      <c r="AL22" s="44">
        <v>541710.63738759444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5">
        <v>0</v>
      </c>
      <c r="AS22" s="41">
        <f t="shared" si="0"/>
        <v>14860887.362020392</v>
      </c>
      <c r="AT22" s="41">
        <f t="shared" si="0"/>
        <v>1378396.4157767515</v>
      </c>
      <c r="AU22" s="41">
        <f t="shared" si="0"/>
        <v>2286383.1696376358</v>
      </c>
      <c r="AV22" s="41">
        <f t="shared" si="0"/>
        <v>671721.33131731697</v>
      </c>
      <c r="AW22" s="41">
        <f t="shared" si="0"/>
        <v>6293049.2566817803</v>
      </c>
      <c r="AX22" s="41">
        <f t="shared" si="0"/>
        <v>583677.15450777567</v>
      </c>
      <c r="AY22" s="41">
        <f t="shared" si="0"/>
        <v>2417947.0953857638</v>
      </c>
      <c r="AZ22" s="41">
        <f t="shared" si="0"/>
        <v>1940820.4035897953</v>
      </c>
      <c r="BA22" s="42">
        <f t="shared" si="2"/>
        <v>30432882.188917212</v>
      </c>
    </row>
    <row r="23" spans="1:53" s="73" customFormat="1" ht="13.5" thickBot="1" x14ac:dyDescent="0.25">
      <c r="A23" s="283"/>
      <c r="B23" s="87" t="s">
        <v>724</v>
      </c>
      <c r="C23" s="88">
        <v>21772801.940473631</v>
      </c>
      <c r="D23" s="64">
        <f t="shared" si="1"/>
        <v>3.9645010154520099E-2</v>
      </c>
      <c r="E23" s="65">
        <v>199.94947393904599</v>
      </c>
      <c r="F23" s="66">
        <v>848394.92154714395</v>
      </c>
      <c r="G23" s="67">
        <v>135320.36014859777</v>
      </c>
      <c r="H23" s="67">
        <v>26620.68039870408</v>
      </c>
      <c r="I23" s="67">
        <v>16754.502090089551</v>
      </c>
      <c r="J23" s="67">
        <v>10642210.432785532</v>
      </c>
      <c r="K23" s="67">
        <v>8929095.3219693061</v>
      </c>
      <c r="L23" s="67">
        <v>1174405.7215342568</v>
      </c>
      <c r="M23" s="68">
        <v>836881.06564445246</v>
      </c>
      <c r="N23" s="69">
        <v>190209.39854008288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  <c r="T23" s="70">
        <v>0</v>
      </c>
      <c r="U23" s="68">
        <v>461930.86564221</v>
      </c>
      <c r="V23" s="69">
        <v>49996.448962243769</v>
      </c>
      <c r="W23" s="69">
        <v>1004531.2533015115</v>
      </c>
      <c r="X23" s="69">
        <v>1365548.5754430369</v>
      </c>
      <c r="Y23" s="69">
        <v>3640490.8666728758</v>
      </c>
      <c r="Z23" s="69">
        <v>862352.60792440909</v>
      </c>
      <c r="AA23" s="69">
        <v>1842260.5997807912</v>
      </c>
      <c r="AB23" s="70">
        <v>1415099.2150584534</v>
      </c>
      <c r="AC23" s="68">
        <v>8557564.0909695569</v>
      </c>
      <c r="AD23" s="69">
        <v>371531.23099974816</v>
      </c>
      <c r="AE23" s="69">
        <v>0</v>
      </c>
      <c r="AF23" s="69">
        <v>0</v>
      </c>
      <c r="AG23" s="69">
        <v>0</v>
      </c>
      <c r="AH23" s="69">
        <v>0</v>
      </c>
      <c r="AI23" s="69">
        <v>0</v>
      </c>
      <c r="AJ23" s="70">
        <v>0</v>
      </c>
      <c r="AK23" s="68">
        <v>1116028.8289433727</v>
      </c>
      <c r="AL23" s="69">
        <v>58376.892590884105</v>
      </c>
      <c r="AM23" s="69">
        <v>0</v>
      </c>
      <c r="AN23" s="69">
        <v>0</v>
      </c>
      <c r="AO23" s="69">
        <v>0</v>
      </c>
      <c r="AP23" s="69">
        <v>0</v>
      </c>
      <c r="AQ23" s="69">
        <v>0</v>
      </c>
      <c r="AR23" s="70">
        <v>0</v>
      </c>
      <c r="AS23" s="71">
        <f t="shared" si="0"/>
        <v>10972404.851199593</v>
      </c>
      <c r="AT23" s="71">
        <f t="shared" si="0"/>
        <v>670113.97109295893</v>
      </c>
      <c r="AU23" s="71">
        <f t="shared" si="0"/>
        <v>1004531.2533015115</v>
      </c>
      <c r="AV23" s="71">
        <f t="shared" si="0"/>
        <v>1365548.5754430369</v>
      </c>
      <c r="AW23" s="71">
        <f t="shared" si="0"/>
        <v>3640490.8666728758</v>
      </c>
      <c r="AX23" s="71">
        <f t="shared" si="0"/>
        <v>862352.60792440909</v>
      </c>
      <c r="AY23" s="71">
        <f t="shared" si="0"/>
        <v>1842260.5997807912</v>
      </c>
      <c r="AZ23" s="71">
        <f t="shared" si="0"/>
        <v>1415099.2150584534</v>
      </c>
      <c r="BA23" s="72">
        <f t="shared" si="2"/>
        <v>21772801.940473631</v>
      </c>
    </row>
    <row r="24" spans="1:53" x14ac:dyDescent="0.2">
      <c r="A24" s="279" t="s">
        <v>710</v>
      </c>
      <c r="B24" s="21" t="s">
        <v>725</v>
      </c>
      <c r="C24" s="33">
        <v>16652838.725563886</v>
      </c>
      <c r="D24" s="34">
        <f t="shared" si="1"/>
        <v>3.03223242548912E-2</v>
      </c>
      <c r="E24" s="35">
        <v>117.9471648922992</v>
      </c>
      <c r="F24" s="36">
        <v>1252079.6222221514</v>
      </c>
      <c r="G24" s="37">
        <v>121098.82930076309</v>
      </c>
      <c r="H24" s="37">
        <v>63312.224735448239</v>
      </c>
      <c r="I24" s="37">
        <v>27001.096381752486</v>
      </c>
      <c r="J24" s="37">
        <v>5017909.5320062079</v>
      </c>
      <c r="K24" s="37">
        <v>9064746.4765921067</v>
      </c>
      <c r="L24" s="37">
        <v>1106690.9443254548</v>
      </c>
      <c r="M24" s="43">
        <v>1137241.6208800573</v>
      </c>
      <c r="N24" s="44">
        <v>326250.15176005766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3">
        <v>97764.144303326044</v>
      </c>
      <c r="V24" s="44">
        <v>727.51236846662766</v>
      </c>
      <c r="W24" s="44">
        <v>963798.38238488883</v>
      </c>
      <c r="X24" s="44">
        <v>1022049.909877732</v>
      </c>
      <c r="Y24" s="44">
        <v>1538782.5607703717</v>
      </c>
      <c r="Z24" s="44">
        <v>140870.35090923795</v>
      </c>
      <c r="AA24" s="44">
        <v>242865.22076120335</v>
      </c>
      <c r="AB24" s="45">
        <v>1011051.4506309817</v>
      </c>
      <c r="AC24" s="43">
        <v>6885020.5946795009</v>
      </c>
      <c r="AD24" s="44">
        <v>1707030.8180027376</v>
      </c>
      <c r="AE24" s="44">
        <v>208611.30601009287</v>
      </c>
      <c r="AF24" s="44">
        <v>0</v>
      </c>
      <c r="AG24" s="44">
        <v>0</v>
      </c>
      <c r="AH24" s="44">
        <v>0</v>
      </c>
      <c r="AI24" s="44">
        <v>0</v>
      </c>
      <c r="AJ24" s="45">
        <v>264083.75789977412</v>
      </c>
      <c r="AK24" s="43">
        <v>1034927.2914073681</v>
      </c>
      <c r="AL24" s="44">
        <v>71763.652918086576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5">
        <v>0</v>
      </c>
      <c r="AS24" s="61">
        <f t="shared" si="0"/>
        <v>9154953.6512702517</v>
      </c>
      <c r="AT24" s="61">
        <f t="shared" si="0"/>
        <v>2105772.1350493482</v>
      </c>
      <c r="AU24" s="61">
        <f t="shared" si="0"/>
        <v>1172409.6883949817</v>
      </c>
      <c r="AV24" s="61">
        <f t="shared" si="0"/>
        <v>1022049.909877732</v>
      </c>
      <c r="AW24" s="61">
        <f t="shared" si="0"/>
        <v>1538782.5607703717</v>
      </c>
      <c r="AX24" s="61">
        <f t="shared" si="0"/>
        <v>140870.35090923795</v>
      </c>
      <c r="AY24" s="61">
        <f t="shared" si="0"/>
        <v>242865.22076120335</v>
      </c>
      <c r="AZ24" s="61">
        <f t="shared" si="0"/>
        <v>1275135.2085307557</v>
      </c>
      <c r="BA24" s="42">
        <f t="shared" si="2"/>
        <v>16652838.725563886</v>
      </c>
    </row>
    <row r="25" spans="1:53" x14ac:dyDescent="0.2">
      <c r="A25" s="284"/>
      <c r="B25" s="21" t="s">
        <v>726</v>
      </c>
      <c r="C25" s="33">
        <v>12860737.708922133</v>
      </c>
      <c r="D25" s="34">
        <f t="shared" si="1"/>
        <v>2.3417476467144413E-2</v>
      </c>
      <c r="E25" s="35">
        <v>117.94716489229921</v>
      </c>
      <c r="F25" s="36">
        <v>966962.32260786183</v>
      </c>
      <c r="G25" s="37">
        <v>93522.810504604349</v>
      </c>
      <c r="H25" s="37">
        <v>48895.082064356</v>
      </c>
      <c r="I25" s="37">
        <v>20852.541968473706</v>
      </c>
      <c r="J25" s="37">
        <v>3875256.3092540759</v>
      </c>
      <c r="K25" s="37">
        <v>7000567.8163666734</v>
      </c>
      <c r="L25" s="37">
        <v>854680.8261560871</v>
      </c>
      <c r="M25" s="43">
        <v>688004.54177935363</v>
      </c>
      <c r="N25" s="44">
        <v>322722.6532152376</v>
      </c>
      <c r="O25" s="44">
        <v>33417.193536069739</v>
      </c>
      <c r="P25" s="44">
        <v>0</v>
      </c>
      <c r="Q25" s="44">
        <v>0</v>
      </c>
      <c r="R25" s="44">
        <v>0</v>
      </c>
      <c r="S25" s="44">
        <v>86088.368614634906</v>
      </c>
      <c r="T25" s="45">
        <v>0</v>
      </c>
      <c r="U25" s="43">
        <v>65064.754581072957</v>
      </c>
      <c r="V25" s="44">
        <v>9318.8608945401884</v>
      </c>
      <c r="W25" s="44">
        <v>581162.77136905363</v>
      </c>
      <c r="X25" s="44">
        <v>1268168.8604259379</v>
      </c>
      <c r="Y25" s="44">
        <v>773271.25068903773</v>
      </c>
      <c r="Z25" s="44">
        <v>98967.806109928933</v>
      </c>
      <c r="AA25" s="44">
        <v>141230.18782565679</v>
      </c>
      <c r="AB25" s="45">
        <v>938071.81735884701</v>
      </c>
      <c r="AC25" s="43">
        <v>5068799.7868632264</v>
      </c>
      <c r="AD25" s="44">
        <v>723209.57331364043</v>
      </c>
      <c r="AE25" s="44">
        <v>996808.51241349487</v>
      </c>
      <c r="AF25" s="44">
        <v>1314.391032362227</v>
      </c>
      <c r="AG25" s="44">
        <v>3019.5469662375485</v>
      </c>
      <c r="AH25" s="44">
        <v>0</v>
      </c>
      <c r="AI25" s="44">
        <v>31302.586931957627</v>
      </c>
      <c r="AJ25" s="45">
        <v>176113.41884575546</v>
      </c>
      <c r="AK25" s="43">
        <v>572755.3605694857</v>
      </c>
      <c r="AL25" s="44">
        <v>84023.989061219021</v>
      </c>
      <c r="AM25" s="44">
        <v>197887.44444926505</v>
      </c>
      <c r="AN25" s="44">
        <v>0</v>
      </c>
      <c r="AO25" s="44">
        <v>0</v>
      </c>
      <c r="AP25" s="44">
        <v>0</v>
      </c>
      <c r="AQ25" s="44">
        <v>0</v>
      </c>
      <c r="AR25" s="45">
        <v>14.032076117236551</v>
      </c>
      <c r="AS25" s="41">
        <f t="shared" si="0"/>
        <v>6394624.4437931385</v>
      </c>
      <c r="AT25" s="41">
        <f t="shared" si="0"/>
        <v>1139275.0764846371</v>
      </c>
      <c r="AU25" s="41">
        <f t="shared" si="0"/>
        <v>1809275.9217678832</v>
      </c>
      <c r="AV25" s="41">
        <f t="shared" si="0"/>
        <v>1269483.2514583</v>
      </c>
      <c r="AW25" s="41">
        <f t="shared" si="0"/>
        <v>776290.79765527532</v>
      </c>
      <c r="AX25" s="41">
        <f t="shared" si="0"/>
        <v>98967.806109928933</v>
      </c>
      <c r="AY25" s="41">
        <f t="shared" si="0"/>
        <v>258621.14337224932</v>
      </c>
      <c r="AZ25" s="41">
        <f t="shared" si="0"/>
        <v>1114199.2682807199</v>
      </c>
      <c r="BA25" s="42">
        <f t="shared" si="2"/>
        <v>12860737.708922133</v>
      </c>
    </row>
    <row r="26" spans="1:53" x14ac:dyDescent="0.2">
      <c r="A26" s="284"/>
      <c r="B26" s="21" t="s">
        <v>727</v>
      </c>
      <c r="C26" s="33">
        <v>21495373.182532851</v>
      </c>
      <c r="D26" s="34">
        <f t="shared" si="1"/>
        <v>3.9139853952953198E-2</v>
      </c>
      <c r="E26" s="35">
        <v>117.94716489229921</v>
      </c>
      <c r="F26" s="36">
        <v>1616176.0272495858</v>
      </c>
      <c r="G26" s="37">
        <v>156313.56135045999</v>
      </c>
      <c r="H26" s="37">
        <v>81722.997510069545</v>
      </c>
      <c r="I26" s="37">
        <v>34852.835160910632</v>
      </c>
      <c r="J26" s="37">
        <v>6477084.1634995705</v>
      </c>
      <c r="K26" s="37">
        <v>11700714.306461239</v>
      </c>
      <c r="L26" s="37">
        <v>1428509.2913010134</v>
      </c>
      <c r="M26" s="43">
        <v>1727296.9976982796</v>
      </c>
      <c r="N26" s="44">
        <v>140724.40451368745</v>
      </c>
      <c r="O26" s="44">
        <v>0</v>
      </c>
      <c r="P26" s="44">
        <v>0</v>
      </c>
      <c r="Q26" s="44">
        <v>0</v>
      </c>
      <c r="R26" s="44">
        <v>0</v>
      </c>
      <c r="S26" s="44">
        <v>21044.019059059236</v>
      </c>
      <c r="T26" s="45">
        <v>0</v>
      </c>
      <c r="U26" s="43">
        <v>153249.38681561439</v>
      </c>
      <c r="V26" s="44">
        <v>52584.292991440074</v>
      </c>
      <c r="W26" s="44">
        <v>791597.10343861347</v>
      </c>
      <c r="X26" s="44">
        <v>1191254.7416245851</v>
      </c>
      <c r="Y26" s="44">
        <v>2720084.196566781</v>
      </c>
      <c r="Z26" s="44">
        <v>115857.15681572867</v>
      </c>
      <c r="AA26" s="44">
        <v>290443.87715331098</v>
      </c>
      <c r="AB26" s="45">
        <v>1162013.4080934967</v>
      </c>
      <c r="AC26" s="43">
        <v>8501405.3288375363</v>
      </c>
      <c r="AD26" s="44">
        <v>1153717.8386113357</v>
      </c>
      <c r="AE26" s="44">
        <v>1654240.5822657775</v>
      </c>
      <c r="AF26" s="44">
        <v>0</v>
      </c>
      <c r="AG26" s="44">
        <v>0</v>
      </c>
      <c r="AH26" s="44">
        <v>0</v>
      </c>
      <c r="AI26" s="44">
        <v>206073.28874295353</v>
      </c>
      <c r="AJ26" s="45">
        <v>185277.26800363557</v>
      </c>
      <c r="AK26" s="43">
        <v>918853.56360227533</v>
      </c>
      <c r="AL26" s="44">
        <v>52561.061541260911</v>
      </c>
      <c r="AM26" s="44">
        <v>457094.66615747707</v>
      </c>
      <c r="AN26" s="44">
        <v>0</v>
      </c>
      <c r="AO26" s="44">
        <v>0</v>
      </c>
      <c r="AP26" s="44">
        <v>0</v>
      </c>
      <c r="AQ26" s="44">
        <v>0</v>
      </c>
      <c r="AR26" s="45">
        <v>0</v>
      </c>
      <c r="AS26" s="41">
        <f t="shared" si="0"/>
        <v>11300805.276953707</v>
      </c>
      <c r="AT26" s="41">
        <f t="shared" si="0"/>
        <v>1399587.5976577241</v>
      </c>
      <c r="AU26" s="41">
        <f t="shared" si="0"/>
        <v>2902932.3518618681</v>
      </c>
      <c r="AV26" s="41">
        <f t="shared" si="0"/>
        <v>1191254.7416245851</v>
      </c>
      <c r="AW26" s="41">
        <f t="shared" si="0"/>
        <v>2720084.196566781</v>
      </c>
      <c r="AX26" s="41">
        <f t="shared" si="0"/>
        <v>115857.15681572867</v>
      </c>
      <c r="AY26" s="41">
        <f t="shared" si="0"/>
        <v>517561.1849553237</v>
      </c>
      <c r="AZ26" s="41">
        <f t="shared" si="0"/>
        <v>1347290.6760971323</v>
      </c>
      <c r="BA26" s="42">
        <f t="shared" si="2"/>
        <v>21495373.182532851</v>
      </c>
    </row>
    <row r="27" spans="1:53" x14ac:dyDescent="0.2">
      <c r="A27" s="284"/>
      <c r="B27" s="21" t="s">
        <v>728</v>
      </c>
      <c r="C27" s="33">
        <v>6876260.3857971029</v>
      </c>
      <c r="D27" s="34">
        <f t="shared" si="1"/>
        <v>1.2520639905022729E-2</v>
      </c>
      <c r="E27" s="35">
        <v>117.9471648922992</v>
      </c>
      <c r="F27" s="36">
        <v>517006.47847704712</v>
      </c>
      <c r="G27" s="37">
        <v>50003.912030262349</v>
      </c>
      <c r="H27" s="37">
        <v>26142.770614642137</v>
      </c>
      <c r="I27" s="37">
        <v>11149.244431096069</v>
      </c>
      <c r="J27" s="37">
        <v>2071986.2302803635</v>
      </c>
      <c r="K27" s="37">
        <v>3742998.9043608867</v>
      </c>
      <c r="L27" s="37">
        <v>456972.84560280468</v>
      </c>
      <c r="M27" s="43">
        <v>600955.14942028385</v>
      </c>
      <c r="N27" s="44">
        <v>3347.25613276384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3">
        <v>19448.008705862387</v>
      </c>
      <c r="V27" s="44">
        <v>91076.437859297759</v>
      </c>
      <c r="W27" s="44">
        <v>426850.16670664586</v>
      </c>
      <c r="X27" s="44">
        <v>11046.66703481667</v>
      </c>
      <c r="Y27" s="44">
        <v>765123.5958906489</v>
      </c>
      <c r="Z27" s="44">
        <v>102053.65361237312</v>
      </c>
      <c r="AA27" s="44">
        <v>122611.16922919739</v>
      </c>
      <c r="AB27" s="45">
        <v>533776.53124152112</v>
      </c>
      <c r="AC27" s="43">
        <v>3317646.6657707593</v>
      </c>
      <c r="AD27" s="44">
        <v>375471.70783975848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5">
        <v>49880.530750369129</v>
      </c>
      <c r="AK27" s="43">
        <v>306176.22874205688</v>
      </c>
      <c r="AL27" s="44">
        <v>150796.6168607478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5">
        <v>0</v>
      </c>
      <c r="AS27" s="41">
        <f t="shared" si="0"/>
        <v>4244226.0526389619</v>
      </c>
      <c r="AT27" s="41">
        <f t="shared" si="0"/>
        <v>620692.01869256794</v>
      </c>
      <c r="AU27" s="41">
        <f t="shared" si="0"/>
        <v>426850.16670664586</v>
      </c>
      <c r="AV27" s="41">
        <f t="shared" si="0"/>
        <v>11046.66703481667</v>
      </c>
      <c r="AW27" s="41">
        <f t="shared" si="0"/>
        <v>765123.5958906489</v>
      </c>
      <c r="AX27" s="41">
        <f t="shared" si="0"/>
        <v>102053.65361237312</v>
      </c>
      <c r="AY27" s="41">
        <f t="shared" si="0"/>
        <v>122611.16922919739</v>
      </c>
      <c r="AZ27" s="41">
        <f t="shared" si="0"/>
        <v>583657.06199189019</v>
      </c>
      <c r="BA27" s="42">
        <f t="shared" si="2"/>
        <v>6876260.385797102</v>
      </c>
    </row>
    <row r="28" spans="1:53" x14ac:dyDescent="0.2">
      <c r="A28" s="280"/>
      <c r="B28" s="21" t="s">
        <v>729</v>
      </c>
      <c r="C28" s="33">
        <v>5126798.6831815643</v>
      </c>
      <c r="D28" s="34">
        <f t="shared" si="1"/>
        <v>9.3351322632061733E-3</v>
      </c>
      <c r="E28" s="35">
        <v>117.9471648922992</v>
      </c>
      <c r="F28" s="36">
        <v>385469.42441668519</v>
      </c>
      <c r="G28" s="37">
        <v>37281.891023235046</v>
      </c>
      <c r="H28" s="37">
        <v>19491.513474198993</v>
      </c>
      <c r="I28" s="37">
        <v>8312.6479308253656</v>
      </c>
      <c r="J28" s="37">
        <v>1544830.4283114073</v>
      </c>
      <c r="K28" s="37">
        <v>2790703.1987420809</v>
      </c>
      <c r="L28" s="37">
        <v>340709.57928313105</v>
      </c>
      <c r="M28" s="43">
        <v>204440.35371507867</v>
      </c>
      <c r="N28" s="44">
        <v>177393.17201983606</v>
      </c>
      <c r="O28" s="44">
        <v>68721.95111002987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3">
        <v>8158.4534701575558</v>
      </c>
      <c r="V28" s="44">
        <v>1625.3881428011216</v>
      </c>
      <c r="W28" s="44">
        <v>212082.59326207239</v>
      </c>
      <c r="X28" s="44">
        <v>228368.87887407714</v>
      </c>
      <c r="Y28" s="44">
        <v>235423.68693212038</v>
      </c>
      <c r="Z28" s="44">
        <v>30114.621958405838</v>
      </c>
      <c r="AA28" s="44">
        <v>0</v>
      </c>
      <c r="AB28" s="45">
        <v>829056.8056717728</v>
      </c>
      <c r="AC28" s="43">
        <v>1674732.0320913938</v>
      </c>
      <c r="AD28" s="44">
        <v>916723.35988154134</v>
      </c>
      <c r="AE28" s="44">
        <v>0</v>
      </c>
      <c r="AF28" s="44">
        <v>0</v>
      </c>
      <c r="AG28" s="44">
        <v>0</v>
      </c>
      <c r="AH28" s="44">
        <v>0</v>
      </c>
      <c r="AI28" s="44">
        <v>5841.745182044363</v>
      </c>
      <c r="AJ28" s="45">
        <v>193406.06158710134</v>
      </c>
      <c r="AK28" s="43">
        <v>340709.57928313105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5">
        <v>0</v>
      </c>
      <c r="AS28" s="41">
        <f t="shared" si="0"/>
        <v>2228040.4185597608</v>
      </c>
      <c r="AT28" s="41">
        <f t="shared" si="0"/>
        <v>1095741.9200441786</v>
      </c>
      <c r="AU28" s="41">
        <f t="shared" si="0"/>
        <v>280804.54437210225</v>
      </c>
      <c r="AV28" s="41">
        <f t="shared" si="0"/>
        <v>228368.87887407714</v>
      </c>
      <c r="AW28" s="41">
        <f t="shared" si="0"/>
        <v>235423.68693212038</v>
      </c>
      <c r="AX28" s="41">
        <f t="shared" si="0"/>
        <v>30114.621958405838</v>
      </c>
      <c r="AY28" s="41">
        <f t="shared" si="0"/>
        <v>5841.745182044363</v>
      </c>
      <c r="AZ28" s="41">
        <f t="shared" si="0"/>
        <v>1022462.8672588741</v>
      </c>
      <c r="BA28" s="42">
        <f t="shared" si="2"/>
        <v>5126798.6831815634</v>
      </c>
    </row>
    <row r="29" spans="1:53" s="100" customFormat="1" x14ac:dyDescent="0.2">
      <c r="A29" s="89"/>
      <c r="B29" s="19" t="s">
        <v>706</v>
      </c>
      <c r="C29" s="90"/>
      <c r="D29" s="91"/>
      <c r="E29" s="92"/>
      <c r="F29" s="93"/>
      <c r="G29" s="94"/>
      <c r="H29" s="94"/>
      <c r="I29" s="94"/>
      <c r="J29" s="94"/>
      <c r="K29" s="94"/>
      <c r="L29" s="94"/>
      <c r="M29" s="95"/>
      <c r="N29" s="96"/>
      <c r="O29" s="96"/>
      <c r="P29" s="96"/>
      <c r="Q29" s="96"/>
      <c r="R29" s="96"/>
      <c r="S29" s="96"/>
      <c r="T29" s="97"/>
      <c r="U29" s="95"/>
      <c r="V29" s="96"/>
      <c r="W29" s="96"/>
      <c r="X29" s="96"/>
      <c r="Y29" s="96"/>
      <c r="Z29" s="96"/>
      <c r="AA29" s="96"/>
      <c r="AB29" s="97"/>
      <c r="AC29" s="95"/>
      <c r="AD29" s="96"/>
      <c r="AE29" s="96"/>
      <c r="AF29" s="96"/>
      <c r="AG29" s="96"/>
      <c r="AH29" s="96"/>
      <c r="AI29" s="96"/>
      <c r="AJ29" s="97"/>
      <c r="AK29" s="95"/>
      <c r="AL29" s="96"/>
      <c r="AM29" s="96"/>
      <c r="AN29" s="96"/>
      <c r="AO29" s="96"/>
      <c r="AP29" s="96"/>
      <c r="AQ29" s="96"/>
      <c r="AR29" s="97"/>
      <c r="AS29" s="98">
        <f>SUM(AS3:AS28)</f>
        <v>277360574.75469786</v>
      </c>
      <c r="AT29" s="98">
        <f t="shared" ref="AT29:AZ29" si="3">SUM(AT3:AT28)</f>
        <v>92254677.344063729</v>
      </c>
      <c r="AU29" s="98">
        <f t="shared" si="3"/>
        <v>41313813.038890824</v>
      </c>
      <c r="AV29" s="98">
        <f t="shared" si="3"/>
        <v>16201089.167262102</v>
      </c>
      <c r="AW29" s="98">
        <f t="shared" si="3"/>
        <v>46685130.031230643</v>
      </c>
      <c r="AX29" s="98">
        <f t="shared" si="3"/>
        <v>7677771.5836991211</v>
      </c>
      <c r="AY29" s="98">
        <f t="shared" si="3"/>
        <v>10954205.783809591</v>
      </c>
      <c r="AZ29" s="98">
        <f t="shared" si="3"/>
        <v>56746744.190457888</v>
      </c>
      <c r="BA29" s="99">
        <f t="shared" si="2"/>
        <v>549194005.89411175</v>
      </c>
    </row>
    <row r="30" spans="1:53" x14ac:dyDescent="0.2">
      <c r="A30" s="272" t="s">
        <v>671</v>
      </c>
      <c r="C30" s="101">
        <f>SUM(C3:C28)</f>
        <v>549194005.89411175</v>
      </c>
      <c r="D30" s="102">
        <f>SUM(D3:D28)</f>
        <v>1</v>
      </c>
      <c r="E30" s="103"/>
      <c r="F30" s="37">
        <v>31442366.979483519</v>
      </c>
      <c r="G30" s="37">
        <v>12215822.909304457</v>
      </c>
      <c r="H30" s="37">
        <v>9073419.1315349061</v>
      </c>
      <c r="I30" s="37">
        <v>1386521.070841192</v>
      </c>
      <c r="J30" s="37">
        <v>164319512.98655564</v>
      </c>
      <c r="K30" s="37">
        <v>310284093.21955132</v>
      </c>
      <c r="L30" s="37">
        <v>20472269.596840799</v>
      </c>
      <c r="M30" s="104">
        <v>42234136.5516764</v>
      </c>
      <c r="N30" s="104">
        <v>11496443.29520978</v>
      </c>
      <c r="O30" s="104">
        <v>280299.24179765861</v>
      </c>
      <c r="P30" s="104">
        <v>0</v>
      </c>
      <c r="Q30" s="104">
        <v>0</v>
      </c>
      <c r="R30" s="104">
        <v>0</v>
      </c>
      <c r="S30" s="104">
        <v>107132.38767369415</v>
      </c>
      <c r="T30" s="104">
        <v>118.61480654113046</v>
      </c>
      <c r="U30" s="104">
        <v>6323724.8488462092</v>
      </c>
      <c r="V30" s="104">
        <v>2489292.2223338792</v>
      </c>
      <c r="W30" s="104">
        <v>25853155.804372881</v>
      </c>
      <c r="X30" s="104">
        <v>15892814.401336223</v>
      </c>
      <c r="Y30" s="104">
        <v>46682061.409900054</v>
      </c>
      <c r="Z30" s="104">
        <v>7677771.5836991211</v>
      </c>
      <c r="AA30" s="104">
        <v>8997092.189912755</v>
      </c>
      <c r="AB30" s="104">
        <v>50403600.526154466</v>
      </c>
      <c r="AC30" s="104">
        <v>213959832.08395457</v>
      </c>
      <c r="AD30" s="104">
        <v>74439886.843752295</v>
      </c>
      <c r="AE30" s="104">
        <v>13418286.489454409</v>
      </c>
      <c r="AF30" s="104">
        <v>295992.32755121269</v>
      </c>
      <c r="AG30" s="104">
        <v>3019.5469662375485</v>
      </c>
      <c r="AH30" s="104">
        <v>0</v>
      </c>
      <c r="AI30" s="104">
        <v>1827126.5695099891</v>
      </c>
      <c r="AJ30" s="104">
        <v>6339949.3583626188</v>
      </c>
      <c r="AK30" s="104">
        <v>14842881.270220721</v>
      </c>
      <c r="AL30" s="104">
        <v>3829054.9827677817</v>
      </c>
      <c r="AM30" s="104">
        <v>1762071.5032658756</v>
      </c>
      <c r="AN30" s="104">
        <v>12282.438374665608</v>
      </c>
      <c r="AO30" s="104">
        <v>49.074364351369518</v>
      </c>
      <c r="AP30" s="104">
        <v>0</v>
      </c>
      <c r="AQ30" s="104">
        <v>22854.636713152362</v>
      </c>
      <c r="AR30" s="104">
        <v>3075.6911342564481</v>
      </c>
      <c r="AS30" s="105">
        <f>AS29/$BA29</f>
        <v>0.50503205020080799</v>
      </c>
      <c r="AT30" s="105">
        <f t="shared" ref="AT30:AZ30" si="4">AT29/$BA29</f>
        <v>0.16798194509400935</v>
      </c>
      <c r="AU30" s="105">
        <f t="shared" si="4"/>
        <v>7.522626357079433E-2</v>
      </c>
      <c r="AV30" s="105">
        <f t="shared" si="4"/>
        <v>2.9499755994033518E-2</v>
      </c>
      <c r="AW30" s="105">
        <f t="shared" si="4"/>
        <v>8.500662703924676E-2</v>
      </c>
      <c r="AX30" s="105">
        <f t="shared" si="4"/>
        <v>1.398007170744585E-2</v>
      </c>
      <c r="AY30" s="105">
        <f t="shared" si="4"/>
        <v>1.9945967483704901E-2</v>
      </c>
      <c r="AZ30" s="105">
        <f t="shared" si="4"/>
        <v>0.10332731890995736</v>
      </c>
      <c r="BA30" s="42">
        <f t="shared" si="2"/>
        <v>1</v>
      </c>
    </row>
    <row r="31" spans="1:53" x14ac:dyDescent="0.2">
      <c r="C31" s="112">
        <f>(SUM(C24:C28)+SUM(C13:C20))/SUM(C3:C28)</f>
        <v>0.39003025985762307</v>
      </c>
      <c r="L31" s="106"/>
      <c r="T31" s="107">
        <v>54118130.091164067</v>
      </c>
      <c r="AB31" s="107">
        <v>164319512.98655558</v>
      </c>
      <c r="AJ31" s="107">
        <v>310284093.21955127</v>
      </c>
      <c r="AL31" s="110" t="s">
        <v>819</v>
      </c>
      <c r="AR31" s="107">
        <v>20472269.596840803</v>
      </c>
      <c r="AZ31" s="107"/>
      <c r="BA31" s="42">
        <f t="shared" si="2"/>
        <v>0</v>
      </c>
    </row>
    <row r="32" spans="1:53" x14ac:dyDescent="0.2">
      <c r="C32" s="108"/>
      <c r="F32" s="109"/>
      <c r="G32" s="37"/>
      <c r="H32" s="37"/>
      <c r="I32" s="37"/>
      <c r="J32" s="37"/>
      <c r="K32" s="37"/>
      <c r="L32" s="37"/>
      <c r="M32" s="115">
        <f>SUM(M13:M20)+SUM(M24:M28)</f>
        <v>11311586.1524274</v>
      </c>
      <c r="N32" s="110">
        <f>M32/$M$36</f>
        <v>0.12251515466449821</v>
      </c>
      <c r="O32" s="5" t="s">
        <v>820</v>
      </c>
      <c r="P32" s="110"/>
      <c r="Q32" s="110"/>
      <c r="R32" s="110"/>
      <c r="S32" s="110"/>
      <c r="T32" s="110"/>
      <c r="U32" s="115">
        <f>SUM(U13:U20)+SUM(U24:U28)</f>
        <v>2250345.6675955681</v>
      </c>
      <c r="V32" s="110">
        <f>U32/$M$36</f>
        <v>2.4373367607237875E-2</v>
      </c>
      <c r="W32" s="5" t="s">
        <v>676</v>
      </c>
      <c r="X32" s="110"/>
      <c r="Y32" s="110"/>
      <c r="Z32" s="110"/>
      <c r="AA32" s="110"/>
      <c r="AB32" s="110"/>
      <c r="AC32" s="115">
        <f>SUM(AC13:AC20)+SUM(AC24:AC28)</f>
        <v>70536854.624736086</v>
      </c>
      <c r="AD32" s="110">
        <f>AC32/$M$36</f>
        <v>0.76398071300038506</v>
      </c>
      <c r="AE32" s="115">
        <f>SUM(AE13:AE20)+SUM(AE24:AE28)</f>
        <v>12051032.801986443</v>
      </c>
      <c r="AF32" s="110">
        <f>AE32/AM35</f>
        <v>0.43908899458279033</v>
      </c>
      <c r="AG32" s="110"/>
      <c r="AH32" s="110"/>
      <c r="AI32" s="110"/>
      <c r="AJ32" s="110"/>
      <c r="AK32" s="115">
        <f>SUM(AK13:AK20)+SUM(AK24:AK28)</f>
        <v>8229270.3038417818</v>
      </c>
      <c r="AL32" s="110">
        <f>AK32/$M$36</f>
        <v>8.9130764727878772E-2</v>
      </c>
      <c r="AM32" s="115">
        <f>SUM(AM13:AM20)+SUM(AM24:AM28)</f>
        <v>1619651.0337475375</v>
      </c>
      <c r="AN32" s="117">
        <f>AM32/$AM$35</f>
        <v>5.9013277589449159E-2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</row>
    <row r="33" spans="6:52" x14ac:dyDescent="0.2">
      <c r="F33" s="109"/>
      <c r="G33" s="37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5">
        <f>SUM(AL13:AL20)+SUM(AL24:AL28)</f>
        <v>1279652.8007904515</v>
      </c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</row>
    <row r="34" spans="6:52" x14ac:dyDescent="0.2">
      <c r="F34" s="109"/>
      <c r="K34" s="111"/>
      <c r="M34" s="110"/>
      <c r="N34" s="115">
        <f>SUM(N13:N20)+SUM(N24:N28)</f>
        <v>2011735.4027748764</v>
      </c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</row>
    <row r="35" spans="6:52" x14ac:dyDescent="0.2">
      <c r="F35" s="109"/>
      <c r="J35" s="111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6">
        <f>SUM(AU13:AU20)+SUM(AU24:AU28)</f>
        <v>27445535.986245763</v>
      </c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</row>
    <row r="36" spans="6:52" x14ac:dyDescent="0.2">
      <c r="F36" s="109"/>
      <c r="M36" s="116">
        <f>SUM(AS13:AS20)+SUM(AS24:AS28)</f>
        <v>92328056.748600841</v>
      </c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</row>
  </sheetData>
  <mergeCells count="12">
    <mergeCell ref="A24:A28"/>
    <mergeCell ref="C1:E1"/>
    <mergeCell ref="F1:L1"/>
    <mergeCell ref="M1:T1"/>
    <mergeCell ref="U1:AB1"/>
    <mergeCell ref="AS1:AZ1"/>
    <mergeCell ref="A3:A4"/>
    <mergeCell ref="A5:A12"/>
    <mergeCell ref="A13:A19"/>
    <mergeCell ref="A21:A23"/>
    <mergeCell ref="AC1:AJ1"/>
    <mergeCell ref="AK1:AR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6"/>
  <dimension ref="A1:K20"/>
  <sheetViews>
    <sheetView workbookViewId="0">
      <selection activeCell="U13" sqref="U13"/>
    </sheetView>
  </sheetViews>
  <sheetFormatPr defaultColWidth="9.140625" defaultRowHeight="15" x14ac:dyDescent="0.25"/>
  <cols>
    <col min="1" max="1" width="26.85546875" style="8" customWidth="1"/>
    <col min="2" max="4" width="9.140625" style="8"/>
    <col min="5" max="5" width="13.85546875" style="8" bestFit="1" customWidth="1"/>
    <col min="6" max="6" width="10.140625" style="8" bestFit="1" customWidth="1"/>
    <col min="7" max="7" width="11.140625" style="8" bestFit="1" customWidth="1"/>
    <col min="8" max="8" width="11.140625" style="8" customWidth="1"/>
    <col min="9" max="9" width="13.140625" style="8" bestFit="1" customWidth="1"/>
    <col min="10" max="10" width="9.140625" style="8" bestFit="1" customWidth="1"/>
    <col min="11" max="11" width="23.5703125" style="8" bestFit="1" customWidth="1"/>
    <col min="12" max="16384" width="9.140625" style="8"/>
  </cols>
  <sheetData>
    <row r="1" spans="1:11" x14ac:dyDescent="0.25">
      <c r="A1" s="113" t="s">
        <v>821</v>
      </c>
      <c r="B1" s="113" t="s">
        <v>677</v>
      </c>
      <c r="C1" s="113" t="s">
        <v>822</v>
      </c>
      <c r="D1" s="113" t="s">
        <v>665</v>
      </c>
      <c r="E1" s="113" t="s">
        <v>678</v>
      </c>
      <c r="F1" s="113" t="s">
        <v>823</v>
      </c>
      <c r="G1" s="113" t="s">
        <v>824</v>
      </c>
      <c r="H1" s="113" t="s">
        <v>825</v>
      </c>
      <c r="I1" s="127"/>
      <c r="J1" s="127"/>
      <c r="K1" s="274"/>
    </row>
    <row r="2" spans="1:11" x14ac:dyDescent="0.25">
      <c r="A2" s="293" t="s">
        <v>826</v>
      </c>
      <c r="B2" s="274" t="s">
        <v>827</v>
      </c>
      <c r="C2" s="274" t="s">
        <v>679</v>
      </c>
      <c r="D2" s="274" t="s">
        <v>681</v>
      </c>
      <c r="E2" s="114">
        <v>2196468297</v>
      </c>
      <c r="F2" s="114">
        <v>5954831</v>
      </c>
      <c r="G2" s="114">
        <v>84482415</v>
      </c>
      <c r="H2" s="7">
        <f>G2/1000000</f>
        <v>84.482415000000003</v>
      </c>
      <c r="I2" s="127"/>
      <c r="J2" s="127"/>
      <c r="K2" s="274"/>
    </row>
    <row r="3" spans="1:11" x14ac:dyDescent="0.25">
      <c r="A3" s="293"/>
      <c r="B3" s="274" t="s">
        <v>827</v>
      </c>
      <c r="C3" s="274" t="s">
        <v>680</v>
      </c>
      <c r="D3" s="274" t="s">
        <v>681</v>
      </c>
      <c r="E3" s="114">
        <v>342015072</v>
      </c>
      <c r="F3" s="114">
        <v>995301</v>
      </c>
      <c r="G3" s="114">
        <v>13917473</v>
      </c>
      <c r="H3" s="7">
        <f t="shared" ref="H3:H20" si="0">G3/1000000</f>
        <v>13.917472999999999</v>
      </c>
      <c r="I3" s="128"/>
      <c r="J3" s="127" t="s">
        <v>17</v>
      </c>
      <c r="K3" s="274"/>
    </row>
    <row r="4" spans="1:11" x14ac:dyDescent="0.25">
      <c r="A4" s="293"/>
      <c r="B4" s="274" t="s">
        <v>827</v>
      </c>
      <c r="C4" s="274" t="s">
        <v>682</v>
      </c>
      <c r="D4" s="274" t="s">
        <v>681</v>
      </c>
      <c r="E4" s="114">
        <v>949937922</v>
      </c>
      <c r="F4" s="114">
        <v>2842565</v>
      </c>
      <c r="G4" s="114">
        <v>39714471</v>
      </c>
      <c r="H4" s="7">
        <f t="shared" si="0"/>
        <v>39.714471000000003</v>
      </c>
      <c r="I4" s="129"/>
      <c r="J4" s="128">
        <f>SUM(G2:G4)/1000000</f>
        <v>138.11435900000001</v>
      </c>
      <c r="K4" s="274"/>
    </row>
    <row r="5" spans="1:11" x14ac:dyDescent="0.25">
      <c r="A5" s="293"/>
      <c r="B5" s="274" t="s">
        <v>827</v>
      </c>
      <c r="C5" s="274" t="s">
        <v>135</v>
      </c>
      <c r="D5" s="274" t="s">
        <v>685</v>
      </c>
      <c r="E5" s="114">
        <v>178090456</v>
      </c>
      <c r="F5" s="114">
        <v>15652183</v>
      </c>
      <c r="G5" s="114">
        <v>447638338</v>
      </c>
      <c r="H5" s="7">
        <f t="shared" si="0"/>
        <v>447.63833799999998</v>
      </c>
      <c r="I5" s="129"/>
      <c r="J5" s="128">
        <f>G5/1000000</f>
        <v>447.63833799999998</v>
      </c>
      <c r="K5" s="274"/>
    </row>
    <row r="6" spans="1:11" x14ac:dyDescent="0.25">
      <c r="A6" s="293"/>
      <c r="B6" s="274" t="s">
        <v>827</v>
      </c>
      <c r="C6" s="274" t="s">
        <v>684</v>
      </c>
      <c r="D6" s="274" t="s">
        <v>685</v>
      </c>
      <c r="E6" s="114">
        <v>271992112</v>
      </c>
      <c r="F6" s="114">
        <v>13701775</v>
      </c>
      <c r="G6" s="114">
        <v>271992112</v>
      </c>
      <c r="H6" s="7">
        <f t="shared" si="0"/>
        <v>271.99211200000002</v>
      </c>
      <c r="I6" s="129"/>
      <c r="J6" s="128">
        <f>G6/1000000</f>
        <v>271.99211200000002</v>
      </c>
      <c r="K6" s="274"/>
    </row>
    <row r="7" spans="1:11" x14ac:dyDescent="0.25">
      <c r="A7" s="293"/>
      <c r="B7" s="274" t="s">
        <v>827</v>
      </c>
      <c r="C7" s="274" t="s">
        <v>686</v>
      </c>
      <c r="D7" s="274" t="s">
        <v>687</v>
      </c>
      <c r="E7" s="114">
        <v>10569902787</v>
      </c>
      <c r="F7" s="114">
        <v>1511301</v>
      </c>
      <c r="G7" s="114">
        <v>26017955</v>
      </c>
      <c r="H7" s="7">
        <f>G7/1000000</f>
        <v>26.017955000000001</v>
      </c>
      <c r="I7" s="128">
        <f>SUM(G2:G6)</f>
        <v>857744809</v>
      </c>
      <c r="J7" s="128">
        <f>I7/1000000</f>
        <v>857.74480900000003</v>
      </c>
      <c r="K7" s="268">
        <f>H7/2.77*10^9</f>
        <v>9392763537.9061375</v>
      </c>
    </row>
    <row r="8" spans="1:11" x14ac:dyDescent="0.25">
      <c r="A8" s="274" t="s">
        <v>828</v>
      </c>
      <c r="B8" s="274" t="s">
        <v>829</v>
      </c>
      <c r="C8" s="274" t="s">
        <v>830</v>
      </c>
      <c r="D8" s="274" t="s">
        <v>685</v>
      </c>
      <c r="E8" s="114">
        <v>1420989</v>
      </c>
      <c r="F8" s="114">
        <v>78637</v>
      </c>
      <c r="G8" s="114">
        <v>1420989</v>
      </c>
      <c r="H8" s="7">
        <f t="shared" si="0"/>
        <v>1.4209890000000001</v>
      </c>
      <c r="I8" s="128"/>
      <c r="J8" s="127"/>
      <c r="K8" s="274"/>
    </row>
    <row r="9" spans="1:11" x14ac:dyDescent="0.25">
      <c r="A9" s="274" t="s">
        <v>831</v>
      </c>
      <c r="B9" s="274" t="s">
        <v>829</v>
      </c>
      <c r="C9" s="274" t="s">
        <v>832</v>
      </c>
      <c r="D9" s="274" t="s">
        <v>681</v>
      </c>
      <c r="E9" s="114">
        <v>5064028</v>
      </c>
      <c r="F9" s="114">
        <v>13789</v>
      </c>
      <c r="G9" s="114">
        <v>195751</v>
      </c>
      <c r="H9" s="7">
        <f t="shared" si="0"/>
        <v>0.19575100000000001</v>
      </c>
      <c r="I9" s="128"/>
      <c r="J9" s="127"/>
      <c r="K9" s="274"/>
    </row>
    <row r="10" spans="1:11" x14ac:dyDescent="0.25">
      <c r="A10" s="274" t="s">
        <v>833</v>
      </c>
      <c r="B10" s="274" t="s">
        <v>829</v>
      </c>
      <c r="C10" s="274" t="s">
        <v>832</v>
      </c>
      <c r="D10" s="274" t="s">
        <v>681</v>
      </c>
      <c r="E10" s="114">
        <v>326200350</v>
      </c>
      <c r="F10" s="114">
        <v>881007</v>
      </c>
      <c r="G10" s="114">
        <v>12555252</v>
      </c>
      <c r="H10" s="7">
        <f t="shared" si="0"/>
        <v>12.555251999999999</v>
      </c>
      <c r="I10" s="127"/>
      <c r="J10" s="127"/>
      <c r="K10" s="274"/>
    </row>
    <row r="11" spans="1:11" x14ac:dyDescent="0.25">
      <c r="A11" s="274" t="s">
        <v>834</v>
      </c>
      <c r="B11" s="274" t="s">
        <v>829</v>
      </c>
      <c r="C11" s="274" t="s">
        <v>832</v>
      </c>
      <c r="D11" s="274" t="s">
        <v>835</v>
      </c>
      <c r="E11" s="114">
        <v>35234181</v>
      </c>
      <c r="F11" s="114">
        <v>95080</v>
      </c>
      <c r="G11" s="114">
        <v>1356142</v>
      </c>
      <c r="H11" s="7">
        <f t="shared" si="0"/>
        <v>1.356142</v>
      </c>
      <c r="I11" s="274"/>
      <c r="J11" s="274"/>
      <c r="K11" s="274"/>
    </row>
    <row r="12" spans="1:11" x14ac:dyDescent="0.25">
      <c r="A12" s="274" t="s">
        <v>836</v>
      </c>
      <c r="B12" s="274" t="s">
        <v>829</v>
      </c>
      <c r="C12" s="274" t="s">
        <v>832</v>
      </c>
      <c r="D12" s="274" t="s">
        <v>681</v>
      </c>
      <c r="E12" s="114">
        <v>7545275</v>
      </c>
      <c r="F12" s="114">
        <v>20391</v>
      </c>
      <c r="G12" s="114">
        <v>290413</v>
      </c>
      <c r="H12" s="7">
        <f t="shared" si="0"/>
        <v>0.29041299999999998</v>
      </c>
      <c r="I12" s="274"/>
      <c r="J12" s="274"/>
      <c r="K12" s="274"/>
    </row>
    <row r="13" spans="1:11" x14ac:dyDescent="0.25">
      <c r="A13" s="274" t="s">
        <v>837</v>
      </c>
      <c r="B13" s="274" t="s">
        <v>829</v>
      </c>
      <c r="C13" s="274" t="s">
        <v>832</v>
      </c>
      <c r="D13" s="274" t="s">
        <v>681</v>
      </c>
      <c r="E13" s="114">
        <v>14166357</v>
      </c>
      <c r="F13" s="114">
        <v>38228</v>
      </c>
      <c r="G13" s="114">
        <v>545254</v>
      </c>
      <c r="H13" s="7">
        <f t="shared" si="0"/>
        <v>0.54525400000000002</v>
      </c>
      <c r="I13" s="274"/>
      <c r="J13" s="274"/>
      <c r="K13" s="274"/>
    </row>
    <row r="14" spans="1:11" x14ac:dyDescent="0.25">
      <c r="A14" s="274" t="s">
        <v>838</v>
      </c>
      <c r="B14" s="274" t="s">
        <v>829</v>
      </c>
      <c r="C14" s="274" t="s">
        <v>832</v>
      </c>
      <c r="D14" s="274" t="s">
        <v>681</v>
      </c>
      <c r="E14" s="114">
        <v>5671501</v>
      </c>
      <c r="F14" s="114">
        <v>15443</v>
      </c>
      <c r="G14" s="114">
        <v>219257</v>
      </c>
      <c r="H14" s="7">
        <f t="shared" si="0"/>
        <v>0.21925700000000001</v>
      </c>
      <c r="I14" s="274"/>
      <c r="J14" s="274"/>
      <c r="K14" s="274"/>
    </row>
    <row r="15" spans="1:11" x14ac:dyDescent="0.25">
      <c r="A15" s="274" t="s">
        <v>839</v>
      </c>
      <c r="B15" s="274" t="s">
        <v>829</v>
      </c>
      <c r="C15" s="274" t="s">
        <v>832</v>
      </c>
      <c r="D15" s="274" t="s">
        <v>681</v>
      </c>
      <c r="E15" s="114">
        <v>28064413</v>
      </c>
      <c r="F15" s="114">
        <v>75797</v>
      </c>
      <c r="G15" s="114">
        <v>1080300</v>
      </c>
      <c r="H15" s="7">
        <f t="shared" si="0"/>
        <v>1.0803</v>
      </c>
      <c r="I15" s="274"/>
      <c r="J15" s="274"/>
      <c r="K15" s="274"/>
    </row>
    <row r="16" spans="1:11" x14ac:dyDescent="0.25">
      <c r="A16" s="274" t="s">
        <v>828</v>
      </c>
      <c r="B16" s="274" t="s">
        <v>829</v>
      </c>
      <c r="C16" s="274" t="s">
        <v>832</v>
      </c>
      <c r="D16" s="274" t="s">
        <v>681</v>
      </c>
      <c r="E16" s="114">
        <v>188631878</v>
      </c>
      <c r="F16" s="114">
        <v>509784</v>
      </c>
      <c r="G16" s="114">
        <v>7260325</v>
      </c>
      <c r="H16" s="7">
        <f t="shared" si="0"/>
        <v>7.2603249999999999</v>
      </c>
      <c r="I16" s="274"/>
      <c r="J16" s="274"/>
      <c r="K16" s="274"/>
    </row>
    <row r="17" spans="1:11" x14ac:dyDescent="0.25">
      <c r="A17" s="274" t="s">
        <v>840</v>
      </c>
      <c r="B17" s="274" t="s">
        <v>829</v>
      </c>
      <c r="C17" s="274" t="s">
        <v>135</v>
      </c>
      <c r="D17" s="274" t="s">
        <v>685</v>
      </c>
      <c r="E17" s="114">
        <v>10118346</v>
      </c>
      <c r="F17" s="114">
        <v>889291</v>
      </c>
      <c r="G17" s="114">
        <v>25432916</v>
      </c>
      <c r="H17" s="7">
        <f t="shared" si="0"/>
        <v>25.432915999999999</v>
      </c>
      <c r="I17" s="274"/>
      <c r="J17" s="274"/>
      <c r="K17" s="274"/>
    </row>
    <row r="18" spans="1:11" x14ac:dyDescent="0.25">
      <c r="A18" s="274" t="s">
        <v>834</v>
      </c>
      <c r="B18" s="274" t="s">
        <v>829</v>
      </c>
      <c r="C18" s="274" t="s">
        <v>841</v>
      </c>
      <c r="D18" s="274" t="s">
        <v>681</v>
      </c>
      <c r="E18" s="114">
        <v>440373688</v>
      </c>
      <c r="F18" s="114">
        <v>946065</v>
      </c>
      <c r="G18" s="114">
        <v>14846296</v>
      </c>
      <c r="H18" s="7">
        <f t="shared" si="0"/>
        <v>14.846296000000001</v>
      </c>
      <c r="I18" s="274"/>
      <c r="J18" s="274"/>
      <c r="K18" s="274"/>
    </row>
    <row r="19" spans="1:11" x14ac:dyDescent="0.25">
      <c r="A19" s="274" t="s">
        <v>837</v>
      </c>
      <c r="B19" s="274" t="s">
        <v>829</v>
      </c>
      <c r="C19" s="274" t="s">
        <v>841</v>
      </c>
      <c r="D19" s="274" t="s">
        <v>681</v>
      </c>
      <c r="E19" s="114">
        <v>3629210490</v>
      </c>
      <c r="F19" s="114">
        <v>7790907</v>
      </c>
      <c r="G19" s="114">
        <v>122351394</v>
      </c>
      <c r="H19" s="7">
        <f t="shared" si="0"/>
        <v>122.351394</v>
      </c>
      <c r="I19" s="274"/>
      <c r="J19" s="274"/>
      <c r="K19" s="274"/>
    </row>
    <row r="20" spans="1:11" x14ac:dyDescent="0.25">
      <c r="A20" s="274"/>
      <c r="B20" s="274" t="s">
        <v>842</v>
      </c>
      <c r="C20" s="274" t="s">
        <v>135</v>
      </c>
      <c r="D20" s="274" t="s">
        <v>685</v>
      </c>
      <c r="E20" s="114">
        <v>855804</v>
      </c>
      <c r="F20" s="114">
        <v>75216</v>
      </c>
      <c r="G20" s="114">
        <v>2151100</v>
      </c>
      <c r="H20" s="7">
        <f t="shared" si="0"/>
        <v>2.1511</v>
      </c>
      <c r="I20" s="274"/>
      <c r="J20" s="274"/>
      <c r="K20" s="274"/>
    </row>
  </sheetData>
  <mergeCells count="1">
    <mergeCell ref="A2:A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3D5F7-5EB6-452D-97C6-2BBDEE8BA18E}">
  <sheetPr>
    <pageSetUpPr fitToPage="1"/>
  </sheetPr>
  <dimension ref="A2:N60"/>
  <sheetViews>
    <sheetView workbookViewId="0">
      <selection activeCell="F6" sqref="F6"/>
    </sheetView>
  </sheetViews>
  <sheetFormatPr defaultColWidth="9.140625" defaultRowHeight="12.75" x14ac:dyDescent="0.2"/>
  <cols>
    <col min="1" max="1" width="19.140625" style="238" customWidth="1"/>
    <col min="2" max="2" width="8" style="238" bestFit="1" customWidth="1"/>
    <col min="3" max="3" width="10" style="238" customWidth="1"/>
    <col min="4" max="4" width="10.5703125" style="238" customWidth="1"/>
    <col min="5" max="6" width="10.85546875" style="238" customWidth="1"/>
    <col min="7" max="7" width="11" style="238" customWidth="1"/>
    <col min="8" max="8" width="11.140625" style="238" customWidth="1"/>
    <col min="9" max="9" width="10.5703125" style="238" customWidth="1"/>
    <col min="10" max="10" width="11" style="238" customWidth="1"/>
    <col min="11" max="11" width="10.140625" style="238" customWidth="1"/>
    <col min="12" max="12" width="10.5703125" style="238" customWidth="1"/>
    <col min="13" max="13" width="10.42578125" style="238" customWidth="1"/>
    <col min="14" max="14" width="10.85546875" style="238" customWidth="1"/>
    <col min="15" max="15" width="9.140625" style="238"/>
    <col min="16" max="16" width="11.5703125" style="238" bestFit="1" customWidth="1"/>
    <col min="17" max="16384" width="9.140625" style="238"/>
  </cols>
  <sheetData>
    <row r="2" spans="1:14" x14ac:dyDescent="0.2">
      <c r="A2" s="237" t="s">
        <v>843</v>
      </c>
    </row>
    <row r="3" spans="1:14" x14ac:dyDescent="0.2">
      <c r="A3" s="294" t="s">
        <v>3</v>
      </c>
      <c r="B3" s="294"/>
      <c r="C3" s="239">
        <v>2010</v>
      </c>
      <c r="D3" s="239">
        <v>2015</v>
      </c>
      <c r="E3" s="239">
        <v>2020</v>
      </c>
      <c r="F3" s="239">
        <v>2025</v>
      </c>
      <c r="G3" s="239">
        <v>2030</v>
      </c>
      <c r="H3" s="239">
        <v>2035</v>
      </c>
      <c r="I3" s="239">
        <v>2040</v>
      </c>
      <c r="J3" s="239">
        <v>2045</v>
      </c>
      <c r="K3" s="239">
        <v>2050</v>
      </c>
      <c r="L3" s="239">
        <v>2055</v>
      </c>
    </row>
    <row r="4" spans="1:14" x14ac:dyDescent="0.2">
      <c r="A4" s="240" t="s">
        <v>674</v>
      </c>
      <c r="B4" s="240"/>
      <c r="C4" s="241">
        <v>0</v>
      </c>
      <c r="D4" s="241">
        <v>0</v>
      </c>
      <c r="E4" s="241">
        <v>0</v>
      </c>
      <c r="F4" s="241">
        <v>0</v>
      </c>
      <c r="G4" s="241">
        <v>0</v>
      </c>
      <c r="H4" s="241">
        <v>0</v>
      </c>
      <c r="I4" s="241">
        <v>0</v>
      </c>
      <c r="J4" s="241">
        <v>0</v>
      </c>
      <c r="K4" s="241">
        <v>0</v>
      </c>
      <c r="L4" s="241">
        <v>0</v>
      </c>
    </row>
    <row r="5" spans="1:14" x14ac:dyDescent="0.2">
      <c r="A5" s="242" t="s">
        <v>666</v>
      </c>
      <c r="C5" s="243">
        <f>D22</f>
        <v>2552911</v>
      </c>
      <c r="D5" s="243">
        <f>E22</f>
        <v>2593655</v>
      </c>
      <c r="E5" s="243">
        <f>G22</f>
        <v>2647112</v>
      </c>
      <c r="F5" s="243">
        <f t="shared" ref="F5:L5" si="0">H22</f>
        <v>2760391</v>
      </c>
      <c r="G5" s="243">
        <f t="shared" si="0"/>
        <v>2820822</v>
      </c>
      <c r="H5" s="243">
        <f t="shared" si="0"/>
        <v>2860506</v>
      </c>
      <c r="I5" s="243">
        <f t="shared" si="0"/>
        <v>2894388</v>
      </c>
      <c r="J5" s="243">
        <f t="shared" si="0"/>
        <v>2928160</v>
      </c>
      <c r="K5" s="243">
        <f t="shared" si="0"/>
        <v>2956932</v>
      </c>
      <c r="L5" s="243">
        <f t="shared" si="0"/>
        <v>2980001</v>
      </c>
    </row>
    <row r="6" spans="1:14" x14ac:dyDescent="0.2">
      <c r="A6" s="242" t="s">
        <v>667</v>
      </c>
      <c r="C6" s="243">
        <f>D21</f>
        <v>1385108</v>
      </c>
      <c r="D6" s="243">
        <f>E21</f>
        <v>1423160</v>
      </c>
      <c r="E6" s="243">
        <f>G21</f>
        <v>1454816</v>
      </c>
      <c r="F6" s="243">
        <f t="shared" ref="F6:L6" si="1">H21</f>
        <v>1515667</v>
      </c>
      <c r="G6" s="243">
        <f t="shared" si="1"/>
        <v>1548245</v>
      </c>
      <c r="H6" s="243">
        <f t="shared" si="1"/>
        <v>1573786</v>
      </c>
      <c r="I6" s="243">
        <f t="shared" si="1"/>
        <v>1595881</v>
      </c>
      <c r="J6" s="243">
        <f t="shared" si="1"/>
        <v>1616845</v>
      </c>
      <c r="K6" s="243">
        <f t="shared" si="1"/>
        <v>1633550</v>
      </c>
      <c r="L6" s="243">
        <f t="shared" si="1"/>
        <v>1646673</v>
      </c>
    </row>
    <row r="7" spans="1:14" x14ac:dyDescent="0.2">
      <c r="A7" s="242" t="s">
        <v>668</v>
      </c>
      <c r="C7" s="243">
        <f>D23</f>
        <v>1585873</v>
      </c>
      <c r="D7" s="243">
        <f>E23</f>
        <v>1636537</v>
      </c>
      <c r="E7" s="243">
        <f>G23</f>
        <v>1668548</v>
      </c>
      <c r="F7" s="243">
        <f t="shared" ref="F7:L7" si="2">H23</f>
        <v>1698050</v>
      </c>
      <c r="G7" s="243">
        <f t="shared" si="2"/>
        <v>1735482</v>
      </c>
      <c r="H7" s="243">
        <f t="shared" si="2"/>
        <v>1754534</v>
      </c>
      <c r="I7" s="243">
        <f t="shared" si="2"/>
        <v>1768412</v>
      </c>
      <c r="J7" s="243">
        <f t="shared" si="2"/>
        <v>1781885</v>
      </c>
      <c r="K7" s="243">
        <f t="shared" si="2"/>
        <v>1791292</v>
      </c>
      <c r="L7" s="243">
        <f t="shared" si="2"/>
        <v>1796986</v>
      </c>
    </row>
    <row r="8" spans="1:14" x14ac:dyDescent="0.2">
      <c r="A8" s="242" t="s">
        <v>669</v>
      </c>
      <c r="C8" s="243">
        <f>D25</f>
        <v>468730</v>
      </c>
      <c r="D8" s="243">
        <f>E25</f>
        <v>477525</v>
      </c>
      <c r="E8" s="243">
        <f>G25</f>
        <v>484897</v>
      </c>
      <c r="F8" s="243">
        <f t="shared" ref="F8:L8" si="3">H25</f>
        <v>491202</v>
      </c>
      <c r="G8" s="243">
        <f t="shared" si="3"/>
        <v>495047</v>
      </c>
      <c r="H8" s="243">
        <f t="shared" si="3"/>
        <v>498769</v>
      </c>
      <c r="I8" s="243">
        <f t="shared" si="3"/>
        <v>502327</v>
      </c>
      <c r="J8" s="243">
        <f t="shared" si="3"/>
        <v>505464</v>
      </c>
      <c r="K8" s="243">
        <f t="shared" si="3"/>
        <v>507920</v>
      </c>
      <c r="L8" s="243">
        <f t="shared" si="3"/>
        <v>510354</v>
      </c>
    </row>
    <row r="9" spans="1:14" x14ac:dyDescent="0.2">
      <c r="A9" s="242" t="s">
        <v>670</v>
      </c>
      <c r="C9" s="243">
        <f>D24</f>
        <v>2250002</v>
      </c>
      <c r="D9" s="243">
        <f>E24</f>
        <v>2294943</v>
      </c>
      <c r="E9" s="243">
        <f>G24</f>
        <v>2349324</v>
      </c>
      <c r="F9" s="243">
        <f t="shared" ref="F9:L9" si="4">H24</f>
        <v>2418636</v>
      </c>
      <c r="G9" s="243">
        <f t="shared" si="4"/>
        <v>2463405</v>
      </c>
      <c r="H9" s="243">
        <f t="shared" si="4"/>
        <v>2483716</v>
      </c>
      <c r="I9" s="243">
        <f t="shared" si="4"/>
        <v>2500457</v>
      </c>
      <c r="J9" s="243">
        <f t="shared" si="4"/>
        <v>2517076</v>
      </c>
      <c r="K9" s="243">
        <f t="shared" si="4"/>
        <v>2528763</v>
      </c>
      <c r="L9" s="243">
        <f t="shared" si="4"/>
        <v>2537200</v>
      </c>
    </row>
    <row r="10" spans="1:14" x14ac:dyDescent="0.2">
      <c r="A10" s="240" t="s">
        <v>675</v>
      </c>
      <c r="B10" s="240"/>
      <c r="C10" s="241">
        <v>0</v>
      </c>
      <c r="D10" s="241">
        <v>0</v>
      </c>
      <c r="E10" s="241">
        <v>0</v>
      </c>
      <c r="F10" s="241">
        <v>0</v>
      </c>
      <c r="G10" s="241">
        <v>0</v>
      </c>
      <c r="H10" s="241">
        <v>0</v>
      </c>
      <c r="I10" s="241">
        <v>0</v>
      </c>
      <c r="J10" s="241">
        <v>0</v>
      </c>
      <c r="K10" s="241">
        <v>0</v>
      </c>
      <c r="L10" s="241">
        <v>0</v>
      </c>
      <c r="M10" s="241">
        <v>0</v>
      </c>
      <c r="N10" s="241">
        <v>0</v>
      </c>
    </row>
    <row r="11" spans="1:14" x14ac:dyDescent="0.2">
      <c r="A11" s="240" t="s">
        <v>672</v>
      </c>
      <c r="B11" s="240"/>
      <c r="C11" s="241">
        <v>0</v>
      </c>
      <c r="D11" s="241">
        <v>0</v>
      </c>
      <c r="E11" s="241">
        <v>0</v>
      </c>
      <c r="F11" s="241">
        <v>0</v>
      </c>
      <c r="G11" s="241">
        <v>0</v>
      </c>
      <c r="H11" s="241">
        <v>0</v>
      </c>
      <c r="I11" s="241">
        <v>0</v>
      </c>
      <c r="J11" s="241">
        <v>0</v>
      </c>
      <c r="K11" s="241">
        <v>0</v>
      </c>
      <c r="L11" s="241">
        <v>0</v>
      </c>
      <c r="M11" s="241">
        <v>0</v>
      </c>
      <c r="N11" s="241">
        <v>0</v>
      </c>
    </row>
    <row r="12" spans="1:14" x14ac:dyDescent="0.2">
      <c r="A12" s="240" t="s">
        <v>673</v>
      </c>
      <c r="B12" s="240"/>
      <c r="C12" s="241">
        <v>0</v>
      </c>
      <c r="D12" s="241">
        <v>0</v>
      </c>
      <c r="E12" s="241">
        <v>0</v>
      </c>
      <c r="F12" s="241">
        <v>0</v>
      </c>
      <c r="G12" s="241">
        <v>0</v>
      </c>
      <c r="H12" s="241">
        <v>0</v>
      </c>
      <c r="I12" s="241">
        <v>0</v>
      </c>
      <c r="J12" s="241">
        <v>0</v>
      </c>
      <c r="K12" s="241">
        <v>0</v>
      </c>
      <c r="L12" s="241">
        <v>0</v>
      </c>
      <c r="M12" s="241">
        <v>0</v>
      </c>
      <c r="N12" s="241">
        <v>0</v>
      </c>
    </row>
    <row r="15" spans="1:14" ht="18.75" x14ac:dyDescent="0.3">
      <c r="C15" s="244" t="s">
        <v>844</v>
      </c>
      <c r="D15" s="245"/>
      <c r="E15" s="245"/>
      <c r="F15" s="245"/>
      <c r="G15" s="245"/>
      <c r="H15" s="245"/>
      <c r="I15" s="245"/>
      <c r="J15" s="245"/>
      <c r="K15" s="245"/>
      <c r="L15" s="246"/>
      <c r="M15" s="245"/>
      <c r="N15" s="245"/>
    </row>
    <row r="17" spans="3:14" ht="15.75" thickBot="1" x14ac:dyDescent="0.3">
      <c r="C17" s="247"/>
      <c r="D17" s="248"/>
      <c r="E17" s="248"/>
      <c r="F17" s="248"/>
      <c r="G17" s="249" t="s">
        <v>845</v>
      </c>
      <c r="H17" s="248"/>
      <c r="I17" s="248"/>
      <c r="J17" s="248"/>
      <c r="K17" s="248"/>
      <c r="L17" s="248"/>
      <c r="M17" s="248"/>
      <c r="N17" s="250"/>
    </row>
    <row r="18" spans="3:14" ht="15.75" thickBot="1" x14ac:dyDescent="0.3">
      <c r="C18" s="251" t="s">
        <v>846</v>
      </c>
      <c r="D18" s="252">
        <v>2010</v>
      </c>
      <c r="E18" s="252">
        <v>2015</v>
      </c>
      <c r="F18" s="252">
        <v>2017</v>
      </c>
      <c r="G18" s="252">
        <v>2020</v>
      </c>
      <c r="H18" s="252">
        <v>2025</v>
      </c>
      <c r="I18" s="252">
        <v>2030</v>
      </c>
      <c r="J18" s="252">
        <v>2035</v>
      </c>
      <c r="K18" s="252">
        <v>2040</v>
      </c>
      <c r="L18" s="252">
        <v>2045</v>
      </c>
      <c r="M18" s="252">
        <v>2050</v>
      </c>
      <c r="N18" s="253">
        <v>2055</v>
      </c>
    </row>
    <row r="19" spans="3:14" ht="15" x14ac:dyDescent="0.25">
      <c r="C19" s="254" t="s">
        <v>847</v>
      </c>
      <c r="D19" s="255">
        <v>22282010</v>
      </c>
      <c r="E19" s="255">
        <v>22645974</v>
      </c>
      <c r="F19" s="255">
        <v>22869314</v>
      </c>
      <c r="G19" s="255">
        <v>22927085.63963785</v>
      </c>
      <c r="H19" s="255">
        <v>23395598.510214098</v>
      </c>
      <c r="I19" s="255">
        <v>23807304.689128444</v>
      </c>
      <c r="J19" s="255">
        <v>24406004.242965091</v>
      </c>
      <c r="K19" s="255">
        <v>24862623.125566598</v>
      </c>
      <c r="L19" s="255">
        <v>25193199.391554654</v>
      </c>
      <c r="M19" s="255">
        <v>25508291.71949321</v>
      </c>
      <c r="N19" s="256">
        <v>25807114.04743176</v>
      </c>
    </row>
    <row r="20" spans="3:14" ht="15" x14ac:dyDescent="0.25">
      <c r="C20" s="257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9"/>
    </row>
    <row r="21" spans="3:14" ht="15" x14ac:dyDescent="0.25">
      <c r="C21" s="257" t="s">
        <v>848</v>
      </c>
      <c r="D21" s="260">
        <v>1385108</v>
      </c>
      <c r="E21" s="260">
        <v>1423160</v>
      </c>
      <c r="F21" s="260">
        <v>1443220</v>
      </c>
      <c r="G21" s="260">
        <v>1454816</v>
      </c>
      <c r="H21" s="260">
        <v>1515667</v>
      </c>
      <c r="I21" s="260">
        <v>1548245</v>
      </c>
      <c r="J21" s="260">
        <v>1573786</v>
      </c>
      <c r="K21" s="260">
        <v>1595881</v>
      </c>
      <c r="L21" s="260">
        <v>1616845</v>
      </c>
      <c r="M21" s="260">
        <v>1633550</v>
      </c>
      <c r="N21" s="261">
        <v>1646673</v>
      </c>
    </row>
    <row r="22" spans="3:14" ht="15" x14ac:dyDescent="0.25">
      <c r="C22" s="257" t="s">
        <v>849</v>
      </c>
      <c r="D22" s="260">
        <v>2552911</v>
      </c>
      <c r="E22" s="260">
        <v>2593655</v>
      </c>
      <c r="F22" s="260">
        <v>2650441</v>
      </c>
      <c r="G22" s="260">
        <v>2647112</v>
      </c>
      <c r="H22" s="260">
        <v>2760391</v>
      </c>
      <c r="I22" s="260">
        <v>2820822</v>
      </c>
      <c r="J22" s="260">
        <v>2860506</v>
      </c>
      <c r="K22" s="260">
        <v>2894388</v>
      </c>
      <c r="L22" s="260">
        <v>2928160</v>
      </c>
      <c r="M22" s="260">
        <v>2956932</v>
      </c>
      <c r="N22" s="261">
        <v>2980001</v>
      </c>
    </row>
    <row r="23" spans="3:14" ht="15" x14ac:dyDescent="0.25">
      <c r="C23" s="257" t="s">
        <v>850</v>
      </c>
      <c r="D23" s="260">
        <v>1585873</v>
      </c>
      <c r="E23" s="260">
        <v>1636537</v>
      </c>
      <c r="F23" s="260">
        <v>1663244</v>
      </c>
      <c r="G23" s="260">
        <v>1668548</v>
      </c>
      <c r="H23" s="260">
        <v>1698050</v>
      </c>
      <c r="I23" s="260">
        <v>1735482</v>
      </c>
      <c r="J23" s="260">
        <v>1754534</v>
      </c>
      <c r="K23" s="260">
        <v>1768412</v>
      </c>
      <c r="L23" s="260">
        <v>1781885</v>
      </c>
      <c r="M23" s="260">
        <v>1791292</v>
      </c>
      <c r="N23" s="261">
        <v>1796986</v>
      </c>
    </row>
    <row r="24" spans="3:14" ht="15" x14ac:dyDescent="0.25">
      <c r="C24" s="257" t="s">
        <v>851</v>
      </c>
      <c r="D24" s="260">
        <v>2250002</v>
      </c>
      <c r="E24" s="260">
        <v>2294943</v>
      </c>
      <c r="F24" s="260">
        <v>2323062</v>
      </c>
      <c r="G24" s="260">
        <v>2349324</v>
      </c>
      <c r="H24" s="260">
        <v>2418636</v>
      </c>
      <c r="I24" s="260">
        <v>2463405</v>
      </c>
      <c r="J24" s="260">
        <v>2483716</v>
      </c>
      <c r="K24" s="260">
        <v>2500457</v>
      </c>
      <c r="L24" s="260">
        <v>2517076</v>
      </c>
      <c r="M24" s="260">
        <v>2528763</v>
      </c>
      <c r="N24" s="261">
        <v>2537200</v>
      </c>
    </row>
    <row r="25" spans="3:14" ht="15" x14ac:dyDescent="0.25">
      <c r="C25" s="257" t="s">
        <v>852</v>
      </c>
      <c r="D25" s="260">
        <v>468730</v>
      </c>
      <c r="E25" s="260">
        <v>477525</v>
      </c>
      <c r="F25" s="260">
        <v>482793</v>
      </c>
      <c r="G25" s="260">
        <v>484897</v>
      </c>
      <c r="H25" s="260">
        <v>491202</v>
      </c>
      <c r="I25" s="260">
        <v>495047</v>
      </c>
      <c r="J25" s="260">
        <v>498769</v>
      </c>
      <c r="K25" s="260">
        <v>502327</v>
      </c>
      <c r="L25" s="260">
        <v>505464</v>
      </c>
      <c r="M25" s="260">
        <v>507920</v>
      </c>
      <c r="N25" s="261">
        <v>510354</v>
      </c>
    </row>
    <row r="26" spans="3:14" ht="15" x14ac:dyDescent="0.25">
      <c r="C26" s="262" t="s">
        <v>853</v>
      </c>
      <c r="D26" s="263">
        <v>8242624</v>
      </c>
      <c r="E26" s="263">
        <v>8425820</v>
      </c>
      <c r="F26" s="263">
        <v>8562760</v>
      </c>
      <c r="G26" s="263">
        <v>8604697</v>
      </c>
      <c r="H26" s="263">
        <v>8883946</v>
      </c>
      <c r="I26" s="263">
        <v>9063001</v>
      </c>
      <c r="J26" s="263">
        <v>9171311</v>
      </c>
      <c r="K26" s="263">
        <v>9261465</v>
      </c>
      <c r="L26" s="263">
        <v>9349430</v>
      </c>
      <c r="M26" s="263">
        <v>9418457</v>
      </c>
      <c r="N26" s="264">
        <v>9471214</v>
      </c>
    </row>
    <row r="27" spans="3:14" ht="15" x14ac:dyDescent="0.25">
      <c r="C27" s="257"/>
      <c r="D27" s="260"/>
      <c r="E27" s="260"/>
      <c r="F27" s="260"/>
      <c r="G27" s="260"/>
      <c r="H27" s="260"/>
      <c r="I27" s="260"/>
      <c r="J27" s="260"/>
      <c r="K27" s="260"/>
      <c r="L27" s="260"/>
      <c r="M27" s="260"/>
      <c r="N27" s="261"/>
    </row>
    <row r="28" spans="3:14" ht="15" x14ac:dyDescent="0.25">
      <c r="C28" s="257" t="s">
        <v>854</v>
      </c>
      <c r="D28" s="260">
        <v>1339532</v>
      </c>
      <c r="E28" s="260">
        <v>1354612</v>
      </c>
      <c r="F28" s="260">
        <v>1363069</v>
      </c>
      <c r="G28" s="260">
        <v>1354851.6344447683</v>
      </c>
      <c r="H28" s="260">
        <v>1363996.0763591118</v>
      </c>
      <c r="I28" s="260">
        <v>1383373.7977540721</v>
      </c>
      <c r="J28" s="260">
        <v>1440707.8046219647</v>
      </c>
      <c r="K28" s="260">
        <v>1479799.3596150898</v>
      </c>
      <c r="L28" s="260">
        <v>1493006.7646163718</v>
      </c>
      <c r="M28" s="260">
        <v>1520307.8998954839</v>
      </c>
      <c r="N28" s="261">
        <v>1547609.0351745952</v>
      </c>
    </row>
    <row r="29" spans="3:14" ht="15" x14ac:dyDescent="0.25">
      <c r="C29" s="257" t="s">
        <v>855</v>
      </c>
      <c r="D29" s="260">
        <v>1493350</v>
      </c>
      <c r="E29" s="260">
        <v>1501373</v>
      </c>
      <c r="F29" s="260">
        <v>1497595</v>
      </c>
      <c r="G29" s="260">
        <v>1500733.7011922752</v>
      </c>
      <c r="H29" s="260">
        <v>1515083.6522569708</v>
      </c>
      <c r="I29" s="260">
        <v>1535434.0138771769</v>
      </c>
      <c r="J29" s="260">
        <v>1593636.4155116219</v>
      </c>
      <c r="K29" s="260">
        <v>1632768.0874010834</v>
      </c>
      <c r="L29" s="260">
        <v>1653572.8903253928</v>
      </c>
      <c r="M29" s="260">
        <v>1673843.5828978668</v>
      </c>
      <c r="N29" s="261">
        <v>1694114.2754703406</v>
      </c>
    </row>
    <row r="30" spans="3:14" ht="15" x14ac:dyDescent="0.25">
      <c r="C30" s="262" t="s">
        <v>856</v>
      </c>
      <c r="D30" s="263">
        <v>2832882</v>
      </c>
      <c r="E30" s="263">
        <v>2855985</v>
      </c>
      <c r="F30" s="263">
        <v>2860664</v>
      </c>
      <c r="G30" s="263">
        <v>2855585.3356370432</v>
      </c>
      <c r="H30" s="263">
        <v>2879079.7286160826</v>
      </c>
      <c r="I30" s="263">
        <v>2918807.8116312493</v>
      </c>
      <c r="J30" s="263">
        <v>3034344.2201335868</v>
      </c>
      <c r="K30" s="263">
        <v>3112567.447016173</v>
      </c>
      <c r="L30" s="263">
        <v>3146579.6549417647</v>
      </c>
      <c r="M30" s="263">
        <v>3194151.4827933507</v>
      </c>
      <c r="N30" s="264">
        <v>3241723.3106449358</v>
      </c>
    </row>
    <row r="31" spans="3:14" ht="15" x14ac:dyDescent="0.25">
      <c r="C31" s="257"/>
      <c r="D31" s="258"/>
      <c r="E31" s="258"/>
      <c r="F31" s="258"/>
      <c r="G31" s="258"/>
      <c r="H31" s="258"/>
      <c r="I31" s="258"/>
      <c r="J31" s="258"/>
      <c r="K31" s="258"/>
      <c r="L31" s="258"/>
      <c r="M31" s="258"/>
      <c r="N31" s="259"/>
    </row>
    <row r="32" spans="3:14" ht="15" x14ac:dyDescent="0.25">
      <c r="C32" s="257" t="s">
        <v>857</v>
      </c>
      <c r="D32" s="260">
        <v>297488</v>
      </c>
      <c r="E32" s="260">
        <v>296928</v>
      </c>
      <c r="F32" s="260">
        <v>295685</v>
      </c>
      <c r="G32" s="260">
        <v>298977.79566266143</v>
      </c>
      <c r="H32" s="260">
        <v>302732.65236657241</v>
      </c>
      <c r="I32" s="260">
        <v>306660.67676538677</v>
      </c>
      <c r="J32" s="260">
        <v>311938.99411355215</v>
      </c>
      <c r="K32" s="260">
        <v>315980.56105162273</v>
      </c>
      <c r="L32" s="260">
        <v>317344.12597599567</v>
      </c>
      <c r="M32" s="260">
        <v>318344.55988287245</v>
      </c>
      <c r="N32" s="261">
        <v>319344.99378974916</v>
      </c>
    </row>
    <row r="33" spans="3:14" ht="15" x14ac:dyDescent="0.25">
      <c r="C33" s="257" t="s">
        <v>858</v>
      </c>
      <c r="D33" s="260">
        <v>372813</v>
      </c>
      <c r="E33" s="260">
        <v>375384</v>
      </c>
      <c r="F33" s="260">
        <v>378174</v>
      </c>
      <c r="G33" s="260">
        <v>382921.63772893755</v>
      </c>
      <c r="H33" s="260">
        <v>396312.83877196908</v>
      </c>
      <c r="I33" s="260">
        <v>413156.10717555054</v>
      </c>
      <c r="J33" s="260">
        <v>433294.92319579888</v>
      </c>
      <c r="K33" s="260">
        <v>452288.12916970358</v>
      </c>
      <c r="L33" s="260">
        <v>468309.59862645913</v>
      </c>
      <c r="M33" s="260">
        <v>484819.81944942416</v>
      </c>
      <c r="N33" s="261">
        <v>501330.04027238954</v>
      </c>
    </row>
    <row r="34" spans="3:14" ht="15" x14ac:dyDescent="0.25">
      <c r="C34" s="257" t="s">
        <v>859</v>
      </c>
      <c r="D34" s="260">
        <v>99710</v>
      </c>
      <c r="E34" s="260">
        <v>99488</v>
      </c>
      <c r="F34" s="260">
        <v>99464</v>
      </c>
      <c r="G34" s="260">
        <v>98918.598555008954</v>
      </c>
      <c r="H34" s="260">
        <v>99186.725461239781</v>
      </c>
      <c r="I34" s="260">
        <v>101004.72586532279</v>
      </c>
      <c r="J34" s="260">
        <v>104221.03873137363</v>
      </c>
      <c r="K34" s="260">
        <v>106525.76492063206</v>
      </c>
      <c r="L34" s="260">
        <v>107613.96649003384</v>
      </c>
      <c r="M34" s="260">
        <v>108090.02014885875</v>
      </c>
      <c r="N34" s="261">
        <v>108566.07380768364</v>
      </c>
    </row>
    <row r="35" spans="3:14" ht="15" x14ac:dyDescent="0.25">
      <c r="C35" s="257" t="s">
        <v>860</v>
      </c>
      <c r="D35" s="260">
        <v>311687</v>
      </c>
      <c r="E35" s="260">
        <v>320688</v>
      </c>
      <c r="F35" s="260">
        <v>325027</v>
      </c>
      <c r="G35" s="260">
        <v>321338.11776587472</v>
      </c>
      <c r="H35" s="260">
        <v>332005.76535745792</v>
      </c>
      <c r="I35" s="260">
        <v>343483.74374885252</v>
      </c>
      <c r="J35" s="260">
        <v>360101.10294553346</v>
      </c>
      <c r="K35" s="260">
        <v>376094.95227130438</v>
      </c>
      <c r="L35" s="260">
        <v>390376.66119592346</v>
      </c>
      <c r="M35" s="260">
        <v>405819.47793397633</v>
      </c>
      <c r="N35" s="261">
        <v>421262.29467202816</v>
      </c>
    </row>
    <row r="36" spans="3:14" ht="15" x14ac:dyDescent="0.25">
      <c r="C36" s="257" t="s">
        <v>861</v>
      </c>
      <c r="D36" s="260">
        <v>77547</v>
      </c>
      <c r="E36" s="260">
        <v>76330</v>
      </c>
      <c r="F36" s="260">
        <v>75783</v>
      </c>
      <c r="G36" s="260">
        <v>79676.041298407828</v>
      </c>
      <c r="H36" s="260">
        <v>81832.682772488595</v>
      </c>
      <c r="I36" s="260">
        <v>83347.004519522103</v>
      </c>
      <c r="J36" s="260">
        <v>86641.984267516324</v>
      </c>
      <c r="K36" s="260">
        <v>87146.426766513396</v>
      </c>
      <c r="L36" s="260">
        <v>87055.056760774416</v>
      </c>
      <c r="M36" s="260">
        <v>86735.021037172584</v>
      </c>
      <c r="N36" s="261">
        <v>86414.985313570767</v>
      </c>
    </row>
    <row r="37" spans="3:14" ht="15" x14ac:dyDescent="0.25">
      <c r="C37" s="257" t="s">
        <v>862</v>
      </c>
      <c r="D37" s="260">
        <v>182493</v>
      </c>
      <c r="E37" s="260">
        <v>181300</v>
      </c>
      <c r="F37" s="260">
        <v>180129</v>
      </c>
      <c r="G37" s="260">
        <v>182026.76393740327</v>
      </c>
      <c r="H37" s="260">
        <v>183140.18780810985</v>
      </c>
      <c r="I37" s="260">
        <v>183766.7142044279</v>
      </c>
      <c r="J37" s="260">
        <v>186835.96128658776</v>
      </c>
      <c r="K37" s="260">
        <v>186221.38366757624</v>
      </c>
      <c r="L37" s="260">
        <v>184028.58971246262</v>
      </c>
      <c r="M37" s="260">
        <v>181786.35309834473</v>
      </c>
      <c r="N37" s="261">
        <v>179544.11648422689</v>
      </c>
    </row>
    <row r="38" spans="3:14" ht="15" x14ac:dyDescent="0.25">
      <c r="C38" s="257" t="s">
        <v>863</v>
      </c>
      <c r="D38" s="260">
        <v>949113</v>
      </c>
      <c r="E38" s="260">
        <v>967315</v>
      </c>
      <c r="F38" s="260">
        <v>975321</v>
      </c>
      <c r="G38" s="260">
        <v>968823.24416655814</v>
      </c>
      <c r="H38" s="260">
        <v>969276.6113427137</v>
      </c>
      <c r="I38" s="260">
        <v>975584.97062936611</v>
      </c>
      <c r="J38" s="260">
        <v>995610.57338691584</v>
      </c>
      <c r="K38" s="260">
        <v>1008589.6335076409</v>
      </c>
      <c r="L38" s="260">
        <v>1009784.6634265136</v>
      </c>
      <c r="M38" s="260">
        <v>1008043.9438137878</v>
      </c>
      <c r="N38" s="261">
        <v>1006303.2242010621</v>
      </c>
    </row>
    <row r="39" spans="3:14" ht="15" x14ac:dyDescent="0.25">
      <c r="C39" s="262" t="s">
        <v>864</v>
      </c>
      <c r="D39" s="263">
        <v>2290851</v>
      </c>
      <c r="E39" s="263">
        <v>2317433</v>
      </c>
      <c r="F39" s="263">
        <v>2329583</v>
      </c>
      <c r="G39" s="263">
        <v>2332682.1991148517</v>
      </c>
      <c r="H39" s="263">
        <v>2364487.463880551</v>
      </c>
      <c r="I39" s="263">
        <v>2407003.9429084286</v>
      </c>
      <c r="J39" s="263">
        <v>2478644.5779272784</v>
      </c>
      <c r="K39" s="263">
        <v>2532846.8513549934</v>
      </c>
      <c r="L39" s="263">
        <v>2564512.6621881626</v>
      </c>
      <c r="M39" s="263">
        <v>2593639.1953644371</v>
      </c>
      <c r="N39" s="264">
        <v>2622765.7285407106</v>
      </c>
    </row>
    <row r="40" spans="3:14" ht="15" x14ac:dyDescent="0.25">
      <c r="C40" s="257"/>
      <c r="D40" s="258"/>
      <c r="E40" s="258"/>
      <c r="F40" s="258"/>
      <c r="G40" s="258"/>
      <c r="H40" s="258"/>
      <c r="I40" s="258"/>
      <c r="J40" s="258"/>
      <c r="K40" s="258"/>
      <c r="L40" s="258"/>
      <c r="M40" s="258"/>
      <c r="N40" s="259"/>
    </row>
    <row r="41" spans="3:14" ht="15" x14ac:dyDescent="0.25">
      <c r="C41" s="257" t="s">
        <v>865</v>
      </c>
      <c r="D41" s="260">
        <v>905116</v>
      </c>
      <c r="E41" s="260">
        <v>926330</v>
      </c>
      <c r="F41" s="260">
        <v>937920</v>
      </c>
      <c r="G41" s="260">
        <v>929861.1755908872</v>
      </c>
      <c r="H41" s="260">
        <v>944937.1486301343</v>
      </c>
      <c r="I41" s="260">
        <v>965414.47231825825</v>
      </c>
      <c r="J41" s="260">
        <v>997118.07523139124</v>
      </c>
      <c r="K41" s="260">
        <v>1028379.3458931874</v>
      </c>
      <c r="L41" s="260">
        <v>1055613.3140252668</v>
      </c>
      <c r="M41" s="260">
        <v>1083869.0830562692</v>
      </c>
      <c r="N41" s="261">
        <v>1112124.8520872723</v>
      </c>
    </row>
    <row r="42" spans="3:14" ht="15" x14ac:dyDescent="0.25">
      <c r="C42" s="257" t="s">
        <v>866</v>
      </c>
      <c r="D42" s="260">
        <v>783969</v>
      </c>
      <c r="E42" s="260">
        <v>791609</v>
      </c>
      <c r="F42" s="260">
        <v>800401</v>
      </c>
      <c r="G42" s="260">
        <v>800275.704941276</v>
      </c>
      <c r="H42" s="260">
        <v>812141.67452091549</v>
      </c>
      <c r="I42" s="260">
        <v>822080.67341986077</v>
      </c>
      <c r="J42" s="260">
        <v>856747.32511697861</v>
      </c>
      <c r="K42" s="260">
        <v>879863.39422633732</v>
      </c>
      <c r="L42" s="260">
        <v>900210.59778298344</v>
      </c>
      <c r="M42" s="260">
        <v>920334.52426989796</v>
      </c>
      <c r="N42" s="261">
        <v>940458.45075681247</v>
      </c>
    </row>
    <row r="43" spans="3:14" ht="15" x14ac:dyDescent="0.25">
      <c r="C43" s="257" t="s">
        <v>867</v>
      </c>
      <c r="D43" s="260">
        <v>634266</v>
      </c>
      <c r="E43" s="260">
        <v>662619</v>
      </c>
      <c r="F43" s="260">
        <v>679756</v>
      </c>
      <c r="G43" s="260">
        <v>675059.71521561546</v>
      </c>
      <c r="H43" s="260">
        <v>698570.2094586828</v>
      </c>
      <c r="I43" s="260">
        <v>719878.37869208027</v>
      </c>
      <c r="J43" s="260">
        <v>760716.05487357278</v>
      </c>
      <c r="K43" s="260">
        <v>794388.39985623583</v>
      </c>
      <c r="L43" s="260">
        <v>824306.32078450173</v>
      </c>
      <c r="M43" s="260">
        <v>856947.00527298776</v>
      </c>
      <c r="N43" s="261">
        <v>889587.68976147473</v>
      </c>
    </row>
    <row r="44" spans="3:14" ht="15" x14ac:dyDescent="0.25">
      <c r="C44" s="257" t="s">
        <v>868</v>
      </c>
      <c r="D44" s="260">
        <v>127351</v>
      </c>
      <c r="E44" s="260">
        <v>126250</v>
      </c>
      <c r="F44" s="260">
        <v>125717</v>
      </c>
      <c r="G44" s="260">
        <v>126922.18439817756</v>
      </c>
      <c r="H44" s="260">
        <v>127051.07300583272</v>
      </c>
      <c r="I44" s="260">
        <v>127632.49573063671</v>
      </c>
      <c r="J44" s="260">
        <v>130229.54718272311</v>
      </c>
      <c r="K44" s="260">
        <v>131183.00129398768</v>
      </c>
      <c r="L44" s="260">
        <v>132030.81859691354</v>
      </c>
      <c r="M44" s="260">
        <v>132858.0361428847</v>
      </c>
      <c r="N44" s="261">
        <v>133685.25368885585</v>
      </c>
    </row>
    <row r="45" spans="3:14" ht="15" x14ac:dyDescent="0.25">
      <c r="C45" s="257" t="s">
        <v>869</v>
      </c>
      <c r="D45" s="260">
        <v>367511</v>
      </c>
      <c r="E45" s="260">
        <v>370212</v>
      </c>
      <c r="F45" s="260">
        <v>373362</v>
      </c>
      <c r="G45" s="260">
        <v>387644.65989025013</v>
      </c>
      <c r="H45" s="260">
        <v>390091.09109296382</v>
      </c>
      <c r="I45" s="260">
        <v>392365.4005679813</v>
      </c>
      <c r="J45" s="260">
        <v>405454.57868452073</v>
      </c>
      <c r="K45" s="260">
        <v>409909.61318010371</v>
      </c>
      <c r="L45" s="260">
        <v>412348.48949270364</v>
      </c>
      <c r="M45" s="260">
        <v>415235.72592458344</v>
      </c>
      <c r="N45" s="261">
        <v>418122.96235646319</v>
      </c>
    </row>
    <row r="46" spans="3:14" ht="15" x14ac:dyDescent="0.25">
      <c r="C46" s="257" t="s">
        <v>870</v>
      </c>
      <c r="D46" s="260">
        <v>809858</v>
      </c>
      <c r="E46" s="260">
        <v>830300</v>
      </c>
      <c r="F46" s="260">
        <v>837288</v>
      </c>
      <c r="G46" s="260">
        <v>837396.49952474108</v>
      </c>
      <c r="H46" s="260">
        <v>854612.61828578427</v>
      </c>
      <c r="I46" s="260">
        <v>871636.00118120341</v>
      </c>
      <c r="J46" s="260">
        <v>896182.700229496</v>
      </c>
      <c r="K46" s="260">
        <v>915202.34826303995</v>
      </c>
      <c r="L46" s="260">
        <v>927323.0470353046</v>
      </c>
      <c r="M46" s="260">
        <v>939723.12594224326</v>
      </c>
      <c r="N46" s="261">
        <v>952123.2048491817</v>
      </c>
    </row>
    <row r="47" spans="3:14" ht="15" x14ac:dyDescent="0.25">
      <c r="C47" s="257" t="s">
        <v>871</v>
      </c>
      <c r="D47" s="260">
        <v>630380</v>
      </c>
      <c r="E47" s="260">
        <v>629185</v>
      </c>
      <c r="F47" s="260">
        <v>627551</v>
      </c>
      <c r="G47" s="260">
        <v>630213.4671841003</v>
      </c>
      <c r="H47" s="260">
        <v>632218.71132229886</v>
      </c>
      <c r="I47" s="260">
        <v>633313.11071218061</v>
      </c>
      <c r="J47" s="260">
        <v>645950.9134711863</v>
      </c>
      <c r="K47" s="260">
        <v>659384.53781704907</v>
      </c>
      <c r="L47" s="260">
        <v>665963.36147824908</v>
      </c>
      <c r="M47" s="260">
        <v>669624.11531515408</v>
      </c>
      <c r="N47" s="261">
        <v>673284.86915205908</v>
      </c>
    </row>
    <row r="48" spans="3:14" ht="15" x14ac:dyDescent="0.25">
      <c r="C48" s="257" t="s">
        <v>872</v>
      </c>
      <c r="D48" s="260">
        <v>492276</v>
      </c>
      <c r="E48" s="260">
        <v>498192</v>
      </c>
      <c r="F48" s="260">
        <v>498847</v>
      </c>
      <c r="G48" s="260">
        <v>500828.69081287913</v>
      </c>
      <c r="H48" s="260">
        <v>502637.0322791732</v>
      </c>
      <c r="I48" s="260">
        <v>505283.88372875884</v>
      </c>
      <c r="J48" s="260">
        <v>513851.81814365392</v>
      </c>
      <c r="K48" s="260">
        <v>518916.33050406573</v>
      </c>
      <c r="L48" s="260">
        <v>524363.34053316922</v>
      </c>
      <c r="M48" s="260">
        <v>528759.58968486427</v>
      </c>
      <c r="N48" s="261">
        <v>533155.83883655933</v>
      </c>
    </row>
    <row r="49" spans="3:14" ht="15" x14ac:dyDescent="0.25">
      <c r="C49" s="257" t="s">
        <v>873</v>
      </c>
      <c r="D49" s="260">
        <v>576567</v>
      </c>
      <c r="E49" s="260">
        <v>583450</v>
      </c>
      <c r="F49" s="260">
        <v>589699</v>
      </c>
      <c r="G49" s="260">
        <v>597538.67019668035</v>
      </c>
      <c r="H49" s="260">
        <v>616016.96399196796</v>
      </c>
      <c r="I49" s="260">
        <v>638917.28383133258</v>
      </c>
      <c r="J49" s="260">
        <v>663763.71007945214</v>
      </c>
      <c r="K49" s="260">
        <v>686473.46737373667</v>
      </c>
      <c r="L49" s="260">
        <v>707129.37960175332</v>
      </c>
      <c r="M49" s="260">
        <v>727652.76563792652</v>
      </c>
      <c r="N49" s="261">
        <v>748176.1516741002</v>
      </c>
    </row>
    <row r="50" spans="3:14" ht="15" x14ac:dyDescent="0.25">
      <c r="C50" s="257" t="s">
        <v>874</v>
      </c>
      <c r="D50" s="260">
        <v>501226</v>
      </c>
      <c r="E50" s="260">
        <v>507574</v>
      </c>
      <c r="F50" s="260">
        <v>510563</v>
      </c>
      <c r="G50" s="260">
        <v>515028.94307536195</v>
      </c>
      <c r="H50" s="260">
        <v>524617.50881148234</v>
      </c>
      <c r="I50" s="260">
        <v>535108.89005111414</v>
      </c>
      <c r="J50" s="260">
        <v>558962.57344087819</v>
      </c>
      <c r="K50" s="260">
        <v>574966.52766926005</v>
      </c>
      <c r="L50" s="260">
        <v>588040.87607417675</v>
      </c>
      <c r="M50" s="260">
        <v>599627.97817642824</v>
      </c>
      <c r="N50" s="261">
        <v>611215.08027868019</v>
      </c>
    </row>
    <row r="51" spans="3:14" ht="15" x14ac:dyDescent="0.25">
      <c r="C51" s="257" t="s">
        <v>875</v>
      </c>
      <c r="D51" s="260">
        <v>323444</v>
      </c>
      <c r="E51" s="260">
        <v>330604</v>
      </c>
      <c r="F51" s="260">
        <v>333316</v>
      </c>
      <c r="G51" s="260">
        <v>336521.00377304386</v>
      </c>
      <c r="H51" s="260">
        <v>341783.97687344026</v>
      </c>
      <c r="I51" s="260">
        <v>346042.94073108799</v>
      </c>
      <c r="J51" s="260">
        <v>353811.27295780019</v>
      </c>
      <c r="K51" s="260">
        <v>360296.60228011518</v>
      </c>
      <c r="L51" s="260">
        <v>363036.86332008184</v>
      </c>
      <c r="M51" s="260">
        <v>363485.66538389894</v>
      </c>
      <c r="N51" s="261">
        <v>363934.46744771604</v>
      </c>
    </row>
    <row r="52" spans="3:14" ht="15" x14ac:dyDescent="0.25">
      <c r="C52" s="257" t="s">
        <v>876</v>
      </c>
      <c r="D52" s="260">
        <v>149265</v>
      </c>
      <c r="E52" s="260">
        <v>145930</v>
      </c>
      <c r="F52" s="260">
        <v>143570</v>
      </c>
      <c r="G52" s="260">
        <v>146004.02363973393</v>
      </c>
      <c r="H52" s="260">
        <v>146474.2376603685</v>
      </c>
      <c r="I52" s="260">
        <v>146865.63690766488</v>
      </c>
      <c r="J52" s="260">
        <v>149705.16697107808</v>
      </c>
      <c r="K52" s="260">
        <v>151604.2154745984</v>
      </c>
      <c r="L52" s="260">
        <v>151761.93450705733</v>
      </c>
      <c r="M52" s="260">
        <v>152336.55196429396</v>
      </c>
      <c r="N52" s="261">
        <v>152911.16942153059</v>
      </c>
    </row>
    <row r="53" spans="3:14" ht="15" x14ac:dyDescent="0.25">
      <c r="C53" s="257" t="s">
        <v>877</v>
      </c>
      <c r="D53" s="260">
        <v>536499</v>
      </c>
      <c r="E53" s="260">
        <v>548744</v>
      </c>
      <c r="F53" s="260">
        <v>557320</v>
      </c>
      <c r="G53" s="260">
        <v>554211.6895821509</v>
      </c>
      <c r="H53" s="260">
        <v>563661.88719481626</v>
      </c>
      <c r="I53" s="260">
        <v>576296.86200078088</v>
      </c>
      <c r="J53" s="260">
        <v>595930.34838379896</v>
      </c>
      <c r="K53" s="260">
        <v>616884.9860245504</v>
      </c>
      <c r="L53" s="260">
        <v>634789.29247292061</v>
      </c>
      <c r="M53" s="260">
        <v>652580.966616511</v>
      </c>
      <c r="N53" s="261">
        <v>670372.64076010045</v>
      </c>
    </row>
    <row r="54" spans="3:14" ht="15" x14ac:dyDescent="0.25">
      <c r="C54" s="257" t="s">
        <v>878</v>
      </c>
      <c r="D54" s="260">
        <v>108692</v>
      </c>
      <c r="E54" s="260">
        <v>107226</v>
      </c>
      <c r="F54" s="260">
        <v>107088</v>
      </c>
      <c r="G54" s="260">
        <v>109717.39458483338</v>
      </c>
      <c r="H54" s="260">
        <v>110796.43944481299</v>
      </c>
      <c r="I54" s="260">
        <v>111472.73938195177</v>
      </c>
      <c r="J54" s="260">
        <v>113885.75896962485</v>
      </c>
      <c r="K54" s="260">
        <v>114573.19726428758</v>
      </c>
      <c r="L54" s="260">
        <v>115128.62692641994</v>
      </c>
      <c r="M54" s="260">
        <v>115320.18027352684</v>
      </c>
      <c r="N54" s="261">
        <v>115511.73362063375</v>
      </c>
    </row>
    <row r="55" spans="3:14" ht="15" x14ac:dyDescent="0.25">
      <c r="C55" s="262" t="s">
        <v>879</v>
      </c>
      <c r="D55" s="263">
        <v>6946420</v>
      </c>
      <c r="E55" s="263">
        <v>7058225</v>
      </c>
      <c r="F55" s="263">
        <v>7122398</v>
      </c>
      <c r="G55" s="263">
        <v>7147223.8224097313</v>
      </c>
      <c r="H55" s="263">
        <v>7265610.5725726737</v>
      </c>
      <c r="I55" s="263">
        <v>7392308.7692548931</v>
      </c>
      <c r="J55" s="263">
        <v>7642309.843736154</v>
      </c>
      <c r="K55" s="263">
        <v>7842025.9671205543</v>
      </c>
      <c r="L55" s="263">
        <v>8002046.262631502</v>
      </c>
      <c r="M55" s="263">
        <v>8158355.3136614719</v>
      </c>
      <c r="N55" s="264">
        <v>8314664.3646914382</v>
      </c>
    </row>
    <row r="56" spans="3:14" ht="15" x14ac:dyDescent="0.25">
      <c r="C56" s="257"/>
      <c r="D56" s="260"/>
      <c r="E56" s="260"/>
      <c r="F56" s="260"/>
      <c r="G56" s="260"/>
      <c r="H56" s="260"/>
      <c r="I56" s="260"/>
      <c r="J56" s="260"/>
      <c r="K56" s="260"/>
      <c r="L56" s="260"/>
      <c r="M56" s="260"/>
      <c r="N56" s="261"/>
    </row>
    <row r="57" spans="3:14" ht="15" x14ac:dyDescent="0.25">
      <c r="C57" s="257" t="s">
        <v>880</v>
      </c>
      <c r="D57" s="260">
        <v>916829</v>
      </c>
      <c r="E57" s="260">
        <v>939983</v>
      </c>
      <c r="F57" s="260">
        <v>947328</v>
      </c>
      <c r="G57" s="260">
        <v>944218.87389912666</v>
      </c>
      <c r="H57" s="260">
        <v>953407.23740133876</v>
      </c>
      <c r="I57" s="260">
        <v>970386.65184623282</v>
      </c>
      <c r="J57" s="260">
        <v>1007000.5631008456</v>
      </c>
      <c r="K57" s="260">
        <v>1036974.0673636955</v>
      </c>
      <c r="L57" s="260">
        <v>1059029.8113990752</v>
      </c>
      <c r="M57" s="260">
        <v>1078947.9782225394</v>
      </c>
      <c r="N57" s="261">
        <v>1098866.1450460041</v>
      </c>
    </row>
    <row r="58" spans="3:14" ht="15" x14ac:dyDescent="0.25">
      <c r="C58" s="257" t="s">
        <v>881</v>
      </c>
      <c r="D58" s="260">
        <v>189927</v>
      </c>
      <c r="E58" s="260">
        <v>186304</v>
      </c>
      <c r="F58" s="260">
        <v>184454</v>
      </c>
      <c r="G58" s="260">
        <v>183698.96474593616</v>
      </c>
      <c r="H58" s="260">
        <v>180485.82329841959</v>
      </c>
      <c r="I58" s="260">
        <v>177584.46061457961</v>
      </c>
      <c r="J58" s="260">
        <v>174954.0070570856</v>
      </c>
      <c r="K58" s="260">
        <v>170067.20527619679</v>
      </c>
      <c r="L58" s="260">
        <v>163014.99104097701</v>
      </c>
      <c r="M58" s="260">
        <v>155294.21149016311</v>
      </c>
      <c r="N58" s="261">
        <v>147573.43193934904</v>
      </c>
    </row>
    <row r="59" spans="3:14" ht="15" x14ac:dyDescent="0.25">
      <c r="C59" s="257" t="s">
        <v>882</v>
      </c>
      <c r="D59" s="260">
        <v>862477</v>
      </c>
      <c r="E59" s="260">
        <v>862224</v>
      </c>
      <c r="F59" s="260">
        <v>862127</v>
      </c>
      <c r="G59" s="260">
        <v>858979.4438311595</v>
      </c>
      <c r="H59" s="260">
        <v>868581.68444502912</v>
      </c>
      <c r="I59" s="260">
        <v>878212.05287306022</v>
      </c>
      <c r="J59" s="260">
        <v>897440.0310101402</v>
      </c>
      <c r="K59" s="260">
        <v>906676.58743498684</v>
      </c>
      <c r="L59" s="260">
        <v>908586.00935317285</v>
      </c>
      <c r="M59" s="260">
        <v>909446.53796124691</v>
      </c>
      <c r="N59" s="261">
        <v>910307.06656932109</v>
      </c>
    </row>
    <row r="60" spans="3:14" ht="15.75" thickBot="1" x14ac:dyDescent="0.3">
      <c r="C60" s="265" t="s">
        <v>883</v>
      </c>
      <c r="D60" s="266">
        <v>1969233</v>
      </c>
      <c r="E60" s="266">
        <v>1988511</v>
      </c>
      <c r="F60" s="266">
        <v>1993909</v>
      </c>
      <c r="G60" s="266">
        <v>1986897.2824762224</v>
      </c>
      <c r="H60" s="266">
        <v>2002474.7451447875</v>
      </c>
      <c r="I60" s="266">
        <v>2026183.1653338727</v>
      </c>
      <c r="J60" s="266">
        <v>2079394.6011680714</v>
      </c>
      <c r="K60" s="266">
        <v>2113717.8600748791</v>
      </c>
      <c r="L60" s="266">
        <v>2130630.8117932249</v>
      </c>
      <c r="M60" s="266">
        <v>2143688.7276739497</v>
      </c>
      <c r="N60" s="267">
        <v>2156746.6435546745</v>
      </c>
    </row>
  </sheetData>
  <mergeCells count="1">
    <mergeCell ref="A3:B3"/>
  </mergeCells>
  <pageMargins left="0.75" right="0.75" top="0.5" bottom="0.5" header="0.5" footer="0.5"/>
  <pageSetup scale="6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/>
  <dimension ref="A1:C53"/>
  <sheetViews>
    <sheetView topLeftCell="A6" workbookViewId="0">
      <selection activeCell="U13" sqref="U13"/>
    </sheetView>
  </sheetViews>
  <sheetFormatPr defaultColWidth="9.140625" defaultRowHeight="12.75" x14ac:dyDescent="0.2"/>
  <cols>
    <col min="1" max="1" width="20.140625" style="2" customWidth="1"/>
    <col min="2" max="16384" width="9.140625" style="2"/>
  </cols>
  <sheetData>
    <row r="1" spans="1:3" x14ac:dyDescent="0.2">
      <c r="A1" s="1" t="s">
        <v>884</v>
      </c>
      <c r="B1" s="3"/>
      <c r="C1" s="3"/>
    </row>
    <row r="2" spans="1:3" x14ac:dyDescent="0.2">
      <c r="A2" s="3" t="s">
        <v>885</v>
      </c>
      <c r="B2" s="3">
        <v>24</v>
      </c>
      <c r="C2" s="3"/>
    </row>
    <row r="3" spans="1:3" x14ac:dyDescent="0.2">
      <c r="A3" s="3" t="s">
        <v>886</v>
      </c>
      <c r="B3" s="3">
        <v>365</v>
      </c>
      <c r="C3" s="3"/>
    </row>
    <row r="4" spans="1:3" x14ac:dyDescent="0.2">
      <c r="A4" s="3" t="s">
        <v>887</v>
      </c>
      <c r="B4" s="3">
        <v>1055.056</v>
      </c>
      <c r="C4" s="3"/>
    </row>
    <row r="5" spans="1:3" x14ac:dyDescent="0.2">
      <c r="A5" s="3" t="s">
        <v>888</v>
      </c>
      <c r="B5" s="3">
        <v>3.4119999999999999</v>
      </c>
      <c r="C5" s="3"/>
    </row>
    <row r="6" spans="1:3" x14ac:dyDescent="0.2">
      <c r="A6" s="3" t="s">
        <v>889</v>
      </c>
      <c r="B6" s="11">
        <v>1000000000000000</v>
      </c>
    </row>
    <row r="7" spans="1:3" x14ac:dyDescent="0.2">
      <c r="A7" s="3" t="s">
        <v>890</v>
      </c>
      <c r="B7" s="11">
        <v>1000000</v>
      </c>
    </row>
    <row r="8" spans="1:3" x14ac:dyDescent="0.2">
      <c r="A8" s="12" t="s">
        <v>891</v>
      </c>
      <c r="B8" s="13">
        <v>1000000000000</v>
      </c>
    </row>
    <row r="9" spans="1:3" x14ac:dyDescent="0.2">
      <c r="A9" s="12" t="s">
        <v>892</v>
      </c>
      <c r="B9" s="13">
        <v>1000000000</v>
      </c>
    </row>
    <row r="10" spans="1:3" x14ac:dyDescent="0.2">
      <c r="A10" s="3" t="s">
        <v>893</v>
      </c>
      <c r="B10" s="3">
        <v>1054</v>
      </c>
    </row>
    <row r="12" spans="1:3" x14ac:dyDescent="0.2">
      <c r="A12" s="14" t="s">
        <v>894</v>
      </c>
      <c r="B12" s="15"/>
      <c r="C12" s="15"/>
    </row>
    <row r="13" spans="1:3" x14ac:dyDescent="0.2">
      <c r="A13" s="15" t="s">
        <v>895</v>
      </c>
      <c r="B13" s="15"/>
      <c r="C13" s="15"/>
    </row>
    <row r="14" spans="1:3" x14ac:dyDescent="0.2">
      <c r="A14" s="15" t="s">
        <v>896</v>
      </c>
      <c r="B14" s="15"/>
      <c r="C14" s="15"/>
    </row>
    <row r="15" spans="1:3" x14ac:dyDescent="0.2">
      <c r="A15" s="16" t="s">
        <v>897</v>
      </c>
      <c r="B15" s="15"/>
      <c r="C15" s="15"/>
    </row>
    <row r="16" spans="1:3" x14ac:dyDescent="0.2">
      <c r="A16" s="5" t="s">
        <v>898</v>
      </c>
      <c r="B16" s="15"/>
      <c r="C16" s="15"/>
    </row>
    <row r="17" spans="1:3" x14ac:dyDescent="0.2">
      <c r="A17" s="15" t="s">
        <v>899</v>
      </c>
      <c r="B17" s="15" t="s">
        <v>900</v>
      </c>
      <c r="C17" s="15" t="s">
        <v>901</v>
      </c>
    </row>
    <row r="18" spans="1:3" ht="15" x14ac:dyDescent="0.25">
      <c r="A18" s="9" t="s">
        <v>902</v>
      </c>
      <c r="B18" s="9">
        <v>53.622999999999998</v>
      </c>
      <c r="C18" s="17">
        <f>$B$40/B18</f>
        <v>1.7155138653189863</v>
      </c>
    </row>
    <row r="19" spans="1:3" ht="15" x14ac:dyDescent="0.25">
      <c r="A19" s="9" t="s">
        <v>903</v>
      </c>
      <c r="B19" s="9">
        <v>55.524999999999999</v>
      </c>
      <c r="C19" s="17">
        <f t="shared" ref="C19:C47" si="0">$B$40/B19</f>
        <v>1.6567492120666367</v>
      </c>
    </row>
    <row r="20" spans="1:3" ht="15" x14ac:dyDescent="0.25">
      <c r="A20" s="9" t="s">
        <v>904</v>
      </c>
      <c r="B20" s="9">
        <v>57.302</v>
      </c>
      <c r="C20" s="17">
        <f t="shared" si="0"/>
        <v>1.6053715402603748</v>
      </c>
    </row>
    <row r="21" spans="1:3" ht="15" x14ac:dyDescent="0.25">
      <c r="A21" s="9" t="s">
        <v>905</v>
      </c>
      <c r="B21" s="9">
        <v>58.457999999999998</v>
      </c>
      <c r="C21" s="17">
        <f t="shared" si="0"/>
        <v>1.5736255089123816</v>
      </c>
    </row>
    <row r="22" spans="1:3" ht="15" x14ac:dyDescent="0.25">
      <c r="A22" s="9" t="s">
        <v>906</v>
      </c>
      <c r="B22" s="9">
        <v>59.948999999999998</v>
      </c>
      <c r="C22" s="17">
        <f t="shared" si="0"/>
        <v>1.5344876478339922</v>
      </c>
    </row>
    <row r="23" spans="1:3" ht="15" x14ac:dyDescent="0.25">
      <c r="A23" s="9" t="s">
        <v>907</v>
      </c>
      <c r="B23" s="9">
        <v>62.048000000000002</v>
      </c>
      <c r="C23" s="17">
        <f t="shared" si="0"/>
        <v>1.4825780041258381</v>
      </c>
    </row>
    <row r="24" spans="1:3" ht="15" x14ac:dyDescent="0.25">
      <c r="A24" s="9" t="s">
        <v>908</v>
      </c>
      <c r="B24" s="9">
        <v>64.459999999999994</v>
      </c>
      <c r="C24" s="17">
        <f t="shared" si="0"/>
        <v>1.4271020788085635</v>
      </c>
    </row>
    <row r="25" spans="1:3" ht="15" x14ac:dyDescent="0.25">
      <c r="A25" s="9" t="s">
        <v>909</v>
      </c>
      <c r="B25" s="9">
        <v>66.844999999999999</v>
      </c>
      <c r="C25" s="17">
        <f t="shared" si="0"/>
        <v>1.3761837085795496</v>
      </c>
    </row>
    <row r="26" spans="1:3" ht="15" x14ac:dyDescent="0.25">
      <c r="A26" s="9" t="s">
        <v>910</v>
      </c>
      <c r="B26" s="9">
        <v>69.069000000000003</v>
      </c>
      <c r="C26" s="17">
        <f t="shared" si="0"/>
        <v>1.3318710275232013</v>
      </c>
    </row>
    <row r="27" spans="1:3" ht="15" x14ac:dyDescent="0.25">
      <c r="A27" s="9" t="s">
        <v>911</v>
      </c>
      <c r="B27" s="9">
        <v>70.644000000000005</v>
      </c>
      <c r="C27" s="17">
        <f t="shared" si="0"/>
        <v>1.3021771134137363</v>
      </c>
    </row>
    <row r="28" spans="1:3" ht="15" x14ac:dyDescent="0.25">
      <c r="A28" s="9" t="s">
        <v>912</v>
      </c>
      <c r="B28" s="9">
        <v>72.325000000000003</v>
      </c>
      <c r="C28" s="17">
        <f t="shared" si="0"/>
        <v>1.2719115105426892</v>
      </c>
    </row>
    <row r="29" spans="1:3" ht="15" x14ac:dyDescent="0.25">
      <c r="A29" s="9" t="s">
        <v>913</v>
      </c>
      <c r="B29" s="9">
        <v>73.864999999999995</v>
      </c>
      <c r="C29" s="17">
        <f t="shared" si="0"/>
        <v>1.2453936235023355</v>
      </c>
    </row>
    <row r="30" spans="1:3" ht="15" x14ac:dyDescent="0.25">
      <c r="A30" s="9" t="s">
        <v>914</v>
      </c>
      <c r="B30" s="9">
        <v>75.406000000000006</v>
      </c>
      <c r="C30" s="17">
        <f t="shared" si="0"/>
        <v>1.2199427101291673</v>
      </c>
    </row>
    <row r="31" spans="1:3" ht="15" x14ac:dyDescent="0.25">
      <c r="A31" s="9" t="s">
        <v>915</v>
      </c>
      <c r="B31" s="9">
        <v>76.783000000000001</v>
      </c>
      <c r="C31" s="17">
        <f t="shared" si="0"/>
        <v>1.1980646757745854</v>
      </c>
    </row>
    <row r="32" spans="1:3" ht="15" x14ac:dyDescent="0.25">
      <c r="A32" s="9" t="s">
        <v>916</v>
      </c>
      <c r="B32" s="9">
        <v>78.096000000000004</v>
      </c>
      <c r="C32" s="17">
        <f t="shared" si="0"/>
        <v>1.1779220446629788</v>
      </c>
    </row>
    <row r="33" spans="1:3" ht="15" x14ac:dyDescent="0.25">
      <c r="A33" s="9" t="s">
        <v>917</v>
      </c>
      <c r="B33" s="9">
        <v>78.944000000000003</v>
      </c>
      <c r="C33" s="17">
        <f t="shared" si="0"/>
        <v>1.1652690514795299</v>
      </c>
    </row>
    <row r="34" spans="1:3" ht="15" x14ac:dyDescent="0.25">
      <c r="A34" s="9" t="s">
        <v>918</v>
      </c>
      <c r="B34" s="9">
        <v>80.070999999999998</v>
      </c>
      <c r="C34" s="17">
        <f t="shared" si="0"/>
        <v>1.148867879756716</v>
      </c>
    </row>
    <row r="35" spans="1:3" ht="15" x14ac:dyDescent="0.25">
      <c r="A35" s="9" t="s">
        <v>919</v>
      </c>
      <c r="B35" s="9">
        <v>81.891000000000005</v>
      </c>
      <c r="C35" s="17">
        <f t="shared" si="0"/>
        <v>1.123334676582286</v>
      </c>
    </row>
    <row r="36" spans="1:3" ht="15" x14ac:dyDescent="0.25">
      <c r="A36" s="9" t="s">
        <v>920</v>
      </c>
      <c r="B36" s="9">
        <v>83.766000000000005</v>
      </c>
      <c r="C36" s="17">
        <f t="shared" si="0"/>
        <v>1.0981901964997731</v>
      </c>
    </row>
    <row r="37" spans="1:3" ht="15" x14ac:dyDescent="0.25">
      <c r="A37" s="9" t="s">
        <v>921</v>
      </c>
      <c r="B37" s="9">
        <v>85.054000000000002</v>
      </c>
      <c r="C37" s="17">
        <f t="shared" si="0"/>
        <v>1.0815599501493169</v>
      </c>
    </row>
    <row r="38" spans="1:3" ht="15" x14ac:dyDescent="0.25">
      <c r="A38" s="9" t="s">
        <v>922</v>
      </c>
      <c r="B38" s="9">
        <v>86.754000000000005</v>
      </c>
      <c r="C38" s="17">
        <f t="shared" si="0"/>
        <v>1.0603660926297347</v>
      </c>
    </row>
    <row r="39" spans="1:3" ht="15" x14ac:dyDescent="0.25">
      <c r="A39" s="9" t="s">
        <v>923</v>
      </c>
      <c r="B39" s="9">
        <v>89.132000000000005</v>
      </c>
      <c r="C39" s="17">
        <f t="shared" si="0"/>
        <v>1.0320760220796121</v>
      </c>
    </row>
    <row r="40" spans="1:3" ht="15" x14ac:dyDescent="0.25">
      <c r="A40" s="9" t="s">
        <v>924</v>
      </c>
      <c r="B40" s="9">
        <v>91.991</v>
      </c>
      <c r="C40" s="17">
        <f t="shared" si="0"/>
        <v>1</v>
      </c>
    </row>
    <row r="41" spans="1:3" ht="15" x14ac:dyDescent="0.25">
      <c r="A41" s="9" t="s">
        <v>925</v>
      </c>
      <c r="B41" s="9">
        <v>94.817999999999998</v>
      </c>
      <c r="C41" s="17">
        <f t="shared" si="0"/>
        <v>0.97018498597312752</v>
      </c>
    </row>
    <row r="42" spans="1:3" ht="15" x14ac:dyDescent="0.25">
      <c r="A42" s="9" t="s">
        <v>926</v>
      </c>
      <c r="B42" s="9">
        <v>97.334999999999994</v>
      </c>
      <c r="C42" s="17">
        <f t="shared" si="0"/>
        <v>0.94509683053372384</v>
      </c>
    </row>
    <row r="43" spans="1:3" ht="15" x14ac:dyDescent="0.25">
      <c r="A43" s="9" t="s">
        <v>927</v>
      </c>
      <c r="B43" s="9">
        <v>99.236000000000004</v>
      </c>
      <c r="C43" s="17">
        <f t="shared" si="0"/>
        <v>0.92699222056511743</v>
      </c>
    </row>
    <row r="44" spans="1:3" ht="15" x14ac:dyDescent="0.25">
      <c r="A44" s="9" t="s">
        <v>928</v>
      </c>
      <c r="B44" s="9">
        <v>100</v>
      </c>
      <c r="C44" s="17">
        <f t="shared" si="0"/>
        <v>0.91991000000000001</v>
      </c>
    </row>
    <row r="45" spans="1:3" ht="15" x14ac:dyDescent="0.25">
      <c r="A45" s="9" t="s">
        <v>929</v>
      </c>
      <c r="B45" s="9">
        <v>101.211</v>
      </c>
      <c r="C45" s="17">
        <f t="shared" si="0"/>
        <v>0.90890318246040447</v>
      </c>
    </row>
    <row r="46" spans="1:3" ht="15" x14ac:dyDescent="0.25">
      <c r="A46" s="9" t="s">
        <v>930</v>
      </c>
      <c r="B46" s="9">
        <v>103.199</v>
      </c>
      <c r="C46" s="17">
        <f t="shared" si="0"/>
        <v>0.89139429645636103</v>
      </c>
    </row>
    <row r="47" spans="1:3" s="4" customFormat="1" ht="15" x14ac:dyDescent="0.25">
      <c r="A47" s="9" t="s">
        <v>931</v>
      </c>
      <c r="B47" s="9">
        <v>105.002</v>
      </c>
      <c r="C47" s="17">
        <f t="shared" si="0"/>
        <v>0.87608807451286641</v>
      </c>
    </row>
    <row r="51" spans="1:3" s="4" customFormat="1" ht="12" x14ac:dyDescent="0.2">
      <c r="A51" s="4" t="s">
        <v>932</v>
      </c>
      <c r="B51" s="4">
        <v>1055</v>
      </c>
      <c r="C51" s="4" t="s">
        <v>17</v>
      </c>
    </row>
    <row r="52" spans="1:3" s="4" customFormat="1" ht="12" x14ac:dyDescent="0.2">
      <c r="B52" s="10" t="s">
        <v>933</v>
      </c>
      <c r="C52" s="4" t="s">
        <v>934</v>
      </c>
    </row>
    <row r="53" spans="1:3" x14ac:dyDescent="0.2">
      <c r="A53" s="4" t="s">
        <v>935</v>
      </c>
      <c r="B53" s="4">
        <f>10^(15)/1055</f>
        <v>947867298578.1991</v>
      </c>
      <c r="C53" s="4" t="s">
        <v>934</v>
      </c>
    </row>
  </sheetData>
  <hyperlinks>
    <hyperlink ref="A15" r:id="rId1" xr:uid="{00000000-0004-0000-2100-000000000000}"/>
  </hyperlinks>
  <pageMargins left="0.75" right="0.75" top="1" bottom="1" header="0.5" footer="0.5"/>
  <pageSetup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1">
    <tabColor rgb="FFFFC000"/>
  </sheetPr>
  <dimension ref="B1:J142"/>
  <sheetViews>
    <sheetView zoomScale="80" zoomScaleNormal="80" workbookViewId="0">
      <pane xSplit="5" ySplit="7" topLeftCell="F8" activePane="bottomRight" state="frozen"/>
      <selection pane="topRight" activeCell="A99" sqref="A59:XFD99"/>
      <selection pane="bottomLeft" activeCell="A99" sqref="A59:XFD99"/>
      <selection pane="bottomRight" sqref="A1:J142"/>
    </sheetView>
  </sheetViews>
  <sheetFormatPr defaultColWidth="9.140625" defaultRowHeight="12.75" x14ac:dyDescent="0.2"/>
  <cols>
    <col min="1" max="1" width="9.140625" style="131"/>
    <col min="2" max="2" width="47.140625" style="131" customWidth="1"/>
    <col min="3" max="3" width="5.85546875" style="131" bestFit="1" customWidth="1"/>
    <col min="4" max="4" width="22.5703125" style="131" customWidth="1"/>
    <col min="5" max="5" width="41.85546875" style="131" customWidth="1"/>
    <col min="6" max="6" width="10.85546875" style="131" bestFit="1" customWidth="1"/>
    <col min="7" max="8" width="9.85546875" style="131" customWidth="1"/>
    <col min="9" max="9" width="11.85546875" style="131" bestFit="1" customWidth="1"/>
    <col min="10" max="16384" width="9.140625" style="131"/>
  </cols>
  <sheetData>
    <row r="1" spans="2:10" x14ac:dyDescent="0.2">
      <c r="B1" s="130" t="s">
        <v>138</v>
      </c>
      <c r="D1" s="131" t="s">
        <v>13</v>
      </c>
    </row>
    <row r="4" spans="2:10" ht="18" customHeight="1" x14ac:dyDescent="0.2"/>
    <row r="6" spans="2:10" s="133" customFormat="1" ht="15" x14ac:dyDescent="0.25">
      <c r="B6" s="134" t="s">
        <v>139</v>
      </c>
      <c r="C6"/>
      <c r="D6"/>
      <c r="E6"/>
      <c r="F6"/>
      <c r="G6"/>
      <c r="H6"/>
      <c r="I6"/>
      <c r="J6"/>
    </row>
    <row r="7" spans="2:10" s="133" customFormat="1" x14ac:dyDescent="0.2">
      <c r="B7" s="136" t="s">
        <v>3</v>
      </c>
      <c r="C7" s="136" t="s">
        <v>140</v>
      </c>
      <c r="D7" s="136" t="s">
        <v>141</v>
      </c>
      <c r="E7" s="136" t="s">
        <v>142</v>
      </c>
      <c r="F7" s="137" t="s">
        <v>143</v>
      </c>
      <c r="G7" s="137" t="s">
        <v>144</v>
      </c>
      <c r="H7" s="137" t="s">
        <v>145</v>
      </c>
      <c r="I7" s="137" t="s">
        <v>146</v>
      </c>
      <c r="J7" s="137" t="s">
        <v>147</v>
      </c>
    </row>
    <row r="8" spans="2:10" ht="14.25" customHeight="1" x14ac:dyDescent="0.2">
      <c r="B8" s="138" t="s">
        <v>148</v>
      </c>
      <c r="C8" s="212" t="s">
        <v>149</v>
      </c>
      <c r="D8" s="139"/>
      <c r="E8" s="139"/>
      <c r="F8" s="139"/>
      <c r="G8" s="139"/>
      <c r="H8" s="139" t="s">
        <v>150</v>
      </c>
      <c r="I8" s="139"/>
      <c r="J8" s="139"/>
    </row>
    <row r="9" spans="2:10" ht="14.25" customHeight="1" x14ac:dyDescent="0.2">
      <c r="B9" s="138" t="s">
        <v>151</v>
      </c>
      <c r="C9" s="139"/>
      <c r="D9" s="139"/>
      <c r="E9" s="139"/>
      <c r="F9" s="139"/>
      <c r="G9" s="139"/>
      <c r="H9" s="139"/>
      <c r="I9" s="139"/>
      <c r="J9" s="139"/>
    </row>
    <row r="10" spans="2:10" ht="14.25" customHeight="1" x14ac:dyDescent="0.2">
      <c r="B10" s="142" t="s">
        <v>13</v>
      </c>
      <c r="C10" s="143" t="s">
        <v>149</v>
      </c>
      <c r="D10" s="142" t="s">
        <v>152</v>
      </c>
      <c r="E10" s="142" t="s">
        <v>153</v>
      </c>
      <c r="F10" s="143" t="s">
        <v>17</v>
      </c>
      <c r="G10" s="143" t="s">
        <v>154</v>
      </c>
      <c r="H10" s="143"/>
      <c r="I10" s="142"/>
      <c r="J10" s="142"/>
    </row>
    <row r="11" spans="2:10" ht="14.25" customHeight="1" x14ac:dyDescent="0.2">
      <c r="B11" s="138" t="s">
        <v>155</v>
      </c>
      <c r="C11" s="140"/>
      <c r="D11" s="139"/>
      <c r="E11" s="139"/>
      <c r="F11" s="140"/>
      <c r="G11" s="140"/>
      <c r="H11" s="140"/>
      <c r="I11" s="139"/>
      <c r="J11" s="139"/>
    </row>
    <row r="12" spans="2:10" ht="14.25" customHeight="1" x14ac:dyDescent="0.2">
      <c r="B12" s="142" t="s">
        <v>156</v>
      </c>
      <c r="C12" s="143" t="s">
        <v>149</v>
      </c>
      <c r="D12" s="142" t="s">
        <v>157</v>
      </c>
      <c r="E12" s="142" t="s">
        <v>158</v>
      </c>
      <c r="F12" s="143" t="s">
        <v>17</v>
      </c>
      <c r="G12" s="143" t="s">
        <v>154</v>
      </c>
      <c r="H12" s="143"/>
      <c r="I12" s="142"/>
      <c r="J12" s="142"/>
    </row>
    <row r="13" spans="2:10" ht="14.25" customHeight="1" x14ac:dyDescent="0.2">
      <c r="B13" s="138" t="s">
        <v>159</v>
      </c>
      <c r="C13" s="140"/>
      <c r="D13" s="139"/>
      <c r="E13" s="139"/>
      <c r="F13" s="140"/>
      <c r="G13" s="140"/>
      <c r="H13" s="140"/>
      <c r="I13" s="139"/>
      <c r="J13" s="139"/>
    </row>
    <row r="14" spans="2:10" ht="14.25" customHeight="1" x14ac:dyDescent="0.2">
      <c r="B14" s="142" t="s">
        <v>156</v>
      </c>
      <c r="C14" s="143" t="s">
        <v>149</v>
      </c>
      <c r="D14" s="142" t="s">
        <v>160</v>
      </c>
      <c r="E14" s="142" t="s">
        <v>161</v>
      </c>
      <c r="F14" s="143" t="s">
        <v>17</v>
      </c>
      <c r="G14" s="143" t="s">
        <v>154</v>
      </c>
      <c r="H14" s="143"/>
      <c r="I14" s="142"/>
      <c r="J14" s="142"/>
    </row>
    <row r="15" spans="2:10" ht="14.25" customHeight="1" x14ac:dyDescent="0.2">
      <c r="B15" s="138" t="s">
        <v>162</v>
      </c>
      <c r="C15" s="140" t="s">
        <v>149</v>
      </c>
      <c r="D15" s="139"/>
      <c r="E15" s="139"/>
      <c r="F15" s="140"/>
      <c r="G15" s="140"/>
      <c r="H15" s="140"/>
      <c r="I15" s="139"/>
      <c r="J15" s="139"/>
    </row>
    <row r="16" spans="2:10" ht="14.25" customHeight="1" x14ac:dyDescent="0.2">
      <c r="B16" s="142" t="s">
        <v>13</v>
      </c>
      <c r="C16" s="143" t="s">
        <v>149</v>
      </c>
      <c r="D16" s="142" t="s">
        <v>163</v>
      </c>
      <c r="E16" s="142" t="s">
        <v>164</v>
      </c>
      <c r="F16" s="143" t="s">
        <v>17</v>
      </c>
      <c r="G16" s="143" t="s">
        <v>154</v>
      </c>
      <c r="H16" s="143"/>
      <c r="I16" s="142"/>
      <c r="J16" s="142"/>
    </row>
    <row r="17" spans="2:10" ht="14.25" customHeight="1" x14ac:dyDescent="0.2">
      <c r="B17" s="142" t="s">
        <v>13</v>
      </c>
      <c r="C17" s="143" t="s">
        <v>149</v>
      </c>
      <c r="D17" s="142" t="s">
        <v>165</v>
      </c>
      <c r="E17" s="142" t="s">
        <v>166</v>
      </c>
      <c r="F17" s="143" t="s">
        <v>17</v>
      </c>
      <c r="G17" s="143" t="s">
        <v>154</v>
      </c>
      <c r="H17" s="143"/>
      <c r="I17" s="142"/>
      <c r="J17" s="142"/>
    </row>
    <row r="18" spans="2:10" ht="14.25" customHeight="1" x14ac:dyDescent="0.2">
      <c r="B18" s="138" t="s">
        <v>167</v>
      </c>
      <c r="C18" s="140"/>
      <c r="D18" s="139"/>
      <c r="E18" s="139"/>
      <c r="F18" s="140"/>
      <c r="G18" s="140"/>
      <c r="H18" s="140"/>
      <c r="I18" s="139"/>
      <c r="J18" s="139"/>
    </row>
    <row r="19" spans="2:10" ht="14.25" customHeight="1" x14ac:dyDescent="0.2">
      <c r="B19" s="142" t="s">
        <v>13</v>
      </c>
      <c r="C19" s="143" t="s">
        <v>149</v>
      </c>
      <c r="D19" s="142" t="s">
        <v>168</v>
      </c>
      <c r="E19" s="142" t="s">
        <v>169</v>
      </c>
      <c r="F19" s="143" t="s">
        <v>17</v>
      </c>
      <c r="G19" s="143" t="s">
        <v>154</v>
      </c>
      <c r="H19" s="143"/>
      <c r="I19" s="142"/>
      <c r="J19" s="142"/>
    </row>
    <row r="20" spans="2:10" ht="14.25" customHeight="1" x14ac:dyDescent="0.2">
      <c r="B20" s="138" t="s">
        <v>170</v>
      </c>
      <c r="C20" s="140"/>
      <c r="D20" s="139"/>
      <c r="E20" s="139"/>
      <c r="F20" s="140"/>
      <c r="G20" s="140"/>
      <c r="H20" s="140"/>
      <c r="I20" s="139"/>
      <c r="J20" s="139"/>
    </row>
    <row r="21" spans="2:10" ht="14.25" customHeight="1" x14ac:dyDescent="0.2">
      <c r="B21" s="142" t="s">
        <v>13</v>
      </c>
      <c r="C21" s="143" t="s">
        <v>149</v>
      </c>
      <c r="D21" s="142" t="s">
        <v>171</v>
      </c>
      <c r="E21" s="142" t="s">
        <v>172</v>
      </c>
      <c r="F21" s="143" t="s">
        <v>17</v>
      </c>
      <c r="G21" s="143" t="s">
        <v>154</v>
      </c>
      <c r="H21" s="143"/>
      <c r="I21" s="142"/>
      <c r="J21" s="142"/>
    </row>
    <row r="22" spans="2:10" ht="14.25" customHeight="1" x14ac:dyDescent="0.2">
      <c r="B22" s="138" t="s">
        <v>173</v>
      </c>
      <c r="C22" s="140"/>
      <c r="D22" s="139"/>
      <c r="E22" s="139"/>
      <c r="F22" s="140"/>
      <c r="G22" s="140"/>
      <c r="H22" s="140"/>
      <c r="I22" s="139"/>
      <c r="J22" s="139"/>
    </row>
    <row r="23" spans="2:10" ht="14.25" customHeight="1" x14ac:dyDescent="0.2">
      <c r="B23" s="142" t="s">
        <v>13</v>
      </c>
      <c r="C23" s="143" t="s">
        <v>149</v>
      </c>
      <c r="D23" s="142" t="s">
        <v>174</v>
      </c>
      <c r="E23" s="142" t="s">
        <v>175</v>
      </c>
      <c r="F23" s="143" t="s">
        <v>17</v>
      </c>
      <c r="G23" s="143" t="s">
        <v>154</v>
      </c>
      <c r="H23" s="143"/>
      <c r="I23" s="142"/>
      <c r="J23" s="142"/>
    </row>
    <row r="24" spans="2:10" ht="14.25" customHeight="1" x14ac:dyDescent="0.2">
      <c r="B24" s="142" t="s">
        <v>13</v>
      </c>
      <c r="C24" s="143" t="s">
        <v>149</v>
      </c>
      <c r="D24" s="142" t="s">
        <v>176</v>
      </c>
      <c r="E24" s="142" t="s">
        <v>177</v>
      </c>
      <c r="F24" s="143" t="s">
        <v>17</v>
      </c>
      <c r="G24" s="143" t="s">
        <v>154</v>
      </c>
      <c r="H24" s="143"/>
      <c r="I24" s="142"/>
      <c r="J24" s="142"/>
    </row>
    <row r="25" spans="2:10" ht="14.25" customHeight="1" x14ac:dyDescent="0.2">
      <c r="B25" s="138" t="s">
        <v>178</v>
      </c>
      <c r="C25" s="140"/>
      <c r="D25" s="139"/>
      <c r="E25" s="139"/>
      <c r="F25" s="140"/>
      <c r="G25" s="140"/>
      <c r="H25" s="140"/>
      <c r="I25" s="139"/>
      <c r="J25" s="139"/>
    </row>
    <row r="26" spans="2:10" ht="14.25" customHeight="1" x14ac:dyDescent="0.2">
      <c r="B26" s="142" t="s">
        <v>179</v>
      </c>
      <c r="C26" s="143" t="s">
        <v>149</v>
      </c>
      <c r="D26" s="142" t="s">
        <v>180</v>
      </c>
      <c r="E26" s="142" t="s">
        <v>181</v>
      </c>
      <c r="F26" s="143" t="s">
        <v>17</v>
      </c>
      <c r="G26" s="143" t="s">
        <v>154</v>
      </c>
      <c r="H26" s="143"/>
      <c r="I26" s="142"/>
      <c r="J26" s="142"/>
    </row>
    <row r="27" spans="2:10" ht="14.25" customHeight="1" x14ac:dyDescent="0.2">
      <c r="B27" s="142" t="s">
        <v>179</v>
      </c>
      <c r="C27" s="143" t="s">
        <v>149</v>
      </c>
      <c r="D27" s="142" t="s">
        <v>182</v>
      </c>
      <c r="E27" s="142" t="s">
        <v>183</v>
      </c>
      <c r="F27" s="143" t="s">
        <v>17</v>
      </c>
      <c r="G27" s="143" t="s">
        <v>154</v>
      </c>
      <c r="H27" s="143"/>
      <c r="I27" s="142"/>
      <c r="J27" s="142"/>
    </row>
    <row r="28" spans="2:10" ht="14.25" customHeight="1" x14ac:dyDescent="0.2">
      <c r="B28" s="142" t="s">
        <v>179</v>
      </c>
      <c r="C28" s="143" t="s">
        <v>149</v>
      </c>
      <c r="D28" s="142" t="s">
        <v>184</v>
      </c>
      <c r="E28" s="142" t="s">
        <v>185</v>
      </c>
      <c r="F28" s="143" t="s">
        <v>17</v>
      </c>
      <c r="G28" s="143" t="s">
        <v>154</v>
      </c>
      <c r="H28" s="143"/>
      <c r="I28" s="142"/>
      <c r="J28" s="142"/>
    </row>
    <row r="29" spans="2:10" ht="14.25" customHeight="1" x14ac:dyDescent="0.2">
      <c r="B29" s="138" t="s">
        <v>186</v>
      </c>
      <c r="C29" s="140"/>
      <c r="D29" s="139"/>
      <c r="E29" s="139"/>
      <c r="F29" s="140"/>
      <c r="G29" s="140"/>
      <c r="H29" s="140"/>
      <c r="I29" s="139"/>
      <c r="J29" s="139"/>
    </row>
    <row r="30" spans="2:10" ht="14.25" customHeight="1" x14ac:dyDescent="0.2">
      <c r="B30" s="142" t="s">
        <v>13</v>
      </c>
      <c r="C30" s="143" t="s">
        <v>149</v>
      </c>
      <c r="D30" s="142" t="s">
        <v>187</v>
      </c>
      <c r="E30" s="142" t="s">
        <v>188</v>
      </c>
      <c r="F30" s="143" t="s">
        <v>17</v>
      </c>
      <c r="G30" s="143" t="s">
        <v>154</v>
      </c>
      <c r="H30" s="143"/>
      <c r="I30" s="142"/>
      <c r="J30" s="142"/>
    </row>
    <row r="31" spans="2:10" ht="14.25" customHeight="1" x14ac:dyDescent="0.2">
      <c r="B31" s="142" t="s">
        <v>156</v>
      </c>
      <c r="C31" s="143" t="s">
        <v>149</v>
      </c>
      <c r="D31" s="142" t="s">
        <v>189</v>
      </c>
      <c r="E31" s="142" t="s">
        <v>190</v>
      </c>
      <c r="F31" s="143" t="s">
        <v>17</v>
      </c>
      <c r="G31" s="143" t="s">
        <v>154</v>
      </c>
      <c r="H31" s="143"/>
      <c r="I31" s="142"/>
      <c r="J31" s="142"/>
    </row>
    <row r="32" spans="2:10" ht="14.25" customHeight="1" x14ac:dyDescent="0.2">
      <c r="B32" s="142" t="s">
        <v>13</v>
      </c>
      <c r="C32" s="143" t="s">
        <v>149</v>
      </c>
      <c r="D32" s="142" t="s">
        <v>191</v>
      </c>
      <c r="E32" s="142" t="s">
        <v>192</v>
      </c>
      <c r="F32" s="143" t="s">
        <v>17</v>
      </c>
      <c r="G32" s="143" t="s">
        <v>154</v>
      </c>
      <c r="H32" s="143"/>
      <c r="I32" s="142"/>
      <c r="J32" s="142"/>
    </row>
    <row r="33" spans="2:10" ht="14.25" customHeight="1" x14ac:dyDescent="0.2">
      <c r="B33" s="142" t="s">
        <v>13</v>
      </c>
      <c r="C33" s="143" t="s">
        <v>149</v>
      </c>
      <c r="D33" s="142" t="s">
        <v>193</v>
      </c>
      <c r="E33" s="142" t="s">
        <v>194</v>
      </c>
      <c r="F33" s="143" t="s">
        <v>17</v>
      </c>
      <c r="G33" s="143" t="s">
        <v>154</v>
      </c>
      <c r="H33" s="143"/>
      <c r="I33" s="142"/>
      <c r="J33" s="142"/>
    </row>
    <row r="34" spans="2:10" ht="14.25" customHeight="1" x14ac:dyDescent="0.2">
      <c r="B34" s="142" t="s">
        <v>13</v>
      </c>
      <c r="C34" s="143" t="s">
        <v>149</v>
      </c>
      <c r="D34" s="142" t="s">
        <v>195</v>
      </c>
      <c r="E34" s="142" t="s">
        <v>196</v>
      </c>
      <c r="F34" s="143" t="s">
        <v>17</v>
      </c>
      <c r="G34" s="143" t="s">
        <v>154</v>
      </c>
      <c r="H34" s="143"/>
      <c r="I34" s="142"/>
      <c r="J34" s="142"/>
    </row>
    <row r="35" spans="2:10" ht="14.25" customHeight="1" x14ac:dyDescent="0.2">
      <c r="B35" s="142" t="s">
        <v>13</v>
      </c>
      <c r="C35" s="143" t="s">
        <v>149</v>
      </c>
      <c r="D35" s="142" t="s">
        <v>197</v>
      </c>
      <c r="E35" s="142" t="s">
        <v>198</v>
      </c>
      <c r="F35" s="143" t="s">
        <v>17</v>
      </c>
      <c r="G35" s="143" t="s">
        <v>154</v>
      </c>
      <c r="H35" s="143"/>
      <c r="I35" s="142"/>
      <c r="J35" s="142"/>
    </row>
    <row r="36" spans="2:10" ht="14.25" customHeight="1" x14ac:dyDescent="0.2">
      <c r="B36" s="142" t="s">
        <v>13</v>
      </c>
      <c r="C36" s="143" t="s">
        <v>149</v>
      </c>
      <c r="D36" s="142" t="s">
        <v>199</v>
      </c>
      <c r="E36" s="142" t="s">
        <v>200</v>
      </c>
      <c r="F36" s="143" t="s">
        <v>17</v>
      </c>
      <c r="G36" s="143" t="s">
        <v>154</v>
      </c>
      <c r="H36" s="143"/>
      <c r="I36" s="142"/>
      <c r="J36" s="142"/>
    </row>
    <row r="37" spans="2:10" ht="14.25" customHeight="1" x14ac:dyDescent="0.2">
      <c r="B37" s="142" t="s">
        <v>156</v>
      </c>
      <c r="C37" s="143" t="s">
        <v>149</v>
      </c>
      <c r="D37" s="142" t="s">
        <v>201</v>
      </c>
      <c r="E37" s="142" t="s">
        <v>202</v>
      </c>
      <c r="F37" s="143" t="s">
        <v>17</v>
      </c>
      <c r="G37" s="143" t="s">
        <v>154</v>
      </c>
      <c r="H37" s="143"/>
      <c r="I37" s="142"/>
      <c r="J37" s="142"/>
    </row>
    <row r="38" spans="2:10" ht="14.25" customHeight="1" x14ac:dyDescent="0.2">
      <c r="B38" s="142" t="s">
        <v>13</v>
      </c>
      <c r="C38" s="143" t="s">
        <v>149</v>
      </c>
      <c r="D38" s="142" t="s">
        <v>203</v>
      </c>
      <c r="E38" s="142" t="s">
        <v>204</v>
      </c>
      <c r="F38" s="143" t="s">
        <v>17</v>
      </c>
      <c r="G38" s="143" t="s">
        <v>154</v>
      </c>
      <c r="H38" s="143"/>
      <c r="I38" s="142"/>
      <c r="J38" s="142"/>
    </row>
    <row r="39" spans="2:10" ht="14.25" customHeight="1" x14ac:dyDescent="0.2">
      <c r="B39" s="138" t="s">
        <v>205</v>
      </c>
      <c r="C39" s="140"/>
      <c r="D39" s="139"/>
      <c r="E39" s="139"/>
      <c r="F39" s="140"/>
      <c r="G39" s="140"/>
      <c r="H39" s="140"/>
      <c r="I39" s="139"/>
      <c r="J39" s="139"/>
    </row>
    <row r="40" spans="2:10" ht="14.25" customHeight="1" x14ac:dyDescent="0.2">
      <c r="B40" s="138" t="s">
        <v>206</v>
      </c>
      <c r="C40" s="140"/>
      <c r="D40" s="139"/>
      <c r="E40" s="139"/>
      <c r="F40" s="140"/>
      <c r="G40" s="140"/>
      <c r="H40" s="140"/>
      <c r="I40" s="139"/>
      <c r="J40" s="139"/>
    </row>
    <row r="41" spans="2:10" ht="14.25" customHeight="1" x14ac:dyDescent="0.2">
      <c r="B41" s="142" t="s">
        <v>13</v>
      </c>
      <c r="C41" s="143" t="s">
        <v>149</v>
      </c>
      <c r="D41" s="142" t="s">
        <v>207</v>
      </c>
      <c r="E41" s="142" t="s">
        <v>208</v>
      </c>
      <c r="F41" s="143" t="s">
        <v>17</v>
      </c>
      <c r="G41" s="143" t="s">
        <v>154</v>
      </c>
      <c r="H41" s="143"/>
      <c r="I41" s="142"/>
      <c r="J41" s="142"/>
    </row>
    <row r="42" spans="2:10" ht="14.25" customHeight="1" x14ac:dyDescent="0.2">
      <c r="B42" s="138" t="s">
        <v>209</v>
      </c>
      <c r="C42" s="140"/>
      <c r="D42" s="139"/>
      <c r="E42" s="139"/>
      <c r="F42" s="140"/>
      <c r="G42" s="140"/>
      <c r="H42" s="140"/>
      <c r="I42" s="139"/>
      <c r="J42" s="139"/>
    </row>
    <row r="43" spans="2:10" ht="14.25" customHeight="1" x14ac:dyDescent="0.2">
      <c r="B43" s="142" t="s">
        <v>13</v>
      </c>
      <c r="C43" s="143" t="s">
        <v>149</v>
      </c>
      <c r="D43" s="142" t="s">
        <v>210</v>
      </c>
      <c r="E43" s="142" t="s">
        <v>211</v>
      </c>
      <c r="F43" s="143" t="s">
        <v>17</v>
      </c>
      <c r="G43" s="143" t="s">
        <v>154</v>
      </c>
      <c r="H43" s="143"/>
      <c r="I43" s="142"/>
      <c r="J43" s="142"/>
    </row>
    <row r="44" spans="2:10" s="130" customFormat="1" ht="14.25" customHeight="1" x14ac:dyDescent="0.2">
      <c r="B44" s="138" t="s">
        <v>212</v>
      </c>
      <c r="C44" s="140"/>
      <c r="D44" s="138"/>
      <c r="E44" s="138"/>
      <c r="F44" s="140"/>
      <c r="G44" s="140"/>
      <c r="H44" s="140"/>
      <c r="I44" s="138"/>
      <c r="J44" s="138"/>
    </row>
    <row r="45" spans="2:10" ht="14.25" customHeight="1" x14ac:dyDescent="0.2">
      <c r="B45" s="142" t="s">
        <v>13</v>
      </c>
      <c r="C45" s="143" t="s">
        <v>149</v>
      </c>
      <c r="D45" s="142" t="s">
        <v>213</v>
      </c>
      <c r="E45" s="142" t="s">
        <v>214</v>
      </c>
      <c r="F45" s="143" t="s">
        <v>17</v>
      </c>
      <c r="G45" s="143" t="s">
        <v>154</v>
      </c>
      <c r="H45" s="143"/>
      <c r="I45" s="142"/>
      <c r="J45" s="142"/>
    </row>
    <row r="46" spans="2:10" ht="14.25" customHeight="1" x14ac:dyDescent="0.2">
      <c r="B46" s="138" t="s">
        <v>215</v>
      </c>
      <c r="C46" s="140"/>
      <c r="D46" s="139"/>
      <c r="E46" s="139"/>
      <c r="F46" s="140"/>
      <c r="G46" s="140"/>
      <c r="H46" s="140"/>
      <c r="I46" s="139"/>
      <c r="J46" s="139"/>
    </row>
    <row r="47" spans="2:10" ht="14.25" customHeight="1" x14ac:dyDescent="0.2">
      <c r="B47" s="142" t="s">
        <v>13</v>
      </c>
      <c r="C47" s="143" t="s">
        <v>149</v>
      </c>
      <c r="D47" s="142" t="s">
        <v>216</v>
      </c>
      <c r="E47" s="142" t="s">
        <v>217</v>
      </c>
      <c r="F47" s="143" t="s">
        <v>17</v>
      </c>
      <c r="G47" s="143" t="s">
        <v>154</v>
      </c>
      <c r="H47" s="143"/>
      <c r="I47" s="142"/>
      <c r="J47" s="142"/>
    </row>
    <row r="48" spans="2:10" ht="14.25" customHeight="1" x14ac:dyDescent="0.2">
      <c r="B48" s="138" t="s">
        <v>218</v>
      </c>
      <c r="C48" s="140"/>
      <c r="D48" s="139"/>
      <c r="E48" s="139"/>
      <c r="F48" s="140"/>
      <c r="G48" s="140"/>
      <c r="H48" s="140"/>
      <c r="I48" s="139"/>
      <c r="J48" s="139"/>
    </row>
    <row r="49" spans="2:10" ht="14.25" customHeight="1" x14ac:dyDescent="0.2">
      <c r="B49" s="142" t="s">
        <v>13</v>
      </c>
      <c r="C49" s="143" t="s">
        <v>149</v>
      </c>
      <c r="D49" s="142" t="s">
        <v>219</v>
      </c>
      <c r="E49" s="142" t="s">
        <v>220</v>
      </c>
      <c r="F49" s="143" t="s">
        <v>17</v>
      </c>
      <c r="G49" s="143" t="s">
        <v>154</v>
      </c>
      <c r="H49" s="143"/>
      <c r="I49" s="142"/>
      <c r="J49" s="142"/>
    </row>
    <row r="50" spans="2:10" ht="14.25" customHeight="1" x14ac:dyDescent="0.2">
      <c r="B50" s="138" t="s">
        <v>221</v>
      </c>
      <c r="C50" s="140"/>
      <c r="D50" s="139"/>
      <c r="E50" s="139"/>
      <c r="F50" s="140"/>
      <c r="G50" s="140"/>
      <c r="H50" s="140"/>
      <c r="I50" s="139"/>
      <c r="J50" s="139"/>
    </row>
    <row r="51" spans="2:10" ht="14.25" customHeight="1" x14ac:dyDescent="0.2">
      <c r="B51" s="142" t="s">
        <v>179</v>
      </c>
      <c r="C51" s="143" t="s">
        <v>149</v>
      </c>
      <c r="D51" s="142" t="s">
        <v>222</v>
      </c>
      <c r="E51" s="142" t="s">
        <v>223</v>
      </c>
      <c r="F51" s="143" t="s">
        <v>17</v>
      </c>
      <c r="G51" s="143" t="s">
        <v>154</v>
      </c>
      <c r="H51" s="143"/>
      <c r="I51" s="142"/>
      <c r="J51" s="142"/>
    </row>
    <row r="52" spans="2:10" ht="14.25" customHeight="1" x14ac:dyDescent="0.2">
      <c r="B52" s="142" t="s">
        <v>179</v>
      </c>
      <c r="C52" s="143" t="s">
        <v>149</v>
      </c>
      <c r="D52" s="142" t="s">
        <v>224</v>
      </c>
      <c r="E52" s="142" t="s">
        <v>225</v>
      </c>
      <c r="F52" s="143" t="s">
        <v>17</v>
      </c>
      <c r="G52" s="143" t="s">
        <v>154</v>
      </c>
      <c r="H52" s="143"/>
      <c r="I52" s="142"/>
      <c r="J52" s="142"/>
    </row>
    <row r="53" spans="2:10" ht="14.25" customHeight="1" x14ac:dyDescent="0.2">
      <c r="B53" s="142" t="s">
        <v>179</v>
      </c>
      <c r="C53" s="143" t="s">
        <v>149</v>
      </c>
      <c r="D53" s="142" t="s">
        <v>226</v>
      </c>
      <c r="E53" s="142" t="s">
        <v>227</v>
      </c>
      <c r="F53" s="143" t="s">
        <v>17</v>
      </c>
      <c r="G53" s="143" t="s">
        <v>154</v>
      </c>
      <c r="H53" s="143"/>
      <c r="I53" s="142"/>
      <c r="J53" s="142"/>
    </row>
    <row r="54" spans="2:10" ht="13.7" customHeight="1" x14ac:dyDescent="0.2">
      <c r="B54" s="138" t="s">
        <v>228</v>
      </c>
      <c r="C54" s="140"/>
      <c r="D54" s="139"/>
      <c r="E54" s="139"/>
      <c r="F54" s="140"/>
      <c r="G54" s="140"/>
      <c r="H54" s="140"/>
      <c r="I54" s="139"/>
      <c r="J54" s="139"/>
    </row>
    <row r="55" spans="2:10" ht="14.25" customHeight="1" x14ac:dyDescent="0.2">
      <c r="B55" s="138" t="s">
        <v>229</v>
      </c>
      <c r="C55" s="140"/>
      <c r="D55" s="139"/>
      <c r="E55" s="139"/>
      <c r="F55" s="140"/>
      <c r="G55" s="140"/>
      <c r="H55" s="140"/>
      <c r="I55" s="139"/>
      <c r="J55" s="139"/>
    </row>
    <row r="56" spans="2:10" ht="14.25" customHeight="1" x14ac:dyDescent="0.2">
      <c r="B56" s="138" t="s">
        <v>230</v>
      </c>
      <c r="C56" s="140"/>
      <c r="D56" s="139"/>
      <c r="E56" s="139"/>
      <c r="F56" s="140"/>
      <c r="G56" s="140"/>
      <c r="H56" s="140"/>
      <c r="I56" s="139"/>
      <c r="J56" s="139"/>
    </row>
    <row r="57" spans="2:10" ht="14.25" customHeight="1" x14ac:dyDescent="0.2">
      <c r="B57" s="138" t="s">
        <v>231</v>
      </c>
      <c r="C57" s="139"/>
      <c r="D57" s="139"/>
      <c r="E57" s="139"/>
      <c r="F57" s="139"/>
      <c r="G57" s="139"/>
      <c r="H57" s="139"/>
      <c r="I57" s="139"/>
      <c r="J57" s="139"/>
    </row>
    <row r="58" spans="2:10" ht="14.25" customHeight="1" x14ac:dyDescent="0.2">
      <c r="B58" s="142" t="s">
        <v>13</v>
      </c>
      <c r="C58" s="143" t="s">
        <v>149</v>
      </c>
      <c r="D58" s="142" t="s">
        <v>232</v>
      </c>
      <c r="E58" s="142" t="s">
        <v>233</v>
      </c>
      <c r="F58" s="143" t="s">
        <v>29</v>
      </c>
      <c r="G58" s="143" t="s">
        <v>234</v>
      </c>
      <c r="H58" s="143"/>
      <c r="I58" s="142"/>
      <c r="J58" s="142"/>
    </row>
    <row r="59" spans="2:10" ht="14.25" customHeight="1" x14ac:dyDescent="0.2">
      <c r="B59" s="142" t="s">
        <v>13</v>
      </c>
      <c r="C59" s="143" t="s">
        <v>149</v>
      </c>
      <c r="D59" s="142" t="s">
        <v>235</v>
      </c>
      <c r="E59" s="142" t="s">
        <v>236</v>
      </c>
      <c r="F59" s="143" t="s">
        <v>29</v>
      </c>
      <c r="G59" s="143" t="s">
        <v>234</v>
      </c>
      <c r="H59" s="143"/>
      <c r="I59" s="142"/>
      <c r="J59" s="142"/>
    </row>
    <row r="60" spans="2:10" ht="14.25" customHeight="1" x14ac:dyDescent="0.2">
      <c r="B60" s="142" t="s">
        <v>13</v>
      </c>
      <c r="C60" s="143" t="s">
        <v>149</v>
      </c>
      <c r="D60" s="142" t="s">
        <v>237</v>
      </c>
      <c r="E60" s="142" t="s">
        <v>238</v>
      </c>
      <c r="F60" s="143" t="s">
        <v>29</v>
      </c>
      <c r="G60" s="143" t="s">
        <v>234</v>
      </c>
      <c r="H60" s="143"/>
      <c r="I60" s="142"/>
      <c r="J60" s="142"/>
    </row>
    <row r="61" spans="2:10" ht="14.25" customHeight="1" x14ac:dyDescent="0.2">
      <c r="B61" s="142" t="s">
        <v>13</v>
      </c>
      <c r="C61" s="143" t="s">
        <v>149</v>
      </c>
      <c r="D61" s="142" t="s">
        <v>239</v>
      </c>
      <c r="E61" s="142" t="s">
        <v>240</v>
      </c>
      <c r="F61" s="143" t="s">
        <v>29</v>
      </c>
      <c r="G61" s="143" t="s">
        <v>234</v>
      </c>
      <c r="H61" s="143"/>
      <c r="I61" s="142"/>
      <c r="J61" s="142"/>
    </row>
    <row r="62" spans="2:10" ht="14.25" customHeight="1" x14ac:dyDescent="0.2">
      <c r="B62" s="142" t="s">
        <v>13</v>
      </c>
      <c r="C62" s="143" t="s">
        <v>149</v>
      </c>
      <c r="D62" s="142" t="s">
        <v>241</v>
      </c>
      <c r="E62" s="142" t="s">
        <v>242</v>
      </c>
      <c r="F62" s="143" t="s">
        <v>29</v>
      </c>
      <c r="G62" s="143" t="s">
        <v>234</v>
      </c>
      <c r="H62" s="143"/>
      <c r="I62" s="142"/>
      <c r="J62" s="142"/>
    </row>
    <row r="63" spans="2:10" ht="14.25" customHeight="1" x14ac:dyDescent="0.2">
      <c r="B63" s="142" t="s">
        <v>13</v>
      </c>
      <c r="C63" s="143" t="s">
        <v>149</v>
      </c>
      <c r="D63" s="142" t="s">
        <v>243</v>
      </c>
      <c r="E63" s="142" t="s">
        <v>244</v>
      </c>
      <c r="F63" s="143" t="s">
        <v>29</v>
      </c>
      <c r="G63" s="143" t="s">
        <v>234</v>
      </c>
      <c r="H63" s="143"/>
      <c r="I63" s="142"/>
      <c r="J63" s="142"/>
    </row>
    <row r="64" spans="2:10" ht="14.25" customHeight="1" x14ac:dyDescent="0.2">
      <c r="B64" s="142" t="s">
        <v>13</v>
      </c>
      <c r="C64" s="143" t="s">
        <v>149</v>
      </c>
      <c r="D64" s="142" t="s">
        <v>245</v>
      </c>
      <c r="E64" s="142" t="s">
        <v>246</v>
      </c>
      <c r="F64" s="143" t="s">
        <v>29</v>
      </c>
      <c r="G64" s="143" t="s">
        <v>234</v>
      </c>
      <c r="H64" s="143"/>
      <c r="I64" s="142"/>
      <c r="J64" s="142"/>
    </row>
    <row r="65" spans="2:10" ht="14.25" customHeight="1" x14ac:dyDescent="0.2">
      <c r="B65" s="142" t="s">
        <v>13</v>
      </c>
      <c r="C65" s="143" t="s">
        <v>149</v>
      </c>
      <c r="D65" s="142" t="s">
        <v>247</v>
      </c>
      <c r="E65" s="142" t="s">
        <v>248</v>
      </c>
      <c r="F65" s="143" t="s">
        <v>29</v>
      </c>
      <c r="G65" s="143" t="s">
        <v>234</v>
      </c>
      <c r="H65" s="143"/>
      <c r="I65" s="142"/>
      <c r="J65" s="142"/>
    </row>
    <row r="66" spans="2:10" ht="14.25" customHeight="1" x14ac:dyDescent="0.2">
      <c r="B66" s="142" t="s">
        <v>13</v>
      </c>
      <c r="C66" s="143" t="s">
        <v>149</v>
      </c>
      <c r="D66" s="142" t="s">
        <v>249</v>
      </c>
      <c r="E66" s="142" t="s">
        <v>250</v>
      </c>
      <c r="F66" s="143" t="s">
        <v>29</v>
      </c>
      <c r="G66" s="143" t="s">
        <v>234</v>
      </c>
      <c r="H66" s="143"/>
      <c r="I66" s="142"/>
      <c r="J66" s="142"/>
    </row>
    <row r="67" spans="2:10" ht="14.25" customHeight="1" x14ac:dyDescent="0.2">
      <c r="B67" s="142" t="s">
        <v>13</v>
      </c>
      <c r="C67" s="143" t="s">
        <v>149</v>
      </c>
      <c r="D67" s="142" t="s">
        <v>251</v>
      </c>
      <c r="E67" s="142" t="s">
        <v>252</v>
      </c>
      <c r="F67" s="143" t="s">
        <v>29</v>
      </c>
      <c r="G67" s="143" t="s">
        <v>234</v>
      </c>
      <c r="H67" s="143"/>
      <c r="I67" s="142"/>
      <c r="J67" s="142"/>
    </row>
    <row r="68" spans="2:10" ht="14.25" customHeight="1" x14ac:dyDescent="0.2">
      <c r="B68" s="142" t="s">
        <v>13</v>
      </c>
      <c r="C68" s="143" t="s">
        <v>149</v>
      </c>
      <c r="D68" s="142" t="s">
        <v>253</v>
      </c>
      <c r="E68" s="142" t="s">
        <v>254</v>
      </c>
      <c r="F68" s="143" t="s">
        <v>29</v>
      </c>
      <c r="G68" s="143" t="s">
        <v>234</v>
      </c>
      <c r="H68" s="143"/>
      <c r="I68" s="142"/>
      <c r="J68" s="142"/>
    </row>
    <row r="69" spans="2:10" ht="14.25" customHeight="1" x14ac:dyDescent="0.2">
      <c r="B69" s="138" t="s">
        <v>255</v>
      </c>
      <c r="C69" s="139"/>
      <c r="D69" s="139"/>
      <c r="E69" s="139"/>
      <c r="F69" s="139"/>
      <c r="G69" s="139"/>
      <c r="H69" s="139"/>
      <c r="I69" s="139"/>
      <c r="J69" s="139"/>
    </row>
    <row r="70" spans="2:10" ht="14.25" customHeight="1" x14ac:dyDescent="0.2">
      <c r="B70" s="142" t="s">
        <v>13</v>
      </c>
      <c r="C70" s="143" t="s">
        <v>149</v>
      </c>
      <c r="D70" s="142" t="s">
        <v>256</v>
      </c>
      <c r="E70" s="142" t="s">
        <v>257</v>
      </c>
      <c r="F70" s="143" t="s">
        <v>17</v>
      </c>
      <c r="G70" s="143" t="s">
        <v>154</v>
      </c>
      <c r="H70" s="143"/>
      <c r="I70" s="142"/>
      <c r="J70" s="142"/>
    </row>
    <row r="71" spans="2:10" ht="14.25" customHeight="1" x14ac:dyDescent="0.2">
      <c r="B71" s="142" t="s">
        <v>13</v>
      </c>
      <c r="C71" s="143" t="s">
        <v>149</v>
      </c>
      <c r="D71" s="142" t="s">
        <v>258</v>
      </c>
      <c r="E71" s="142" t="s">
        <v>259</v>
      </c>
      <c r="F71" s="143" t="s">
        <v>17</v>
      </c>
      <c r="G71" s="143" t="s">
        <v>154</v>
      </c>
      <c r="H71" s="143"/>
      <c r="I71" s="142"/>
      <c r="J71" s="142"/>
    </row>
    <row r="72" spans="2:10" ht="14.25" customHeight="1" x14ac:dyDescent="0.2">
      <c r="B72" s="138" t="s">
        <v>260</v>
      </c>
      <c r="C72" s="138"/>
      <c r="D72" s="138"/>
      <c r="E72" s="138"/>
      <c r="F72" s="140"/>
      <c r="G72" s="140"/>
      <c r="H72" s="140"/>
      <c r="I72" s="139"/>
      <c r="J72" s="139"/>
    </row>
    <row r="73" spans="2:10" ht="14.25" customHeight="1" x14ac:dyDescent="0.2">
      <c r="B73" s="142" t="s">
        <v>13</v>
      </c>
      <c r="C73" s="143" t="s">
        <v>261</v>
      </c>
      <c r="D73" s="142" t="s">
        <v>262</v>
      </c>
      <c r="E73" s="142" t="s">
        <v>263</v>
      </c>
      <c r="F73" s="143" t="s">
        <v>17</v>
      </c>
      <c r="G73" s="143" t="s">
        <v>154</v>
      </c>
      <c r="H73" s="226" t="s">
        <v>49</v>
      </c>
      <c r="I73" s="142"/>
      <c r="J73" s="142"/>
    </row>
    <row r="74" spans="2:10" ht="14.25" customHeight="1" x14ac:dyDescent="0.2">
      <c r="B74" s="142" t="s">
        <v>13</v>
      </c>
      <c r="C74" s="143" t="s">
        <v>261</v>
      </c>
      <c r="D74" s="142" t="s">
        <v>264</v>
      </c>
      <c r="E74" s="142" t="s">
        <v>265</v>
      </c>
      <c r="F74" s="143" t="s">
        <v>17</v>
      </c>
      <c r="G74" s="143" t="s">
        <v>154</v>
      </c>
      <c r="H74" s="226" t="s">
        <v>49</v>
      </c>
      <c r="I74" s="142"/>
      <c r="J74" s="142"/>
    </row>
    <row r="75" spans="2:10" ht="14.25" customHeight="1" x14ac:dyDescent="0.2">
      <c r="B75" s="142" t="s">
        <v>13</v>
      </c>
      <c r="C75" s="143" t="s">
        <v>266</v>
      </c>
      <c r="D75" s="142" t="s">
        <v>267</v>
      </c>
      <c r="E75" s="142" t="s">
        <v>268</v>
      </c>
      <c r="F75" s="143" t="s">
        <v>17</v>
      </c>
      <c r="G75" s="143" t="s">
        <v>154</v>
      </c>
      <c r="H75" s="143"/>
      <c r="I75" s="142"/>
      <c r="J75" s="142"/>
    </row>
    <row r="76" spans="2:10" x14ac:dyDescent="0.2">
      <c r="B76" s="138" t="s">
        <v>269</v>
      </c>
      <c r="C76" s="139"/>
      <c r="D76" s="139"/>
      <c r="E76" s="139"/>
      <c r="F76" s="139"/>
      <c r="G76" s="139"/>
      <c r="H76" s="139"/>
      <c r="I76" s="139"/>
      <c r="J76" s="139"/>
    </row>
    <row r="77" spans="2:10" x14ac:dyDescent="0.2">
      <c r="B77" s="142" t="s">
        <v>13</v>
      </c>
      <c r="C77" s="143" t="s">
        <v>261</v>
      </c>
      <c r="D77" s="142" t="s">
        <v>270</v>
      </c>
      <c r="E77" s="142" t="s">
        <v>271</v>
      </c>
      <c r="F77" s="143" t="s">
        <v>17</v>
      </c>
      <c r="G77" s="143" t="s">
        <v>272</v>
      </c>
      <c r="H77" s="226" t="s">
        <v>49</v>
      </c>
      <c r="I77" s="146"/>
      <c r="J77" s="142"/>
    </row>
    <row r="78" spans="2:10" ht="14.25" customHeight="1" x14ac:dyDescent="0.2">
      <c r="B78" s="138" t="s">
        <v>273</v>
      </c>
      <c r="C78" s="140"/>
      <c r="D78" s="139"/>
      <c r="E78" s="139"/>
      <c r="F78" s="140"/>
      <c r="G78" s="140"/>
      <c r="H78" s="140"/>
      <c r="I78" s="139"/>
      <c r="J78" s="139"/>
    </row>
    <row r="79" spans="2:10" ht="15" customHeight="1" x14ac:dyDescent="0.2">
      <c r="B79" s="142" t="s">
        <v>179</v>
      </c>
      <c r="C79" s="143" t="s">
        <v>266</v>
      </c>
      <c r="D79" s="142" t="s">
        <v>274</v>
      </c>
      <c r="E79" s="142" t="s">
        <v>275</v>
      </c>
      <c r="F79" s="143" t="s">
        <v>17</v>
      </c>
      <c r="G79" s="143" t="s">
        <v>154</v>
      </c>
      <c r="H79" s="143"/>
      <c r="I79" s="142"/>
      <c r="J79" s="142"/>
    </row>
    <row r="80" spans="2:10" ht="15" customHeight="1" x14ac:dyDescent="0.2">
      <c r="B80" s="142" t="s">
        <v>179</v>
      </c>
      <c r="C80" s="143" t="s">
        <v>266</v>
      </c>
      <c r="D80" s="142" t="s">
        <v>276</v>
      </c>
      <c r="E80" s="142" t="s">
        <v>277</v>
      </c>
      <c r="F80" s="143" t="s">
        <v>17</v>
      </c>
      <c r="G80" s="143" t="s">
        <v>154</v>
      </c>
      <c r="H80" s="143"/>
      <c r="I80" s="142"/>
      <c r="J80" s="142"/>
    </row>
    <row r="81" spans="2:10" ht="15" customHeight="1" x14ac:dyDescent="0.2">
      <c r="B81" s="142" t="s">
        <v>13</v>
      </c>
      <c r="C81" s="143" t="s">
        <v>261</v>
      </c>
      <c r="D81" s="142" t="s">
        <v>278</v>
      </c>
      <c r="E81" s="142" t="s">
        <v>279</v>
      </c>
      <c r="F81" s="143" t="s">
        <v>17</v>
      </c>
      <c r="G81" s="143" t="s">
        <v>272</v>
      </c>
      <c r="H81" s="226" t="s">
        <v>49</v>
      </c>
      <c r="I81" s="142"/>
      <c r="J81" s="142"/>
    </row>
    <row r="82" spans="2:10" ht="15" customHeight="1" x14ac:dyDescent="0.2">
      <c r="B82" s="142" t="s">
        <v>13</v>
      </c>
      <c r="C82" s="143" t="s">
        <v>261</v>
      </c>
      <c r="D82" s="142" t="s">
        <v>280</v>
      </c>
      <c r="E82" s="142" t="s">
        <v>281</v>
      </c>
      <c r="F82" s="143" t="s">
        <v>17</v>
      </c>
      <c r="G82" s="143" t="s">
        <v>272</v>
      </c>
      <c r="H82" s="226" t="s">
        <v>49</v>
      </c>
      <c r="I82" s="142"/>
      <c r="J82" s="142"/>
    </row>
    <row r="83" spans="2:10" ht="15" customHeight="1" x14ac:dyDescent="0.2">
      <c r="B83" s="142" t="s">
        <v>13</v>
      </c>
      <c r="C83" s="143" t="s">
        <v>261</v>
      </c>
      <c r="D83" s="142" t="s">
        <v>282</v>
      </c>
      <c r="E83" s="142" t="s">
        <v>283</v>
      </c>
      <c r="F83" s="143" t="s">
        <v>17</v>
      </c>
      <c r="G83" s="143" t="s">
        <v>272</v>
      </c>
      <c r="H83" s="226" t="s">
        <v>49</v>
      </c>
      <c r="I83" s="142"/>
      <c r="J83" s="142"/>
    </row>
    <row r="84" spans="2:10" ht="15" customHeight="1" x14ac:dyDescent="0.2">
      <c r="B84" s="142" t="s">
        <v>13</v>
      </c>
      <c r="C84" s="143" t="s">
        <v>261</v>
      </c>
      <c r="D84" s="142" t="s">
        <v>284</v>
      </c>
      <c r="E84" s="142" t="s">
        <v>285</v>
      </c>
      <c r="F84" s="143" t="s">
        <v>17</v>
      </c>
      <c r="G84" s="143" t="s">
        <v>272</v>
      </c>
      <c r="H84" s="226" t="s">
        <v>49</v>
      </c>
      <c r="I84" s="142"/>
      <c r="J84" s="142"/>
    </row>
    <row r="85" spans="2:10" ht="15" customHeight="1" x14ac:dyDescent="0.2">
      <c r="B85" s="142" t="s">
        <v>13</v>
      </c>
      <c r="C85" s="143" t="s">
        <v>261</v>
      </c>
      <c r="D85" s="142" t="s">
        <v>286</v>
      </c>
      <c r="E85" s="142" t="s">
        <v>287</v>
      </c>
      <c r="F85" s="143" t="s">
        <v>17</v>
      </c>
      <c r="G85" s="143" t="s">
        <v>272</v>
      </c>
      <c r="H85" s="226" t="s">
        <v>49</v>
      </c>
      <c r="I85" s="142"/>
      <c r="J85" s="142"/>
    </row>
    <row r="86" spans="2:10" ht="15" customHeight="1" x14ac:dyDescent="0.2">
      <c r="B86" s="142" t="s">
        <v>13</v>
      </c>
      <c r="C86" s="143" t="s">
        <v>261</v>
      </c>
      <c r="D86" s="142" t="s">
        <v>288</v>
      </c>
      <c r="E86" s="142" t="s">
        <v>289</v>
      </c>
      <c r="F86" s="143" t="s">
        <v>17</v>
      </c>
      <c r="G86" s="143" t="s">
        <v>272</v>
      </c>
      <c r="H86" s="226" t="s">
        <v>49</v>
      </c>
      <c r="I86" s="142"/>
      <c r="J86" s="142"/>
    </row>
    <row r="87" spans="2:10" ht="15" customHeight="1" x14ac:dyDescent="0.2">
      <c r="B87" s="142" t="s">
        <v>13</v>
      </c>
      <c r="C87" s="143" t="s">
        <v>261</v>
      </c>
      <c r="D87" s="142" t="s">
        <v>290</v>
      </c>
      <c r="E87" s="142" t="s">
        <v>291</v>
      </c>
      <c r="F87" s="143" t="s">
        <v>17</v>
      </c>
      <c r="G87" s="143" t="s">
        <v>272</v>
      </c>
      <c r="H87" s="226" t="s">
        <v>49</v>
      </c>
      <c r="I87" s="142"/>
      <c r="J87" s="142"/>
    </row>
    <row r="88" spans="2:10" ht="15" customHeight="1" x14ac:dyDescent="0.2">
      <c r="B88" s="142" t="s">
        <v>13</v>
      </c>
      <c r="C88" s="143" t="s">
        <v>261</v>
      </c>
      <c r="D88" s="142" t="s">
        <v>292</v>
      </c>
      <c r="E88" s="142" t="s">
        <v>293</v>
      </c>
      <c r="F88" s="143" t="s">
        <v>17</v>
      </c>
      <c r="G88" s="143" t="s">
        <v>272</v>
      </c>
      <c r="H88" s="226" t="s">
        <v>49</v>
      </c>
      <c r="I88" s="142"/>
      <c r="J88" s="142"/>
    </row>
    <row r="89" spans="2:10" ht="14.25" customHeight="1" x14ac:dyDescent="0.2">
      <c r="B89" s="138" t="s">
        <v>294</v>
      </c>
      <c r="C89" s="139"/>
      <c r="D89" s="139"/>
      <c r="E89" s="139"/>
      <c r="F89" s="140"/>
      <c r="G89" s="140"/>
      <c r="H89" s="140"/>
      <c r="I89" s="139"/>
      <c r="J89" s="139"/>
    </row>
    <row r="90" spans="2:10" ht="14.25" customHeight="1" x14ac:dyDescent="0.2">
      <c r="B90" s="142" t="s">
        <v>295</v>
      </c>
      <c r="C90" s="143" t="s">
        <v>266</v>
      </c>
      <c r="D90" s="142" t="s">
        <v>296</v>
      </c>
      <c r="E90" s="142" t="s">
        <v>297</v>
      </c>
      <c r="F90" s="143" t="s">
        <v>17</v>
      </c>
      <c r="G90" s="143" t="s">
        <v>154</v>
      </c>
      <c r="H90" s="143"/>
      <c r="I90" s="142"/>
      <c r="J90" s="142"/>
    </row>
    <row r="91" spans="2:10" ht="14.25" customHeight="1" x14ac:dyDescent="0.2">
      <c r="B91" s="142" t="s">
        <v>13</v>
      </c>
      <c r="C91" s="143" t="s">
        <v>266</v>
      </c>
      <c r="D91" s="142" t="s">
        <v>298</v>
      </c>
      <c r="E91" s="142" t="s">
        <v>299</v>
      </c>
      <c r="F91" s="143" t="s">
        <v>17</v>
      </c>
      <c r="G91" s="143" t="s">
        <v>154</v>
      </c>
      <c r="H91" s="143"/>
      <c r="I91" s="142"/>
      <c r="J91" s="142"/>
    </row>
    <row r="92" spans="2:10" ht="14.25" customHeight="1" x14ac:dyDescent="0.2">
      <c r="B92" s="142" t="s">
        <v>13</v>
      </c>
      <c r="C92" s="143" t="s">
        <v>266</v>
      </c>
      <c r="D92" s="142" t="s">
        <v>300</v>
      </c>
      <c r="E92" s="142" t="s">
        <v>301</v>
      </c>
      <c r="F92" s="143" t="s">
        <v>17</v>
      </c>
      <c r="G92" s="143" t="s">
        <v>154</v>
      </c>
      <c r="H92" s="143"/>
      <c r="I92" s="142"/>
      <c r="J92" s="142"/>
    </row>
    <row r="93" spans="2:10" ht="14.25" customHeight="1" x14ac:dyDescent="0.2">
      <c r="B93" s="142" t="s">
        <v>13</v>
      </c>
      <c r="C93" s="143" t="s">
        <v>266</v>
      </c>
      <c r="D93" s="142" t="s">
        <v>302</v>
      </c>
      <c r="E93" s="142" t="s">
        <v>303</v>
      </c>
      <c r="F93" s="143" t="s">
        <v>17</v>
      </c>
      <c r="G93" s="143" t="s">
        <v>154</v>
      </c>
      <c r="H93" s="143"/>
      <c r="I93" s="142"/>
      <c r="J93" s="142"/>
    </row>
    <row r="94" spans="2:10" ht="14.25" customHeight="1" x14ac:dyDescent="0.2">
      <c r="B94" s="142" t="s">
        <v>13</v>
      </c>
      <c r="C94" s="143" t="s">
        <v>266</v>
      </c>
      <c r="D94" s="142" t="s">
        <v>304</v>
      </c>
      <c r="E94" s="142" t="s">
        <v>305</v>
      </c>
      <c r="F94" s="143" t="s">
        <v>17</v>
      </c>
      <c r="G94" s="143" t="s">
        <v>154</v>
      </c>
      <c r="H94" s="143"/>
      <c r="I94" s="142"/>
      <c r="J94" s="142"/>
    </row>
    <row r="95" spans="2:10" s="130" customFormat="1" ht="14.25" customHeight="1" x14ac:dyDescent="0.2">
      <c r="B95" s="142" t="s">
        <v>13</v>
      </c>
      <c r="C95" s="143" t="s">
        <v>266</v>
      </c>
      <c r="D95" s="142" t="s">
        <v>306</v>
      </c>
      <c r="E95" s="142" t="s">
        <v>307</v>
      </c>
      <c r="F95" s="143" t="s">
        <v>17</v>
      </c>
      <c r="G95" s="143" t="s">
        <v>154</v>
      </c>
      <c r="H95" s="143"/>
      <c r="I95" s="141"/>
      <c r="J95" s="142"/>
    </row>
    <row r="96" spans="2:10" ht="14.25" customHeight="1" x14ac:dyDescent="0.2">
      <c r="B96" s="138" t="s">
        <v>308</v>
      </c>
      <c r="C96" s="139"/>
      <c r="D96" s="139"/>
      <c r="E96" s="139"/>
      <c r="F96" s="140"/>
      <c r="G96" s="140"/>
      <c r="H96" s="140"/>
      <c r="I96" s="139"/>
      <c r="J96" s="139"/>
    </row>
    <row r="97" spans="2:10" ht="14.25" customHeight="1" x14ac:dyDescent="0.2">
      <c r="B97" s="142" t="s">
        <v>13</v>
      </c>
      <c r="C97" s="143" t="s">
        <v>149</v>
      </c>
      <c r="D97" s="142" t="s">
        <v>309</v>
      </c>
      <c r="E97" s="142" t="s">
        <v>310</v>
      </c>
      <c r="F97" s="143" t="s">
        <v>17</v>
      </c>
      <c r="G97" s="143" t="s">
        <v>154</v>
      </c>
      <c r="H97" s="143"/>
      <c r="I97" s="142"/>
      <c r="J97" s="142"/>
    </row>
    <row r="98" spans="2:10" ht="14.25" customHeight="1" x14ac:dyDescent="0.2">
      <c r="B98" s="142" t="s">
        <v>13</v>
      </c>
      <c r="C98" s="143" t="s">
        <v>149</v>
      </c>
      <c r="D98" s="142" t="s">
        <v>311</v>
      </c>
      <c r="E98" s="142" t="s">
        <v>312</v>
      </c>
      <c r="F98" s="143" t="s">
        <v>17</v>
      </c>
      <c r="G98" s="143" t="s">
        <v>154</v>
      </c>
      <c r="H98" s="143"/>
      <c r="I98" s="142"/>
      <c r="J98" s="142"/>
    </row>
    <row r="99" spans="2:10" ht="14.25" customHeight="1" x14ac:dyDescent="0.2">
      <c r="B99" s="142" t="s">
        <v>13</v>
      </c>
      <c r="C99" s="143" t="s">
        <v>149</v>
      </c>
      <c r="D99" s="142" t="s">
        <v>313</v>
      </c>
      <c r="E99" s="142" t="s">
        <v>314</v>
      </c>
      <c r="F99" s="143" t="s">
        <v>17</v>
      </c>
      <c r="G99" s="143" t="s">
        <v>154</v>
      </c>
      <c r="H99" s="143"/>
      <c r="I99" s="142"/>
      <c r="J99" s="142"/>
    </row>
    <row r="100" spans="2:10" ht="14.25" customHeight="1" x14ac:dyDescent="0.2">
      <c r="B100" s="142" t="s">
        <v>13</v>
      </c>
      <c r="C100" s="143" t="s">
        <v>149</v>
      </c>
      <c r="D100" s="142" t="s">
        <v>315</v>
      </c>
      <c r="E100" s="142" t="s">
        <v>316</v>
      </c>
      <c r="F100" s="143" t="s">
        <v>17</v>
      </c>
      <c r="G100" s="143" t="s">
        <v>154</v>
      </c>
      <c r="H100" s="143"/>
      <c r="I100" s="142"/>
      <c r="J100" s="142"/>
    </row>
    <row r="101" spans="2:10" ht="14.25" customHeight="1" x14ac:dyDescent="0.2">
      <c r="B101" s="142" t="s">
        <v>13</v>
      </c>
      <c r="C101" s="143" t="s">
        <v>149</v>
      </c>
      <c r="D101" s="142" t="s">
        <v>317</v>
      </c>
      <c r="E101" s="142" t="s">
        <v>318</v>
      </c>
      <c r="F101" s="143" t="s">
        <v>17</v>
      </c>
      <c r="G101" s="143" t="s">
        <v>154</v>
      </c>
      <c r="H101" s="143"/>
      <c r="I101" s="142"/>
      <c r="J101" s="142"/>
    </row>
    <row r="102" spans="2:10" ht="14.25" customHeight="1" x14ac:dyDescent="0.2">
      <c r="B102" s="142" t="s">
        <v>13</v>
      </c>
      <c r="C102" s="143" t="s">
        <v>149</v>
      </c>
      <c r="D102" s="142" t="s">
        <v>319</v>
      </c>
      <c r="E102" s="142" t="s">
        <v>320</v>
      </c>
      <c r="F102" s="143" t="s">
        <v>17</v>
      </c>
      <c r="G102" s="143" t="s">
        <v>154</v>
      </c>
      <c r="H102" s="143"/>
      <c r="I102" s="141"/>
      <c r="J102" s="142"/>
    </row>
    <row r="103" spans="2:10" ht="14.25" customHeight="1" x14ac:dyDescent="0.2">
      <c r="B103" s="142" t="s">
        <v>13</v>
      </c>
      <c r="C103" s="143" t="s">
        <v>149</v>
      </c>
      <c r="D103" s="142" t="s">
        <v>321</v>
      </c>
      <c r="E103" s="142" t="s">
        <v>322</v>
      </c>
      <c r="F103" s="143" t="s">
        <v>17</v>
      </c>
      <c r="G103" s="143" t="s">
        <v>154</v>
      </c>
      <c r="H103" s="143"/>
      <c r="I103" s="142"/>
      <c r="J103" s="142"/>
    </row>
    <row r="104" spans="2:10" ht="14.25" customHeight="1" x14ac:dyDescent="0.2">
      <c r="B104" s="142" t="s">
        <v>13</v>
      </c>
      <c r="C104" s="143" t="s">
        <v>149</v>
      </c>
      <c r="D104" s="142" t="s">
        <v>323</v>
      </c>
      <c r="E104" s="142" t="s">
        <v>324</v>
      </c>
      <c r="F104" s="143" t="s">
        <v>17</v>
      </c>
      <c r="G104" s="143" t="s">
        <v>154</v>
      </c>
      <c r="H104" s="143"/>
      <c r="I104" s="142"/>
      <c r="J104" s="142"/>
    </row>
    <row r="105" spans="2:10" ht="14.25" customHeight="1" x14ac:dyDescent="0.2"/>
    <row r="106" spans="2:10" ht="14.25" customHeight="1" x14ac:dyDescent="0.2"/>
    <row r="107" spans="2:10" ht="14.25" customHeight="1" x14ac:dyDescent="0.2"/>
    <row r="108" spans="2:10" s="133" customFormat="1" x14ac:dyDescent="0.2">
      <c r="B108" s="131"/>
      <c r="C108" s="131"/>
      <c r="D108" s="131"/>
      <c r="E108" s="131"/>
      <c r="F108" s="131"/>
      <c r="G108" s="131"/>
      <c r="H108" s="131"/>
      <c r="I108" s="131"/>
      <c r="J108" s="131"/>
    </row>
    <row r="109" spans="2:10" s="133" customFormat="1" x14ac:dyDescent="0.2">
      <c r="B109" s="224"/>
      <c r="C109" s="224"/>
      <c r="D109" s="224"/>
      <c r="E109" s="224"/>
      <c r="F109" s="225"/>
      <c r="G109" s="225"/>
      <c r="H109" s="225"/>
      <c r="I109" s="225"/>
      <c r="J109" s="225"/>
    </row>
    <row r="110" spans="2:10" s="133" customFormat="1" x14ac:dyDescent="0.2">
      <c r="B110" s="224"/>
      <c r="C110" s="224"/>
      <c r="D110" s="224"/>
      <c r="E110" s="224"/>
      <c r="F110" s="225"/>
      <c r="G110" s="225"/>
      <c r="H110" s="225"/>
      <c r="I110" s="225"/>
      <c r="J110" s="225"/>
    </row>
    <row r="111" spans="2:10" s="133" customFormat="1" x14ac:dyDescent="0.2">
      <c r="B111" s="224"/>
      <c r="C111" s="224"/>
      <c r="D111" s="224"/>
      <c r="E111" s="224"/>
      <c r="F111" s="225"/>
      <c r="G111" s="225"/>
      <c r="H111" s="225"/>
      <c r="I111" s="225"/>
      <c r="J111" s="225"/>
    </row>
    <row r="112" spans="2:10" ht="14.25" customHeight="1" x14ac:dyDescent="0.2">
      <c r="B112" s="138" t="s">
        <v>325</v>
      </c>
      <c r="C112" s="140"/>
      <c r="D112" s="139"/>
      <c r="E112" s="139"/>
      <c r="F112" s="140"/>
      <c r="G112" s="140"/>
      <c r="H112" s="140"/>
      <c r="I112" s="139"/>
      <c r="J112" s="139"/>
    </row>
    <row r="113" spans="2:7" ht="14.25" customHeight="1" x14ac:dyDescent="0.2">
      <c r="B113" s="142" t="s">
        <v>13</v>
      </c>
      <c r="C113" s="143" t="s">
        <v>266</v>
      </c>
      <c r="D113" s="142" t="s">
        <v>326</v>
      </c>
      <c r="E113" s="142" t="s">
        <v>327</v>
      </c>
      <c r="F113" s="143" t="s">
        <v>17</v>
      </c>
      <c r="G113" s="143" t="s">
        <v>154</v>
      </c>
    </row>
    <row r="114" spans="2:7" ht="14.25" customHeight="1" x14ac:dyDescent="0.2">
      <c r="B114" s="142" t="s">
        <v>13</v>
      </c>
      <c r="C114" s="143" t="s">
        <v>266</v>
      </c>
      <c r="D114" s="142" t="s">
        <v>328</v>
      </c>
      <c r="E114" s="142" t="s">
        <v>329</v>
      </c>
      <c r="F114" s="143" t="s">
        <v>17</v>
      </c>
      <c r="G114" s="143" t="s">
        <v>154</v>
      </c>
    </row>
    <row r="115" spans="2:7" ht="14.25" customHeight="1" x14ac:dyDescent="0.2">
      <c r="B115" s="142" t="s">
        <v>13</v>
      </c>
      <c r="C115" s="143" t="s">
        <v>266</v>
      </c>
      <c r="D115" s="142" t="s">
        <v>330</v>
      </c>
      <c r="E115" s="142" t="s">
        <v>331</v>
      </c>
      <c r="F115" s="143" t="s">
        <v>17</v>
      </c>
      <c r="G115" s="143" t="s">
        <v>154</v>
      </c>
    </row>
    <row r="116" spans="2:7" ht="14.25" customHeight="1" x14ac:dyDescent="0.2">
      <c r="B116" s="142" t="s">
        <v>13</v>
      </c>
      <c r="C116" s="143" t="s">
        <v>266</v>
      </c>
      <c r="D116" s="142" t="s">
        <v>332</v>
      </c>
      <c r="E116" s="142" t="s">
        <v>333</v>
      </c>
      <c r="F116" s="143" t="s">
        <v>17</v>
      </c>
      <c r="G116" s="143" t="s">
        <v>154</v>
      </c>
    </row>
    <row r="117" spans="2:7" ht="14.25" customHeight="1" x14ac:dyDescent="0.2">
      <c r="B117" s="142" t="s">
        <v>13</v>
      </c>
      <c r="C117" s="143" t="s">
        <v>266</v>
      </c>
      <c r="D117" s="142" t="s">
        <v>334</v>
      </c>
      <c r="E117" s="142" t="s">
        <v>335</v>
      </c>
      <c r="F117" s="143" t="s">
        <v>17</v>
      </c>
      <c r="G117" s="143" t="s">
        <v>154</v>
      </c>
    </row>
    <row r="118" spans="2:7" ht="14.25" customHeight="1" x14ac:dyDescent="0.2">
      <c r="B118" s="142" t="s">
        <v>13</v>
      </c>
      <c r="C118" s="143" t="s">
        <v>266</v>
      </c>
      <c r="D118" s="142" t="s">
        <v>336</v>
      </c>
      <c r="E118" s="142" t="s">
        <v>337</v>
      </c>
      <c r="F118" s="143" t="s">
        <v>17</v>
      </c>
      <c r="G118" s="143" t="s">
        <v>154</v>
      </c>
    </row>
    <row r="119" spans="2:7" ht="14.25" customHeight="1" x14ac:dyDescent="0.2">
      <c r="B119" s="142" t="s">
        <v>13</v>
      </c>
      <c r="C119" s="143" t="s">
        <v>266</v>
      </c>
      <c r="D119" s="142" t="s">
        <v>274</v>
      </c>
      <c r="E119" s="142" t="s">
        <v>338</v>
      </c>
      <c r="F119" s="143" t="s">
        <v>17</v>
      </c>
      <c r="G119" s="143" t="s">
        <v>154</v>
      </c>
    </row>
    <row r="120" spans="2:7" ht="14.25" customHeight="1" x14ac:dyDescent="0.2">
      <c r="B120" s="142" t="s">
        <v>13</v>
      </c>
      <c r="C120" s="143" t="s">
        <v>266</v>
      </c>
      <c r="D120" s="142" t="s">
        <v>339</v>
      </c>
      <c r="E120" s="142" t="s">
        <v>340</v>
      </c>
      <c r="F120" s="143" t="s">
        <v>17</v>
      </c>
      <c r="G120" s="143" t="s">
        <v>154</v>
      </c>
    </row>
    <row r="121" spans="2:7" ht="14.25" customHeight="1" x14ac:dyDescent="0.2">
      <c r="B121" s="142" t="s">
        <v>13</v>
      </c>
      <c r="C121" s="143" t="s">
        <v>266</v>
      </c>
      <c r="D121" s="142" t="s">
        <v>341</v>
      </c>
      <c r="E121" s="142" t="s">
        <v>342</v>
      </c>
      <c r="F121" s="143" t="s">
        <v>17</v>
      </c>
      <c r="G121" s="143" t="s">
        <v>154</v>
      </c>
    </row>
    <row r="122" spans="2:7" ht="14.25" customHeight="1" x14ac:dyDescent="0.2">
      <c r="B122" s="142" t="s">
        <v>13</v>
      </c>
      <c r="C122" s="143" t="s">
        <v>266</v>
      </c>
      <c r="D122" s="142" t="s">
        <v>343</v>
      </c>
      <c r="E122" s="142" t="s">
        <v>344</v>
      </c>
      <c r="F122" s="143" t="s">
        <v>17</v>
      </c>
      <c r="G122" s="143" t="s">
        <v>154</v>
      </c>
    </row>
    <row r="123" spans="2:7" ht="14.25" customHeight="1" x14ac:dyDescent="0.2">
      <c r="B123" s="142" t="s">
        <v>13</v>
      </c>
      <c r="C123" s="143" t="s">
        <v>266</v>
      </c>
      <c r="D123" s="142" t="s">
        <v>345</v>
      </c>
      <c r="E123" s="142" t="s">
        <v>346</v>
      </c>
      <c r="F123" s="143" t="s">
        <v>17</v>
      </c>
      <c r="G123" s="143" t="s">
        <v>154</v>
      </c>
    </row>
    <row r="124" spans="2:7" x14ac:dyDescent="0.2">
      <c r="B124" s="138" t="s">
        <v>347</v>
      </c>
      <c r="C124" s="139"/>
      <c r="D124" s="139"/>
      <c r="E124" s="139"/>
      <c r="F124" s="139"/>
      <c r="G124" s="139"/>
    </row>
    <row r="125" spans="2:7" x14ac:dyDescent="0.2">
      <c r="B125" s="142" t="s">
        <v>13</v>
      </c>
      <c r="C125" s="143" t="s">
        <v>266</v>
      </c>
      <c r="D125" s="142" t="s">
        <v>278</v>
      </c>
      <c r="E125" s="142" t="s">
        <v>279</v>
      </c>
      <c r="F125" s="143" t="s">
        <v>17</v>
      </c>
      <c r="G125" s="143" t="s">
        <v>272</v>
      </c>
    </row>
    <row r="126" spans="2:7" x14ac:dyDescent="0.2">
      <c r="B126" s="142" t="s">
        <v>13</v>
      </c>
      <c r="C126" s="143" t="s">
        <v>266</v>
      </c>
      <c r="D126" s="142" t="s">
        <v>280</v>
      </c>
      <c r="E126" s="142" t="s">
        <v>281</v>
      </c>
      <c r="F126" s="143" t="s">
        <v>17</v>
      </c>
      <c r="G126" s="143" t="s">
        <v>272</v>
      </c>
    </row>
    <row r="127" spans="2:7" x14ac:dyDescent="0.2">
      <c r="B127" s="142" t="s">
        <v>13</v>
      </c>
      <c r="C127" s="143" t="s">
        <v>266</v>
      </c>
      <c r="D127" s="142" t="s">
        <v>282</v>
      </c>
      <c r="E127" s="142" t="s">
        <v>348</v>
      </c>
      <c r="F127" s="143" t="s">
        <v>17</v>
      </c>
      <c r="G127" s="143" t="s">
        <v>272</v>
      </c>
    </row>
    <row r="128" spans="2:7" x14ac:dyDescent="0.2">
      <c r="B128" s="142" t="s">
        <v>13</v>
      </c>
      <c r="C128" s="143" t="s">
        <v>266</v>
      </c>
      <c r="D128" s="142" t="s">
        <v>284</v>
      </c>
      <c r="E128" s="142" t="s">
        <v>349</v>
      </c>
      <c r="F128" s="143" t="s">
        <v>17</v>
      </c>
      <c r="G128" s="143" t="s">
        <v>272</v>
      </c>
    </row>
    <row r="129" spans="2:7" x14ac:dyDescent="0.2">
      <c r="B129" s="142" t="s">
        <v>13</v>
      </c>
      <c r="C129" s="143" t="s">
        <v>266</v>
      </c>
      <c r="D129" s="142" t="s">
        <v>286</v>
      </c>
      <c r="E129" s="142" t="s">
        <v>287</v>
      </c>
      <c r="F129" s="143" t="s">
        <v>17</v>
      </c>
      <c r="G129" s="143" t="s">
        <v>272</v>
      </c>
    </row>
    <row r="130" spans="2:7" x14ac:dyDescent="0.2">
      <c r="B130" s="142" t="s">
        <v>13</v>
      </c>
      <c r="C130" s="143" t="s">
        <v>266</v>
      </c>
      <c r="D130" s="142" t="s">
        <v>288</v>
      </c>
      <c r="E130" s="142" t="s">
        <v>289</v>
      </c>
      <c r="F130" s="143" t="s">
        <v>17</v>
      </c>
      <c r="G130" s="143" t="s">
        <v>272</v>
      </c>
    </row>
    <row r="131" spans="2:7" x14ac:dyDescent="0.2">
      <c r="B131" s="142" t="s">
        <v>13</v>
      </c>
      <c r="C131" s="143" t="s">
        <v>266</v>
      </c>
      <c r="D131" s="142" t="s">
        <v>290</v>
      </c>
      <c r="E131" s="142" t="s">
        <v>291</v>
      </c>
      <c r="F131" s="143" t="s">
        <v>17</v>
      </c>
      <c r="G131" s="143" t="s">
        <v>272</v>
      </c>
    </row>
    <row r="132" spans="2:7" x14ac:dyDescent="0.2">
      <c r="B132" s="142" t="s">
        <v>13</v>
      </c>
      <c r="C132" s="143" t="s">
        <v>266</v>
      </c>
      <c r="D132" s="142" t="s">
        <v>292</v>
      </c>
      <c r="E132" s="142" t="s">
        <v>293</v>
      </c>
      <c r="F132" s="143" t="s">
        <v>17</v>
      </c>
      <c r="G132" s="143" t="s">
        <v>272</v>
      </c>
    </row>
    <row r="133" spans="2:7" x14ac:dyDescent="0.2">
      <c r="B133" s="142" t="s">
        <v>13</v>
      </c>
      <c r="C133" s="143" t="s">
        <v>266</v>
      </c>
      <c r="D133" s="142" t="s">
        <v>350</v>
      </c>
      <c r="E133" s="142" t="s">
        <v>351</v>
      </c>
      <c r="F133" s="143" t="s">
        <v>17</v>
      </c>
      <c r="G133" s="143" t="s">
        <v>272</v>
      </c>
    </row>
    <row r="134" spans="2:7" x14ac:dyDescent="0.2">
      <c r="B134" s="142" t="s">
        <v>13</v>
      </c>
      <c r="C134" s="143" t="s">
        <v>266</v>
      </c>
      <c r="D134" s="142" t="s">
        <v>352</v>
      </c>
      <c r="E134" s="142" t="s">
        <v>353</v>
      </c>
      <c r="F134" s="143" t="s">
        <v>17</v>
      </c>
      <c r="G134" s="143" t="s">
        <v>272</v>
      </c>
    </row>
    <row r="135" spans="2:7" x14ac:dyDescent="0.2">
      <c r="B135" s="142" t="s">
        <v>13</v>
      </c>
      <c r="C135" s="143" t="s">
        <v>266</v>
      </c>
      <c r="D135" s="142" t="s">
        <v>354</v>
      </c>
      <c r="E135" s="142" t="s">
        <v>355</v>
      </c>
      <c r="F135" s="143" t="s">
        <v>17</v>
      </c>
      <c r="G135" s="143" t="s">
        <v>272</v>
      </c>
    </row>
    <row r="136" spans="2:7" x14ac:dyDescent="0.2">
      <c r="B136" s="142" t="s">
        <v>13</v>
      </c>
      <c r="C136" s="143" t="s">
        <v>266</v>
      </c>
      <c r="D136" s="142" t="s">
        <v>356</v>
      </c>
      <c r="E136" s="142" t="s">
        <v>357</v>
      </c>
      <c r="F136" s="143" t="s">
        <v>17</v>
      </c>
      <c r="G136" s="143" t="s">
        <v>272</v>
      </c>
    </row>
    <row r="137" spans="2:7" x14ac:dyDescent="0.2">
      <c r="B137" s="142" t="s">
        <v>13</v>
      </c>
      <c r="C137" s="143" t="s">
        <v>266</v>
      </c>
      <c r="D137" s="142" t="s">
        <v>358</v>
      </c>
      <c r="E137" s="142" t="s">
        <v>359</v>
      </c>
      <c r="F137" s="143" t="s">
        <v>17</v>
      </c>
      <c r="G137" s="143" t="s">
        <v>272</v>
      </c>
    </row>
    <row r="138" spans="2:7" x14ac:dyDescent="0.2">
      <c r="B138" s="142" t="s">
        <v>13</v>
      </c>
      <c r="C138" s="143" t="s">
        <v>266</v>
      </c>
      <c r="D138" s="142" t="s">
        <v>360</v>
      </c>
      <c r="E138" s="142" t="s">
        <v>361</v>
      </c>
      <c r="F138" s="143" t="s">
        <v>17</v>
      </c>
      <c r="G138" s="143" t="s">
        <v>272</v>
      </c>
    </row>
    <row r="139" spans="2:7" x14ac:dyDescent="0.2">
      <c r="B139" s="142" t="s">
        <v>13</v>
      </c>
      <c r="C139" s="143" t="s">
        <v>266</v>
      </c>
      <c r="D139" s="142" t="s">
        <v>362</v>
      </c>
      <c r="E139" s="142" t="s">
        <v>363</v>
      </c>
      <c r="F139" s="143" t="s">
        <v>17</v>
      </c>
      <c r="G139" s="143" t="s">
        <v>272</v>
      </c>
    </row>
    <row r="140" spans="2:7" x14ac:dyDescent="0.2">
      <c r="B140" s="142" t="s">
        <v>13</v>
      </c>
      <c r="C140" s="143" t="s">
        <v>266</v>
      </c>
      <c r="D140" s="142" t="s">
        <v>364</v>
      </c>
      <c r="E140" s="142" t="s">
        <v>365</v>
      </c>
      <c r="F140" s="143" t="s">
        <v>17</v>
      </c>
      <c r="G140" s="143" t="s">
        <v>272</v>
      </c>
    </row>
    <row r="141" spans="2:7" x14ac:dyDescent="0.2">
      <c r="B141" s="142" t="s">
        <v>13</v>
      </c>
      <c r="C141" s="143" t="s">
        <v>266</v>
      </c>
      <c r="D141" s="142" t="s">
        <v>366</v>
      </c>
      <c r="E141" s="142" t="s">
        <v>367</v>
      </c>
      <c r="F141" s="143" t="s">
        <v>17</v>
      </c>
      <c r="G141" s="143" t="s">
        <v>272</v>
      </c>
    </row>
    <row r="142" spans="2:7" x14ac:dyDescent="0.2">
      <c r="B142" s="142" t="s">
        <v>13</v>
      </c>
      <c r="C142" s="143" t="s">
        <v>266</v>
      </c>
      <c r="D142" s="142" t="s">
        <v>368</v>
      </c>
      <c r="E142" s="142" t="s">
        <v>369</v>
      </c>
      <c r="F142" s="143" t="s">
        <v>17</v>
      </c>
      <c r="G142" s="143" t="s">
        <v>272</v>
      </c>
    </row>
  </sheetData>
  <phoneticPr fontId="32" type="noConversion"/>
  <pageMargins left="0.75" right="0.75" top="1" bottom="1" header="0.5" footer="0.5"/>
  <pageSetup paperSize="9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5">
    <tabColor rgb="FFFFC000"/>
  </sheetPr>
  <dimension ref="A1:AD77"/>
  <sheetViews>
    <sheetView zoomScale="85" workbookViewId="0">
      <pane xSplit="4" ySplit="5" topLeftCell="R6" activePane="bottomRight" state="frozen"/>
      <selection pane="topRight" activeCell="E49" sqref="E49"/>
      <selection pane="bottomLeft" activeCell="E49" sqref="E49"/>
      <selection pane="bottomRight"/>
    </sheetView>
  </sheetViews>
  <sheetFormatPr defaultColWidth="9.140625" defaultRowHeight="12.75" x14ac:dyDescent="0.2"/>
  <cols>
    <col min="1" max="1" width="28.140625" style="131" bestFit="1" customWidth="1"/>
    <col min="2" max="2" width="14.85546875" style="131" bestFit="1" customWidth="1"/>
    <col min="3" max="3" width="25.85546875" style="131" bestFit="1" customWidth="1"/>
    <col min="4" max="4" width="8.85546875" style="131" bestFit="1" customWidth="1"/>
    <col min="5" max="14" width="16.85546875" style="131" bestFit="1" customWidth="1"/>
    <col min="15" max="16" width="14.85546875" style="131" bestFit="1" customWidth="1"/>
    <col min="17" max="18" width="11.85546875" style="131" bestFit="1" customWidth="1"/>
    <col min="19" max="20" width="15.42578125" style="131" bestFit="1" customWidth="1"/>
    <col min="21" max="21" width="12.42578125" style="131" bestFit="1" customWidth="1"/>
    <col min="22" max="22" width="12.140625" style="131" bestFit="1" customWidth="1"/>
    <col min="23" max="24" width="15.85546875" style="131" bestFit="1" customWidth="1"/>
    <col min="25" max="25" width="13.140625" style="131" bestFit="1" customWidth="1"/>
    <col min="26" max="26" width="12.85546875" style="131" bestFit="1" customWidth="1"/>
    <col min="27" max="27" width="8.140625" style="131" customWidth="1"/>
    <col min="28" max="28" width="6.85546875" style="131" bestFit="1" customWidth="1"/>
    <col min="29" max="29" width="9.140625" style="131"/>
    <col min="30" max="30" width="5.140625" style="131" bestFit="1" customWidth="1"/>
    <col min="31" max="35" width="9.140625" style="131"/>
    <col min="36" max="39" width="11.140625" style="131" bestFit="1" customWidth="1"/>
    <col min="40" max="16384" width="9.140625" style="131"/>
  </cols>
  <sheetData>
    <row r="1" spans="1:30" x14ac:dyDescent="0.2">
      <c r="A1" s="130" t="s">
        <v>370</v>
      </c>
      <c r="B1" s="131" t="s">
        <v>13</v>
      </c>
      <c r="AB1" s="131" t="s">
        <v>295</v>
      </c>
    </row>
    <row r="3" spans="1:30" ht="15" customHeight="1" x14ac:dyDescent="0.2"/>
    <row r="4" spans="1:30" ht="20.25" customHeight="1" x14ac:dyDescent="0.2">
      <c r="E4" s="152" t="s">
        <v>371</v>
      </c>
    </row>
    <row r="5" spans="1:30" x14ac:dyDescent="0.2">
      <c r="A5" s="136" t="s">
        <v>3</v>
      </c>
      <c r="B5" s="136" t="s">
        <v>5</v>
      </c>
      <c r="C5" s="136" t="s">
        <v>372</v>
      </c>
      <c r="D5" s="136" t="s">
        <v>373</v>
      </c>
      <c r="E5" s="136" t="s">
        <v>374</v>
      </c>
      <c r="F5" s="136" t="s">
        <v>375</v>
      </c>
      <c r="G5" s="136" t="s">
        <v>376</v>
      </c>
      <c r="H5" s="136" t="s">
        <v>377</v>
      </c>
      <c r="I5" s="136" t="s">
        <v>378</v>
      </c>
      <c r="J5" s="136" t="s">
        <v>379</v>
      </c>
      <c r="K5" s="136" t="s">
        <v>380</v>
      </c>
      <c r="L5" s="136" t="s">
        <v>381</v>
      </c>
      <c r="M5" s="136" t="s">
        <v>382</v>
      </c>
      <c r="N5" s="136" t="s">
        <v>383</v>
      </c>
      <c r="O5" s="136" t="s">
        <v>384</v>
      </c>
      <c r="P5" s="136" t="s">
        <v>385</v>
      </c>
      <c r="Q5" s="136" t="s">
        <v>386</v>
      </c>
      <c r="R5" s="136" t="s">
        <v>387</v>
      </c>
      <c r="S5" s="136" t="s">
        <v>388</v>
      </c>
      <c r="T5" s="136" t="s">
        <v>389</v>
      </c>
      <c r="U5" s="136" t="s">
        <v>390</v>
      </c>
      <c r="V5" s="136" t="s">
        <v>391</v>
      </c>
      <c r="W5" s="136" t="s">
        <v>392</v>
      </c>
      <c r="X5" s="136" t="s">
        <v>393</v>
      </c>
      <c r="Y5" s="136" t="s">
        <v>394</v>
      </c>
      <c r="Z5" s="136" t="s">
        <v>395</v>
      </c>
      <c r="AA5" s="151"/>
      <c r="AB5" s="148"/>
      <c r="AC5" s="148"/>
      <c r="AD5" s="147" t="s">
        <v>396</v>
      </c>
    </row>
    <row r="6" spans="1:30" x14ac:dyDescent="0.2">
      <c r="A6" s="139" t="s">
        <v>397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</row>
    <row r="7" spans="1:30" x14ac:dyDescent="0.2">
      <c r="A7" s="139" t="s">
        <v>398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</row>
    <row r="8" spans="1:30" x14ac:dyDescent="0.2">
      <c r="A8" s="142" t="s">
        <v>399</v>
      </c>
      <c r="B8" s="142" t="s">
        <v>18</v>
      </c>
      <c r="C8" s="142" t="s">
        <v>19</v>
      </c>
      <c r="D8" s="142" t="s">
        <v>17</v>
      </c>
      <c r="E8" s="213">
        <v>20.100000000000001</v>
      </c>
      <c r="F8" s="213">
        <v>26.29</v>
      </c>
      <c r="G8" s="213">
        <v>26.88</v>
      </c>
      <c r="H8" s="213">
        <v>28.45</v>
      </c>
      <c r="I8" s="213">
        <v>29.05</v>
      </c>
      <c r="J8" s="213">
        <v>29.05</v>
      </c>
      <c r="K8" s="213">
        <v>29.1</v>
      </c>
      <c r="L8" s="213">
        <v>31.35</v>
      </c>
      <c r="M8" s="213">
        <v>31.21</v>
      </c>
      <c r="N8" s="213">
        <v>32.86</v>
      </c>
      <c r="O8" s="213">
        <v>0.02</v>
      </c>
      <c r="P8" s="213">
        <v>0.04</v>
      </c>
      <c r="Q8" s="213">
        <v>0.02</v>
      </c>
      <c r="R8" s="213">
        <v>0</v>
      </c>
      <c r="S8" s="213">
        <v>0.26</v>
      </c>
      <c r="T8" s="213">
        <v>0.44</v>
      </c>
      <c r="U8" s="213">
        <v>0.19</v>
      </c>
      <c r="V8" s="213">
        <v>0.02</v>
      </c>
      <c r="W8" s="213">
        <v>0</v>
      </c>
      <c r="X8" s="213">
        <v>0.01</v>
      </c>
      <c r="Y8" s="213">
        <v>0</v>
      </c>
      <c r="Z8" s="213">
        <v>0</v>
      </c>
      <c r="AB8" s="150">
        <v>1</v>
      </c>
      <c r="AC8" s="150"/>
      <c r="AD8" s="131">
        <v>0.68</v>
      </c>
    </row>
    <row r="9" spans="1:30" x14ac:dyDescent="0.2">
      <c r="A9" s="142" t="s">
        <v>399</v>
      </c>
      <c r="B9" s="142" t="s">
        <v>32</v>
      </c>
      <c r="C9" s="142" t="s">
        <v>33</v>
      </c>
      <c r="D9" s="142" t="s">
        <v>17</v>
      </c>
      <c r="E9" s="213" t="s">
        <v>400</v>
      </c>
      <c r="F9" s="213" t="s">
        <v>400</v>
      </c>
      <c r="G9" s="213" t="s">
        <v>400</v>
      </c>
      <c r="H9" s="213" t="s">
        <v>400</v>
      </c>
      <c r="I9" s="213" t="s">
        <v>400</v>
      </c>
      <c r="J9" s="213" t="s">
        <v>400</v>
      </c>
      <c r="K9" s="213" t="s">
        <v>400</v>
      </c>
      <c r="L9" s="213" t="s">
        <v>400</v>
      </c>
      <c r="M9" s="213" t="s">
        <v>400</v>
      </c>
      <c r="N9" s="213" t="s">
        <v>400</v>
      </c>
      <c r="O9" s="213">
        <v>0.13</v>
      </c>
      <c r="P9" s="213">
        <v>0.18</v>
      </c>
      <c r="Q9" s="213">
        <v>0.03</v>
      </c>
      <c r="R9" s="213">
        <v>0.01</v>
      </c>
      <c r="S9" s="213">
        <v>0.13</v>
      </c>
      <c r="T9" s="213">
        <v>0.18</v>
      </c>
      <c r="U9" s="213">
        <v>0.02</v>
      </c>
      <c r="V9" s="213">
        <v>0.01</v>
      </c>
      <c r="W9" s="213">
        <v>0.12</v>
      </c>
      <c r="X9" s="213">
        <v>0.18</v>
      </c>
      <c r="Y9" s="213">
        <v>0.02</v>
      </c>
      <c r="Z9" s="213">
        <v>0</v>
      </c>
      <c r="AB9" s="150">
        <v>1</v>
      </c>
      <c r="AC9" s="150"/>
      <c r="AD9" s="131">
        <v>0.84</v>
      </c>
    </row>
    <row r="10" spans="1:30" x14ac:dyDescent="0.2">
      <c r="A10" s="142" t="s">
        <v>399</v>
      </c>
      <c r="B10" s="142" t="s">
        <v>15</v>
      </c>
      <c r="C10" s="142" t="s">
        <v>16</v>
      </c>
      <c r="D10" s="142" t="s">
        <v>17</v>
      </c>
      <c r="E10" s="213">
        <v>24.97</v>
      </c>
      <c r="F10" s="213">
        <v>24.7</v>
      </c>
      <c r="G10" s="213">
        <v>22.17</v>
      </c>
      <c r="H10" s="213">
        <v>22.64</v>
      </c>
      <c r="I10" s="213">
        <v>22.78</v>
      </c>
      <c r="J10" s="213">
        <v>22.47</v>
      </c>
      <c r="K10" s="213">
        <v>21.21</v>
      </c>
      <c r="L10" s="213">
        <v>20.86</v>
      </c>
      <c r="M10" s="213">
        <v>19.649999999999999</v>
      </c>
      <c r="N10" s="213">
        <v>19.23</v>
      </c>
      <c r="O10" s="213">
        <v>0.11</v>
      </c>
      <c r="P10" s="213">
        <v>0.02</v>
      </c>
      <c r="Q10" s="213">
        <v>0.16</v>
      </c>
      <c r="R10" s="213">
        <v>0</v>
      </c>
      <c r="S10" s="213" t="s">
        <v>400</v>
      </c>
      <c r="T10" s="213" t="s">
        <v>400</v>
      </c>
      <c r="U10" s="213" t="s">
        <v>400</v>
      </c>
      <c r="V10" s="213" t="s">
        <v>400</v>
      </c>
      <c r="W10" s="213">
        <v>0.25</v>
      </c>
      <c r="X10" s="213">
        <v>0.1</v>
      </c>
      <c r="Y10" s="213">
        <v>0.35</v>
      </c>
      <c r="Z10" s="213">
        <v>0.01</v>
      </c>
      <c r="AB10" s="150">
        <v>1</v>
      </c>
      <c r="AC10" s="150"/>
      <c r="AD10" s="131">
        <v>0.62</v>
      </c>
    </row>
    <row r="11" spans="1:30" x14ac:dyDescent="0.2">
      <c r="A11" s="142" t="s">
        <v>399</v>
      </c>
      <c r="B11" s="142" t="s">
        <v>25</v>
      </c>
      <c r="C11" s="142" t="s">
        <v>26</v>
      </c>
      <c r="D11" s="142" t="s">
        <v>17</v>
      </c>
      <c r="E11" s="213" t="s">
        <v>400</v>
      </c>
      <c r="F11" s="213" t="s">
        <v>400</v>
      </c>
      <c r="G11" s="213" t="s">
        <v>400</v>
      </c>
      <c r="H11" s="213" t="s">
        <v>400</v>
      </c>
      <c r="I11" s="213" t="s">
        <v>400</v>
      </c>
      <c r="J11" s="213" t="s">
        <v>400</v>
      </c>
      <c r="K11" s="213" t="s">
        <v>400</v>
      </c>
      <c r="L11" s="213" t="s">
        <v>400</v>
      </c>
      <c r="M11" s="213" t="s">
        <v>400</v>
      </c>
      <c r="N11" s="213" t="s">
        <v>400</v>
      </c>
      <c r="O11" s="213">
        <v>0.1</v>
      </c>
      <c r="P11" s="213">
        <v>0.17</v>
      </c>
      <c r="Q11" s="213">
        <v>7.0000000000000007E-2</v>
      </c>
      <c r="R11" s="213">
        <v>0</v>
      </c>
      <c r="S11" s="213">
        <v>0.09</v>
      </c>
      <c r="T11" s="213">
        <v>0.19</v>
      </c>
      <c r="U11" s="213">
        <v>0.04</v>
      </c>
      <c r="V11" s="213">
        <v>0.01</v>
      </c>
      <c r="W11" s="213">
        <v>0.09</v>
      </c>
      <c r="X11" s="213">
        <v>0.19</v>
      </c>
      <c r="Y11" s="213">
        <v>0.04</v>
      </c>
      <c r="Z11" s="213">
        <v>0</v>
      </c>
      <c r="AB11" s="150">
        <v>1</v>
      </c>
      <c r="AC11" s="150"/>
      <c r="AD11" s="131">
        <v>0.65</v>
      </c>
    </row>
    <row r="12" spans="1:30" x14ac:dyDescent="0.2">
      <c r="A12" s="142" t="s">
        <v>399</v>
      </c>
      <c r="B12" s="142" t="s">
        <v>27</v>
      </c>
      <c r="C12" s="142" t="s">
        <v>28</v>
      </c>
      <c r="D12" s="142" t="s">
        <v>29</v>
      </c>
      <c r="E12" s="213">
        <v>11.26</v>
      </c>
      <c r="F12" s="213">
        <v>14.71</v>
      </c>
      <c r="G12" s="213">
        <v>15.67</v>
      </c>
      <c r="H12" s="213">
        <v>17.010000000000002</v>
      </c>
      <c r="I12" s="213">
        <v>17.78</v>
      </c>
      <c r="J12" s="213">
        <v>18.690000000000001</v>
      </c>
      <c r="K12" s="213">
        <v>19.579999999999998</v>
      </c>
      <c r="L12" s="213">
        <v>19.809999999999999</v>
      </c>
      <c r="M12" s="213">
        <v>20</v>
      </c>
      <c r="N12" s="213">
        <v>20.16</v>
      </c>
      <c r="O12" s="213">
        <v>0.1</v>
      </c>
      <c r="P12" s="213">
        <v>0.14000000000000001</v>
      </c>
      <c r="Q12" s="213">
        <v>0.09</v>
      </c>
      <c r="R12" s="213">
        <v>0</v>
      </c>
      <c r="S12" s="213">
        <v>0.1</v>
      </c>
      <c r="T12" s="213">
        <v>0.15</v>
      </c>
      <c r="U12" s="213">
        <v>7.0000000000000007E-2</v>
      </c>
      <c r="V12" s="213">
        <v>0</v>
      </c>
      <c r="W12" s="213">
        <v>0.1</v>
      </c>
      <c r="X12" s="213">
        <v>0.16</v>
      </c>
      <c r="Y12" s="213">
        <v>0.08</v>
      </c>
      <c r="Z12" s="213">
        <v>0</v>
      </c>
      <c r="AB12" s="150">
        <v>1</v>
      </c>
      <c r="AC12" s="150"/>
      <c r="AD12" s="131">
        <v>0.8</v>
      </c>
    </row>
    <row r="13" spans="1:30" x14ac:dyDescent="0.2">
      <c r="A13" s="142" t="s">
        <v>399</v>
      </c>
      <c r="B13" s="142" t="s">
        <v>34</v>
      </c>
      <c r="C13" s="142" t="s">
        <v>35</v>
      </c>
      <c r="D13" s="142" t="s">
        <v>17</v>
      </c>
      <c r="E13" s="213" t="s">
        <v>400</v>
      </c>
      <c r="F13" s="213" t="s">
        <v>400</v>
      </c>
      <c r="G13" s="213" t="s">
        <v>400</v>
      </c>
      <c r="H13" s="213" t="s">
        <v>400</v>
      </c>
      <c r="I13" s="213" t="s">
        <v>400</v>
      </c>
      <c r="J13" s="213" t="s">
        <v>400</v>
      </c>
      <c r="K13" s="213" t="s">
        <v>400</v>
      </c>
      <c r="L13" s="213" t="s">
        <v>400</v>
      </c>
      <c r="M13" s="213" t="s">
        <v>400</v>
      </c>
      <c r="N13" s="213" t="s">
        <v>400</v>
      </c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B13" s="150"/>
      <c r="AC13" s="150"/>
      <c r="AD13" s="131">
        <v>1</v>
      </c>
    </row>
    <row r="14" spans="1:30" x14ac:dyDescent="0.2">
      <c r="A14" s="142" t="s">
        <v>399</v>
      </c>
      <c r="B14" s="142" t="s">
        <v>36</v>
      </c>
      <c r="C14" s="142" t="s">
        <v>37</v>
      </c>
      <c r="D14" s="142" t="s">
        <v>17</v>
      </c>
      <c r="E14" s="213">
        <v>14.71</v>
      </c>
      <c r="F14" s="213">
        <v>14.58</v>
      </c>
      <c r="G14" s="213">
        <v>16.25</v>
      </c>
      <c r="H14" s="213">
        <v>18.309999999999999</v>
      </c>
      <c r="I14" s="213">
        <v>20.11</v>
      </c>
      <c r="J14" s="213">
        <v>22.06</v>
      </c>
      <c r="K14" s="213">
        <v>24.2</v>
      </c>
      <c r="L14" s="213">
        <v>26.56</v>
      </c>
      <c r="M14" s="213">
        <v>29.16</v>
      </c>
      <c r="N14" s="213">
        <v>32</v>
      </c>
      <c r="O14" s="213">
        <v>0.11</v>
      </c>
      <c r="P14" s="213">
        <v>0.18</v>
      </c>
      <c r="Q14" s="213">
        <v>0.04</v>
      </c>
      <c r="R14" s="213">
        <v>0</v>
      </c>
      <c r="S14" s="213">
        <v>0.11</v>
      </c>
      <c r="T14" s="213">
        <v>0.18</v>
      </c>
      <c r="U14" s="213">
        <v>0.03</v>
      </c>
      <c r="V14" s="213">
        <v>0.01</v>
      </c>
      <c r="W14" s="213">
        <v>0.11</v>
      </c>
      <c r="X14" s="213">
        <v>0.19</v>
      </c>
      <c r="Y14" s="213">
        <v>0.03</v>
      </c>
      <c r="Z14" s="213">
        <v>0</v>
      </c>
      <c r="AB14" s="150">
        <v>1</v>
      </c>
      <c r="AC14" s="150"/>
      <c r="AD14" s="131">
        <v>0.68</v>
      </c>
    </row>
    <row r="15" spans="1:30" x14ac:dyDescent="0.2">
      <c r="A15" s="142" t="s">
        <v>399</v>
      </c>
      <c r="B15" s="142" t="s">
        <v>38</v>
      </c>
      <c r="C15" s="142" t="s">
        <v>39</v>
      </c>
      <c r="D15" s="142" t="s">
        <v>17</v>
      </c>
      <c r="E15" s="213">
        <v>1.22</v>
      </c>
      <c r="F15" s="213">
        <v>1.2</v>
      </c>
      <c r="G15" s="213">
        <v>1.27</v>
      </c>
      <c r="H15" s="213">
        <v>1.39</v>
      </c>
      <c r="I15" s="213">
        <v>1.55</v>
      </c>
      <c r="J15" s="213">
        <v>1.82</v>
      </c>
      <c r="K15" s="213">
        <v>2.1800000000000002</v>
      </c>
      <c r="L15" s="213">
        <v>2.1800000000000002</v>
      </c>
      <c r="M15" s="213">
        <v>2.19</v>
      </c>
      <c r="N15" s="213">
        <v>2.2000000000000002</v>
      </c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B15" s="150"/>
      <c r="AC15" s="150"/>
      <c r="AD15" s="131">
        <v>1</v>
      </c>
    </row>
    <row r="16" spans="1:30" x14ac:dyDescent="0.2">
      <c r="A16" s="142" t="s">
        <v>399</v>
      </c>
      <c r="B16" s="142" t="s">
        <v>40</v>
      </c>
      <c r="C16" s="142" t="s">
        <v>41</v>
      </c>
      <c r="D16" s="142" t="s">
        <v>17</v>
      </c>
      <c r="E16" s="213" t="s">
        <v>400</v>
      </c>
      <c r="F16" s="213" t="s">
        <v>400</v>
      </c>
      <c r="G16" s="213" t="s">
        <v>400</v>
      </c>
      <c r="H16" s="213" t="s">
        <v>400</v>
      </c>
      <c r="I16" s="213" t="s">
        <v>400</v>
      </c>
      <c r="J16" s="213" t="s">
        <v>400</v>
      </c>
      <c r="K16" s="213" t="s">
        <v>400</v>
      </c>
      <c r="L16" s="213" t="s">
        <v>400</v>
      </c>
      <c r="M16" s="213" t="s">
        <v>400</v>
      </c>
      <c r="N16" s="213" t="s">
        <v>400</v>
      </c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B16" s="150"/>
      <c r="AC16" s="150"/>
      <c r="AD16" s="131">
        <v>1</v>
      </c>
    </row>
    <row r="17" spans="1:30" x14ac:dyDescent="0.2">
      <c r="A17" s="142" t="s">
        <v>399</v>
      </c>
      <c r="B17" s="142" t="s">
        <v>42</v>
      </c>
      <c r="C17" s="142" t="s">
        <v>43</v>
      </c>
      <c r="D17" s="142" t="s">
        <v>17</v>
      </c>
      <c r="E17" s="213" t="s">
        <v>400</v>
      </c>
      <c r="F17" s="213" t="s">
        <v>400</v>
      </c>
      <c r="G17" s="213" t="s">
        <v>400</v>
      </c>
      <c r="H17" s="213" t="s">
        <v>400</v>
      </c>
      <c r="I17" s="213" t="s">
        <v>400</v>
      </c>
      <c r="J17" s="213" t="s">
        <v>400</v>
      </c>
      <c r="K17" s="213" t="s">
        <v>400</v>
      </c>
      <c r="L17" s="213" t="s">
        <v>400</v>
      </c>
      <c r="M17" s="213" t="s">
        <v>400</v>
      </c>
      <c r="N17" s="213" t="s">
        <v>400</v>
      </c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B17" s="150"/>
      <c r="AC17" s="150"/>
      <c r="AD17" s="131">
        <v>1</v>
      </c>
    </row>
    <row r="18" spans="1:30" x14ac:dyDescent="0.2">
      <c r="A18" s="142" t="s">
        <v>399</v>
      </c>
      <c r="B18" s="142" t="s">
        <v>30</v>
      </c>
      <c r="C18" s="142" t="s">
        <v>31</v>
      </c>
      <c r="D18" s="142" t="s">
        <v>17</v>
      </c>
      <c r="E18" s="213" t="s">
        <v>400</v>
      </c>
      <c r="F18" s="213" t="s">
        <v>400</v>
      </c>
      <c r="G18" s="213" t="s">
        <v>400</v>
      </c>
      <c r="H18" s="213" t="s">
        <v>400</v>
      </c>
      <c r="I18" s="213" t="s">
        <v>400</v>
      </c>
      <c r="J18" s="213" t="s">
        <v>400</v>
      </c>
      <c r="K18" s="213" t="s">
        <v>400</v>
      </c>
      <c r="L18" s="213" t="s">
        <v>400</v>
      </c>
      <c r="M18" s="213" t="s">
        <v>400</v>
      </c>
      <c r="N18" s="213" t="s">
        <v>400</v>
      </c>
      <c r="O18" s="213">
        <v>0.08</v>
      </c>
      <c r="P18" s="213">
        <v>0.1</v>
      </c>
      <c r="Q18" s="213">
        <v>0.15</v>
      </c>
      <c r="R18" s="213">
        <v>0</v>
      </c>
      <c r="S18" s="213">
        <v>0.1</v>
      </c>
      <c r="T18" s="213">
        <v>0.12</v>
      </c>
      <c r="U18" s="213">
        <v>0.13</v>
      </c>
      <c r="V18" s="213">
        <v>0</v>
      </c>
      <c r="W18" s="213">
        <v>0.08</v>
      </c>
      <c r="X18" s="213">
        <v>0.11</v>
      </c>
      <c r="Y18" s="213">
        <v>0.13</v>
      </c>
      <c r="Z18" s="213">
        <v>0</v>
      </c>
      <c r="AB18" s="150">
        <v>1</v>
      </c>
      <c r="AC18" s="150"/>
      <c r="AD18" s="131">
        <v>0.5</v>
      </c>
    </row>
    <row r="19" spans="1:30" x14ac:dyDescent="0.2">
      <c r="A19" s="142" t="s">
        <v>399</v>
      </c>
      <c r="B19" s="142" t="s">
        <v>22</v>
      </c>
      <c r="C19" s="142" t="s">
        <v>23</v>
      </c>
      <c r="D19" s="142" t="s">
        <v>24</v>
      </c>
      <c r="E19" s="213" t="s">
        <v>400</v>
      </c>
      <c r="F19" s="213" t="s">
        <v>400</v>
      </c>
      <c r="G19" s="213" t="s">
        <v>400</v>
      </c>
      <c r="H19" s="213" t="s">
        <v>400</v>
      </c>
      <c r="I19" s="213" t="s">
        <v>400</v>
      </c>
      <c r="J19" s="213" t="s">
        <v>400</v>
      </c>
      <c r="K19" s="213" t="s">
        <v>400</v>
      </c>
      <c r="L19" s="213" t="s">
        <v>400</v>
      </c>
      <c r="M19" s="213" t="s">
        <v>400</v>
      </c>
      <c r="N19" s="213" t="s">
        <v>400</v>
      </c>
      <c r="O19" s="213">
        <v>0.08</v>
      </c>
      <c r="P19" s="213">
        <v>0.1</v>
      </c>
      <c r="Q19" s="213">
        <v>0.15</v>
      </c>
      <c r="R19" s="213">
        <v>0</v>
      </c>
      <c r="S19" s="213">
        <v>0.1</v>
      </c>
      <c r="T19" s="213">
        <v>0.12</v>
      </c>
      <c r="U19" s="213">
        <v>0.13</v>
      </c>
      <c r="V19" s="213">
        <v>0</v>
      </c>
      <c r="W19" s="213">
        <v>7.0000000000000007E-2</v>
      </c>
      <c r="X19" s="213">
        <v>0.11</v>
      </c>
      <c r="Y19" s="213">
        <v>0.12</v>
      </c>
      <c r="Z19" s="213">
        <v>0</v>
      </c>
      <c r="AB19" s="150">
        <v>1</v>
      </c>
      <c r="AC19" s="150"/>
      <c r="AD19" s="131">
        <v>0.68</v>
      </c>
    </row>
    <row r="20" spans="1:30" x14ac:dyDescent="0.2">
      <c r="A20" s="142" t="s">
        <v>399</v>
      </c>
      <c r="B20" s="142" t="s">
        <v>20</v>
      </c>
      <c r="C20" s="142" t="s">
        <v>21</v>
      </c>
      <c r="D20" s="142" t="s">
        <v>17</v>
      </c>
      <c r="E20" s="213">
        <v>3.98</v>
      </c>
      <c r="F20" s="213">
        <v>4.04</v>
      </c>
      <c r="G20" s="213">
        <v>4.12</v>
      </c>
      <c r="H20" s="213">
        <v>4.3</v>
      </c>
      <c r="I20" s="213">
        <v>4.3899999999999997</v>
      </c>
      <c r="J20" s="213">
        <v>4.46</v>
      </c>
      <c r="K20" s="213">
        <v>4.51</v>
      </c>
      <c r="L20" s="213">
        <v>4.5599999999999996</v>
      </c>
      <c r="M20" s="213">
        <v>4.6100000000000003</v>
      </c>
      <c r="N20" s="213">
        <v>4.6399999999999997</v>
      </c>
      <c r="O20" s="213">
        <v>0.08</v>
      </c>
      <c r="P20" s="213">
        <v>0.19</v>
      </c>
      <c r="Q20" s="213">
        <v>7.0000000000000007E-2</v>
      </c>
      <c r="R20" s="213">
        <v>0</v>
      </c>
      <c r="S20" s="213">
        <v>7.0000000000000007E-2</v>
      </c>
      <c r="T20" s="213">
        <v>0.15</v>
      </c>
      <c r="U20" s="213">
        <v>0.04</v>
      </c>
      <c r="V20" s="213">
        <v>0</v>
      </c>
      <c r="W20" s="213">
        <v>0.1</v>
      </c>
      <c r="X20" s="213">
        <v>0.23</v>
      </c>
      <c r="Y20" s="213">
        <v>0.06</v>
      </c>
      <c r="Z20" s="213">
        <v>0</v>
      </c>
      <c r="AB20" s="150">
        <v>1</v>
      </c>
      <c r="AD20" s="131">
        <v>0.61</v>
      </c>
    </row>
    <row r="21" spans="1:30" x14ac:dyDescent="0.2">
      <c r="A21" s="139" t="s">
        <v>401</v>
      </c>
      <c r="B21" s="139"/>
      <c r="C21" s="139"/>
      <c r="D21" s="139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</row>
    <row r="22" spans="1:30" x14ac:dyDescent="0.2">
      <c r="A22" s="142" t="s">
        <v>402</v>
      </c>
      <c r="B22" s="142" t="s">
        <v>18</v>
      </c>
      <c r="C22" s="142" t="s">
        <v>19</v>
      </c>
      <c r="D22" s="142" t="s">
        <v>17</v>
      </c>
      <c r="E22" s="213">
        <v>9.51</v>
      </c>
      <c r="F22" s="213">
        <v>12.43</v>
      </c>
      <c r="G22" s="213">
        <v>12.86</v>
      </c>
      <c r="H22" s="213">
        <v>13.63</v>
      </c>
      <c r="I22" s="213">
        <v>13.9</v>
      </c>
      <c r="J22" s="213">
        <v>13.9</v>
      </c>
      <c r="K22" s="213">
        <v>13.95</v>
      </c>
      <c r="L22" s="213">
        <v>15.06</v>
      </c>
      <c r="M22" s="213">
        <v>15.02</v>
      </c>
      <c r="N22" s="213">
        <v>15.82</v>
      </c>
      <c r="O22" s="213">
        <v>0.02</v>
      </c>
      <c r="P22" s="213">
        <v>0.05</v>
      </c>
      <c r="Q22" s="213">
        <v>0.02</v>
      </c>
      <c r="R22" s="213">
        <v>0</v>
      </c>
      <c r="S22" s="213">
        <v>0.26</v>
      </c>
      <c r="T22" s="213">
        <v>0.43</v>
      </c>
      <c r="U22" s="213">
        <v>0.19</v>
      </c>
      <c r="V22" s="213">
        <v>0.02</v>
      </c>
      <c r="W22" s="213">
        <v>0</v>
      </c>
      <c r="X22" s="213">
        <v>0</v>
      </c>
      <c r="Y22" s="213">
        <v>0</v>
      </c>
      <c r="Z22" s="213">
        <v>0</v>
      </c>
      <c r="AB22" s="150">
        <v>1</v>
      </c>
      <c r="AC22" s="150"/>
      <c r="AD22" s="131">
        <v>0.68</v>
      </c>
    </row>
    <row r="23" spans="1:30" x14ac:dyDescent="0.2">
      <c r="A23" s="142" t="s">
        <v>402</v>
      </c>
      <c r="B23" s="142" t="s">
        <v>32</v>
      </c>
      <c r="C23" s="142" t="s">
        <v>33</v>
      </c>
      <c r="D23" s="142" t="s">
        <v>17</v>
      </c>
      <c r="E23" s="213" t="s">
        <v>400</v>
      </c>
      <c r="F23" s="213" t="s">
        <v>400</v>
      </c>
      <c r="G23" s="213" t="s">
        <v>400</v>
      </c>
      <c r="H23" s="213" t="s">
        <v>400</v>
      </c>
      <c r="I23" s="213" t="s">
        <v>400</v>
      </c>
      <c r="J23" s="213" t="s">
        <v>400</v>
      </c>
      <c r="K23" s="213" t="s">
        <v>400</v>
      </c>
      <c r="L23" s="213" t="s">
        <v>400</v>
      </c>
      <c r="M23" s="213" t="s">
        <v>400</v>
      </c>
      <c r="N23" s="213" t="s">
        <v>400</v>
      </c>
      <c r="O23" s="213">
        <v>0.13</v>
      </c>
      <c r="P23" s="213">
        <v>0.18</v>
      </c>
      <c r="Q23" s="213">
        <v>0.03</v>
      </c>
      <c r="R23" s="213">
        <v>0.01</v>
      </c>
      <c r="S23" s="213">
        <v>0.13</v>
      </c>
      <c r="T23" s="213">
        <v>0.18</v>
      </c>
      <c r="U23" s="213">
        <v>0.02</v>
      </c>
      <c r="V23" s="213">
        <v>0.01</v>
      </c>
      <c r="W23" s="213">
        <v>0.12</v>
      </c>
      <c r="X23" s="213">
        <v>0.18</v>
      </c>
      <c r="Y23" s="213">
        <v>0.02</v>
      </c>
      <c r="Z23" s="213">
        <v>0</v>
      </c>
      <c r="AB23" s="150">
        <v>1</v>
      </c>
      <c r="AC23" s="150"/>
      <c r="AD23" s="131">
        <v>0.84</v>
      </c>
    </row>
    <row r="24" spans="1:30" x14ac:dyDescent="0.2">
      <c r="A24" s="142" t="s">
        <v>402</v>
      </c>
      <c r="B24" s="142" t="s">
        <v>15</v>
      </c>
      <c r="C24" s="142" t="s">
        <v>16</v>
      </c>
      <c r="D24" s="142" t="s">
        <v>17</v>
      </c>
      <c r="E24" s="213">
        <v>11.81</v>
      </c>
      <c r="F24" s="213">
        <v>11.81</v>
      </c>
      <c r="G24" s="213">
        <v>10.61</v>
      </c>
      <c r="H24" s="213">
        <v>10.83</v>
      </c>
      <c r="I24" s="213">
        <v>10.89</v>
      </c>
      <c r="J24" s="213">
        <v>10.77</v>
      </c>
      <c r="K24" s="213">
        <v>10.19</v>
      </c>
      <c r="L24" s="213">
        <v>10.029999999999999</v>
      </c>
      <c r="M24" s="213">
        <v>9.4600000000000009</v>
      </c>
      <c r="N24" s="213">
        <v>9.26</v>
      </c>
      <c r="O24" s="213">
        <v>0.11</v>
      </c>
      <c r="P24" s="213">
        <v>0.02</v>
      </c>
      <c r="Q24" s="213">
        <v>0.15</v>
      </c>
      <c r="R24" s="213">
        <v>0</v>
      </c>
      <c r="S24" s="213" t="s">
        <v>400</v>
      </c>
      <c r="T24" s="213" t="s">
        <v>400</v>
      </c>
      <c r="U24" s="213" t="s">
        <v>400</v>
      </c>
      <c r="V24" s="213" t="s">
        <v>400</v>
      </c>
      <c r="W24" s="213">
        <v>0.25</v>
      </c>
      <c r="X24" s="213">
        <v>0.1</v>
      </c>
      <c r="Y24" s="213">
        <v>0.35</v>
      </c>
      <c r="Z24" s="213">
        <v>0.01</v>
      </c>
      <c r="AB24" s="150">
        <v>1</v>
      </c>
      <c r="AC24" s="150"/>
      <c r="AD24" s="131">
        <v>0.62</v>
      </c>
    </row>
    <row r="25" spans="1:30" x14ac:dyDescent="0.2">
      <c r="A25" s="142" t="s">
        <v>402</v>
      </c>
      <c r="B25" s="142" t="s">
        <v>25</v>
      </c>
      <c r="C25" s="142" t="s">
        <v>26</v>
      </c>
      <c r="D25" s="142" t="s">
        <v>17</v>
      </c>
      <c r="E25" s="213" t="s">
        <v>400</v>
      </c>
      <c r="F25" s="213" t="s">
        <v>400</v>
      </c>
      <c r="G25" s="213" t="s">
        <v>400</v>
      </c>
      <c r="H25" s="213" t="s">
        <v>400</v>
      </c>
      <c r="I25" s="213" t="s">
        <v>400</v>
      </c>
      <c r="J25" s="213" t="s">
        <v>400</v>
      </c>
      <c r="K25" s="213" t="s">
        <v>400</v>
      </c>
      <c r="L25" s="213" t="s">
        <v>400</v>
      </c>
      <c r="M25" s="213" t="s">
        <v>400</v>
      </c>
      <c r="N25" s="213" t="s">
        <v>400</v>
      </c>
      <c r="O25" s="213">
        <v>0.1</v>
      </c>
      <c r="P25" s="213">
        <v>0.17</v>
      </c>
      <c r="Q25" s="213">
        <v>7.0000000000000007E-2</v>
      </c>
      <c r="R25" s="213">
        <v>0</v>
      </c>
      <c r="S25" s="213">
        <v>0.09</v>
      </c>
      <c r="T25" s="213">
        <v>0.19</v>
      </c>
      <c r="U25" s="213">
        <v>0.04</v>
      </c>
      <c r="V25" s="213">
        <v>0.01</v>
      </c>
      <c r="W25" s="213">
        <v>0.09</v>
      </c>
      <c r="X25" s="213">
        <v>0.19</v>
      </c>
      <c r="Y25" s="213">
        <v>0.04</v>
      </c>
      <c r="Z25" s="213">
        <v>0</v>
      </c>
      <c r="AB25" s="150">
        <v>1</v>
      </c>
      <c r="AC25" s="150"/>
      <c r="AD25" s="131">
        <v>0.65</v>
      </c>
    </row>
    <row r="26" spans="1:30" x14ac:dyDescent="0.2">
      <c r="A26" s="142" t="s">
        <v>402</v>
      </c>
      <c r="B26" s="142" t="s">
        <v>27</v>
      </c>
      <c r="C26" s="142" t="s">
        <v>28</v>
      </c>
      <c r="D26" s="142" t="s">
        <v>29</v>
      </c>
      <c r="E26" s="213">
        <v>5.95</v>
      </c>
      <c r="F26" s="213">
        <v>7.04</v>
      </c>
      <c r="G26" s="213">
        <v>7.51</v>
      </c>
      <c r="H26" s="213">
        <v>8.14</v>
      </c>
      <c r="I26" s="213">
        <v>8.51</v>
      </c>
      <c r="J26" s="213">
        <v>8.9600000000000009</v>
      </c>
      <c r="K26" s="213">
        <v>9.41</v>
      </c>
      <c r="L26" s="213">
        <v>9.5299999999999994</v>
      </c>
      <c r="M26" s="213">
        <v>9.6300000000000008</v>
      </c>
      <c r="N26" s="213">
        <v>9.7100000000000009</v>
      </c>
      <c r="O26" s="213">
        <v>0.1</v>
      </c>
      <c r="P26" s="213">
        <v>0.14000000000000001</v>
      </c>
      <c r="Q26" s="213">
        <v>0.09</v>
      </c>
      <c r="R26" s="213">
        <v>0</v>
      </c>
      <c r="S26" s="213">
        <v>0.1</v>
      </c>
      <c r="T26" s="213">
        <v>0.15</v>
      </c>
      <c r="U26" s="213">
        <v>7.0000000000000007E-2</v>
      </c>
      <c r="V26" s="213">
        <v>0</v>
      </c>
      <c r="W26" s="213">
        <v>0.1</v>
      </c>
      <c r="X26" s="213">
        <v>0.16</v>
      </c>
      <c r="Y26" s="213">
        <v>0.08</v>
      </c>
      <c r="Z26" s="213">
        <v>0</v>
      </c>
      <c r="AB26" s="150">
        <v>1</v>
      </c>
      <c r="AC26" s="150"/>
      <c r="AD26" s="131">
        <v>0.8</v>
      </c>
    </row>
    <row r="27" spans="1:30" x14ac:dyDescent="0.2">
      <c r="A27" s="142" t="s">
        <v>402</v>
      </c>
      <c r="B27" s="142" t="s">
        <v>34</v>
      </c>
      <c r="C27" s="142" t="s">
        <v>35</v>
      </c>
      <c r="D27" s="142" t="s">
        <v>17</v>
      </c>
      <c r="E27" s="213" t="s">
        <v>400</v>
      </c>
      <c r="F27" s="213" t="s">
        <v>400</v>
      </c>
      <c r="G27" s="213" t="s">
        <v>400</v>
      </c>
      <c r="H27" s="213" t="s">
        <v>400</v>
      </c>
      <c r="I27" s="213" t="s">
        <v>400</v>
      </c>
      <c r="J27" s="213" t="s">
        <v>400</v>
      </c>
      <c r="K27" s="213" t="s">
        <v>400</v>
      </c>
      <c r="L27" s="213" t="s">
        <v>400</v>
      </c>
      <c r="M27" s="213" t="s">
        <v>400</v>
      </c>
      <c r="N27" s="213" t="s">
        <v>400</v>
      </c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B27" s="150"/>
      <c r="AC27" s="150"/>
      <c r="AD27" s="131">
        <v>1</v>
      </c>
    </row>
    <row r="28" spans="1:30" x14ac:dyDescent="0.2">
      <c r="A28" s="142" t="s">
        <v>402</v>
      </c>
      <c r="B28" s="142" t="s">
        <v>36</v>
      </c>
      <c r="C28" s="142" t="s">
        <v>37</v>
      </c>
      <c r="D28" s="142" t="s">
        <v>17</v>
      </c>
      <c r="E28" s="213">
        <v>6.96</v>
      </c>
      <c r="F28" s="213">
        <v>6.97</v>
      </c>
      <c r="G28" s="213">
        <v>7.78</v>
      </c>
      <c r="H28" s="213">
        <v>8.76</v>
      </c>
      <c r="I28" s="213">
        <v>9.6199999999999992</v>
      </c>
      <c r="J28" s="213">
        <v>10.58</v>
      </c>
      <c r="K28" s="213">
        <v>11.63</v>
      </c>
      <c r="L28" s="213">
        <v>12.78</v>
      </c>
      <c r="M28" s="213">
        <v>14.04</v>
      </c>
      <c r="N28" s="213">
        <v>15.41</v>
      </c>
      <c r="O28" s="213">
        <v>0.11</v>
      </c>
      <c r="P28" s="213">
        <v>0.18</v>
      </c>
      <c r="Q28" s="213">
        <v>0.04</v>
      </c>
      <c r="R28" s="213">
        <v>0</v>
      </c>
      <c r="S28" s="213">
        <v>0.11</v>
      </c>
      <c r="T28" s="213">
        <v>0.18</v>
      </c>
      <c r="U28" s="213">
        <v>0.03</v>
      </c>
      <c r="V28" s="213">
        <v>0.01</v>
      </c>
      <c r="W28" s="213">
        <v>0.11</v>
      </c>
      <c r="X28" s="213">
        <v>0.19</v>
      </c>
      <c r="Y28" s="213">
        <v>0.03</v>
      </c>
      <c r="Z28" s="213">
        <v>0</v>
      </c>
      <c r="AB28" s="150">
        <v>1</v>
      </c>
      <c r="AC28" s="150"/>
      <c r="AD28" s="131">
        <v>0.68</v>
      </c>
    </row>
    <row r="29" spans="1:30" x14ac:dyDescent="0.2">
      <c r="A29" s="142" t="s">
        <v>402</v>
      </c>
      <c r="B29" s="142" t="s">
        <v>38</v>
      </c>
      <c r="C29" s="142" t="s">
        <v>39</v>
      </c>
      <c r="D29" s="142" t="s">
        <v>17</v>
      </c>
      <c r="E29" s="213">
        <v>0.56999999999999995</v>
      </c>
      <c r="F29" s="213">
        <v>0.57999999999999996</v>
      </c>
      <c r="G29" s="213">
        <v>0.61</v>
      </c>
      <c r="H29" s="213">
        <v>0.67</v>
      </c>
      <c r="I29" s="213">
        <v>0.74</v>
      </c>
      <c r="J29" s="213">
        <v>0.87</v>
      </c>
      <c r="K29" s="213">
        <v>1.05</v>
      </c>
      <c r="L29" s="213">
        <v>1.05</v>
      </c>
      <c r="M29" s="213">
        <v>1.05</v>
      </c>
      <c r="N29" s="213">
        <v>1.06</v>
      </c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B29" s="150"/>
      <c r="AC29" s="150"/>
      <c r="AD29" s="131">
        <v>1</v>
      </c>
    </row>
    <row r="30" spans="1:30" x14ac:dyDescent="0.2">
      <c r="A30" s="142" t="s">
        <v>402</v>
      </c>
      <c r="B30" s="142" t="s">
        <v>40</v>
      </c>
      <c r="C30" s="142" t="s">
        <v>41</v>
      </c>
      <c r="D30" s="142" t="s">
        <v>17</v>
      </c>
      <c r="E30" s="213" t="s">
        <v>400</v>
      </c>
      <c r="F30" s="213" t="s">
        <v>400</v>
      </c>
      <c r="G30" s="213" t="s">
        <v>400</v>
      </c>
      <c r="H30" s="213" t="s">
        <v>400</v>
      </c>
      <c r="I30" s="213" t="s">
        <v>400</v>
      </c>
      <c r="J30" s="213" t="s">
        <v>400</v>
      </c>
      <c r="K30" s="213" t="s">
        <v>400</v>
      </c>
      <c r="L30" s="213" t="s">
        <v>400</v>
      </c>
      <c r="M30" s="213" t="s">
        <v>400</v>
      </c>
      <c r="N30" s="213" t="s">
        <v>400</v>
      </c>
      <c r="O30" s="213"/>
      <c r="P30" s="213"/>
      <c r="Q30" s="213"/>
      <c r="R30" s="213"/>
      <c r="S30" s="213"/>
      <c r="T30" s="213"/>
      <c r="U30" s="213"/>
      <c r="V30" s="213"/>
      <c r="W30" s="213"/>
      <c r="X30" s="213"/>
      <c r="Y30" s="213"/>
      <c r="Z30" s="213"/>
      <c r="AB30" s="150"/>
      <c r="AC30" s="150"/>
      <c r="AD30" s="131">
        <v>1</v>
      </c>
    </row>
    <row r="31" spans="1:30" x14ac:dyDescent="0.2">
      <c r="A31" s="142" t="s">
        <v>402</v>
      </c>
      <c r="B31" s="142" t="s">
        <v>42</v>
      </c>
      <c r="C31" s="142" t="s">
        <v>43</v>
      </c>
      <c r="D31" s="142" t="s">
        <v>17</v>
      </c>
      <c r="E31" s="213" t="s">
        <v>400</v>
      </c>
      <c r="F31" s="213" t="s">
        <v>400</v>
      </c>
      <c r="G31" s="213" t="s">
        <v>400</v>
      </c>
      <c r="H31" s="213" t="s">
        <v>400</v>
      </c>
      <c r="I31" s="213" t="s">
        <v>400</v>
      </c>
      <c r="J31" s="213" t="s">
        <v>400</v>
      </c>
      <c r="K31" s="213" t="s">
        <v>400</v>
      </c>
      <c r="L31" s="213" t="s">
        <v>400</v>
      </c>
      <c r="M31" s="213" t="s">
        <v>400</v>
      </c>
      <c r="N31" s="213" t="s">
        <v>400</v>
      </c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B31" s="150"/>
      <c r="AC31" s="150"/>
      <c r="AD31" s="131">
        <v>1</v>
      </c>
    </row>
    <row r="32" spans="1:30" x14ac:dyDescent="0.2">
      <c r="A32" s="142" t="s">
        <v>402</v>
      </c>
      <c r="B32" s="142" t="s">
        <v>30</v>
      </c>
      <c r="C32" s="142" t="s">
        <v>31</v>
      </c>
      <c r="D32" s="142" t="s">
        <v>17</v>
      </c>
      <c r="E32" s="213" t="s">
        <v>400</v>
      </c>
      <c r="F32" s="213" t="s">
        <v>400</v>
      </c>
      <c r="G32" s="213" t="s">
        <v>400</v>
      </c>
      <c r="H32" s="213" t="s">
        <v>400</v>
      </c>
      <c r="I32" s="213" t="s">
        <v>400</v>
      </c>
      <c r="J32" s="213" t="s">
        <v>400</v>
      </c>
      <c r="K32" s="213" t="s">
        <v>400</v>
      </c>
      <c r="L32" s="213" t="s">
        <v>400</v>
      </c>
      <c r="M32" s="213" t="s">
        <v>400</v>
      </c>
      <c r="N32" s="213" t="s">
        <v>400</v>
      </c>
      <c r="O32" s="213">
        <v>0.08</v>
      </c>
      <c r="P32" s="213">
        <v>0.1</v>
      </c>
      <c r="Q32" s="213">
        <v>0.15</v>
      </c>
      <c r="R32" s="213">
        <v>0</v>
      </c>
      <c r="S32" s="213">
        <v>0.1</v>
      </c>
      <c r="T32" s="213">
        <v>0.12</v>
      </c>
      <c r="U32" s="213">
        <v>0.13</v>
      </c>
      <c r="V32" s="213">
        <v>0</v>
      </c>
      <c r="W32" s="213">
        <v>0.08</v>
      </c>
      <c r="X32" s="213">
        <v>0.11</v>
      </c>
      <c r="Y32" s="213">
        <v>0.13</v>
      </c>
      <c r="Z32" s="213">
        <v>0</v>
      </c>
      <c r="AB32" s="150">
        <v>1</v>
      </c>
      <c r="AC32" s="150"/>
      <c r="AD32" s="131">
        <v>0.5</v>
      </c>
    </row>
    <row r="33" spans="1:30" x14ac:dyDescent="0.2">
      <c r="A33" s="142" t="s">
        <v>402</v>
      </c>
      <c r="B33" s="142" t="s">
        <v>22</v>
      </c>
      <c r="C33" s="142" t="s">
        <v>23</v>
      </c>
      <c r="D33" s="142" t="s">
        <v>24</v>
      </c>
      <c r="E33" s="213" t="s">
        <v>400</v>
      </c>
      <c r="F33" s="213" t="s">
        <v>400</v>
      </c>
      <c r="G33" s="213" t="s">
        <v>400</v>
      </c>
      <c r="H33" s="213" t="s">
        <v>400</v>
      </c>
      <c r="I33" s="213" t="s">
        <v>400</v>
      </c>
      <c r="J33" s="213" t="s">
        <v>400</v>
      </c>
      <c r="K33" s="213" t="s">
        <v>400</v>
      </c>
      <c r="L33" s="213" t="s">
        <v>400</v>
      </c>
      <c r="M33" s="213" t="s">
        <v>400</v>
      </c>
      <c r="N33" s="213" t="s">
        <v>400</v>
      </c>
      <c r="O33" s="213">
        <v>0.08</v>
      </c>
      <c r="P33" s="213">
        <v>0.1</v>
      </c>
      <c r="Q33" s="213">
        <v>0.15</v>
      </c>
      <c r="R33" s="213">
        <v>0</v>
      </c>
      <c r="S33" s="213">
        <v>0.1</v>
      </c>
      <c r="T33" s="213">
        <v>0.12</v>
      </c>
      <c r="U33" s="213">
        <v>0.13</v>
      </c>
      <c r="V33" s="213">
        <v>0</v>
      </c>
      <c r="W33" s="213">
        <v>7.0000000000000007E-2</v>
      </c>
      <c r="X33" s="213">
        <v>0.11</v>
      </c>
      <c r="Y33" s="213">
        <v>0.12</v>
      </c>
      <c r="Z33" s="213">
        <v>0</v>
      </c>
      <c r="AB33" s="150">
        <v>1</v>
      </c>
      <c r="AC33" s="150"/>
      <c r="AD33" s="131">
        <v>0.68</v>
      </c>
    </row>
    <row r="34" spans="1:30" x14ac:dyDescent="0.2">
      <c r="A34" s="142" t="s">
        <v>402</v>
      </c>
      <c r="B34" s="142" t="s">
        <v>20</v>
      </c>
      <c r="C34" s="142" t="s">
        <v>21</v>
      </c>
      <c r="D34" s="142" t="s">
        <v>17</v>
      </c>
      <c r="E34" s="213">
        <v>1.88</v>
      </c>
      <c r="F34" s="213">
        <v>1.93</v>
      </c>
      <c r="G34" s="213">
        <v>1.98</v>
      </c>
      <c r="H34" s="213">
        <v>2.06</v>
      </c>
      <c r="I34" s="213">
        <v>2.1</v>
      </c>
      <c r="J34" s="213">
        <v>2.14</v>
      </c>
      <c r="K34" s="213">
        <v>2.17</v>
      </c>
      <c r="L34" s="213">
        <v>2.2000000000000002</v>
      </c>
      <c r="M34" s="213">
        <v>2.2200000000000002</v>
      </c>
      <c r="N34" s="213">
        <v>2.2400000000000002</v>
      </c>
      <c r="O34" s="213">
        <v>0.08</v>
      </c>
      <c r="P34" s="213">
        <v>0.19</v>
      </c>
      <c r="Q34" s="213">
        <v>7.0000000000000007E-2</v>
      </c>
      <c r="R34" s="213">
        <v>0</v>
      </c>
      <c r="S34" s="213">
        <v>7.0000000000000007E-2</v>
      </c>
      <c r="T34" s="213">
        <v>0.15</v>
      </c>
      <c r="U34" s="213">
        <v>0.04</v>
      </c>
      <c r="V34" s="213">
        <v>0</v>
      </c>
      <c r="W34" s="213">
        <v>0.1</v>
      </c>
      <c r="X34" s="213">
        <v>0.23</v>
      </c>
      <c r="Y34" s="213">
        <v>0.06</v>
      </c>
      <c r="Z34" s="213">
        <v>0</v>
      </c>
      <c r="AB34" s="150">
        <v>1</v>
      </c>
      <c r="AD34" s="131">
        <v>0.61</v>
      </c>
    </row>
    <row r="35" spans="1:30" x14ac:dyDescent="0.2">
      <c r="A35" s="139" t="s">
        <v>403</v>
      </c>
      <c r="B35" s="139"/>
      <c r="C35" s="139"/>
      <c r="D35" s="139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</row>
    <row r="36" spans="1:30" x14ac:dyDescent="0.2">
      <c r="A36" s="142" t="s">
        <v>179</v>
      </c>
      <c r="B36" s="142" t="s">
        <v>18</v>
      </c>
      <c r="C36" s="142" t="s">
        <v>19</v>
      </c>
      <c r="D36" s="142" t="s">
        <v>17</v>
      </c>
      <c r="E36" s="213">
        <v>39.71</v>
      </c>
      <c r="F36" s="213">
        <v>50.76</v>
      </c>
      <c r="G36" s="213">
        <v>52.71</v>
      </c>
      <c r="H36" s="213">
        <v>55.73</v>
      </c>
      <c r="I36" s="213">
        <v>55.54</v>
      </c>
      <c r="J36" s="213">
        <v>55.55</v>
      </c>
      <c r="K36" s="213">
        <v>55.47</v>
      </c>
      <c r="L36" s="213">
        <v>59.52</v>
      </c>
      <c r="M36" s="213">
        <v>59.03</v>
      </c>
      <c r="N36" s="213">
        <v>61.86</v>
      </c>
      <c r="O36" s="213">
        <v>0.03</v>
      </c>
      <c r="P36" s="213">
        <v>0.06</v>
      </c>
      <c r="Q36" s="213">
        <v>0.03</v>
      </c>
      <c r="R36" s="213">
        <v>0</v>
      </c>
      <c r="S36" s="213">
        <v>0.25</v>
      </c>
      <c r="T36" s="213">
        <v>0.42</v>
      </c>
      <c r="U36" s="213">
        <v>0.19</v>
      </c>
      <c r="V36" s="213">
        <v>0.02</v>
      </c>
      <c r="W36" s="213">
        <v>0</v>
      </c>
      <c r="X36" s="213">
        <v>0</v>
      </c>
      <c r="Y36" s="213">
        <v>0</v>
      </c>
      <c r="Z36" s="213">
        <v>0</v>
      </c>
      <c r="AB36" s="150">
        <v>1</v>
      </c>
      <c r="AC36" s="150"/>
      <c r="AD36" s="131">
        <v>0.68</v>
      </c>
    </row>
    <row r="37" spans="1:30" x14ac:dyDescent="0.2">
      <c r="A37" s="142" t="s">
        <v>179</v>
      </c>
      <c r="B37" s="142" t="s">
        <v>32</v>
      </c>
      <c r="C37" s="142" t="s">
        <v>33</v>
      </c>
      <c r="D37" s="142" t="s">
        <v>17</v>
      </c>
      <c r="E37" s="213" t="s">
        <v>400</v>
      </c>
      <c r="F37" s="213" t="s">
        <v>400</v>
      </c>
      <c r="G37" s="213" t="s">
        <v>400</v>
      </c>
      <c r="H37" s="213" t="s">
        <v>400</v>
      </c>
      <c r="I37" s="213" t="s">
        <v>400</v>
      </c>
      <c r="J37" s="213" t="s">
        <v>400</v>
      </c>
      <c r="K37" s="213" t="s">
        <v>400</v>
      </c>
      <c r="L37" s="213" t="s">
        <v>400</v>
      </c>
      <c r="M37" s="213" t="s">
        <v>400</v>
      </c>
      <c r="N37" s="213" t="s">
        <v>400</v>
      </c>
      <c r="O37" s="213">
        <v>0.13</v>
      </c>
      <c r="P37" s="213">
        <v>0.18</v>
      </c>
      <c r="Q37" s="213">
        <v>0.03</v>
      </c>
      <c r="R37" s="213">
        <v>0.01</v>
      </c>
      <c r="S37" s="213">
        <v>0.13</v>
      </c>
      <c r="T37" s="213">
        <v>0.18</v>
      </c>
      <c r="U37" s="213">
        <v>0.02</v>
      </c>
      <c r="V37" s="213">
        <v>0.01</v>
      </c>
      <c r="W37" s="213">
        <v>0.12</v>
      </c>
      <c r="X37" s="213">
        <v>0.18</v>
      </c>
      <c r="Y37" s="213">
        <v>0.02</v>
      </c>
      <c r="Z37" s="213">
        <v>0</v>
      </c>
      <c r="AB37" s="150">
        <v>1</v>
      </c>
      <c r="AC37" s="150"/>
      <c r="AD37" s="131">
        <v>0.84</v>
      </c>
    </row>
    <row r="38" spans="1:30" x14ac:dyDescent="0.2">
      <c r="A38" s="142" t="s">
        <v>179</v>
      </c>
      <c r="B38" s="142" t="s">
        <v>15</v>
      </c>
      <c r="C38" s="142" t="s">
        <v>16</v>
      </c>
      <c r="D38" s="142" t="s">
        <v>17</v>
      </c>
      <c r="E38" s="213">
        <v>48.2</v>
      </c>
      <c r="F38" s="213">
        <v>47.33</v>
      </c>
      <c r="G38" s="213">
        <v>42.43</v>
      </c>
      <c r="H38" s="213">
        <v>42.29</v>
      </c>
      <c r="I38" s="213">
        <v>42.56</v>
      </c>
      <c r="J38" s="213">
        <v>41.86</v>
      </c>
      <c r="K38" s="213">
        <v>39.35</v>
      </c>
      <c r="L38" s="213">
        <v>38.54</v>
      </c>
      <c r="M38" s="213">
        <v>36.159999999999997</v>
      </c>
      <c r="N38" s="213">
        <v>35.21</v>
      </c>
      <c r="O38" s="213">
        <v>0.11</v>
      </c>
      <c r="P38" s="213">
        <v>0.02</v>
      </c>
      <c r="Q38" s="213">
        <v>0.15</v>
      </c>
      <c r="R38" s="213">
        <v>0</v>
      </c>
      <c r="S38" s="213" t="s">
        <v>400</v>
      </c>
      <c r="T38" s="213" t="s">
        <v>400</v>
      </c>
      <c r="U38" s="213" t="s">
        <v>400</v>
      </c>
      <c r="V38" s="213" t="s">
        <v>400</v>
      </c>
      <c r="W38" s="213">
        <v>0.25</v>
      </c>
      <c r="X38" s="213">
        <v>0.11</v>
      </c>
      <c r="Y38" s="213">
        <v>0.36</v>
      </c>
      <c r="Z38" s="213">
        <v>0.01</v>
      </c>
      <c r="AB38" s="150">
        <v>1</v>
      </c>
      <c r="AC38" s="150"/>
      <c r="AD38" s="131">
        <v>0.62</v>
      </c>
    </row>
    <row r="39" spans="1:30" x14ac:dyDescent="0.2">
      <c r="A39" s="142" t="s">
        <v>179</v>
      </c>
      <c r="B39" s="142" t="s">
        <v>25</v>
      </c>
      <c r="C39" s="142" t="s">
        <v>26</v>
      </c>
      <c r="D39" s="142" t="s">
        <v>17</v>
      </c>
      <c r="E39" s="213" t="s">
        <v>400</v>
      </c>
      <c r="F39" s="213" t="s">
        <v>400</v>
      </c>
      <c r="G39" s="213" t="s">
        <v>400</v>
      </c>
      <c r="H39" s="213" t="s">
        <v>400</v>
      </c>
      <c r="I39" s="213" t="s">
        <v>400</v>
      </c>
      <c r="J39" s="213" t="s">
        <v>400</v>
      </c>
      <c r="K39" s="213" t="s">
        <v>400</v>
      </c>
      <c r="L39" s="213" t="s">
        <v>400</v>
      </c>
      <c r="M39" s="213" t="s">
        <v>400</v>
      </c>
      <c r="N39" s="213" t="s">
        <v>400</v>
      </c>
      <c r="O39" s="213">
        <v>0.1</v>
      </c>
      <c r="P39" s="213">
        <v>0.17</v>
      </c>
      <c r="Q39" s="213">
        <v>7.0000000000000007E-2</v>
      </c>
      <c r="R39" s="213">
        <v>0</v>
      </c>
      <c r="S39" s="213">
        <v>0.09</v>
      </c>
      <c r="T39" s="213">
        <v>0.19</v>
      </c>
      <c r="U39" s="213">
        <v>0.04</v>
      </c>
      <c r="V39" s="213">
        <v>0.01</v>
      </c>
      <c r="W39" s="213">
        <v>0.09</v>
      </c>
      <c r="X39" s="213">
        <v>0.19</v>
      </c>
      <c r="Y39" s="213">
        <v>0.04</v>
      </c>
      <c r="Z39" s="213">
        <v>0</v>
      </c>
      <c r="AB39" s="150">
        <v>1</v>
      </c>
      <c r="AC39" s="150"/>
      <c r="AD39" s="131">
        <v>0.65</v>
      </c>
    </row>
    <row r="40" spans="1:30" x14ac:dyDescent="0.2">
      <c r="A40" s="142" t="s">
        <v>179</v>
      </c>
      <c r="B40" s="142" t="s">
        <v>27</v>
      </c>
      <c r="C40" s="142" t="s">
        <v>28</v>
      </c>
      <c r="D40" s="142" t="s">
        <v>29</v>
      </c>
      <c r="E40" s="213">
        <v>36.9</v>
      </c>
      <c r="F40" s="213">
        <v>28.85</v>
      </c>
      <c r="G40" s="213">
        <v>30.69</v>
      </c>
      <c r="H40" s="213">
        <v>32.520000000000003</v>
      </c>
      <c r="I40" s="213">
        <v>34</v>
      </c>
      <c r="J40" s="213">
        <v>35.619999999999997</v>
      </c>
      <c r="K40" s="213">
        <v>37.18</v>
      </c>
      <c r="L40" s="213">
        <v>37.46</v>
      </c>
      <c r="M40" s="213">
        <v>37.659999999999997</v>
      </c>
      <c r="N40" s="213">
        <v>37.78</v>
      </c>
      <c r="O40" s="213">
        <v>0.1</v>
      </c>
      <c r="P40" s="213">
        <v>0.14000000000000001</v>
      </c>
      <c r="Q40" s="213">
        <v>0.09</v>
      </c>
      <c r="R40" s="213">
        <v>0</v>
      </c>
      <c r="S40" s="213">
        <v>0.1</v>
      </c>
      <c r="T40" s="213">
        <v>0.15</v>
      </c>
      <c r="U40" s="213">
        <v>7.0000000000000007E-2</v>
      </c>
      <c r="V40" s="213">
        <v>0</v>
      </c>
      <c r="W40" s="213">
        <v>0.1</v>
      </c>
      <c r="X40" s="213">
        <v>0.16</v>
      </c>
      <c r="Y40" s="213">
        <v>0.08</v>
      </c>
      <c r="Z40" s="213">
        <v>0</v>
      </c>
      <c r="AB40" s="150">
        <v>1</v>
      </c>
      <c r="AC40" s="150"/>
      <c r="AD40" s="131">
        <v>0.8</v>
      </c>
    </row>
    <row r="41" spans="1:30" x14ac:dyDescent="0.2">
      <c r="A41" s="142" t="s">
        <v>179</v>
      </c>
      <c r="B41" s="142" t="s">
        <v>34</v>
      </c>
      <c r="C41" s="142" t="s">
        <v>35</v>
      </c>
      <c r="D41" s="142" t="s">
        <v>17</v>
      </c>
      <c r="E41" s="213" t="s">
        <v>400</v>
      </c>
      <c r="F41" s="213" t="s">
        <v>400</v>
      </c>
      <c r="G41" s="213" t="s">
        <v>400</v>
      </c>
      <c r="H41" s="213" t="s">
        <v>400</v>
      </c>
      <c r="I41" s="213" t="s">
        <v>400</v>
      </c>
      <c r="J41" s="213" t="s">
        <v>400</v>
      </c>
      <c r="K41" s="213" t="s">
        <v>400</v>
      </c>
      <c r="L41" s="213" t="s">
        <v>400</v>
      </c>
      <c r="M41" s="213" t="s">
        <v>400</v>
      </c>
      <c r="N41" s="213" t="s">
        <v>400</v>
      </c>
      <c r="O41" s="213"/>
      <c r="P41" s="213"/>
      <c r="Q41" s="213"/>
      <c r="R41" s="213"/>
      <c r="S41" s="213"/>
      <c r="T41" s="213"/>
      <c r="U41" s="213"/>
      <c r="V41" s="213"/>
      <c r="W41" s="213"/>
      <c r="X41" s="213"/>
      <c r="Y41" s="213"/>
      <c r="Z41" s="213"/>
      <c r="AB41" s="150"/>
      <c r="AC41" s="150"/>
      <c r="AD41" s="131">
        <v>1</v>
      </c>
    </row>
    <row r="42" spans="1:30" x14ac:dyDescent="0.2">
      <c r="A42" s="142" t="s">
        <v>179</v>
      </c>
      <c r="B42" s="142" t="s">
        <v>36</v>
      </c>
      <c r="C42" s="142" t="s">
        <v>37</v>
      </c>
      <c r="D42" s="142" t="s">
        <v>17</v>
      </c>
      <c r="E42" s="213">
        <v>28.4</v>
      </c>
      <c r="F42" s="213">
        <v>28.59</v>
      </c>
      <c r="G42" s="213">
        <v>31.83</v>
      </c>
      <c r="H42" s="213">
        <v>35.01</v>
      </c>
      <c r="I42" s="213">
        <v>38.46</v>
      </c>
      <c r="J42" s="213">
        <v>42.05</v>
      </c>
      <c r="K42" s="213">
        <v>45.96</v>
      </c>
      <c r="L42" s="213">
        <v>50.23</v>
      </c>
      <c r="M42" s="213">
        <v>54.89</v>
      </c>
      <c r="N42" s="213">
        <v>59.97</v>
      </c>
      <c r="O42" s="213">
        <v>0.11</v>
      </c>
      <c r="P42" s="213">
        <v>0.18</v>
      </c>
      <c r="Q42" s="213">
        <v>0.04</v>
      </c>
      <c r="R42" s="213">
        <v>0</v>
      </c>
      <c r="S42" s="213">
        <v>0.11</v>
      </c>
      <c r="T42" s="213">
        <v>0.18</v>
      </c>
      <c r="U42" s="213">
        <v>0.03</v>
      </c>
      <c r="V42" s="213">
        <v>0.01</v>
      </c>
      <c r="W42" s="213">
        <v>0.11</v>
      </c>
      <c r="X42" s="213">
        <v>0.19</v>
      </c>
      <c r="Y42" s="213">
        <v>0.03</v>
      </c>
      <c r="Z42" s="213">
        <v>0</v>
      </c>
      <c r="AB42" s="150">
        <v>1</v>
      </c>
      <c r="AC42" s="150"/>
      <c r="AD42" s="131">
        <v>0.68</v>
      </c>
    </row>
    <row r="43" spans="1:30" x14ac:dyDescent="0.2">
      <c r="A43" s="142" t="s">
        <v>179</v>
      </c>
      <c r="B43" s="142" t="s">
        <v>38</v>
      </c>
      <c r="C43" s="142" t="s">
        <v>39</v>
      </c>
      <c r="D43" s="142" t="s">
        <v>17</v>
      </c>
      <c r="E43" s="213">
        <v>2.35</v>
      </c>
      <c r="F43" s="213">
        <v>2.36</v>
      </c>
      <c r="G43" s="213">
        <v>2.4900000000000002</v>
      </c>
      <c r="H43" s="213">
        <v>2.66</v>
      </c>
      <c r="I43" s="213">
        <v>2.97</v>
      </c>
      <c r="J43" s="213">
        <v>3.48</v>
      </c>
      <c r="K43" s="213">
        <v>4.13</v>
      </c>
      <c r="L43" s="213">
        <v>4.13</v>
      </c>
      <c r="M43" s="213">
        <v>4.12</v>
      </c>
      <c r="N43" s="213">
        <v>4.1100000000000003</v>
      </c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B43" s="150"/>
      <c r="AC43" s="150"/>
      <c r="AD43" s="131">
        <v>1</v>
      </c>
    </row>
    <row r="44" spans="1:30" x14ac:dyDescent="0.2">
      <c r="A44" s="142" t="s">
        <v>179</v>
      </c>
      <c r="B44" s="142" t="s">
        <v>40</v>
      </c>
      <c r="C44" s="142" t="s">
        <v>41</v>
      </c>
      <c r="D44" s="142" t="s">
        <v>17</v>
      </c>
      <c r="E44" s="213" t="s">
        <v>400</v>
      </c>
      <c r="F44" s="213" t="s">
        <v>400</v>
      </c>
      <c r="G44" s="213" t="s">
        <v>400</v>
      </c>
      <c r="H44" s="213" t="s">
        <v>400</v>
      </c>
      <c r="I44" s="213" t="s">
        <v>400</v>
      </c>
      <c r="J44" s="213" t="s">
        <v>400</v>
      </c>
      <c r="K44" s="213" t="s">
        <v>400</v>
      </c>
      <c r="L44" s="213" t="s">
        <v>400</v>
      </c>
      <c r="M44" s="213" t="s">
        <v>400</v>
      </c>
      <c r="N44" s="213" t="s">
        <v>400</v>
      </c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B44" s="150"/>
      <c r="AC44" s="150"/>
      <c r="AD44" s="131">
        <v>1</v>
      </c>
    </row>
    <row r="45" spans="1:30" x14ac:dyDescent="0.2">
      <c r="A45" s="142" t="s">
        <v>179</v>
      </c>
      <c r="B45" s="142" t="s">
        <v>42</v>
      </c>
      <c r="C45" s="142" t="s">
        <v>43</v>
      </c>
      <c r="D45" s="142" t="s">
        <v>17</v>
      </c>
      <c r="E45" s="213" t="s">
        <v>400</v>
      </c>
      <c r="F45" s="213" t="s">
        <v>400</v>
      </c>
      <c r="G45" s="213" t="s">
        <v>400</v>
      </c>
      <c r="H45" s="213" t="s">
        <v>400</v>
      </c>
      <c r="I45" s="213" t="s">
        <v>400</v>
      </c>
      <c r="J45" s="213" t="s">
        <v>400</v>
      </c>
      <c r="K45" s="213" t="s">
        <v>400</v>
      </c>
      <c r="L45" s="213" t="s">
        <v>400</v>
      </c>
      <c r="M45" s="213" t="s">
        <v>400</v>
      </c>
      <c r="N45" s="213" t="s">
        <v>400</v>
      </c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B45" s="150"/>
      <c r="AC45" s="150"/>
      <c r="AD45" s="131">
        <v>1</v>
      </c>
    </row>
    <row r="46" spans="1:30" x14ac:dyDescent="0.2">
      <c r="A46" s="142" t="s">
        <v>179</v>
      </c>
      <c r="B46" s="142" t="s">
        <v>30</v>
      </c>
      <c r="C46" s="142" t="s">
        <v>31</v>
      </c>
      <c r="D46" s="142" t="s">
        <v>17</v>
      </c>
      <c r="E46" s="213" t="s">
        <v>400</v>
      </c>
      <c r="F46" s="213" t="s">
        <v>400</v>
      </c>
      <c r="G46" s="213" t="s">
        <v>400</v>
      </c>
      <c r="H46" s="213" t="s">
        <v>400</v>
      </c>
      <c r="I46" s="213" t="s">
        <v>400</v>
      </c>
      <c r="J46" s="213" t="s">
        <v>400</v>
      </c>
      <c r="K46" s="213" t="s">
        <v>400</v>
      </c>
      <c r="L46" s="213" t="s">
        <v>400</v>
      </c>
      <c r="M46" s="213" t="s">
        <v>400</v>
      </c>
      <c r="N46" s="213" t="s">
        <v>400</v>
      </c>
      <c r="O46" s="213">
        <v>0.08</v>
      </c>
      <c r="P46" s="213">
        <v>0.1</v>
      </c>
      <c r="Q46" s="213">
        <v>0.15</v>
      </c>
      <c r="R46" s="213">
        <v>0</v>
      </c>
      <c r="S46" s="213">
        <v>0.1</v>
      </c>
      <c r="T46" s="213">
        <v>0.12</v>
      </c>
      <c r="U46" s="213">
        <v>0.13</v>
      </c>
      <c r="V46" s="213">
        <v>0</v>
      </c>
      <c r="W46" s="213">
        <v>0.08</v>
      </c>
      <c r="X46" s="213">
        <v>0.11</v>
      </c>
      <c r="Y46" s="213">
        <v>0.13</v>
      </c>
      <c r="Z46" s="213">
        <v>0</v>
      </c>
      <c r="AB46" s="150">
        <v>1</v>
      </c>
      <c r="AC46" s="150"/>
      <c r="AD46" s="131">
        <v>0.5</v>
      </c>
    </row>
    <row r="47" spans="1:30" x14ac:dyDescent="0.2">
      <c r="A47" s="142" t="s">
        <v>179</v>
      </c>
      <c r="B47" s="142" t="s">
        <v>22</v>
      </c>
      <c r="C47" s="142" t="s">
        <v>23</v>
      </c>
      <c r="D47" s="142" t="s">
        <v>24</v>
      </c>
      <c r="E47" s="213" t="s">
        <v>400</v>
      </c>
      <c r="F47" s="213" t="s">
        <v>400</v>
      </c>
      <c r="G47" s="213" t="s">
        <v>400</v>
      </c>
      <c r="H47" s="213" t="s">
        <v>400</v>
      </c>
      <c r="I47" s="213" t="s">
        <v>400</v>
      </c>
      <c r="J47" s="213" t="s">
        <v>400</v>
      </c>
      <c r="K47" s="213" t="s">
        <v>400</v>
      </c>
      <c r="L47" s="213" t="s">
        <v>400</v>
      </c>
      <c r="M47" s="213" t="s">
        <v>400</v>
      </c>
      <c r="N47" s="213" t="s">
        <v>400</v>
      </c>
      <c r="O47" s="213">
        <v>0.08</v>
      </c>
      <c r="P47" s="213">
        <v>0.1</v>
      </c>
      <c r="Q47" s="213">
        <v>0.15</v>
      </c>
      <c r="R47" s="213">
        <v>0</v>
      </c>
      <c r="S47" s="213">
        <v>0.1</v>
      </c>
      <c r="T47" s="213">
        <v>0.12</v>
      </c>
      <c r="U47" s="213">
        <v>0.13</v>
      </c>
      <c r="V47" s="213">
        <v>0</v>
      </c>
      <c r="W47" s="213">
        <v>7.0000000000000007E-2</v>
      </c>
      <c r="X47" s="213">
        <v>0.11</v>
      </c>
      <c r="Y47" s="213">
        <v>0.12</v>
      </c>
      <c r="Z47" s="213">
        <v>0</v>
      </c>
      <c r="AB47" s="150">
        <v>1</v>
      </c>
      <c r="AC47" s="150"/>
      <c r="AD47" s="131">
        <v>0.68</v>
      </c>
    </row>
    <row r="48" spans="1:30" x14ac:dyDescent="0.2">
      <c r="A48" s="142" t="s">
        <v>179</v>
      </c>
      <c r="B48" s="142" t="s">
        <v>20</v>
      </c>
      <c r="C48" s="142" t="s">
        <v>21</v>
      </c>
      <c r="D48" s="142" t="s">
        <v>17</v>
      </c>
      <c r="E48" s="213">
        <v>7.68</v>
      </c>
      <c r="F48" s="213">
        <v>7.92</v>
      </c>
      <c r="G48" s="213">
        <v>8.08</v>
      </c>
      <c r="H48" s="213">
        <v>8.2200000000000006</v>
      </c>
      <c r="I48" s="213">
        <v>8.4</v>
      </c>
      <c r="J48" s="213">
        <v>8.49</v>
      </c>
      <c r="K48" s="213">
        <v>8.56</v>
      </c>
      <c r="L48" s="213">
        <v>8.6300000000000008</v>
      </c>
      <c r="M48" s="213">
        <v>8.67</v>
      </c>
      <c r="N48" s="213">
        <v>8.6999999999999993</v>
      </c>
      <c r="O48" s="213">
        <v>0.08</v>
      </c>
      <c r="P48" s="213">
        <v>0.19</v>
      </c>
      <c r="Q48" s="213">
        <v>7.0000000000000007E-2</v>
      </c>
      <c r="R48" s="213">
        <v>0</v>
      </c>
      <c r="S48" s="213">
        <v>7.0000000000000007E-2</v>
      </c>
      <c r="T48" s="213">
        <v>0.15</v>
      </c>
      <c r="U48" s="213">
        <v>0.04</v>
      </c>
      <c r="V48" s="213">
        <v>0</v>
      </c>
      <c r="W48" s="213">
        <v>0.1</v>
      </c>
      <c r="X48" s="213">
        <v>0.23</v>
      </c>
      <c r="Y48" s="213">
        <v>0.06</v>
      </c>
      <c r="Z48" s="213">
        <v>0</v>
      </c>
      <c r="AB48" s="150">
        <v>1</v>
      </c>
      <c r="AD48" s="131">
        <v>0.61</v>
      </c>
    </row>
    <row r="49" spans="1:30" x14ac:dyDescent="0.2">
      <c r="A49" s="139" t="s">
        <v>404</v>
      </c>
      <c r="B49" s="139"/>
      <c r="C49" s="139"/>
      <c r="D49" s="139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</row>
    <row r="50" spans="1:30" x14ac:dyDescent="0.2">
      <c r="A50" s="142" t="s">
        <v>405</v>
      </c>
      <c r="B50" s="142" t="s">
        <v>18</v>
      </c>
      <c r="C50" s="142" t="s">
        <v>19</v>
      </c>
      <c r="D50" s="142" t="s">
        <v>17</v>
      </c>
      <c r="E50" s="213">
        <v>16.8</v>
      </c>
      <c r="F50" s="213">
        <v>21.62</v>
      </c>
      <c r="G50" s="213">
        <v>22.19</v>
      </c>
      <c r="H50" s="213">
        <v>23.55</v>
      </c>
      <c r="I50" s="213">
        <v>23.75</v>
      </c>
      <c r="J50" s="213">
        <v>23.67</v>
      </c>
      <c r="K50" s="213">
        <v>23.57</v>
      </c>
      <c r="L50" s="213">
        <v>25.27</v>
      </c>
      <c r="M50" s="213">
        <v>25.03</v>
      </c>
      <c r="N50" s="213">
        <v>26.22</v>
      </c>
      <c r="O50" s="213">
        <v>0.04</v>
      </c>
      <c r="P50" s="213">
        <v>0.1</v>
      </c>
      <c r="Q50" s="213">
        <v>0.05</v>
      </c>
      <c r="R50" s="213">
        <v>0</v>
      </c>
      <c r="S50" s="213">
        <v>0.22</v>
      </c>
      <c r="T50" s="213">
        <v>0.37</v>
      </c>
      <c r="U50" s="213">
        <v>0.16</v>
      </c>
      <c r="V50" s="213">
        <v>0.01</v>
      </c>
      <c r="W50" s="213">
        <v>0.01</v>
      </c>
      <c r="X50" s="213">
        <v>0.03</v>
      </c>
      <c r="Y50" s="213">
        <v>0.01</v>
      </c>
      <c r="Z50" s="213">
        <v>0</v>
      </c>
      <c r="AB50" s="150">
        <v>1</v>
      </c>
      <c r="AC50" s="150"/>
      <c r="AD50" s="131">
        <v>0.68</v>
      </c>
    </row>
    <row r="51" spans="1:30" x14ac:dyDescent="0.2">
      <c r="A51" s="142" t="s">
        <v>405</v>
      </c>
      <c r="B51" s="142" t="s">
        <v>32</v>
      </c>
      <c r="C51" s="142" t="s">
        <v>33</v>
      </c>
      <c r="D51" s="142" t="s">
        <v>17</v>
      </c>
      <c r="E51" s="213" t="s">
        <v>400</v>
      </c>
      <c r="F51" s="213" t="s">
        <v>400</v>
      </c>
      <c r="G51" s="213" t="s">
        <v>400</v>
      </c>
      <c r="H51" s="213" t="s">
        <v>400</v>
      </c>
      <c r="I51" s="213" t="s">
        <v>400</v>
      </c>
      <c r="J51" s="213" t="s">
        <v>400</v>
      </c>
      <c r="K51" s="213" t="s">
        <v>400</v>
      </c>
      <c r="L51" s="213" t="s">
        <v>400</v>
      </c>
      <c r="M51" s="213" t="s">
        <v>400</v>
      </c>
      <c r="N51" s="213" t="s">
        <v>400</v>
      </c>
      <c r="O51" s="213">
        <v>0.13</v>
      </c>
      <c r="P51" s="213">
        <v>0.18</v>
      </c>
      <c r="Q51" s="213">
        <v>0.03</v>
      </c>
      <c r="R51" s="213">
        <v>0.01</v>
      </c>
      <c r="S51" s="213">
        <v>0.13</v>
      </c>
      <c r="T51" s="213">
        <v>0.18</v>
      </c>
      <c r="U51" s="213">
        <v>0.02</v>
      </c>
      <c r="V51" s="213">
        <v>0.01</v>
      </c>
      <c r="W51" s="213">
        <v>0.12</v>
      </c>
      <c r="X51" s="213">
        <v>0.18</v>
      </c>
      <c r="Y51" s="213">
        <v>0.02</v>
      </c>
      <c r="Z51" s="213">
        <v>0</v>
      </c>
      <c r="AB51" s="150">
        <v>1</v>
      </c>
      <c r="AC51" s="150"/>
      <c r="AD51" s="131">
        <v>0.84</v>
      </c>
    </row>
    <row r="52" spans="1:30" x14ac:dyDescent="0.2">
      <c r="A52" s="142" t="s">
        <v>405</v>
      </c>
      <c r="B52" s="142" t="s">
        <v>15</v>
      </c>
      <c r="C52" s="142" t="s">
        <v>16</v>
      </c>
      <c r="D52" s="142" t="s">
        <v>17</v>
      </c>
      <c r="E52" s="213">
        <v>3.83</v>
      </c>
      <c r="F52" s="213">
        <v>3.75</v>
      </c>
      <c r="G52" s="213">
        <v>3.35</v>
      </c>
      <c r="H52" s="213">
        <v>3.32</v>
      </c>
      <c r="I52" s="213">
        <v>3.29</v>
      </c>
      <c r="J52" s="213">
        <v>3.23</v>
      </c>
      <c r="K52" s="213">
        <v>3.03</v>
      </c>
      <c r="L52" s="213">
        <v>2.97</v>
      </c>
      <c r="M52" s="213">
        <v>2.78</v>
      </c>
      <c r="N52" s="213">
        <v>2.71</v>
      </c>
      <c r="O52" s="213">
        <v>0.1</v>
      </c>
      <c r="P52" s="213">
        <v>0.01</v>
      </c>
      <c r="Q52" s="213">
        <v>0.13</v>
      </c>
      <c r="R52" s="213">
        <v>0</v>
      </c>
      <c r="S52" s="213" t="s">
        <v>400</v>
      </c>
      <c r="T52" s="213" t="s">
        <v>400</v>
      </c>
      <c r="U52" s="213" t="s">
        <v>400</v>
      </c>
      <c r="V52" s="213" t="s">
        <v>400</v>
      </c>
      <c r="W52" s="213">
        <v>0.26</v>
      </c>
      <c r="X52" s="213">
        <v>0.11</v>
      </c>
      <c r="Y52" s="213">
        <v>0.37</v>
      </c>
      <c r="Z52" s="213">
        <v>0.01</v>
      </c>
      <c r="AB52" s="150">
        <v>1</v>
      </c>
      <c r="AC52" s="150"/>
      <c r="AD52" s="131">
        <v>0.62</v>
      </c>
    </row>
    <row r="53" spans="1:30" x14ac:dyDescent="0.2">
      <c r="A53" s="142" t="s">
        <v>405</v>
      </c>
      <c r="B53" s="142" t="s">
        <v>25</v>
      </c>
      <c r="C53" s="142" t="s">
        <v>26</v>
      </c>
      <c r="D53" s="142" t="s">
        <v>17</v>
      </c>
      <c r="E53" s="213" t="s">
        <v>400</v>
      </c>
      <c r="F53" s="213" t="s">
        <v>400</v>
      </c>
      <c r="G53" s="213" t="s">
        <v>400</v>
      </c>
      <c r="H53" s="213" t="s">
        <v>400</v>
      </c>
      <c r="I53" s="213" t="s">
        <v>400</v>
      </c>
      <c r="J53" s="213" t="s">
        <v>400</v>
      </c>
      <c r="K53" s="213" t="s">
        <v>400</v>
      </c>
      <c r="L53" s="213" t="s">
        <v>400</v>
      </c>
      <c r="M53" s="213" t="s">
        <v>400</v>
      </c>
      <c r="N53" s="213" t="s">
        <v>400</v>
      </c>
      <c r="O53" s="213">
        <v>0.1</v>
      </c>
      <c r="P53" s="213">
        <v>0.17</v>
      </c>
      <c r="Q53" s="213">
        <v>7.0000000000000007E-2</v>
      </c>
      <c r="R53" s="213">
        <v>0</v>
      </c>
      <c r="S53" s="213">
        <v>0.09</v>
      </c>
      <c r="T53" s="213">
        <v>0.19</v>
      </c>
      <c r="U53" s="213">
        <v>0.04</v>
      </c>
      <c r="V53" s="213">
        <v>0.01</v>
      </c>
      <c r="W53" s="213">
        <v>0.09</v>
      </c>
      <c r="X53" s="213">
        <v>0.19</v>
      </c>
      <c r="Y53" s="213">
        <v>0.04</v>
      </c>
      <c r="Z53" s="213">
        <v>0</v>
      </c>
      <c r="AB53" s="150">
        <v>1</v>
      </c>
      <c r="AC53" s="150"/>
      <c r="AD53" s="131">
        <v>0.65</v>
      </c>
    </row>
    <row r="54" spans="1:30" x14ac:dyDescent="0.2">
      <c r="A54" s="142" t="s">
        <v>405</v>
      </c>
      <c r="B54" s="142" t="s">
        <v>27</v>
      </c>
      <c r="C54" s="142" t="s">
        <v>28</v>
      </c>
      <c r="D54" s="142" t="s">
        <v>29</v>
      </c>
      <c r="E54" s="213">
        <v>1.91</v>
      </c>
      <c r="F54" s="213">
        <v>2.2599999999999998</v>
      </c>
      <c r="G54" s="213">
        <v>2.4</v>
      </c>
      <c r="H54" s="213">
        <v>2.5299999999999998</v>
      </c>
      <c r="I54" s="213">
        <v>2.61</v>
      </c>
      <c r="J54" s="213">
        <v>2.72</v>
      </c>
      <c r="K54" s="213">
        <v>2.84</v>
      </c>
      <c r="L54" s="213">
        <v>2.86</v>
      </c>
      <c r="M54" s="213">
        <v>2.87</v>
      </c>
      <c r="N54" s="213">
        <v>2.89</v>
      </c>
      <c r="O54" s="213">
        <v>0.1</v>
      </c>
      <c r="P54" s="213">
        <v>0.14000000000000001</v>
      </c>
      <c r="Q54" s="213">
        <v>0.09</v>
      </c>
      <c r="R54" s="213">
        <v>0</v>
      </c>
      <c r="S54" s="213">
        <v>0.1</v>
      </c>
      <c r="T54" s="213">
        <v>0.15</v>
      </c>
      <c r="U54" s="213">
        <v>7.0000000000000007E-2</v>
      </c>
      <c r="V54" s="213">
        <v>0</v>
      </c>
      <c r="W54" s="213">
        <v>0.1</v>
      </c>
      <c r="X54" s="213">
        <v>0.16</v>
      </c>
      <c r="Y54" s="213">
        <v>0.08</v>
      </c>
      <c r="Z54" s="213">
        <v>0</v>
      </c>
      <c r="AB54" s="150">
        <v>1</v>
      </c>
      <c r="AC54" s="150"/>
      <c r="AD54" s="131">
        <v>0.8</v>
      </c>
    </row>
    <row r="55" spans="1:30" x14ac:dyDescent="0.2">
      <c r="A55" s="142" t="s">
        <v>405</v>
      </c>
      <c r="B55" s="142" t="s">
        <v>34</v>
      </c>
      <c r="C55" s="142" t="s">
        <v>35</v>
      </c>
      <c r="D55" s="142" t="s">
        <v>17</v>
      </c>
      <c r="E55" s="213" t="s">
        <v>400</v>
      </c>
      <c r="F55" s="213" t="s">
        <v>400</v>
      </c>
      <c r="G55" s="213" t="s">
        <v>400</v>
      </c>
      <c r="H55" s="213" t="s">
        <v>400</v>
      </c>
      <c r="I55" s="213" t="s">
        <v>400</v>
      </c>
      <c r="J55" s="213" t="s">
        <v>400</v>
      </c>
      <c r="K55" s="213" t="s">
        <v>400</v>
      </c>
      <c r="L55" s="213" t="s">
        <v>400</v>
      </c>
      <c r="M55" s="213" t="s">
        <v>400</v>
      </c>
      <c r="N55" s="213" t="s">
        <v>400</v>
      </c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B55" s="150"/>
      <c r="AC55" s="150"/>
      <c r="AD55" s="131">
        <v>1</v>
      </c>
    </row>
    <row r="56" spans="1:30" x14ac:dyDescent="0.2">
      <c r="A56" s="142" t="s">
        <v>405</v>
      </c>
      <c r="B56" s="142" t="s">
        <v>36</v>
      </c>
      <c r="C56" s="142" t="s">
        <v>37</v>
      </c>
      <c r="D56" s="142" t="s">
        <v>17</v>
      </c>
      <c r="E56" s="213">
        <v>2.2599999999999998</v>
      </c>
      <c r="F56" s="213">
        <v>2.2400000000000002</v>
      </c>
      <c r="G56" s="213">
        <v>2.4900000000000002</v>
      </c>
      <c r="H56" s="213">
        <v>2.72</v>
      </c>
      <c r="I56" s="213">
        <v>2.95</v>
      </c>
      <c r="J56" s="213">
        <v>3.22</v>
      </c>
      <c r="K56" s="213">
        <v>3.51</v>
      </c>
      <c r="L56" s="213">
        <v>3.83</v>
      </c>
      <c r="M56" s="213">
        <v>4.1900000000000004</v>
      </c>
      <c r="N56" s="213">
        <v>4.58</v>
      </c>
      <c r="O56" s="213">
        <v>0.11</v>
      </c>
      <c r="P56" s="213">
        <v>0.18</v>
      </c>
      <c r="Q56" s="213">
        <v>0.04</v>
      </c>
      <c r="R56" s="213">
        <v>0</v>
      </c>
      <c r="S56" s="213">
        <v>0.11</v>
      </c>
      <c r="T56" s="213">
        <v>0.18</v>
      </c>
      <c r="U56" s="213">
        <v>0.03</v>
      </c>
      <c r="V56" s="213">
        <v>0.01</v>
      </c>
      <c r="W56" s="213">
        <v>0.11</v>
      </c>
      <c r="X56" s="213">
        <v>0.19</v>
      </c>
      <c r="Y56" s="213">
        <v>0.03</v>
      </c>
      <c r="Z56" s="213">
        <v>0</v>
      </c>
      <c r="AB56" s="150">
        <v>1</v>
      </c>
      <c r="AC56" s="150"/>
      <c r="AD56" s="131">
        <v>0.68</v>
      </c>
    </row>
    <row r="57" spans="1:30" x14ac:dyDescent="0.2">
      <c r="A57" s="142" t="s">
        <v>405</v>
      </c>
      <c r="B57" s="142" t="s">
        <v>38</v>
      </c>
      <c r="C57" s="142" t="s">
        <v>39</v>
      </c>
      <c r="D57" s="142" t="s">
        <v>17</v>
      </c>
      <c r="E57" s="213">
        <v>0.19</v>
      </c>
      <c r="F57" s="213">
        <v>0.19</v>
      </c>
      <c r="G57" s="213">
        <v>0.19</v>
      </c>
      <c r="H57" s="213">
        <v>0.21</v>
      </c>
      <c r="I57" s="213">
        <v>0.23</v>
      </c>
      <c r="J57" s="213">
        <v>0.27</v>
      </c>
      <c r="K57" s="213">
        <v>0.32</v>
      </c>
      <c r="L57" s="213">
        <v>0.31</v>
      </c>
      <c r="M57" s="213">
        <v>0.31</v>
      </c>
      <c r="N57" s="213">
        <v>0.31</v>
      </c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B57" s="150"/>
      <c r="AC57" s="150"/>
      <c r="AD57" s="131">
        <v>1</v>
      </c>
    </row>
    <row r="58" spans="1:30" x14ac:dyDescent="0.2">
      <c r="A58" s="142" t="s">
        <v>405</v>
      </c>
      <c r="B58" s="142" t="s">
        <v>40</v>
      </c>
      <c r="C58" s="142" t="s">
        <v>41</v>
      </c>
      <c r="D58" s="142" t="s">
        <v>17</v>
      </c>
      <c r="E58" s="213" t="s">
        <v>400</v>
      </c>
      <c r="F58" s="213" t="s">
        <v>400</v>
      </c>
      <c r="G58" s="213" t="s">
        <v>400</v>
      </c>
      <c r="H58" s="213" t="s">
        <v>400</v>
      </c>
      <c r="I58" s="213" t="s">
        <v>400</v>
      </c>
      <c r="J58" s="213" t="s">
        <v>400</v>
      </c>
      <c r="K58" s="213" t="s">
        <v>400</v>
      </c>
      <c r="L58" s="213" t="s">
        <v>400</v>
      </c>
      <c r="M58" s="213" t="s">
        <v>400</v>
      </c>
      <c r="N58" s="213" t="s">
        <v>400</v>
      </c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B58" s="150"/>
      <c r="AC58" s="150"/>
      <c r="AD58" s="131">
        <v>1</v>
      </c>
    </row>
    <row r="59" spans="1:30" x14ac:dyDescent="0.2">
      <c r="A59" s="142" t="s">
        <v>405</v>
      </c>
      <c r="B59" s="142" t="s">
        <v>42</v>
      </c>
      <c r="C59" s="142" t="s">
        <v>43</v>
      </c>
      <c r="D59" s="142" t="s">
        <v>17</v>
      </c>
      <c r="E59" s="213" t="s">
        <v>400</v>
      </c>
      <c r="F59" s="213" t="s">
        <v>400</v>
      </c>
      <c r="G59" s="213" t="s">
        <v>400</v>
      </c>
      <c r="H59" s="213" t="s">
        <v>400</v>
      </c>
      <c r="I59" s="213" t="s">
        <v>400</v>
      </c>
      <c r="J59" s="213" t="s">
        <v>400</v>
      </c>
      <c r="K59" s="213" t="s">
        <v>400</v>
      </c>
      <c r="L59" s="213" t="s">
        <v>400</v>
      </c>
      <c r="M59" s="213" t="s">
        <v>400</v>
      </c>
      <c r="N59" s="213" t="s">
        <v>400</v>
      </c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B59" s="150"/>
      <c r="AC59" s="150"/>
      <c r="AD59" s="131">
        <v>1</v>
      </c>
    </row>
    <row r="60" spans="1:30" x14ac:dyDescent="0.2">
      <c r="A60" s="142" t="s">
        <v>405</v>
      </c>
      <c r="B60" s="142" t="s">
        <v>30</v>
      </c>
      <c r="C60" s="142" t="s">
        <v>31</v>
      </c>
      <c r="D60" s="142" t="s">
        <v>17</v>
      </c>
      <c r="E60" s="213" t="s">
        <v>400</v>
      </c>
      <c r="F60" s="213" t="s">
        <v>400</v>
      </c>
      <c r="G60" s="213" t="s">
        <v>400</v>
      </c>
      <c r="H60" s="213" t="s">
        <v>400</v>
      </c>
      <c r="I60" s="213" t="s">
        <v>400</v>
      </c>
      <c r="J60" s="213" t="s">
        <v>400</v>
      </c>
      <c r="K60" s="213" t="s">
        <v>400</v>
      </c>
      <c r="L60" s="213" t="s">
        <v>400</v>
      </c>
      <c r="M60" s="213" t="s">
        <v>400</v>
      </c>
      <c r="N60" s="213" t="s">
        <v>400</v>
      </c>
      <c r="O60" s="213">
        <v>0.08</v>
      </c>
      <c r="P60" s="213">
        <v>0.1</v>
      </c>
      <c r="Q60" s="213">
        <v>0.15</v>
      </c>
      <c r="R60" s="213">
        <v>0</v>
      </c>
      <c r="S60" s="213">
        <v>0.1</v>
      </c>
      <c r="T60" s="213">
        <v>0.12</v>
      </c>
      <c r="U60" s="213">
        <v>0.13</v>
      </c>
      <c r="V60" s="213">
        <v>0</v>
      </c>
      <c r="W60" s="213">
        <v>0.08</v>
      </c>
      <c r="X60" s="213">
        <v>0.11</v>
      </c>
      <c r="Y60" s="213">
        <v>0.13</v>
      </c>
      <c r="Z60" s="213">
        <v>0</v>
      </c>
      <c r="AB60" s="150">
        <v>1</v>
      </c>
      <c r="AC60" s="150"/>
      <c r="AD60" s="131">
        <v>0.5</v>
      </c>
    </row>
    <row r="61" spans="1:30" x14ac:dyDescent="0.2">
      <c r="A61" s="142" t="s">
        <v>405</v>
      </c>
      <c r="B61" s="142" t="s">
        <v>22</v>
      </c>
      <c r="C61" s="142" t="s">
        <v>23</v>
      </c>
      <c r="D61" s="142" t="s">
        <v>24</v>
      </c>
      <c r="E61" s="213" t="s">
        <v>400</v>
      </c>
      <c r="F61" s="213" t="s">
        <v>400</v>
      </c>
      <c r="G61" s="213" t="s">
        <v>400</v>
      </c>
      <c r="H61" s="213" t="s">
        <v>400</v>
      </c>
      <c r="I61" s="213" t="s">
        <v>400</v>
      </c>
      <c r="J61" s="213" t="s">
        <v>400</v>
      </c>
      <c r="K61" s="213" t="s">
        <v>400</v>
      </c>
      <c r="L61" s="213" t="s">
        <v>400</v>
      </c>
      <c r="M61" s="213" t="s">
        <v>400</v>
      </c>
      <c r="N61" s="213" t="s">
        <v>400</v>
      </c>
      <c r="O61" s="213">
        <v>0.08</v>
      </c>
      <c r="P61" s="213">
        <v>0.1</v>
      </c>
      <c r="Q61" s="213">
        <v>0.15</v>
      </c>
      <c r="R61" s="213">
        <v>0</v>
      </c>
      <c r="S61" s="213">
        <v>0.1</v>
      </c>
      <c r="T61" s="213">
        <v>0.12</v>
      </c>
      <c r="U61" s="213">
        <v>0.13</v>
      </c>
      <c r="V61" s="213">
        <v>0</v>
      </c>
      <c r="W61" s="213">
        <v>7.0000000000000007E-2</v>
      </c>
      <c r="X61" s="213">
        <v>0.11</v>
      </c>
      <c r="Y61" s="213">
        <v>0.12</v>
      </c>
      <c r="Z61" s="213">
        <v>0</v>
      </c>
      <c r="AB61" s="150">
        <v>1</v>
      </c>
      <c r="AC61" s="150"/>
      <c r="AD61" s="131">
        <v>0.68</v>
      </c>
    </row>
    <row r="62" spans="1:30" x14ac:dyDescent="0.2">
      <c r="A62" s="142" t="s">
        <v>405</v>
      </c>
      <c r="B62" s="142" t="s">
        <v>20</v>
      </c>
      <c r="C62" s="142" t="s">
        <v>21</v>
      </c>
      <c r="D62" s="142" t="s">
        <v>17</v>
      </c>
      <c r="E62" s="213">
        <v>0.61</v>
      </c>
      <c r="F62" s="213">
        <v>0.62</v>
      </c>
      <c r="G62" s="213">
        <v>0.63</v>
      </c>
      <c r="H62" s="213">
        <v>0.64</v>
      </c>
      <c r="I62" s="213">
        <v>0.64</v>
      </c>
      <c r="J62" s="213">
        <v>0.65</v>
      </c>
      <c r="K62" s="213">
        <v>0.65</v>
      </c>
      <c r="L62" s="213">
        <v>0.66</v>
      </c>
      <c r="M62" s="213">
        <v>0.66</v>
      </c>
      <c r="N62" s="213">
        <v>0.66</v>
      </c>
      <c r="O62" s="213">
        <v>0.08</v>
      </c>
      <c r="P62" s="213">
        <v>0.19</v>
      </c>
      <c r="Q62" s="213">
        <v>7.0000000000000007E-2</v>
      </c>
      <c r="R62" s="213">
        <v>0</v>
      </c>
      <c r="S62" s="213">
        <v>7.0000000000000007E-2</v>
      </c>
      <c r="T62" s="213">
        <v>0.15</v>
      </c>
      <c r="U62" s="213">
        <v>0.04</v>
      </c>
      <c r="V62" s="213">
        <v>0</v>
      </c>
      <c r="W62" s="213">
        <v>0.1</v>
      </c>
      <c r="X62" s="213">
        <v>0.23</v>
      </c>
      <c r="Y62" s="213">
        <v>0.06</v>
      </c>
      <c r="Z62" s="213">
        <v>0</v>
      </c>
      <c r="AB62" s="150">
        <v>1</v>
      </c>
      <c r="AD62" s="131">
        <v>0.61</v>
      </c>
    </row>
    <row r="63" spans="1:30" x14ac:dyDescent="0.2">
      <c r="A63" s="139" t="s">
        <v>406</v>
      </c>
      <c r="B63" s="139"/>
      <c r="C63" s="139"/>
      <c r="D63" s="139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</row>
    <row r="64" spans="1:30" x14ac:dyDescent="0.2">
      <c r="A64" s="142" t="s">
        <v>407</v>
      </c>
      <c r="B64" s="142" t="s">
        <v>18</v>
      </c>
      <c r="C64" s="142" t="s">
        <v>19</v>
      </c>
      <c r="D64" s="142" t="s">
        <v>17</v>
      </c>
      <c r="E64" s="213">
        <v>3.13</v>
      </c>
      <c r="F64" s="213">
        <v>4.04</v>
      </c>
      <c r="G64" s="213">
        <v>4.1399999999999997</v>
      </c>
      <c r="H64" s="213">
        <v>4.3600000000000003</v>
      </c>
      <c r="I64" s="213">
        <v>4.32</v>
      </c>
      <c r="J64" s="213">
        <v>4.26</v>
      </c>
      <c r="K64" s="213">
        <v>4.24</v>
      </c>
      <c r="L64" s="213">
        <v>4.55</v>
      </c>
      <c r="M64" s="213">
        <v>4.5</v>
      </c>
      <c r="N64" s="213">
        <v>4.72</v>
      </c>
      <c r="O64" s="213">
        <v>0.04</v>
      </c>
      <c r="P64" s="213">
        <v>0.09</v>
      </c>
      <c r="Q64" s="213">
        <v>0.04</v>
      </c>
      <c r="R64" s="213">
        <v>0</v>
      </c>
      <c r="S64" s="213">
        <v>0.22</v>
      </c>
      <c r="T64" s="213">
        <v>0.38</v>
      </c>
      <c r="U64" s="213">
        <v>0.16</v>
      </c>
      <c r="V64" s="213">
        <v>0.02</v>
      </c>
      <c r="W64" s="213">
        <v>0.01</v>
      </c>
      <c r="X64" s="213">
        <v>0.02</v>
      </c>
      <c r="Y64" s="213">
        <v>0.01</v>
      </c>
      <c r="Z64" s="213">
        <v>0</v>
      </c>
      <c r="AB64" s="150">
        <v>1</v>
      </c>
      <c r="AC64" s="150"/>
      <c r="AD64" s="131">
        <v>0.68</v>
      </c>
    </row>
    <row r="65" spans="1:30" x14ac:dyDescent="0.2">
      <c r="A65" s="142" t="s">
        <v>407</v>
      </c>
      <c r="B65" s="142" t="s">
        <v>32</v>
      </c>
      <c r="C65" s="142" t="s">
        <v>33</v>
      </c>
      <c r="D65" s="142" t="s">
        <v>17</v>
      </c>
      <c r="E65" s="213" t="s">
        <v>400</v>
      </c>
      <c r="F65" s="213" t="s">
        <v>400</v>
      </c>
      <c r="G65" s="213" t="s">
        <v>400</v>
      </c>
      <c r="H65" s="213" t="s">
        <v>400</v>
      </c>
      <c r="I65" s="213" t="s">
        <v>400</v>
      </c>
      <c r="J65" s="213" t="s">
        <v>400</v>
      </c>
      <c r="K65" s="213" t="s">
        <v>400</v>
      </c>
      <c r="L65" s="213" t="s">
        <v>400</v>
      </c>
      <c r="M65" s="213" t="s">
        <v>400</v>
      </c>
      <c r="N65" s="213" t="s">
        <v>400</v>
      </c>
      <c r="O65" s="213">
        <v>0.13</v>
      </c>
      <c r="P65" s="213">
        <v>0.18</v>
      </c>
      <c r="Q65" s="213">
        <v>0.03</v>
      </c>
      <c r="R65" s="213">
        <v>0.01</v>
      </c>
      <c r="S65" s="213">
        <v>0.13</v>
      </c>
      <c r="T65" s="213">
        <v>0.18</v>
      </c>
      <c r="U65" s="213">
        <v>0.02</v>
      </c>
      <c r="V65" s="213">
        <v>0.01</v>
      </c>
      <c r="W65" s="213">
        <v>0.12</v>
      </c>
      <c r="X65" s="213">
        <v>0.18</v>
      </c>
      <c r="Y65" s="213">
        <v>0.02</v>
      </c>
      <c r="Z65" s="213">
        <v>0</v>
      </c>
      <c r="AB65" s="150">
        <v>1</v>
      </c>
      <c r="AC65" s="150"/>
      <c r="AD65" s="131">
        <v>0.84</v>
      </c>
    </row>
    <row r="66" spans="1:30" x14ac:dyDescent="0.2">
      <c r="A66" s="142" t="s">
        <v>407</v>
      </c>
      <c r="B66" s="142" t="s">
        <v>15</v>
      </c>
      <c r="C66" s="142" t="s">
        <v>16</v>
      </c>
      <c r="D66" s="142" t="s">
        <v>17</v>
      </c>
      <c r="E66" s="213">
        <v>20.53</v>
      </c>
      <c r="F66" s="213">
        <v>20.059999999999999</v>
      </c>
      <c r="G66" s="213">
        <v>18.059999999999999</v>
      </c>
      <c r="H66" s="213">
        <v>18.21</v>
      </c>
      <c r="I66" s="213">
        <v>18.260000000000002</v>
      </c>
      <c r="J66" s="213">
        <v>17.91</v>
      </c>
      <c r="K66" s="213">
        <v>16.82</v>
      </c>
      <c r="L66" s="213">
        <v>16.46</v>
      </c>
      <c r="M66" s="213">
        <v>15.43</v>
      </c>
      <c r="N66" s="213">
        <v>15.03</v>
      </c>
      <c r="O66" s="213">
        <v>0.1</v>
      </c>
      <c r="P66" s="213">
        <v>0.01</v>
      </c>
      <c r="Q66" s="213">
        <v>0.13</v>
      </c>
      <c r="R66" s="213">
        <v>0</v>
      </c>
      <c r="S66" s="213" t="s">
        <v>400</v>
      </c>
      <c r="T66" s="213" t="s">
        <v>400</v>
      </c>
      <c r="U66" s="213" t="s">
        <v>400</v>
      </c>
      <c r="V66" s="213" t="s">
        <v>400</v>
      </c>
      <c r="W66" s="213">
        <v>0.26</v>
      </c>
      <c r="X66" s="213">
        <v>0.11</v>
      </c>
      <c r="Y66" s="213">
        <v>0.37</v>
      </c>
      <c r="Z66" s="213">
        <v>0.01</v>
      </c>
      <c r="AB66" s="150">
        <v>1</v>
      </c>
      <c r="AC66" s="150"/>
      <c r="AD66" s="131">
        <v>0.62</v>
      </c>
    </row>
    <row r="67" spans="1:30" x14ac:dyDescent="0.2">
      <c r="A67" s="142" t="s">
        <v>407</v>
      </c>
      <c r="B67" s="142" t="s">
        <v>25</v>
      </c>
      <c r="C67" s="142" t="s">
        <v>26</v>
      </c>
      <c r="D67" s="142" t="s">
        <v>17</v>
      </c>
      <c r="E67" s="213" t="s">
        <v>400</v>
      </c>
      <c r="F67" s="213" t="s">
        <v>400</v>
      </c>
      <c r="G67" s="213" t="s">
        <v>400</v>
      </c>
      <c r="H67" s="213" t="s">
        <v>400</v>
      </c>
      <c r="I67" s="213" t="s">
        <v>400</v>
      </c>
      <c r="J67" s="213" t="s">
        <v>400</v>
      </c>
      <c r="K67" s="213" t="s">
        <v>400</v>
      </c>
      <c r="L67" s="213" t="s">
        <v>400</v>
      </c>
      <c r="M67" s="213" t="s">
        <v>400</v>
      </c>
      <c r="N67" s="213" t="s">
        <v>400</v>
      </c>
      <c r="O67" s="213">
        <v>0.1</v>
      </c>
      <c r="P67" s="213">
        <v>0.17</v>
      </c>
      <c r="Q67" s="213">
        <v>7.0000000000000007E-2</v>
      </c>
      <c r="R67" s="213">
        <v>0</v>
      </c>
      <c r="S67" s="213">
        <v>0.09</v>
      </c>
      <c r="T67" s="213">
        <v>0.19</v>
      </c>
      <c r="U67" s="213">
        <v>0.04</v>
      </c>
      <c r="V67" s="213">
        <v>0.01</v>
      </c>
      <c r="W67" s="213">
        <v>0.09</v>
      </c>
      <c r="X67" s="213">
        <v>0.19</v>
      </c>
      <c r="Y67" s="213">
        <v>0.04</v>
      </c>
      <c r="Z67" s="213">
        <v>0</v>
      </c>
      <c r="AB67" s="150">
        <v>1</v>
      </c>
      <c r="AC67" s="150"/>
      <c r="AD67" s="131">
        <v>0.65</v>
      </c>
    </row>
    <row r="68" spans="1:30" x14ac:dyDescent="0.2">
      <c r="A68" s="142" t="s">
        <v>407</v>
      </c>
      <c r="B68" s="142" t="s">
        <v>27</v>
      </c>
      <c r="C68" s="142" t="s">
        <v>28</v>
      </c>
      <c r="D68" s="142" t="s">
        <v>29</v>
      </c>
      <c r="E68" s="213">
        <v>5.33</v>
      </c>
      <c r="F68" s="213">
        <v>12.15</v>
      </c>
      <c r="G68" s="213">
        <v>12.97</v>
      </c>
      <c r="H68" s="213">
        <v>13.91</v>
      </c>
      <c r="I68" s="213">
        <v>14.49</v>
      </c>
      <c r="J68" s="213">
        <v>15.14</v>
      </c>
      <c r="K68" s="213">
        <v>15.78</v>
      </c>
      <c r="L68" s="213">
        <v>15.89</v>
      </c>
      <c r="M68" s="213">
        <v>15.96</v>
      </c>
      <c r="N68" s="213">
        <v>16.010000000000002</v>
      </c>
      <c r="O68" s="213">
        <v>0.1</v>
      </c>
      <c r="P68" s="213">
        <v>0.14000000000000001</v>
      </c>
      <c r="Q68" s="213">
        <v>0.09</v>
      </c>
      <c r="R68" s="213">
        <v>0</v>
      </c>
      <c r="S68" s="213">
        <v>0.1</v>
      </c>
      <c r="T68" s="213">
        <v>0.15</v>
      </c>
      <c r="U68" s="213">
        <v>7.0000000000000007E-2</v>
      </c>
      <c r="V68" s="213">
        <v>0</v>
      </c>
      <c r="W68" s="213">
        <v>0.1</v>
      </c>
      <c r="X68" s="213">
        <v>0.16</v>
      </c>
      <c r="Y68" s="213">
        <v>0.08</v>
      </c>
      <c r="Z68" s="213">
        <v>0</v>
      </c>
      <c r="AB68" s="150">
        <v>1</v>
      </c>
      <c r="AC68" s="150"/>
      <c r="AD68" s="131">
        <v>0.8</v>
      </c>
    </row>
    <row r="69" spans="1:30" x14ac:dyDescent="0.2">
      <c r="A69" s="142" t="s">
        <v>407</v>
      </c>
      <c r="B69" s="142" t="s">
        <v>34</v>
      </c>
      <c r="C69" s="142" t="s">
        <v>35</v>
      </c>
      <c r="D69" s="142" t="s">
        <v>17</v>
      </c>
      <c r="E69" s="213" t="s">
        <v>400</v>
      </c>
      <c r="F69" s="213" t="s">
        <v>400</v>
      </c>
      <c r="G69" s="213" t="s">
        <v>400</v>
      </c>
      <c r="H69" s="213" t="s">
        <v>400</v>
      </c>
      <c r="I69" s="213" t="s">
        <v>400</v>
      </c>
      <c r="J69" s="213" t="s">
        <v>400</v>
      </c>
      <c r="K69" s="213" t="s">
        <v>400</v>
      </c>
      <c r="L69" s="213" t="s">
        <v>400</v>
      </c>
      <c r="M69" s="213" t="s">
        <v>400</v>
      </c>
      <c r="N69" s="213" t="s">
        <v>400</v>
      </c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B69" s="150"/>
      <c r="AC69" s="150"/>
      <c r="AD69" s="131">
        <v>1</v>
      </c>
    </row>
    <row r="70" spans="1:30" x14ac:dyDescent="0.2">
      <c r="A70" s="142" t="s">
        <v>407</v>
      </c>
      <c r="B70" s="142" t="s">
        <v>36</v>
      </c>
      <c r="C70" s="142" t="s">
        <v>37</v>
      </c>
      <c r="D70" s="142" t="s">
        <v>17</v>
      </c>
      <c r="E70" s="213">
        <v>12.1</v>
      </c>
      <c r="F70" s="213">
        <v>12.03</v>
      </c>
      <c r="G70" s="213">
        <v>13.45</v>
      </c>
      <c r="H70" s="213">
        <v>14.97</v>
      </c>
      <c r="I70" s="213">
        <v>16.39</v>
      </c>
      <c r="J70" s="213">
        <v>17.87</v>
      </c>
      <c r="K70" s="213">
        <v>19.510000000000002</v>
      </c>
      <c r="L70" s="213">
        <v>21.3</v>
      </c>
      <c r="M70" s="213">
        <v>23.26</v>
      </c>
      <c r="N70" s="213">
        <v>25.42</v>
      </c>
      <c r="O70" s="213">
        <v>0.11</v>
      </c>
      <c r="P70" s="213">
        <v>0.18</v>
      </c>
      <c r="Q70" s="213">
        <v>0.04</v>
      </c>
      <c r="R70" s="213">
        <v>0</v>
      </c>
      <c r="S70" s="213">
        <v>0.11</v>
      </c>
      <c r="T70" s="213">
        <v>0.18</v>
      </c>
      <c r="U70" s="213">
        <v>0.03</v>
      </c>
      <c r="V70" s="213">
        <v>0.01</v>
      </c>
      <c r="W70" s="213">
        <v>0.11</v>
      </c>
      <c r="X70" s="213">
        <v>0.19</v>
      </c>
      <c r="Y70" s="213">
        <v>0.03</v>
      </c>
      <c r="Z70" s="213">
        <v>0</v>
      </c>
      <c r="AB70" s="150">
        <v>1</v>
      </c>
      <c r="AC70" s="150"/>
      <c r="AD70" s="131">
        <v>0.68</v>
      </c>
    </row>
    <row r="71" spans="1:30" x14ac:dyDescent="0.2">
      <c r="A71" s="142" t="s">
        <v>407</v>
      </c>
      <c r="B71" s="142" t="s">
        <v>38</v>
      </c>
      <c r="C71" s="142" t="s">
        <v>39</v>
      </c>
      <c r="D71" s="142" t="s">
        <v>17</v>
      </c>
      <c r="E71" s="213">
        <v>1</v>
      </c>
      <c r="F71" s="213">
        <v>0.99</v>
      </c>
      <c r="G71" s="213">
        <v>1.05</v>
      </c>
      <c r="H71" s="213">
        <v>1.1399999999999999</v>
      </c>
      <c r="I71" s="213">
        <v>1.27</v>
      </c>
      <c r="J71" s="213">
        <v>1.48</v>
      </c>
      <c r="K71" s="213">
        <v>1.75</v>
      </c>
      <c r="L71" s="213">
        <v>1.75</v>
      </c>
      <c r="M71" s="213">
        <v>1.75</v>
      </c>
      <c r="N71" s="213">
        <v>1.74</v>
      </c>
      <c r="O71" s="213"/>
      <c r="P71" s="213"/>
      <c r="Q71" s="213"/>
      <c r="R71" s="213"/>
      <c r="S71" s="213"/>
      <c r="T71" s="213"/>
      <c r="U71" s="213"/>
      <c r="V71" s="213"/>
      <c r="W71" s="213"/>
      <c r="X71" s="213"/>
      <c r="Y71" s="213"/>
      <c r="Z71" s="213"/>
      <c r="AB71" s="150"/>
      <c r="AC71" s="150"/>
      <c r="AD71" s="131">
        <v>1</v>
      </c>
    </row>
    <row r="72" spans="1:30" x14ac:dyDescent="0.2">
      <c r="A72" s="142" t="s">
        <v>407</v>
      </c>
      <c r="B72" s="142" t="s">
        <v>40</v>
      </c>
      <c r="C72" s="142" t="s">
        <v>41</v>
      </c>
      <c r="D72" s="142" t="s">
        <v>17</v>
      </c>
      <c r="E72" s="213" t="s">
        <v>400</v>
      </c>
      <c r="F72" s="213" t="s">
        <v>400</v>
      </c>
      <c r="G72" s="213" t="s">
        <v>400</v>
      </c>
      <c r="H72" s="213" t="s">
        <v>400</v>
      </c>
      <c r="I72" s="213" t="s">
        <v>400</v>
      </c>
      <c r="J72" s="213" t="s">
        <v>400</v>
      </c>
      <c r="K72" s="213" t="s">
        <v>400</v>
      </c>
      <c r="L72" s="213" t="s">
        <v>400</v>
      </c>
      <c r="M72" s="213" t="s">
        <v>400</v>
      </c>
      <c r="N72" s="213" t="s">
        <v>400</v>
      </c>
      <c r="O72" s="213"/>
      <c r="P72" s="213"/>
      <c r="Q72" s="213"/>
      <c r="R72" s="213"/>
      <c r="S72" s="213"/>
      <c r="T72" s="213"/>
      <c r="U72" s="213"/>
      <c r="V72" s="213"/>
      <c r="W72" s="213"/>
      <c r="X72" s="213"/>
      <c r="Y72" s="213"/>
      <c r="Z72" s="213"/>
      <c r="AB72" s="150"/>
      <c r="AC72" s="150"/>
      <c r="AD72" s="131">
        <v>1</v>
      </c>
    </row>
    <row r="73" spans="1:30" x14ac:dyDescent="0.2">
      <c r="A73" s="142" t="s">
        <v>407</v>
      </c>
      <c r="B73" s="142" t="s">
        <v>42</v>
      </c>
      <c r="C73" s="142" t="s">
        <v>43</v>
      </c>
      <c r="D73" s="142" t="s">
        <v>17</v>
      </c>
      <c r="E73" s="213" t="s">
        <v>400</v>
      </c>
      <c r="F73" s="213" t="s">
        <v>400</v>
      </c>
      <c r="G73" s="213" t="s">
        <v>400</v>
      </c>
      <c r="H73" s="213" t="s">
        <v>400</v>
      </c>
      <c r="I73" s="213" t="s">
        <v>400</v>
      </c>
      <c r="J73" s="213" t="s">
        <v>400</v>
      </c>
      <c r="K73" s="213" t="s">
        <v>400</v>
      </c>
      <c r="L73" s="213" t="s">
        <v>400</v>
      </c>
      <c r="M73" s="213" t="s">
        <v>400</v>
      </c>
      <c r="N73" s="213" t="s">
        <v>400</v>
      </c>
      <c r="O73" s="213"/>
      <c r="P73" s="213"/>
      <c r="Q73" s="213"/>
      <c r="R73" s="213"/>
      <c r="S73" s="213"/>
      <c r="T73" s="213"/>
      <c r="U73" s="213"/>
      <c r="V73" s="213"/>
      <c r="W73" s="213"/>
      <c r="X73" s="213"/>
      <c r="Y73" s="213"/>
      <c r="Z73" s="213"/>
      <c r="AB73" s="150"/>
      <c r="AC73" s="150"/>
      <c r="AD73" s="131">
        <v>1</v>
      </c>
    </row>
    <row r="74" spans="1:30" x14ac:dyDescent="0.2">
      <c r="A74" s="142" t="s">
        <v>407</v>
      </c>
      <c r="B74" s="142" t="s">
        <v>30</v>
      </c>
      <c r="C74" s="142" t="s">
        <v>31</v>
      </c>
      <c r="D74" s="142" t="s">
        <v>17</v>
      </c>
      <c r="E74" s="213" t="s">
        <v>400</v>
      </c>
      <c r="F74" s="213" t="s">
        <v>400</v>
      </c>
      <c r="G74" s="213" t="s">
        <v>400</v>
      </c>
      <c r="H74" s="213" t="s">
        <v>400</v>
      </c>
      <c r="I74" s="213" t="s">
        <v>400</v>
      </c>
      <c r="J74" s="213" t="s">
        <v>400</v>
      </c>
      <c r="K74" s="213" t="s">
        <v>400</v>
      </c>
      <c r="L74" s="213" t="s">
        <v>400</v>
      </c>
      <c r="M74" s="213" t="s">
        <v>400</v>
      </c>
      <c r="N74" s="213" t="s">
        <v>400</v>
      </c>
      <c r="O74" s="213">
        <v>0.08</v>
      </c>
      <c r="P74" s="213">
        <v>0.1</v>
      </c>
      <c r="Q74" s="213">
        <v>0.15</v>
      </c>
      <c r="R74" s="213">
        <v>0</v>
      </c>
      <c r="S74" s="213">
        <v>0.1</v>
      </c>
      <c r="T74" s="213">
        <v>0.12</v>
      </c>
      <c r="U74" s="213">
        <v>0.13</v>
      </c>
      <c r="V74" s="213">
        <v>0</v>
      </c>
      <c r="W74" s="213">
        <v>0.08</v>
      </c>
      <c r="X74" s="213">
        <v>0.11</v>
      </c>
      <c r="Y74" s="213">
        <v>0.13</v>
      </c>
      <c r="Z74" s="213">
        <v>0</v>
      </c>
      <c r="AB74" s="150">
        <v>1</v>
      </c>
      <c r="AC74" s="150"/>
      <c r="AD74" s="131">
        <v>0.5</v>
      </c>
    </row>
    <row r="75" spans="1:30" x14ac:dyDescent="0.2">
      <c r="A75" s="142" t="s">
        <v>407</v>
      </c>
      <c r="B75" s="142" t="s">
        <v>22</v>
      </c>
      <c r="C75" s="142" t="s">
        <v>23</v>
      </c>
      <c r="D75" s="142" t="s">
        <v>24</v>
      </c>
      <c r="E75" s="213" t="s">
        <v>400</v>
      </c>
      <c r="F75" s="213" t="s">
        <v>400</v>
      </c>
      <c r="G75" s="213" t="s">
        <v>400</v>
      </c>
      <c r="H75" s="213" t="s">
        <v>400</v>
      </c>
      <c r="I75" s="213" t="s">
        <v>400</v>
      </c>
      <c r="J75" s="213" t="s">
        <v>400</v>
      </c>
      <c r="K75" s="213" t="s">
        <v>400</v>
      </c>
      <c r="L75" s="213" t="s">
        <v>400</v>
      </c>
      <c r="M75" s="213" t="s">
        <v>400</v>
      </c>
      <c r="N75" s="213" t="s">
        <v>400</v>
      </c>
      <c r="O75" s="213">
        <v>0.08</v>
      </c>
      <c r="P75" s="213">
        <v>0.1</v>
      </c>
      <c r="Q75" s="213">
        <v>0.15</v>
      </c>
      <c r="R75" s="213">
        <v>0</v>
      </c>
      <c r="S75" s="213">
        <v>0.1</v>
      </c>
      <c r="T75" s="213">
        <v>0.12</v>
      </c>
      <c r="U75" s="213">
        <v>0.13</v>
      </c>
      <c r="V75" s="213">
        <v>0</v>
      </c>
      <c r="W75" s="213">
        <v>7.0000000000000007E-2</v>
      </c>
      <c r="X75" s="213">
        <v>0.11</v>
      </c>
      <c r="Y75" s="213">
        <v>0.12</v>
      </c>
      <c r="Z75" s="213">
        <v>0</v>
      </c>
      <c r="AB75" s="150">
        <v>1</v>
      </c>
      <c r="AC75" s="150"/>
      <c r="AD75" s="131">
        <v>0.68</v>
      </c>
    </row>
    <row r="76" spans="1:30" x14ac:dyDescent="0.2">
      <c r="A76" s="142" t="s">
        <v>407</v>
      </c>
      <c r="B76" s="142" t="s">
        <v>20</v>
      </c>
      <c r="C76" s="142" t="s">
        <v>21</v>
      </c>
      <c r="D76" s="142" t="s">
        <v>17</v>
      </c>
      <c r="E76" s="213">
        <v>3.27</v>
      </c>
      <c r="F76" s="213">
        <v>3.34</v>
      </c>
      <c r="G76" s="213">
        <v>3.41</v>
      </c>
      <c r="H76" s="213">
        <v>3.52</v>
      </c>
      <c r="I76" s="213">
        <v>3.58</v>
      </c>
      <c r="J76" s="213">
        <v>3.61</v>
      </c>
      <c r="K76" s="213">
        <v>3.63</v>
      </c>
      <c r="L76" s="213">
        <v>3.66</v>
      </c>
      <c r="M76" s="213">
        <v>3.68</v>
      </c>
      <c r="N76" s="213">
        <v>3.69</v>
      </c>
      <c r="O76" s="213">
        <v>0.08</v>
      </c>
      <c r="P76" s="213">
        <v>0.19</v>
      </c>
      <c r="Q76" s="213">
        <v>7.0000000000000007E-2</v>
      </c>
      <c r="R76" s="213">
        <v>0</v>
      </c>
      <c r="S76" s="213">
        <v>7.0000000000000007E-2</v>
      </c>
      <c r="T76" s="213">
        <v>0.15</v>
      </c>
      <c r="U76" s="213">
        <v>0.04</v>
      </c>
      <c r="V76" s="213">
        <v>0</v>
      </c>
      <c r="W76" s="213">
        <v>0.1</v>
      </c>
      <c r="X76" s="213">
        <v>0.23</v>
      </c>
      <c r="Y76" s="213">
        <v>0.06</v>
      </c>
      <c r="Z76" s="213">
        <v>0</v>
      </c>
      <c r="AB76" s="150">
        <v>1</v>
      </c>
      <c r="AD76" s="131">
        <v>0.61</v>
      </c>
    </row>
    <row r="77" spans="1:30" ht="14.25" customHeight="1" x14ac:dyDescent="0.2">
      <c r="A77" s="131" t="s">
        <v>295</v>
      </c>
    </row>
  </sheetData>
  <conditionalFormatting sqref="B16 B30 B44 B58 B72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7">
    <tabColor rgb="FFFFC000"/>
  </sheetPr>
  <dimension ref="A1:AR72"/>
  <sheetViews>
    <sheetView zoomScale="86" zoomScaleNormal="86" workbookViewId="0">
      <pane xSplit="6" ySplit="5" topLeftCell="G60" activePane="bottomRight" state="frozen"/>
      <selection pane="topRight" activeCell="A99" sqref="A59:XFD99"/>
      <selection pane="bottomLeft" activeCell="A99" sqref="A59:XFD99"/>
      <selection pane="bottomRight" sqref="A1:AR72"/>
    </sheetView>
  </sheetViews>
  <sheetFormatPr defaultColWidth="9.140625" defaultRowHeight="12.75" x14ac:dyDescent="0.2"/>
  <cols>
    <col min="1" max="1" width="31.5703125" style="131" customWidth="1"/>
    <col min="2" max="2" width="16.85546875" style="131" bestFit="1" customWidth="1"/>
    <col min="3" max="3" width="29" style="131" bestFit="1" customWidth="1"/>
    <col min="4" max="4" width="18.42578125" style="131" bestFit="1" customWidth="1"/>
    <col min="5" max="5" width="12.85546875" style="131" bestFit="1" customWidth="1"/>
    <col min="6" max="6" width="14.42578125" style="131" bestFit="1" customWidth="1"/>
    <col min="7" max="7" width="19" style="153" bestFit="1" customWidth="1"/>
    <col min="8" max="9" width="17.5703125" style="153" bestFit="1" customWidth="1"/>
    <col min="10" max="10" width="7.5703125" style="153" bestFit="1" customWidth="1"/>
    <col min="11" max="12" width="14.42578125" style="155" bestFit="1" customWidth="1"/>
    <col min="13" max="13" width="16.140625" style="153" bestFit="1" customWidth="1"/>
    <col min="14" max="14" width="19" style="153" bestFit="1" customWidth="1"/>
    <col min="15" max="19" width="28.85546875" style="153" bestFit="1" customWidth="1"/>
    <col min="20" max="24" width="18.85546875" style="131" bestFit="1" customWidth="1"/>
    <col min="25" max="29" width="30.85546875" style="153" bestFit="1" customWidth="1"/>
    <col min="30" max="30" width="25.85546875" style="131" bestFit="1" customWidth="1"/>
    <col min="31" max="31" width="9.140625" style="131"/>
    <col min="32" max="32" width="19" style="153" bestFit="1" customWidth="1"/>
    <col min="33" max="34" width="9.140625" style="131"/>
    <col min="35" max="36" width="28.42578125" style="131" bestFit="1" customWidth="1"/>
    <col min="37" max="44" width="28.85546875" style="131" bestFit="1" customWidth="1"/>
    <col min="45" max="16384" width="9.140625" style="131"/>
  </cols>
  <sheetData>
    <row r="1" spans="1:44" x14ac:dyDescent="0.2">
      <c r="A1" s="130" t="s">
        <v>408</v>
      </c>
      <c r="B1" s="131" t="s">
        <v>13</v>
      </c>
      <c r="O1" s="154" t="s">
        <v>399</v>
      </c>
      <c r="P1" s="154" t="s">
        <v>402</v>
      </c>
      <c r="Q1" s="154" t="s">
        <v>179</v>
      </c>
      <c r="R1" s="154" t="s">
        <v>405</v>
      </c>
      <c r="S1" s="154" t="s">
        <v>407</v>
      </c>
      <c r="T1" s="154" t="s">
        <v>399</v>
      </c>
      <c r="U1" s="154" t="s">
        <v>402</v>
      </c>
      <c r="V1" s="154" t="s">
        <v>179</v>
      </c>
      <c r="W1" s="154" t="s">
        <v>405</v>
      </c>
      <c r="X1" s="154" t="s">
        <v>407</v>
      </c>
      <c r="Y1" s="154" t="s">
        <v>399</v>
      </c>
      <c r="Z1" s="154" t="s">
        <v>402</v>
      </c>
      <c r="AA1" s="154" t="s">
        <v>179</v>
      </c>
      <c r="AB1" s="154" t="s">
        <v>405</v>
      </c>
      <c r="AC1" s="154" t="s">
        <v>407</v>
      </c>
    </row>
    <row r="2" spans="1:44" x14ac:dyDescent="0.2">
      <c r="T2" s="153"/>
      <c r="U2" s="153"/>
      <c r="V2" s="153"/>
      <c r="W2" s="153"/>
      <c r="X2" s="153"/>
    </row>
    <row r="3" spans="1:44" x14ac:dyDescent="0.2">
      <c r="T3" s="153"/>
      <c r="U3" s="153"/>
      <c r="V3" s="153"/>
      <c r="W3" s="153"/>
      <c r="X3" s="153"/>
    </row>
    <row r="4" spans="1:44" ht="17.25" customHeight="1" x14ac:dyDescent="0.2">
      <c r="F4" s="152" t="s">
        <v>371</v>
      </c>
      <c r="T4" s="153"/>
      <c r="U4" s="153"/>
      <c r="V4" s="153"/>
      <c r="W4" s="153"/>
      <c r="X4" s="153"/>
    </row>
    <row r="5" spans="1:44" ht="15.75" customHeight="1" x14ac:dyDescent="0.2">
      <c r="A5" s="136" t="s">
        <v>3</v>
      </c>
      <c r="B5" s="136" t="s">
        <v>141</v>
      </c>
      <c r="C5" s="136" t="s">
        <v>409</v>
      </c>
      <c r="D5" s="136" t="s">
        <v>373</v>
      </c>
      <c r="E5" s="136" t="s">
        <v>410</v>
      </c>
      <c r="F5" s="136" t="s">
        <v>411</v>
      </c>
      <c r="G5" s="136" t="s">
        <v>412</v>
      </c>
      <c r="H5" s="136" t="s">
        <v>413</v>
      </c>
      <c r="I5" s="136" t="s">
        <v>414</v>
      </c>
      <c r="J5" s="136" t="s">
        <v>415</v>
      </c>
      <c r="K5" s="136" t="s">
        <v>416</v>
      </c>
      <c r="L5" s="136" t="s">
        <v>417</v>
      </c>
      <c r="M5" s="136" t="s">
        <v>418</v>
      </c>
      <c r="N5" s="136" t="s">
        <v>419</v>
      </c>
      <c r="O5" s="136" t="s">
        <v>420</v>
      </c>
      <c r="P5" s="136" t="s">
        <v>421</v>
      </c>
      <c r="Q5" s="136" t="s">
        <v>422</v>
      </c>
      <c r="R5" s="136" t="s">
        <v>423</v>
      </c>
      <c r="S5" s="136" t="s">
        <v>424</v>
      </c>
      <c r="T5" s="136" t="s">
        <v>425</v>
      </c>
      <c r="U5" s="136" t="s">
        <v>426</v>
      </c>
      <c r="V5" s="136" t="s">
        <v>427</v>
      </c>
      <c r="W5" s="136" t="s">
        <v>428</v>
      </c>
      <c r="X5" s="136" t="s">
        <v>429</v>
      </c>
      <c r="Y5" s="136" t="s">
        <v>430</v>
      </c>
      <c r="Z5" s="136" t="s">
        <v>431</v>
      </c>
      <c r="AA5" s="136" t="s">
        <v>432</v>
      </c>
      <c r="AB5" s="136" t="s">
        <v>433</v>
      </c>
      <c r="AC5" s="136" t="s">
        <v>434</v>
      </c>
      <c r="AD5" s="136" t="s">
        <v>435</v>
      </c>
      <c r="AF5" s="136" t="s">
        <v>436</v>
      </c>
      <c r="AI5" s="136" t="s">
        <v>437</v>
      </c>
      <c r="AJ5" s="136" t="s">
        <v>438</v>
      </c>
      <c r="AK5" s="136" t="s">
        <v>439</v>
      </c>
      <c r="AL5" s="136" t="s">
        <v>440</v>
      </c>
      <c r="AM5" s="136" t="s">
        <v>441</v>
      </c>
      <c r="AN5" s="136" t="s">
        <v>442</v>
      </c>
      <c r="AO5" s="136" t="s">
        <v>443</v>
      </c>
      <c r="AP5" s="136" t="s">
        <v>444</v>
      </c>
      <c r="AQ5" s="136" t="s">
        <v>445</v>
      </c>
      <c r="AR5" s="136" t="s">
        <v>446</v>
      </c>
    </row>
    <row r="6" spans="1:44" ht="14.25" customHeight="1" x14ac:dyDescent="0.25">
      <c r="A6" s="228" t="s">
        <v>148</v>
      </c>
      <c r="B6" s="139"/>
      <c r="C6" s="139"/>
      <c r="D6" s="139"/>
      <c r="E6" s="139"/>
      <c r="F6" s="139"/>
      <c r="G6" s="164"/>
      <c r="H6" s="164"/>
      <c r="I6" s="165"/>
      <c r="J6" s="165"/>
      <c r="K6" s="166"/>
      <c r="L6" s="166" t="s">
        <v>447</v>
      </c>
      <c r="M6" s="165"/>
      <c r="N6" s="164"/>
      <c r="O6" s="164"/>
      <c r="P6" s="164"/>
      <c r="Q6" s="164"/>
      <c r="R6" s="164"/>
      <c r="S6" s="164"/>
      <c r="T6" s="139"/>
      <c r="U6" s="139"/>
      <c r="V6" s="139"/>
      <c r="W6" s="139"/>
      <c r="X6" s="139"/>
      <c r="Y6" s="164"/>
      <c r="Z6" s="164"/>
      <c r="AA6" s="164"/>
      <c r="AB6" s="164"/>
      <c r="AC6" s="164"/>
      <c r="AD6" s="139"/>
      <c r="AF6" s="165"/>
      <c r="AI6" s="139"/>
      <c r="AJ6" s="139"/>
      <c r="AK6" s="139"/>
      <c r="AL6" s="139"/>
      <c r="AM6" s="139"/>
      <c r="AN6" s="139"/>
      <c r="AO6" s="139"/>
      <c r="AP6" s="139"/>
      <c r="AQ6" s="139"/>
      <c r="AR6" s="139"/>
    </row>
    <row r="7" spans="1:44" ht="14.25" customHeight="1" x14ac:dyDescent="0.2">
      <c r="A7" s="138" t="s">
        <v>151</v>
      </c>
      <c r="B7" s="139"/>
      <c r="C7" s="139"/>
      <c r="D7" s="139"/>
      <c r="E7" s="139"/>
      <c r="F7" s="139"/>
      <c r="G7" s="164"/>
      <c r="H7" s="164"/>
      <c r="I7" s="165"/>
      <c r="J7" s="165"/>
      <c r="K7" s="166"/>
      <c r="L7" s="166" t="s">
        <v>447</v>
      </c>
      <c r="M7" s="165"/>
      <c r="N7" s="164"/>
      <c r="O7" s="164"/>
      <c r="P7" s="164"/>
      <c r="Q7" s="164"/>
      <c r="R7" s="164"/>
      <c r="S7" s="164"/>
      <c r="T7" s="139"/>
      <c r="U7" s="139"/>
      <c r="V7" s="139"/>
      <c r="W7" s="139"/>
      <c r="X7" s="139"/>
      <c r="Y7" s="164"/>
      <c r="Z7" s="164"/>
      <c r="AA7" s="164"/>
      <c r="AB7" s="164"/>
      <c r="AC7" s="164"/>
      <c r="AD7" s="139"/>
      <c r="AF7" s="165"/>
      <c r="AI7" s="139"/>
      <c r="AJ7" s="139"/>
      <c r="AK7" s="139"/>
      <c r="AL7" s="139"/>
      <c r="AM7" s="139"/>
      <c r="AN7" s="139"/>
      <c r="AO7" s="139"/>
      <c r="AP7" s="139"/>
      <c r="AQ7" s="139"/>
      <c r="AR7" s="139"/>
    </row>
    <row r="8" spans="1:44" ht="14.25" customHeight="1" x14ac:dyDescent="0.2">
      <c r="A8" s="142" t="s">
        <v>13</v>
      </c>
      <c r="B8" s="142" t="s">
        <v>152</v>
      </c>
      <c r="C8" s="142" t="s">
        <v>153</v>
      </c>
      <c r="D8" s="142" t="s">
        <v>448</v>
      </c>
      <c r="E8" s="142" t="s">
        <v>47</v>
      </c>
      <c r="F8" s="142" t="s">
        <v>15</v>
      </c>
      <c r="G8" s="157">
        <v>2010</v>
      </c>
      <c r="H8" s="157">
        <v>15</v>
      </c>
      <c r="I8" s="159">
        <v>7.5395354506106695</v>
      </c>
      <c r="J8" s="160">
        <v>3.3</v>
      </c>
      <c r="K8" s="158"/>
      <c r="L8" s="158" t="s">
        <v>447</v>
      </c>
      <c r="M8" s="159">
        <v>0.136585787148744</v>
      </c>
      <c r="N8" s="157">
        <v>0.18</v>
      </c>
      <c r="O8" s="159">
        <v>1.7764811768888358</v>
      </c>
      <c r="P8" s="159">
        <v>0.84002393081487448</v>
      </c>
      <c r="Q8" s="159">
        <v>1.9612832877523412</v>
      </c>
      <c r="R8" s="159">
        <v>0.27267527866985608</v>
      </c>
      <c r="S8" s="159">
        <v>1.4607470822772883</v>
      </c>
      <c r="T8" s="142">
        <v>0.28000000000000003</v>
      </c>
      <c r="U8" s="142">
        <v>0.28000000000000003</v>
      </c>
      <c r="V8" s="142">
        <v>0.28000000000000003</v>
      </c>
      <c r="W8" s="142">
        <v>0.28000000000000003</v>
      </c>
      <c r="X8" s="142">
        <v>0.28000000000000003</v>
      </c>
      <c r="Y8" s="157"/>
      <c r="Z8" s="157"/>
      <c r="AA8" s="157"/>
      <c r="AB8" s="157"/>
      <c r="AC8" s="157"/>
      <c r="AD8" s="142"/>
      <c r="AF8" s="157">
        <v>3</v>
      </c>
      <c r="AI8" s="142">
        <v>0</v>
      </c>
      <c r="AJ8" s="142"/>
      <c r="AK8" s="142">
        <v>0</v>
      </c>
      <c r="AL8" s="142">
        <v>0</v>
      </c>
      <c r="AM8" s="142">
        <v>0</v>
      </c>
      <c r="AN8" s="142">
        <v>0</v>
      </c>
      <c r="AO8" s="142">
        <v>0</v>
      </c>
      <c r="AP8" s="142">
        <v>0</v>
      </c>
      <c r="AQ8" s="142">
        <v>0</v>
      </c>
      <c r="AR8" s="142">
        <v>0</v>
      </c>
    </row>
    <row r="9" spans="1:44" ht="14.25" customHeight="1" x14ac:dyDescent="0.2">
      <c r="A9" s="138" t="s">
        <v>155</v>
      </c>
      <c r="B9" s="139"/>
      <c r="C9" s="139"/>
      <c r="D9" s="139"/>
      <c r="E9" s="139"/>
      <c r="F9" s="139"/>
      <c r="G9" s="164"/>
      <c r="H9" s="164"/>
      <c r="I9" s="165"/>
      <c r="J9" s="165"/>
      <c r="K9" s="166"/>
      <c r="L9" s="166" t="s">
        <v>447</v>
      </c>
      <c r="M9" s="165"/>
      <c r="N9" s="164"/>
      <c r="O9" s="164"/>
      <c r="P9" s="164"/>
      <c r="Q9" s="164"/>
      <c r="R9" s="164"/>
      <c r="S9" s="164"/>
      <c r="T9" s="139"/>
      <c r="U9" s="139"/>
      <c r="V9" s="139"/>
      <c r="W9" s="139"/>
      <c r="X9" s="139"/>
      <c r="Y9" s="164"/>
      <c r="Z9" s="164"/>
      <c r="AA9" s="164"/>
      <c r="AB9" s="164"/>
      <c r="AC9" s="164"/>
      <c r="AD9" s="139"/>
      <c r="AF9" s="165"/>
      <c r="AI9" s="139"/>
      <c r="AJ9" s="139"/>
      <c r="AK9" s="139"/>
      <c r="AL9" s="139"/>
      <c r="AM9" s="139"/>
      <c r="AN9" s="139"/>
      <c r="AO9" s="139"/>
      <c r="AP9" s="139"/>
      <c r="AQ9" s="139"/>
      <c r="AR9" s="139"/>
    </row>
    <row r="10" spans="1:44" ht="14.25" customHeight="1" x14ac:dyDescent="0.2">
      <c r="A10" s="142" t="s">
        <v>156</v>
      </c>
      <c r="B10" s="142" t="s">
        <v>157</v>
      </c>
      <c r="C10" s="142" t="s">
        <v>158</v>
      </c>
      <c r="D10" s="142" t="s">
        <v>448</v>
      </c>
      <c r="E10" s="142" t="s">
        <v>47</v>
      </c>
      <c r="F10" s="142" t="s">
        <v>15</v>
      </c>
      <c r="G10" s="157">
        <v>2010</v>
      </c>
      <c r="H10" s="157">
        <v>20</v>
      </c>
      <c r="I10" s="159">
        <v>13.767847344593399</v>
      </c>
      <c r="J10" s="160">
        <v>3.5</v>
      </c>
      <c r="K10" s="158"/>
      <c r="L10" s="158" t="s">
        <v>447</v>
      </c>
      <c r="M10" s="159">
        <v>1.6521416813512078</v>
      </c>
      <c r="N10" s="157">
        <v>0.24</v>
      </c>
      <c r="O10" s="159">
        <v>6.2804890092029542</v>
      </c>
      <c r="P10" s="159">
        <v>2.96978157358794</v>
      </c>
      <c r="Q10" s="159">
        <v>6.933829805185046</v>
      </c>
      <c r="R10" s="159">
        <v>0.96400351044898624</v>
      </c>
      <c r="S10" s="159">
        <v>5.1642573615863734</v>
      </c>
      <c r="T10" s="142">
        <v>0.28000000000000003</v>
      </c>
      <c r="U10" s="142">
        <v>0.28000000000000003</v>
      </c>
      <c r="V10" s="142">
        <v>0.28000000000000003</v>
      </c>
      <c r="W10" s="142">
        <v>0.28000000000000003</v>
      </c>
      <c r="X10" s="142">
        <v>0.28000000000000003</v>
      </c>
      <c r="Y10" s="157"/>
      <c r="Z10" s="157"/>
      <c r="AA10" s="157"/>
      <c r="AB10" s="157"/>
      <c r="AC10" s="157"/>
      <c r="AD10" s="142"/>
      <c r="AF10" s="157">
        <v>3</v>
      </c>
      <c r="AI10" s="142">
        <v>0</v>
      </c>
      <c r="AJ10" s="142"/>
      <c r="AK10" s="142">
        <v>0</v>
      </c>
      <c r="AL10" s="142">
        <v>0</v>
      </c>
      <c r="AM10" s="142">
        <v>0</v>
      </c>
      <c r="AN10" s="142">
        <v>0</v>
      </c>
      <c r="AO10" s="142">
        <v>0</v>
      </c>
      <c r="AP10" s="142">
        <v>0</v>
      </c>
      <c r="AQ10" s="142">
        <v>0</v>
      </c>
      <c r="AR10" s="142">
        <v>0</v>
      </c>
    </row>
    <row r="11" spans="1:44" ht="14.25" customHeight="1" x14ac:dyDescent="0.2">
      <c r="A11" s="138" t="s">
        <v>159</v>
      </c>
      <c r="B11" s="139"/>
      <c r="C11" s="139"/>
      <c r="D11" s="139"/>
      <c r="E11" s="139"/>
      <c r="F11" s="139"/>
      <c r="G11" s="164"/>
      <c r="H11" s="164"/>
      <c r="I11" s="165"/>
      <c r="J11" s="165"/>
      <c r="K11" s="166"/>
      <c r="L11" s="166" t="s">
        <v>447</v>
      </c>
      <c r="M11" s="165"/>
      <c r="N11" s="164"/>
      <c r="O11" s="164"/>
      <c r="P11" s="164"/>
      <c r="Q11" s="164"/>
      <c r="R11" s="164"/>
      <c r="S11" s="164"/>
      <c r="T11" s="139"/>
      <c r="U11" s="139"/>
      <c r="V11" s="139"/>
      <c r="W11" s="139"/>
      <c r="X11" s="139"/>
      <c r="Y11" s="164"/>
      <c r="Z11" s="164"/>
      <c r="AA11" s="164"/>
      <c r="AB11" s="164"/>
      <c r="AC11" s="164"/>
      <c r="AD11" s="139"/>
      <c r="AF11" s="165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</row>
    <row r="12" spans="1:44" ht="14.25" customHeight="1" x14ac:dyDescent="0.2">
      <c r="A12" s="142" t="s">
        <v>156</v>
      </c>
      <c r="B12" s="142" t="s">
        <v>160</v>
      </c>
      <c r="C12" s="142" t="s">
        <v>161</v>
      </c>
      <c r="D12" s="142" t="s">
        <v>448</v>
      </c>
      <c r="E12" s="142" t="s">
        <v>56</v>
      </c>
      <c r="F12" s="142" t="s">
        <v>15</v>
      </c>
      <c r="G12" s="157">
        <v>2010</v>
      </c>
      <c r="H12" s="158">
        <v>30</v>
      </c>
      <c r="I12" s="159">
        <v>30.731802108467395</v>
      </c>
      <c r="J12" s="160">
        <v>1.4</v>
      </c>
      <c r="K12" s="158"/>
      <c r="L12" s="158" t="s">
        <v>447</v>
      </c>
      <c r="M12" s="159">
        <v>0.45073309759085523</v>
      </c>
      <c r="N12" s="157">
        <v>0.18</v>
      </c>
      <c r="O12" s="159">
        <v>27.60584380000682</v>
      </c>
      <c r="P12" s="159">
        <v>13.053653325477516</v>
      </c>
      <c r="Q12" s="159">
        <v>30.477598520956906</v>
      </c>
      <c r="R12" s="159">
        <v>4.2372704248216264</v>
      </c>
      <c r="S12" s="159">
        <v>22.699455704497961</v>
      </c>
      <c r="T12" s="142">
        <v>0.28000000000000003</v>
      </c>
      <c r="U12" s="142">
        <v>0.28000000000000003</v>
      </c>
      <c r="V12" s="142">
        <v>0.28000000000000003</v>
      </c>
      <c r="W12" s="142">
        <v>0.28000000000000003</v>
      </c>
      <c r="X12" s="142">
        <v>0.28000000000000003</v>
      </c>
      <c r="Y12" s="157"/>
      <c r="Z12" s="157"/>
      <c r="AA12" s="157"/>
      <c r="AB12" s="157"/>
      <c r="AC12" s="157"/>
      <c r="AD12" s="142"/>
      <c r="AF12" s="157">
        <v>3</v>
      </c>
      <c r="AI12" s="142">
        <v>0</v>
      </c>
      <c r="AJ12" s="142"/>
      <c r="AK12" s="142">
        <v>0</v>
      </c>
      <c r="AL12" s="142">
        <v>0</v>
      </c>
      <c r="AM12" s="142">
        <v>0</v>
      </c>
      <c r="AN12" s="142">
        <v>0</v>
      </c>
      <c r="AO12" s="142">
        <v>0</v>
      </c>
      <c r="AP12" s="142">
        <v>0</v>
      </c>
      <c r="AQ12" s="142">
        <v>0</v>
      </c>
      <c r="AR12" s="142">
        <v>0</v>
      </c>
    </row>
    <row r="13" spans="1:44" ht="14.25" customHeight="1" x14ac:dyDescent="0.2">
      <c r="A13" s="138" t="s">
        <v>162</v>
      </c>
      <c r="B13" s="139"/>
      <c r="C13" s="139"/>
      <c r="D13" s="139"/>
      <c r="E13" s="139"/>
      <c r="F13" s="139"/>
      <c r="G13" s="164"/>
      <c r="H13" s="164"/>
      <c r="I13" s="165"/>
      <c r="J13" s="165"/>
      <c r="K13" s="166"/>
      <c r="L13" s="166"/>
      <c r="M13" s="165"/>
      <c r="N13" s="164"/>
      <c r="O13" s="164"/>
      <c r="P13" s="164"/>
      <c r="Q13" s="164"/>
      <c r="R13" s="164"/>
      <c r="S13" s="164"/>
      <c r="T13" s="139"/>
      <c r="U13" s="139"/>
      <c r="V13" s="139"/>
      <c r="W13" s="139"/>
      <c r="X13" s="139"/>
      <c r="Y13" s="164"/>
      <c r="Z13" s="164"/>
      <c r="AA13" s="164"/>
      <c r="AB13" s="164"/>
      <c r="AC13" s="164"/>
      <c r="AD13" s="139"/>
      <c r="AF13" s="165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</row>
    <row r="14" spans="1:44" ht="14.25" customHeight="1" x14ac:dyDescent="0.2">
      <c r="A14" s="142" t="s">
        <v>13</v>
      </c>
      <c r="B14" s="142" t="s">
        <v>163</v>
      </c>
      <c r="C14" s="142" t="s">
        <v>164</v>
      </c>
      <c r="D14" s="142" t="s">
        <v>448</v>
      </c>
      <c r="E14" s="142" t="s">
        <v>47</v>
      </c>
      <c r="F14" s="142" t="s">
        <v>15</v>
      </c>
      <c r="G14" s="142">
        <v>2010</v>
      </c>
      <c r="H14" s="157">
        <v>18</v>
      </c>
      <c r="I14" s="158">
        <v>3.7717225079234327</v>
      </c>
      <c r="J14" s="159">
        <v>1</v>
      </c>
      <c r="K14" s="160"/>
      <c r="L14" s="158"/>
      <c r="M14" s="158">
        <v>0.02</v>
      </c>
      <c r="N14" s="159">
        <v>0.18</v>
      </c>
      <c r="O14" s="159">
        <v>0.7177701724803377</v>
      </c>
      <c r="P14" s="159">
        <v>0.33940360841005029</v>
      </c>
      <c r="Q14" s="159">
        <v>0.79243769202114811</v>
      </c>
      <c r="R14" s="159">
        <v>0.11017182976559842</v>
      </c>
      <c r="S14" s="159">
        <v>0.59020084132415696</v>
      </c>
      <c r="T14" s="142">
        <v>0.28000000000000003</v>
      </c>
      <c r="U14" s="142">
        <v>0.28000000000000003</v>
      </c>
      <c r="V14" s="142">
        <v>0.28000000000000003</v>
      </c>
      <c r="W14" s="142">
        <v>0.28000000000000003</v>
      </c>
      <c r="X14" s="142">
        <v>0.28000000000000003</v>
      </c>
      <c r="Y14" s="157"/>
      <c r="Z14" s="157"/>
      <c r="AA14" s="157"/>
      <c r="AB14" s="157"/>
      <c r="AC14" s="157"/>
      <c r="AD14" s="142"/>
      <c r="AF14" s="157">
        <v>3</v>
      </c>
      <c r="AI14" s="142">
        <v>0</v>
      </c>
      <c r="AJ14" s="142"/>
      <c r="AK14" s="142">
        <v>0</v>
      </c>
      <c r="AL14" s="142">
        <v>0</v>
      </c>
      <c r="AM14" s="142">
        <v>0</v>
      </c>
      <c r="AN14" s="142">
        <v>0</v>
      </c>
      <c r="AO14" s="142">
        <v>0</v>
      </c>
      <c r="AP14" s="142">
        <v>0</v>
      </c>
      <c r="AQ14" s="142">
        <v>0</v>
      </c>
      <c r="AR14" s="142">
        <v>0</v>
      </c>
    </row>
    <row r="15" spans="1:44" ht="14.25" customHeight="1" x14ac:dyDescent="0.2">
      <c r="A15" s="142" t="s">
        <v>13</v>
      </c>
      <c r="B15" s="142" t="s">
        <v>165</v>
      </c>
      <c r="C15" s="142" t="s">
        <v>166</v>
      </c>
      <c r="D15" s="142" t="s">
        <v>448</v>
      </c>
      <c r="E15" s="142" t="s">
        <v>47</v>
      </c>
      <c r="F15" s="142" t="s">
        <v>15</v>
      </c>
      <c r="G15" s="142">
        <v>2010</v>
      </c>
      <c r="H15" s="157">
        <v>18</v>
      </c>
      <c r="I15" s="158">
        <v>2.272158639853874</v>
      </c>
      <c r="J15" s="159">
        <v>1</v>
      </c>
      <c r="K15" s="160"/>
      <c r="L15" s="158"/>
      <c r="M15" s="158">
        <v>0.02</v>
      </c>
      <c r="N15" s="159">
        <v>0.18</v>
      </c>
      <c r="O15" s="159">
        <v>6.2804890092029542</v>
      </c>
      <c r="P15" s="159">
        <v>2.96978157358794</v>
      </c>
      <c r="Q15" s="159">
        <v>6.933829805185046</v>
      </c>
      <c r="R15" s="159">
        <v>0.96400351044898624</v>
      </c>
      <c r="S15" s="159">
        <v>5.1642573615863734</v>
      </c>
      <c r="T15" s="142">
        <v>0.28000000000000003</v>
      </c>
      <c r="U15" s="142">
        <v>0.28000000000000003</v>
      </c>
      <c r="V15" s="142">
        <v>0.28000000000000003</v>
      </c>
      <c r="W15" s="142">
        <v>0.28000000000000003</v>
      </c>
      <c r="X15" s="142">
        <v>0.28000000000000003</v>
      </c>
      <c r="Y15" s="157"/>
      <c r="Z15" s="157"/>
      <c r="AA15" s="157"/>
      <c r="AB15" s="157"/>
      <c r="AC15" s="157"/>
      <c r="AD15" s="142"/>
      <c r="AF15" s="157">
        <v>3</v>
      </c>
      <c r="AI15" s="142">
        <v>0</v>
      </c>
      <c r="AJ15" s="142"/>
      <c r="AK15" s="142">
        <v>0</v>
      </c>
      <c r="AL15" s="142">
        <v>0</v>
      </c>
      <c r="AM15" s="142">
        <v>0</v>
      </c>
      <c r="AN15" s="142">
        <v>0</v>
      </c>
      <c r="AO15" s="142">
        <v>0</v>
      </c>
      <c r="AP15" s="142">
        <v>0</v>
      </c>
      <c r="AQ15" s="142">
        <v>0</v>
      </c>
      <c r="AR15" s="142">
        <v>0</v>
      </c>
    </row>
    <row r="16" spans="1:44" ht="17.45" customHeight="1" x14ac:dyDescent="0.2">
      <c r="A16" s="138" t="s">
        <v>167</v>
      </c>
      <c r="B16" s="139"/>
      <c r="C16" s="139"/>
      <c r="D16" s="139"/>
      <c r="E16" s="139"/>
      <c r="F16" s="139"/>
      <c r="G16" s="164"/>
      <c r="H16" s="164"/>
      <c r="I16" s="165"/>
      <c r="J16" s="165"/>
      <c r="K16" s="166"/>
      <c r="L16" s="166" t="s">
        <v>447</v>
      </c>
      <c r="M16" s="165"/>
      <c r="N16" s="164"/>
      <c r="O16" s="164"/>
      <c r="P16" s="164"/>
      <c r="Q16" s="164"/>
      <c r="R16" s="164"/>
      <c r="S16" s="164"/>
      <c r="T16" s="139"/>
      <c r="U16" s="139"/>
      <c r="V16" s="139"/>
      <c r="W16" s="139"/>
      <c r="X16" s="139"/>
      <c r="Y16" s="164"/>
      <c r="Z16" s="164"/>
      <c r="AA16" s="164"/>
      <c r="AB16" s="164"/>
      <c r="AC16" s="164"/>
      <c r="AD16" s="139"/>
      <c r="AF16" s="165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</row>
    <row r="17" spans="1:44" ht="14.25" customHeight="1" x14ac:dyDescent="0.2">
      <c r="A17" s="142" t="s">
        <v>13</v>
      </c>
      <c r="B17" s="142" t="s">
        <v>168</v>
      </c>
      <c r="C17" s="142" t="s">
        <v>169</v>
      </c>
      <c r="D17" s="142" t="s">
        <v>448</v>
      </c>
      <c r="E17" s="142" t="s">
        <v>56</v>
      </c>
      <c r="F17" s="142" t="s">
        <v>15</v>
      </c>
      <c r="G17" s="157">
        <v>2010</v>
      </c>
      <c r="H17" s="157">
        <v>17.5</v>
      </c>
      <c r="I17" s="159">
        <v>0.96724407797046719</v>
      </c>
      <c r="J17" s="160">
        <v>0.77525000000000011</v>
      </c>
      <c r="K17" s="158"/>
      <c r="L17" s="158" t="s">
        <v>447</v>
      </c>
      <c r="M17" s="159">
        <v>9.5138761767586927E-2</v>
      </c>
      <c r="N17" s="157">
        <v>0.18</v>
      </c>
      <c r="O17" s="159">
        <v>16.462638773811765</v>
      </c>
      <c r="P17" s="159">
        <v>7.7844959542895751</v>
      </c>
      <c r="Q17" s="159">
        <v>18.175198656439886</v>
      </c>
      <c r="R17" s="159">
        <v>2.5268799206484354</v>
      </c>
      <c r="S17" s="159">
        <v>13.5367331037785</v>
      </c>
      <c r="T17" s="142">
        <v>0.28000000000000003</v>
      </c>
      <c r="U17" s="142">
        <v>0.28000000000000003</v>
      </c>
      <c r="V17" s="142">
        <v>0.28000000000000003</v>
      </c>
      <c r="W17" s="142">
        <v>0.28000000000000003</v>
      </c>
      <c r="X17" s="142">
        <v>0.28000000000000003</v>
      </c>
      <c r="Y17" s="157"/>
      <c r="Z17" s="157"/>
      <c r="AA17" s="157"/>
      <c r="AB17" s="157"/>
      <c r="AC17" s="157"/>
      <c r="AD17" s="142"/>
      <c r="AF17" s="157">
        <v>3</v>
      </c>
      <c r="AI17" s="142">
        <v>0</v>
      </c>
      <c r="AJ17" s="142"/>
      <c r="AK17" s="142">
        <v>0</v>
      </c>
      <c r="AL17" s="142">
        <v>0</v>
      </c>
      <c r="AM17" s="142">
        <v>0</v>
      </c>
      <c r="AN17" s="142">
        <v>0</v>
      </c>
      <c r="AO17" s="142">
        <v>0</v>
      </c>
      <c r="AP17" s="142">
        <v>0</v>
      </c>
      <c r="AQ17" s="142">
        <v>0</v>
      </c>
      <c r="AR17" s="142">
        <v>0</v>
      </c>
    </row>
    <row r="18" spans="1:44" ht="14.25" customHeight="1" x14ac:dyDescent="0.2">
      <c r="A18" s="138" t="s">
        <v>170</v>
      </c>
      <c r="B18" s="139"/>
      <c r="C18" s="139"/>
      <c r="D18" s="139"/>
      <c r="E18" s="139"/>
      <c r="F18" s="139"/>
      <c r="G18" s="164"/>
      <c r="H18" s="164"/>
      <c r="I18" s="165"/>
      <c r="J18" s="165"/>
      <c r="K18" s="166"/>
      <c r="L18" s="166" t="s">
        <v>447</v>
      </c>
      <c r="M18" s="165"/>
      <c r="N18" s="164"/>
      <c r="O18" s="164"/>
      <c r="P18" s="164"/>
      <c r="Q18" s="164"/>
      <c r="R18" s="164"/>
      <c r="S18" s="164"/>
      <c r="T18" s="139"/>
      <c r="U18" s="139"/>
      <c r="V18" s="139"/>
      <c r="W18" s="139"/>
      <c r="X18" s="139"/>
      <c r="Y18" s="164"/>
      <c r="Z18" s="164"/>
      <c r="AA18" s="164"/>
      <c r="AB18" s="164"/>
      <c r="AC18" s="164"/>
      <c r="AD18" s="139"/>
      <c r="AF18" s="165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</row>
    <row r="19" spans="1:44" ht="14.25" customHeight="1" x14ac:dyDescent="0.2">
      <c r="A19" s="142" t="s">
        <v>13</v>
      </c>
      <c r="B19" s="142" t="s">
        <v>171</v>
      </c>
      <c r="C19" s="142" t="s">
        <v>172</v>
      </c>
      <c r="D19" s="142" t="s">
        <v>448</v>
      </c>
      <c r="E19" s="142" t="s">
        <v>56</v>
      </c>
      <c r="F19" s="142" t="s">
        <v>15</v>
      </c>
      <c r="G19" s="157">
        <v>2010</v>
      </c>
      <c r="H19" s="157">
        <v>30</v>
      </c>
      <c r="I19" s="159">
        <v>1.5900547911427214</v>
      </c>
      <c r="J19" s="160">
        <v>0.78</v>
      </c>
      <c r="K19" s="158"/>
      <c r="L19" s="158"/>
      <c r="M19" s="159">
        <v>7.0919543327232479E-2</v>
      </c>
      <c r="N19" s="157">
        <v>0.18</v>
      </c>
      <c r="O19" s="159">
        <v>27.60584380000682</v>
      </c>
      <c r="P19" s="159">
        <v>13.053653325477516</v>
      </c>
      <c r="Q19" s="159">
        <v>30.477598520956906</v>
      </c>
      <c r="R19" s="159">
        <v>4.2372704248216264</v>
      </c>
      <c r="S19" s="159">
        <v>22.699455704497961</v>
      </c>
      <c r="T19" s="142">
        <v>0.28000000000000003</v>
      </c>
      <c r="U19" s="142">
        <v>0.28000000000000003</v>
      </c>
      <c r="V19" s="142">
        <v>0.28000000000000003</v>
      </c>
      <c r="W19" s="142">
        <v>0.28000000000000003</v>
      </c>
      <c r="X19" s="142">
        <v>0.28000000000000003</v>
      </c>
      <c r="Y19" s="159"/>
      <c r="Z19" s="159"/>
      <c r="AA19" s="159"/>
      <c r="AB19" s="159"/>
      <c r="AC19" s="159"/>
      <c r="AD19" s="142"/>
      <c r="AF19" s="157">
        <v>3</v>
      </c>
      <c r="AI19" s="142"/>
      <c r="AJ19" s="142"/>
      <c r="AK19" s="142">
        <v>0</v>
      </c>
      <c r="AL19" s="142">
        <v>0</v>
      </c>
      <c r="AM19" s="142">
        <v>0</v>
      </c>
      <c r="AN19" s="142">
        <v>0</v>
      </c>
      <c r="AO19" s="142">
        <v>0</v>
      </c>
      <c r="AP19" s="142">
        <v>0</v>
      </c>
      <c r="AQ19" s="142">
        <v>0</v>
      </c>
      <c r="AR19" s="142">
        <v>0</v>
      </c>
    </row>
    <row r="20" spans="1:44" s="139" customFormat="1" ht="14.25" customHeight="1" x14ac:dyDescent="0.2">
      <c r="A20" s="138" t="s">
        <v>173</v>
      </c>
      <c r="G20" s="164"/>
      <c r="H20" s="164"/>
      <c r="I20" s="165"/>
      <c r="J20" s="234"/>
      <c r="K20" s="166"/>
      <c r="L20" s="166"/>
      <c r="M20" s="165"/>
      <c r="N20" s="164"/>
      <c r="O20" s="165"/>
      <c r="P20" s="165"/>
      <c r="Q20" s="165"/>
      <c r="R20" s="165"/>
      <c r="S20" s="165"/>
      <c r="Y20" s="165"/>
      <c r="Z20" s="165"/>
      <c r="AA20" s="165"/>
      <c r="AB20" s="165"/>
      <c r="AC20" s="165"/>
      <c r="AF20" s="164"/>
      <c r="AH20" s="131"/>
    </row>
    <row r="21" spans="1:44" ht="13.7" customHeight="1" x14ac:dyDescent="0.2">
      <c r="A21" s="142" t="s">
        <v>13</v>
      </c>
      <c r="B21" s="142" t="s">
        <v>174</v>
      </c>
      <c r="C21" s="142" t="s">
        <v>175</v>
      </c>
      <c r="D21" s="142" t="s">
        <v>448</v>
      </c>
      <c r="E21" s="142" t="s">
        <v>52</v>
      </c>
      <c r="F21" s="142" t="s">
        <v>15</v>
      </c>
      <c r="G21" s="157">
        <v>2010</v>
      </c>
      <c r="H21" s="158">
        <v>18.5</v>
      </c>
      <c r="I21" s="159">
        <v>1.3061740474897179</v>
      </c>
      <c r="J21" s="160">
        <v>0.79525000000000001</v>
      </c>
      <c r="K21" s="158"/>
      <c r="L21" s="158" t="s">
        <v>447</v>
      </c>
      <c r="M21" s="159">
        <v>9.2746086212287651E-2</v>
      </c>
      <c r="N21" s="157">
        <v>0.18</v>
      </c>
      <c r="O21" s="159">
        <v>5.1981119104349069</v>
      </c>
      <c r="P21" s="159">
        <v>2.4579705412169339</v>
      </c>
      <c r="Q21" s="159">
        <v>5.7388562009178745</v>
      </c>
      <c r="R21" s="159">
        <v>0.79786751032016745</v>
      </c>
      <c r="S21" s="159">
        <v>4.2742512024903689</v>
      </c>
      <c r="T21" s="142">
        <v>0.28000000000000003</v>
      </c>
      <c r="U21" s="142">
        <v>0.28000000000000003</v>
      </c>
      <c r="V21" s="142">
        <v>0.28000000000000003</v>
      </c>
      <c r="W21" s="142">
        <v>0.28000000000000003</v>
      </c>
      <c r="X21" s="142">
        <v>0.28000000000000003</v>
      </c>
      <c r="Y21" s="157"/>
      <c r="Z21" s="157"/>
      <c r="AA21" s="157"/>
      <c r="AB21" s="157"/>
      <c r="AC21" s="157"/>
      <c r="AD21" s="142"/>
      <c r="AF21" s="157">
        <v>3</v>
      </c>
      <c r="AI21" s="142">
        <v>0</v>
      </c>
      <c r="AJ21" s="142"/>
      <c r="AK21" s="142">
        <v>0</v>
      </c>
      <c r="AL21" s="142">
        <v>0</v>
      </c>
      <c r="AM21" s="142">
        <v>0</v>
      </c>
      <c r="AN21" s="142">
        <v>0</v>
      </c>
      <c r="AO21" s="142">
        <v>0</v>
      </c>
      <c r="AP21" s="142">
        <v>0</v>
      </c>
      <c r="AQ21" s="142">
        <v>0</v>
      </c>
      <c r="AR21" s="142">
        <v>0</v>
      </c>
    </row>
    <row r="22" spans="1:44" s="139" customFormat="1" ht="14.25" customHeight="1" x14ac:dyDescent="0.2">
      <c r="A22" s="138" t="s">
        <v>449</v>
      </c>
      <c r="G22" s="164"/>
      <c r="H22" s="166"/>
      <c r="I22" s="165"/>
      <c r="J22" s="234"/>
      <c r="K22" s="166"/>
      <c r="L22" s="166"/>
      <c r="M22" s="165"/>
      <c r="N22" s="164"/>
      <c r="O22" s="165"/>
      <c r="P22" s="165"/>
      <c r="Q22" s="165"/>
      <c r="R22" s="165"/>
      <c r="S22" s="165"/>
      <c r="Y22" s="164"/>
      <c r="Z22" s="164"/>
      <c r="AA22" s="164"/>
      <c r="AB22" s="164"/>
      <c r="AC22" s="164"/>
      <c r="AF22" s="164"/>
      <c r="AH22" s="131"/>
    </row>
    <row r="23" spans="1:44" ht="14.25" customHeight="1" x14ac:dyDescent="0.2">
      <c r="A23" s="142" t="s">
        <v>13</v>
      </c>
      <c r="B23" s="142" t="s">
        <v>176</v>
      </c>
      <c r="C23" s="142" t="s">
        <v>177</v>
      </c>
      <c r="D23" s="142" t="s">
        <v>448</v>
      </c>
      <c r="E23" s="142" t="s">
        <v>52</v>
      </c>
      <c r="F23" s="142" t="s">
        <v>15</v>
      </c>
      <c r="G23" s="157">
        <v>2010</v>
      </c>
      <c r="H23" s="158">
        <v>25</v>
      </c>
      <c r="I23" s="159">
        <v>1.79</v>
      </c>
      <c r="J23" s="160">
        <v>0.77</v>
      </c>
      <c r="K23" s="158"/>
      <c r="L23" s="158" t="s">
        <v>447</v>
      </c>
      <c r="M23" s="159">
        <v>0.02</v>
      </c>
      <c r="N23" s="157">
        <v>0.18</v>
      </c>
      <c r="O23" s="159">
        <v>21.867806374069946</v>
      </c>
      <c r="P23" s="159">
        <v>10.340374504173136</v>
      </c>
      <c r="Q23" s="159">
        <v>24.14264994148672</v>
      </c>
      <c r="R23" s="159">
        <v>3.3565287797705183</v>
      </c>
      <c r="S23" s="159">
        <v>17.981239977262216</v>
      </c>
      <c r="T23" s="142">
        <v>0.28000000000000003</v>
      </c>
      <c r="U23" s="142">
        <v>0.28000000000000003</v>
      </c>
      <c r="V23" s="142">
        <v>0.28000000000000003</v>
      </c>
      <c r="W23" s="142">
        <v>0.28000000000000003</v>
      </c>
      <c r="X23" s="142">
        <v>0.28000000000000003</v>
      </c>
      <c r="Y23" s="157"/>
      <c r="Z23" s="157"/>
      <c r="AA23" s="157"/>
      <c r="AB23" s="157"/>
      <c r="AC23" s="157"/>
      <c r="AD23" s="142"/>
      <c r="AF23" s="157">
        <v>3</v>
      </c>
      <c r="AI23" s="142">
        <v>0</v>
      </c>
      <c r="AJ23" s="142"/>
      <c r="AK23" s="142">
        <v>0</v>
      </c>
      <c r="AL23" s="142">
        <v>0</v>
      </c>
      <c r="AM23" s="142">
        <v>0</v>
      </c>
      <c r="AN23" s="142">
        <v>0</v>
      </c>
      <c r="AO23" s="142">
        <v>0</v>
      </c>
      <c r="AP23" s="142">
        <v>0</v>
      </c>
      <c r="AQ23" s="142">
        <v>0</v>
      </c>
      <c r="AR23" s="142">
        <v>0</v>
      </c>
    </row>
    <row r="24" spans="1:44" ht="14.25" customHeight="1" x14ac:dyDescent="0.2">
      <c r="A24" s="138" t="s">
        <v>178</v>
      </c>
      <c r="B24" s="139"/>
      <c r="C24" s="139"/>
      <c r="D24" s="139"/>
      <c r="E24" s="139"/>
      <c r="F24" s="139"/>
      <c r="G24" s="164"/>
      <c r="H24" s="164"/>
      <c r="I24" s="165"/>
      <c r="J24" s="165"/>
      <c r="K24" s="166"/>
      <c r="L24" s="166" t="s">
        <v>447</v>
      </c>
      <c r="M24" s="165"/>
      <c r="N24" s="164"/>
      <c r="O24" s="164"/>
      <c r="P24" s="164"/>
      <c r="Q24" s="164"/>
      <c r="R24" s="164"/>
      <c r="S24" s="164"/>
      <c r="T24" s="139"/>
      <c r="U24" s="139"/>
      <c r="V24" s="139"/>
      <c r="W24" s="139"/>
      <c r="X24" s="139"/>
      <c r="Y24" s="164"/>
      <c r="Z24" s="164"/>
      <c r="AA24" s="164"/>
      <c r="AB24" s="164"/>
      <c r="AC24" s="164"/>
      <c r="AD24" s="139"/>
      <c r="AF24" s="165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</row>
    <row r="25" spans="1:44" ht="14.25" customHeight="1" x14ac:dyDescent="0.2">
      <c r="A25" s="142" t="s">
        <v>179</v>
      </c>
      <c r="B25" s="142" t="s">
        <v>180</v>
      </c>
      <c r="C25" s="142" t="s">
        <v>181</v>
      </c>
      <c r="D25" s="142" t="s">
        <v>448</v>
      </c>
      <c r="E25" s="142" t="s">
        <v>67</v>
      </c>
      <c r="F25" s="142" t="s">
        <v>15</v>
      </c>
      <c r="G25" s="157">
        <v>2010</v>
      </c>
      <c r="H25" s="157">
        <v>30</v>
      </c>
      <c r="I25" s="159">
        <v>2.5215837627460433</v>
      </c>
      <c r="J25" s="160">
        <v>0.78</v>
      </c>
      <c r="K25" s="158"/>
      <c r="L25" s="158" t="s">
        <v>447</v>
      </c>
      <c r="M25" s="159">
        <v>7.0919543327232479E-2</v>
      </c>
      <c r="N25" s="157">
        <v>0.18</v>
      </c>
      <c r="O25" s="159">
        <v>0</v>
      </c>
      <c r="P25" s="159">
        <v>0</v>
      </c>
      <c r="Q25" s="159">
        <v>31.674537692418117</v>
      </c>
      <c r="R25" s="159">
        <v>0</v>
      </c>
      <c r="S25" s="159">
        <v>0</v>
      </c>
      <c r="T25" s="142">
        <v>0.28000000000000003</v>
      </c>
      <c r="U25" s="142">
        <v>0.28000000000000003</v>
      </c>
      <c r="V25" s="142">
        <v>0.28000000000000003</v>
      </c>
      <c r="W25" s="142">
        <v>0.28000000000000003</v>
      </c>
      <c r="X25" s="142">
        <v>0.28000000000000003</v>
      </c>
      <c r="Y25" s="159">
        <v>0</v>
      </c>
      <c r="Z25" s="159">
        <v>0</v>
      </c>
      <c r="AA25" s="159">
        <v>31.674537692418117</v>
      </c>
      <c r="AB25" s="159">
        <v>0</v>
      </c>
      <c r="AC25" s="159">
        <v>0</v>
      </c>
      <c r="AD25" s="142"/>
      <c r="AF25" s="157">
        <v>3</v>
      </c>
      <c r="AI25" s="142">
        <v>0</v>
      </c>
      <c r="AJ25" s="142"/>
      <c r="AK25" s="142">
        <v>0</v>
      </c>
      <c r="AL25" s="142">
        <v>0</v>
      </c>
      <c r="AM25" s="142">
        <v>0</v>
      </c>
      <c r="AN25" s="142">
        <v>0</v>
      </c>
      <c r="AO25" s="142">
        <v>0</v>
      </c>
      <c r="AP25" s="142">
        <v>0</v>
      </c>
      <c r="AQ25" s="142">
        <v>0</v>
      </c>
      <c r="AR25" s="142">
        <v>0</v>
      </c>
    </row>
    <row r="26" spans="1:44" ht="14.25" customHeight="1" x14ac:dyDescent="0.2">
      <c r="A26" s="142" t="s">
        <v>179</v>
      </c>
      <c r="B26" s="142" t="s">
        <v>182</v>
      </c>
      <c r="C26" s="142" t="s">
        <v>183</v>
      </c>
      <c r="D26" s="142" t="s">
        <v>448</v>
      </c>
      <c r="E26" s="142" t="s">
        <v>63</v>
      </c>
      <c r="F26" s="142" t="s">
        <v>15</v>
      </c>
      <c r="G26" s="157">
        <v>2010</v>
      </c>
      <c r="H26" s="236">
        <v>30</v>
      </c>
      <c r="I26" s="159">
        <v>2.5215837627460433</v>
      </c>
      <c r="J26" s="157">
        <v>0.78</v>
      </c>
      <c r="K26" s="158"/>
      <c r="L26" s="158" t="s">
        <v>447</v>
      </c>
      <c r="M26" s="159">
        <v>7.0919543327232479E-2</v>
      </c>
      <c r="N26" s="159">
        <v>0.18</v>
      </c>
      <c r="O26" s="159">
        <v>0</v>
      </c>
      <c r="P26" s="159">
        <v>0</v>
      </c>
      <c r="Q26" s="159">
        <v>42.024778505897189</v>
      </c>
      <c r="R26" s="159">
        <v>0</v>
      </c>
      <c r="S26" s="159">
        <v>0</v>
      </c>
      <c r="T26" s="142">
        <v>0.28000000000000003</v>
      </c>
      <c r="U26" s="142">
        <v>0.28000000000000003</v>
      </c>
      <c r="V26" s="142">
        <v>0.28000000000000003</v>
      </c>
      <c r="W26" s="142">
        <v>0.28000000000000003</v>
      </c>
      <c r="X26" s="142">
        <v>0.28000000000000003</v>
      </c>
      <c r="Y26" s="159">
        <v>0</v>
      </c>
      <c r="Z26" s="159">
        <v>0</v>
      </c>
      <c r="AA26" s="159">
        <v>42.024778505897189</v>
      </c>
      <c r="AB26" s="159">
        <v>0</v>
      </c>
      <c r="AC26" s="159">
        <v>0</v>
      </c>
      <c r="AD26" s="142"/>
      <c r="AF26" s="157">
        <v>3</v>
      </c>
      <c r="AI26" s="142">
        <v>0</v>
      </c>
      <c r="AJ26" s="142"/>
      <c r="AK26" s="142"/>
      <c r="AL26" s="142"/>
      <c r="AM26" s="142"/>
      <c r="AN26" s="142"/>
      <c r="AO26" s="142"/>
      <c r="AP26" s="142"/>
      <c r="AQ26" s="142"/>
      <c r="AR26" s="142"/>
    </row>
    <row r="27" spans="1:44" ht="14.25" customHeight="1" x14ac:dyDescent="0.2">
      <c r="A27" s="142" t="s">
        <v>179</v>
      </c>
      <c r="B27" s="142" t="s">
        <v>184</v>
      </c>
      <c r="C27" s="142" t="s">
        <v>185</v>
      </c>
      <c r="D27" s="142" t="s">
        <v>448</v>
      </c>
      <c r="E27" s="142" t="s">
        <v>65</v>
      </c>
      <c r="F27" s="142" t="s">
        <v>15</v>
      </c>
      <c r="G27" s="157">
        <v>2010</v>
      </c>
      <c r="H27" s="236">
        <v>30</v>
      </c>
      <c r="I27" s="159">
        <v>2.5215837627460433</v>
      </c>
      <c r="J27" s="157">
        <v>0.78</v>
      </c>
      <c r="K27" s="158"/>
      <c r="L27" s="158" t="s">
        <v>447</v>
      </c>
      <c r="M27" s="159">
        <v>7.0919543327232479E-2</v>
      </c>
      <c r="N27" s="159">
        <v>0.18</v>
      </c>
      <c r="O27" s="159">
        <v>0</v>
      </c>
      <c r="P27" s="159">
        <v>0</v>
      </c>
      <c r="Q27" s="159">
        <v>3.7067720631847184E-2</v>
      </c>
      <c r="R27" s="159">
        <v>0</v>
      </c>
      <c r="S27" s="159">
        <v>0</v>
      </c>
      <c r="T27" s="142">
        <v>0.28000000000000003</v>
      </c>
      <c r="U27" s="142">
        <v>0.28000000000000003</v>
      </c>
      <c r="V27" s="142">
        <v>0.28000000000000003</v>
      </c>
      <c r="W27" s="142">
        <v>0.28000000000000003</v>
      </c>
      <c r="X27" s="142">
        <v>0.28000000000000003</v>
      </c>
      <c r="Y27" s="159">
        <v>0</v>
      </c>
      <c r="Z27" s="159">
        <v>0</v>
      </c>
      <c r="AA27" s="159">
        <v>3.7067720631847184E-2</v>
      </c>
      <c r="AB27" s="159">
        <v>0</v>
      </c>
      <c r="AC27" s="159">
        <v>0</v>
      </c>
      <c r="AD27" s="142"/>
      <c r="AF27" s="157">
        <v>3</v>
      </c>
      <c r="AI27" s="142">
        <v>0</v>
      </c>
      <c r="AJ27" s="142"/>
      <c r="AK27" s="142"/>
      <c r="AL27" s="142"/>
      <c r="AM27" s="142"/>
      <c r="AN27" s="142"/>
      <c r="AO27" s="142"/>
      <c r="AP27" s="142"/>
      <c r="AQ27" s="142"/>
      <c r="AR27" s="142"/>
    </row>
    <row r="28" spans="1:44" ht="14.25" customHeight="1" x14ac:dyDescent="0.25">
      <c r="A28" s="228" t="s">
        <v>186</v>
      </c>
      <c r="B28" s="139"/>
      <c r="C28" s="139"/>
      <c r="D28" s="139"/>
      <c r="E28" s="139"/>
      <c r="F28" s="139"/>
      <c r="G28" s="164"/>
      <c r="H28" s="164"/>
      <c r="I28" s="165"/>
      <c r="J28" s="165"/>
      <c r="K28" s="166"/>
      <c r="L28" s="166" t="s">
        <v>447</v>
      </c>
      <c r="M28" s="165"/>
      <c r="N28" s="164"/>
      <c r="O28" s="164"/>
      <c r="P28" s="164"/>
      <c r="Q28" s="164"/>
      <c r="R28" s="164"/>
      <c r="S28" s="164"/>
      <c r="T28" s="139"/>
      <c r="U28" s="139"/>
      <c r="V28" s="139"/>
      <c r="W28" s="139"/>
      <c r="X28" s="139"/>
      <c r="Y28" s="164"/>
      <c r="Z28" s="164"/>
      <c r="AA28" s="164"/>
      <c r="AB28" s="164"/>
      <c r="AC28" s="164"/>
      <c r="AD28" s="139"/>
      <c r="AF28" s="165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</row>
    <row r="29" spans="1:44" ht="14.25" customHeight="1" x14ac:dyDescent="0.2">
      <c r="A29" s="138" t="s">
        <v>450</v>
      </c>
      <c r="B29" s="139"/>
      <c r="C29" s="139"/>
      <c r="D29" s="139"/>
      <c r="E29" s="139"/>
      <c r="F29" s="139"/>
      <c r="G29" s="164"/>
      <c r="H29" s="164"/>
      <c r="I29" s="165"/>
      <c r="J29" s="165"/>
      <c r="K29" s="166"/>
      <c r="L29" s="166"/>
      <c r="M29" s="165"/>
      <c r="N29" s="164"/>
      <c r="O29" s="164"/>
      <c r="P29" s="164"/>
      <c r="Q29" s="164"/>
      <c r="R29" s="164"/>
      <c r="S29" s="164"/>
      <c r="T29" s="139"/>
      <c r="U29" s="139"/>
      <c r="V29" s="139"/>
      <c r="W29" s="139"/>
      <c r="X29" s="139"/>
      <c r="Y29" s="164"/>
      <c r="Z29" s="164"/>
      <c r="AA29" s="164"/>
      <c r="AB29" s="164"/>
      <c r="AC29" s="164"/>
      <c r="AD29" s="139"/>
      <c r="AF29" s="165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</row>
    <row r="30" spans="1:44" ht="14.25" customHeight="1" x14ac:dyDescent="0.2">
      <c r="A30" s="142" t="s">
        <v>13</v>
      </c>
      <c r="B30" s="142" t="s">
        <v>187</v>
      </c>
      <c r="C30" s="142" t="s">
        <v>188</v>
      </c>
      <c r="D30" s="142" t="s">
        <v>448</v>
      </c>
      <c r="E30" s="142" t="s">
        <v>47</v>
      </c>
      <c r="F30" s="142" t="s">
        <v>18</v>
      </c>
      <c r="G30" s="157">
        <v>2010</v>
      </c>
      <c r="H30" s="157">
        <v>15</v>
      </c>
      <c r="I30" s="159">
        <v>7.5395354506106695</v>
      </c>
      <c r="J30" s="159">
        <v>3.2239155920281362</v>
      </c>
      <c r="K30" s="158"/>
      <c r="L30" s="158" t="s">
        <v>447</v>
      </c>
      <c r="M30" s="159">
        <v>0.136585787148744</v>
      </c>
      <c r="N30" s="157">
        <v>0.18</v>
      </c>
      <c r="O30" s="159">
        <v>7.3863207850096124</v>
      </c>
      <c r="P30" s="159">
        <v>3.4937924590477567</v>
      </c>
      <c r="Q30" s="159">
        <v>14.592699066615943</v>
      </c>
      <c r="R30" s="159">
        <v>6.172771204396863</v>
      </c>
      <c r="S30" s="159">
        <v>1.1498913506768964</v>
      </c>
      <c r="T30" s="142">
        <v>0.17</v>
      </c>
      <c r="U30" s="142">
        <v>0.17</v>
      </c>
      <c r="V30" s="142">
        <v>0.17</v>
      </c>
      <c r="W30" s="142">
        <v>0.17</v>
      </c>
      <c r="X30" s="142">
        <v>0.17</v>
      </c>
      <c r="Y30" s="157"/>
      <c r="Z30" s="157"/>
      <c r="AA30" s="157"/>
      <c r="AB30" s="157"/>
      <c r="AC30" s="157"/>
      <c r="AD30" s="142"/>
      <c r="AF30" s="157">
        <v>3</v>
      </c>
      <c r="AI30" s="142">
        <v>0</v>
      </c>
      <c r="AJ30" s="142"/>
      <c r="AK30" s="142"/>
      <c r="AL30" s="142">
        <v>0</v>
      </c>
      <c r="AM30" s="142">
        <v>0</v>
      </c>
      <c r="AN30" s="142">
        <v>0</v>
      </c>
      <c r="AO30" s="142">
        <v>0</v>
      </c>
      <c r="AP30" s="142">
        <v>0</v>
      </c>
      <c r="AQ30" s="142">
        <v>0</v>
      </c>
      <c r="AR30" s="142">
        <v>0</v>
      </c>
    </row>
    <row r="31" spans="1:44" ht="14.25" customHeight="1" x14ac:dyDescent="0.2">
      <c r="A31" s="142" t="s">
        <v>156</v>
      </c>
      <c r="B31" s="142" t="s">
        <v>189</v>
      </c>
      <c r="C31" s="142" t="s">
        <v>190</v>
      </c>
      <c r="D31" s="142" t="s">
        <v>448</v>
      </c>
      <c r="E31" s="142" t="s">
        <v>47</v>
      </c>
      <c r="F31" s="142" t="s">
        <v>18</v>
      </c>
      <c r="G31" s="157">
        <v>2010</v>
      </c>
      <c r="H31" s="158">
        <v>20</v>
      </c>
      <c r="I31" s="159">
        <v>13.767847344593399</v>
      </c>
      <c r="J31" s="159">
        <v>4.1031652989449006</v>
      </c>
      <c r="K31" s="158"/>
      <c r="L31" s="158" t="s">
        <v>447</v>
      </c>
      <c r="M31" s="159">
        <v>1.6521416813512078</v>
      </c>
      <c r="N31" s="157">
        <v>0.24</v>
      </c>
      <c r="O31" s="159">
        <v>0</v>
      </c>
      <c r="P31" s="159">
        <v>0</v>
      </c>
      <c r="Q31" s="159">
        <v>0</v>
      </c>
      <c r="R31" s="159">
        <v>0</v>
      </c>
      <c r="S31" s="159">
        <v>0</v>
      </c>
      <c r="T31" s="142">
        <v>0.17</v>
      </c>
      <c r="U31" s="142">
        <v>0.17</v>
      </c>
      <c r="V31" s="142">
        <v>0.17</v>
      </c>
      <c r="W31" s="142">
        <v>0.17</v>
      </c>
      <c r="X31" s="142">
        <v>0.17</v>
      </c>
      <c r="Y31" s="157"/>
      <c r="Z31" s="157"/>
      <c r="AA31" s="157"/>
      <c r="AB31" s="157"/>
      <c r="AC31" s="157"/>
      <c r="AD31" s="142"/>
      <c r="AF31" s="157">
        <v>3</v>
      </c>
      <c r="AI31" s="142">
        <v>0</v>
      </c>
      <c r="AJ31" s="142"/>
      <c r="AK31" s="142"/>
      <c r="AL31" s="142">
        <v>0</v>
      </c>
      <c r="AM31" s="142">
        <v>0</v>
      </c>
      <c r="AN31" s="142">
        <v>0</v>
      </c>
      <c r="AO31" s="142">
        <v>0</v>
      </c>
      <c r="AP31" s="142">
        <v>0</v>
      </c>
      <c r="AQ31" s="142">
        <v>0</v>
      </c>
      <c r="AR31" s="142">
        <v>0</v>
      </c>
    </row>
    <row r="32" spans="1:44" ht="14.25" customHeight="1" x14ac:dyDescent="0.2">
      <c r="A32" s="142" t="s">
        <v>13</v>
      </c>
      <c r="B32" s="142" t="s">
        <v>191</v>
      </c>
      <c r="C32" s="142" t="s">
        <v>192</v>
      </c>
      <c r="D32" s="142" t="s">
        <v>448</v>
      </c>
      <c r="E32" s="142" t="s">
        <v>47</v>
      </c>
      <c r="F32" s="142" t="s">
        <v>18</v>
      </c>
      <c r="G32" s="157">
        <v>2010</v>
      </c>
      <c r="H32" s="157">
        <v>20</v>
      </c>
      <c r="I32" s="159">
        <v>4.8146489969932276</v>
      </c>
      <c r="J32" s="159">
        <v>3.907776475185619</v>
      </c>
      <c r="K32" s="158"/>
      <c r="L32" s="158" t="s">
        <v>447</v>
      </c>
      <c r="M32" s="159">
        <v>0.26634228494005086</v>
      </c>
      <c r="N32" s="157">
        <v>0.18</v>
      </c>
      <c r="O32" s="159">
        <v>11.724642017794068</v>
      </c>
      <c r="P32" s="159">
        <v>5.5458552450007197</v>
      </c>
      <c r="Q32" s="159">
        <v>23.163653137933256</v>
      </c>
      <c r="R32" s="159">
        <v>9.7983197231538295</v>
      </c>
      <c r="S32" s="159">
        <v>1.8252746987926503</v>
      </c>
      <c r="T32" s="142">
        <v>0.17</v>
      </c>
      <c r="U32" s="142">
        <v>0.17</v>
      </c>
      <c r="V32" s="142">
        <v>0.17</v>
      </c>
      <c r="W32" s="142">
        <v>0.17</v>
      </c>
      <c r="X32" s="142">
        <v>0.17</v>
      </c>
      <c r="Y32" s="157"/>
      <c r="Z32" s="157"/>
      <c r="AA32" s="157"/>
      <c r="AB32" s="157"/>
      <c r="AC32" s="157"/>
      <c r="AD32" s="142"/>
      <c r="AF32" s="157">
        <v>3</v>
      </c>
      <c r="AI32" s="142">
        <v>0</v>
      </c>
      <c r="AJ32" s="142"/>
      <c r="AK32" s="142"/>
      <c r="AL32" s="142">
        <v>0</v>
      </c>
      <c r="AM32" s="142">
        <v>0</v>
      </c>
      <c r="AN32" s="142">
        <v>0</v>
      </c>
      <c r="AO32" s="142">
        <v>0</v>
      </c>
      <c r="AP32" s="142">
        <v>0</v>
      </c>
      <c r="AQ32" s="142">
        <v>0</v>
      </c>
      <c r="AR32" s="142">
        <v>0</v>
      </c>
    </row>
    <row r="33" spans="1:44" ht="14.25" customHeight="1" x14ac:dyDescent="0.2">
      <c r="A33" s="142" t="s">
        <v>13</v>
      </c>
      <c r="B33" s="142" t="s">
        <v>193</v>
      </c>
      <c r="C33" s="142" t="s">
        <v>194</v>
      </c>
      <c r="D33" s="142" t="s">
        <v>448</v>
      </c>
      <c r="E33" s="142" t="s">
        <v>47</v>
      </c>
      <c r="F33" s="142" t="s">
        <v>18</v>
      </c>
      <c r="G33" s="157">
        <v>2010</v>
      </c>
      <c r="H33" s="157">
        <v>25</v>
      </c>
      <c r="I33" s="159">
        <v>0</v>
      </c>
      <c r="J33" s="159">
        <v>6.6787452484990579</v>
      </c>
      <c r="K33" s="158"/>
      <c r="L33" s="158" t="s">
        <v>447</v>
      </c>
      <c r="M33" s="159">
        <v>0.18439081265080443</v>
      </c>
      <c r="N33" s="157">
        <v>0.18</v>
      </c>
      <c r="O33" s="159">
        <v>5.6518787162699597</v>
      </c>
      <c r="P33" s="159">
        <v>2.6733866309234231</v>
      </c>
      <c r="Q33" s="159">
        <v>11.166068692131926</v>
      </c>
      <c r="R33" s="159">
        <v>4.7232925844946649</v>
      </c>
      <c r="S33" s="159">
        <v>0.87987600864876447</v>
      </c>
      <c r="T33" s="142">
        <v>0.17</v>
      </c>
      <c r="U33" s="142">
        <v>0.17</v>
      </c>
      <c r="V33" s="142">
        <v>0.17</v>
      </c>
      <c r="W33" s="142">
        <v>0.17</v>
      </c>
      <c r="X33" s="142">
        <v>0.17</v>
      </c>
      <c r="Y33" s="157"/>
      <c r="Z33" s="157"/>
      <c r="AA33" s="157"/>
      <c r="AB33" s="157"/>
      <c r="AC33" s="157"/>
      <c r="AD33" s="142"/>
      <c r="AF33" s="157">
        <v>3</v>
      </c>
      <c r="AI33" s="142">
        <v>0</v>
      </c>
      <c r="AJ33" s="142"/>
      <c r="AK33" s="142"/>
      <c r="AL33" s="142">
        <v>0</v>
      </c>
      <c r="AM33" s="142">
        <v>0</v>
      </c>
      <c r="AN33" s="142">
        <v>0</v>
      </c>
      <c r="AO33" s="142">
        <v>0</v>
      </c>
      <c r="AP33" s="142">
        <v>0</v>
      </c>
      <c r="AQ33" s="142">
        <v>0</v>
      </c>
      <c r="AR33" s="142">
        <v>0</v>
      </c>
    </row>
    <row r="34" spans="1:44" ht="14.25" customHeight="1" x14ac:dyDescent="0.2">
      <c r="A34" s="142" t="s">
        <v>13</v>
      </c>
      <c r="B34" s="142" t="s">
        <v>195</v>
      </c>
      <c r="C34" s="142" t="s">
        <v>196</v>
      </c>
      <c r="D34" s="142" t="s">
        <v>448</v>
      </c>
      <c r="E34" s="142" t="s">
        <v>47</v>
      </c>
      <c r="F34" s="142" t="s">
        <v>18</v>
      </c>
      <c r="G34" s="157">
        <v>2010</v>
      </c>
      <c r="H34" s="157">
        <v>15</v>
      </c>
      <c r="I34" s="159">
        <v>9.0692962666766022</v>
      </c>
      <c r="J34" s="159">
        <v>3.3294255568581477</v>
      </c>
      <c r="K34" s="158"/>
      <c r="L34" s="158" t="s">
        <v>447</v>
      </c>
      <c r="M34" s="159">
        <v>0.24585441686773923</v>
      </c>
      <c r="N34" s="157">
        <v>0.18</v>
      </c>
      <c r="O34" s="159">
        <v>44.729990567562794</v>
      </c>
      <c r="P34" s="159">
        <v>21.157665404322785</v>
      </c>
      <c r="Q34" s="159">
        <v>88.370287536078621</v>
      </c>
      <c r="R34" s="159">
        <v>37.380991942395802</v>
      </c>
      <c r="S34" s="159">
        <v>6.9634978992362679</v>
      </c>
      <c r="T34" s="142">
        <v>0.17</v>
      </c>
      <c r="U34" s="142">
        <v>0.17</v>
      </c>
      <c r="V34" s="142">
        <v>0.17</v>
      </c>
      <c r="W34" s="142">
        <v>0.17</v>
      </c>
      <c r="X34" s="142">
        <v>0.17</v>
      </c>
      <c r="Y34" s="157"/>
      <c r="Z34" s="157"/>
      <c r="AA34" s="157"/>
      <c r="AB34" s="157"/>
      <c r="AC34" s="157"/>
      <c r="AD34" s="142"/>
      <c r="AF34" s="157">
        <v>3</v>
      </c>
      <c r="AI34" s="142">
        <v>0</v>
      </c>
      <c r="AJ34" s="142"/>
      <c r="AK34" s="142"/>
      <c r="AL34" s="142">
        <v>0</v>
      </c>
      <c r="AM34" s="142">
        <v>0</v>
      </c>
      <c r="AN34" s="142">
        <v>0</v>
      </c>
      <c r="AO34" s="142">
        <v>0</v>
      </c>
      <c r="AP34" s="142">
        <v>0</v>
      </c>
      <c r="AQ34" s="142">
        <v>0</v>
      </c>
      <c r="AR34" s="142">
        <v>0</v>
      </c>
    </row>
    <row r="35" spans="1:44" ht="14.25" customHeight="1" x14ac:dyDescent="0.2">
      <c r="A35" s="142" t="s">
        <v>13</v>
      </c>
      <c r="B35" s="142" t="s">
        <v>197</v>
      </c>
      <c r="C35" s="142" t="s">
        <v>198</v>
      </c>
      <c r="D35" s="142" t="s">
        <v>448</v>
      </c>
      <c r="E35" s="142" t="s">
        <v>47</v>
      </c>
      <c r="F35" s="142" t="s">
        <v>18</v>
      </c>
      <c r="G35" s="157">
        <v>2010</v>
      </c>
      <c r="H35" s="157">
        <v>11</v>
      </c>
      <c r="I35" s="159">
        <v>2.5194224052351184</v>
      </c>
      <c r="J35" s="159">
        <v>2.9308323563892147</v>
      </c>
      <c r="K35" s="158"/>
      <c r="L35" s="158" t="s">
        <v>447</v>
      </c>
      <c r="M35" s="159">
        <v>9.3658825473424454E-2</v>
      </c>
      <c r="N35" s="157">
        <v>0.18</v>
      </c>
      <c r="O35" s="159">
        <v>8.6138353083213453</v>
      </c>
      <c r="P35" s="159">
        <v>4.0744172531430696</v>
      </c>
      <c r="Q35" s="159">
        <v>17.01782391022444</v>
      </c>
      <c r="R35" s="159">
        <v>7.1986089012723253</v>
      </c>
      <c r="S35" s="159">
        <v>1.3409889721139538</v>
      </c>
      <c r="T35" s="142">
        <v>0.17</v>
      </c>
      <c r="U35" s="142">
        <v>0.17</v>
      </c>
      <c r="V35" s="142">
        <v>0.17</v>
      </c>
      <c r="W35" s="142">
        <v>0.17</v>
      </c>
      <c r="X35" s="142">
        <v>0.17</v>
      </c>
      <c r="Y35" s="157"/>
      <c r="Z35" s="157"/>
      <c r="AA35" s="157"/>
      <c r="AB35" s="157"/>
      <c r="AC35" s="157"/>
      <c r="AD35" s="142"/>
      <c r="AF35" s="157">
        <v>3</v>
      </c>
      <c r="AI35" s="142">
        <v>0</v>
      </c>
      <c r="AJ35" s="142"/>
      <c r="AK35" s="142"/>
      <c r="AL35" s="142">
        <v>0</v>
      </c>
      <c r="AM35" s="142">
        <v>0</v>
      </c>
      <c r="AN35" s="142">
        <v>0</v>
      </c>
      <c r="AO35" s="142">
        <v>0</v>
      </c>
      <c r="AP35" s="142">
        <v>0</v>
      </c>
      <c r="AQ35" s="142">
        <v>0</v>
      </c>
      <c r="AR35" s="142">
        <v>0</v>
      </c>
    </row>
    <row r="36" spans="1:44" ht="14.25" customHeight="1" x14ac:dyDescent="0.2">
      <c r="A36" s="142" t="s">
        <v>13</v>
      </c>
      <c r="B36" s="142" t="s">
        <v>199</v>
      </c>
      <c r="C36" s="142" t="s">
        <v>200</v>
      </c>
      <c r="D36" s="142" t="s">
        <v>448</v>
      </c>
      <c r="E36" s="142" t="s">
        <v>47</v>
      </c>
      <c r="F36" s="142" t="s">
        <v>18</v>
      </c>
      <c r="G36" s="157">
        <v>2010</v>
      </c>
      <c r="H36" s="158">
        <v>16.5</v>
      </c>
      <c r="I36" s="159">
        <v>9.7886480789933188</v>
      </c>
      <c r="J36" s="159">
        <v>4.0250097694411879</v>
      </c>
      <c r="K36" s="158"/>
      <c r="L36" s="158" t="s">
        <v>447</v>
      </c>
      <c r="M36" s="159">
        <v>0.1912201020082416</v>
      </c>
      <c r="N36" s="157">
        <v>0.18</v>
      </c>
      <c r="O36" s="159">
        <v>15.854102752870576</v>
      </c>
      <c r="P36" s="159">
        <v>7.4991252418067589</v>
      </c>
      <c r="Q36" s="159">
        <v>31.321974387218088</v>
      </c>
      <c r="R36" s="159">
        <v>13.249322875751757</v>
      </c>
      <c r="S36" s="159">
        <v>2.4681429576233764</v>
      </c>
      <c r="T36" s="142">
        <v>0.17</v>
      </c>
      <c r="U36" s="142">
        <v>0.17</v>
      </c>
      <c r="V36" s="142">
        <v>0.17</v>
      </c>
      <c r="W36" s="142">
        <v>0.17</v>
      </c>
      <c r="X36" s="142">
        <v>0.17</v>
      </c>
      <c r="Y36" s="157"/>
      <c r="Z36" s="157"/>
      <c r="AA36" s="157"/>
      <c r="AB36" s="157"/>
      <c r="AC36" s="157"/>
      <c r="AD36" s="142"/>
      <c r="AF36" s="157">
        <v>3</v>
      </c>
      <c r="AI36" s="142">
        <v>0</v>
      </c>
      <c r="AJ36" s="142"/>
      <c r="AK36" s="142"/>
      <c r="AL36" s="142">
        <v>0</v>
      </c>
      <c r="AM36" s="142">
        <v>0</v>
      </c>
      <c r="AN36" s="142">
        <v>0</v>
      </c>
      <c r="AO36" s="142">
        <v>0</v>
      </c>
      <c r="AP36" s="142">
        <v>0</v>
      </c>
      <c r="AQ36" s="142">
        <v>0</v>
      </c>
      <c r="AR36" s="142">
        <v>0</v>
      </c>
    </row>
    <row r="37" spans="1:44" s="139" customFormat="1" ht="14.25" customHeight="1" x14ac:dyDescent="0.2">
      <c r="A37" s="138" t="s">
        <v>451</v>
      </c>
      <c r="G37" s="164"/>
      <c r="H37" s="166"/>
      <c r="I37" s="165"/>
      <c r="J37" s="165"/>
      <c r="K37" s="166"/>
      <c r="L37" s="166"/>
      <c r="M37" s="165"/>
      <c r="N37" s="164"/>
      <c r="O37" s="165"/>
      <c r="P37" s="165"/>
      <c r="Q37" s="165"/>
      <c r="R37" s="165"/>
      <c r="S37" s="165"/>
      <c r="Y37" s="164"/>
      <c r="Z37" s="164"/>
      <c r="AA37" s="164"/>
      <c r="AB37" s="164"/>
      <c r="AC37" s="164"/>
      <c r="AF37" s="164"/>
      <c r="AH37" s="131"/>
    </row>
    <row r="38" spans="1:44" ht="14.25" customHeight="1" x14ac:dyDescent="0.2">
      <c r="A38" s="142" t="s">
        <v>156</v>
      </c>
      <c r="B38" s="142" t="s">
        <v>201</v>
      </c>
      <c r="C38" s="142" t="s">
        <v>202</v>
      </c>
      <c r="D38" s="142" t="s">
        <v>448</v>
      </c>
      <c r="E38" s="142" t="s">
        <v>56</v>
      </c>
      <c r="F38" s="142" t="s">
        <v>18</v>
      </c>
      <c r="G38" s="157">
        <v>2010</v>
      </c>
      <c r="H38" s="158">
        <v>30</v>
      </c>
      <c r="I38" s="159">
        <v>30.731802108467395</v>
      </c>
      <c r="J38" s="159">
        <v>1.1000000000000001</v>
      </c>
      <c r="K38" s="158"/>
      <c r="L38" s="158" t="s">
        <v>447</v>
      </c>
      <c r="M38" s="159">
        <v>0.45073309759085523</v>
      </c>
      <c r="N38" s="157">
        <v>0.18</v>
      </c>
      <c r="O38" s="159">
        <v>0</v>
      </c>
      <c r="P38" s="159">
        <v>0</v>
      </c>
      <c r="Q38" s="159">
        <v>0</v>
      </c>
      <c r="R38" s="159">
        <v>0</v>
      </c>
      <c r="S38" s="159">
        <v>0</v>
      </c>
      <c r="T38" s="142">
        <v>0.17</v>
      </c>
      <c r="U38" s="142">
        <v>0.17</v>
      </c>
      <c r="V38" s="142">
        <v>0.17</v>
      </c>
      <c r="W38" s="142">
        <v>0.17</v>
      </c>
      <c r="X38" s="142">
        <v>0.17</v>
      </c>
      <c r="Y38" s="157"/>
      <c r="Z38" s="157"/>
      <c r="AA38" s="157"/>
      <c r="AB38" s="157"/>
      <c r="AC38" s="157"/>
      <c r="AD38" s="142"/>
      <c r="AF38" s="157">
        <v>3</v>
      </c>
      <c r="AI38" s="142">
        <v>0</v>
      </c>
      <c r="AJ38" s="142"/>
      <c r="AK38" s="142"/>
      <c r="AL38" s="142">
        <v>0</v>
      </c>
      <c r="AM38" s="142">
        <v>0</v>
      </c>
      <c r="AN38" s="142">
        <v>0</v>
      </c>
      <c r="AO38" s="142">
        <v>0</v>
      </c>
      <c r="AP38" s="142">
        <v>0</v>
      </c>
      <c r="AQ38" s="142">
        <v>0</v>
      </c>
      <c r="AR38" s="142">
        <v>0</v>
      </c>
    </row>
    <row r="39" spans="1:44" ht="14.25" customHeight="1" x14ac:dyDescent="0.2">
      <c r="A39" s="142" t="s">
        <v>13</v>
      </c>
      <c r="B39" s="142" t="s">
        <v>203</v>
      </c>
      <c r="C39" s="142" t="s">
        <v>204</v>
      </c>
      <c r="D39" s="142" t="s">
        <v>448</v>
      </c>
      <c r="E39" s="142" t="s">
        <v>56</v>
      </c>
      <c r="F39" s="142" t="s">
        <v>18</v>
      </c>
      <c r="G39" s="157">
        <v>2010</v>
      </c>
      <c r="H39" s="158">
        <v>23</v>
      </c>
      <c r="I39" s="159">
        <v>6.7609964638628286</v>
      </c>
      <c r="J39" s="159">
        <v>1.1000000000000001</v>
      </c>
      <c r="K39" s="158"/>
      <c r="L39" s="158" t="s">
        <v>447</v>
      </c>
      <c r="M39" s="159">
        <v>0.18439081265080443</v>
      </c>
      <c r="N39" s="157">
        <v>0.18</v>
      </c>
      <c r="O39" s="159">
        <v>18.107787125020753</v>
      </c>
      <c r="P39" s="159">
        <v>8.5651370890679832</v>
      </c>
      <c r="Q39" s="159">
        <v>35.774439801483197</v>
      </c>
      <c r="R39" s="159">
        <v>15.132733900147135</v>
      </c>
      <c r="S39" s="159">
        <v>2.8189931633104299</v>
      </c>
      <c r="T39" s="142">
        <v>0.17</v>
      </c>
      <c r="U39" s="142">
        <v>0.17</v>
      </c>
      <c r="V39" s="142">
        <v>0.17</v>
      </c>
      <c r="W39" s="142">
        <v>0.17</v>
      </c>
      <c r="X39" s="142">
        <v>0.17</v>
      </c>
      <c r="Y39" s="157"/>
      <c r="Z39" s="157"/>
      <c r="AA39" s="157"/>
      <c r="AB39" s="157"/>
      <c r="AC39" s="157"/>
      <c r="AD39" s="142"/>
      <c r="AF39" s="157">
        <v>3</v>
      </c>
      <c r="AI39" s="142">
        <v>0</v>
      </c>
      <c r="AJ39" s="142"/>
      <c r="AK39" s="142"/>
      <c r="AL39" s="142">
        <v>0</v>
      </c>
      <c r="AM39" s="142">
        <v>0</v>
      </c>
      <c r="AN39" s="142">
        <v>0</v>
      </c>
      <c r="AO39" s="142">
        <v>0</v>
      </c>
      <c r="AP39" s="142">
        <v>0</v>
      </c>
      <c r="AQ39" s="142">
        <v>0</v>
      </c>
      <c r="AR39" s="142">
        <v>0</v>
      </c>
    </row>
    <row r="40" spans="1:44" ht="14.25" customHeight="1" x14ac:dyDescent="0.25">
      <c r="A40" s="228" t="s">
        <v>205</v>
      </c>
      <c r="B40" s="139"/>
      <c r="C40" s="139"/>
      <c r="D40" s="139"/>
      <c r="E40" s="139"/>
      <c r="F40" s="139"/>
      <c r="G40" s="164"/>
      <c r="H40" s="164"/>
      <c r="I40" s="165"/>
      <c r="J40" s="165"/>
      <c r="K40" s="166"/>
      <c r="L40" s="166" t="s">
        <v>447</v>
      </c>
      <c r="M40" s="165"/>
      <c r="N40" s="164"/>
      <c r="O40" s="164"/>
      <c r="P40" s="164"/>
      <c r="Q40" s="164"/>
      <c r="R40" s="164"/>
      <c r="S40" s="164"/>
      <c r="T40" s="139"/>
      <c r="U40" s="139"/>
      <c r="V40" s="139"/>
      <c r="W40" s="139"/>
      <c r="X40" s="139"/>
      <c r="Y40" s="164"/>
      <c r="Z40" s="164"/>
      <c r="AA40" s="164"/>
      <c r="AB40" s="164"/>
      <c r="AC40" s="164"/>
      <c r="AD40" s="139"/>
      <c r="AF40" s="165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</row>
    <row r="41" spans="1:44" s="233" customFormat="1" ht="14.25" customHeight="1" x14ac:dyDescent="0.25">
      <c r="A41" s="227" t="s">
        <v>206</v>
      </c>
      <c r="B41" s="229"/>
      <c r="C41" s="229"/>
      <c r="D41" s="229"/>
      <c r="E41" s="229"/>
      <c r="F41" s="229"/>
      <c r="G41" s="230"/>
      <c r="H41" s="230"/>
      <c r="I41" s="231"/>
      <c r="J41" s="231"/>
      <c r="K41" s="232"/>
      <c r="L41" s="232" t="s">
        <v>447</v>
      </c>
      <c r="M41" s="231"/>
      <c r="N41" s="230"/>
      <c r="O41" s="230"/>
      <c r="P41" s="230"/>
      <c r="Q41" s="230"/>
      <c r="R41" s="230"/>
      <c r="S41" s="230"/>
      <c r="T41" s="229"/>
      <c r="U41" s="229"/>
      <c r="V41" s="229"/>
      <c r="W41" s="229"/>
      <c r="X41" s="229"/>
      <c r="Y41" s="230"/>
      <c r="Z41" s="230"/>
      <c r="AA41" s="230"/>
      <c r="AB41" s="230"/>
      <c r="AC41" s="230"/>
      <c r="AD41" s="229"/>
      <c r="AF41" s="231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</row>
    <row r="42" spans="1:44" ht="14.25" customHeight="1" x14ac:dyDescent="0.2">
      <c r="A42" s="142" t="s">
        <v>13</v>
      </c>
      <c r="B42" s="142" t="s">
        <v>207</v>
      </c>
      <c r="C42" s="142" t="s">
        <v>208</v>
      </c>
      <c r="D42" s="142" t="s">
        <v>448</v>
      </c>
      <c r="E42" s="142" t="s">
        <v>47</v>
      </c>
      <c r="F42" s="142" t="s">
        <v>20</v>
      </c>
      <c r="G42" s="157">
        <v>2010</v>
      </c>
      <c r="H42" s="158">
        <v>13</v>
      </c>
      <c r="I42" s="159">
        <v>25.990324068875296</v>
      </c>
      <c r="J42" s="159">
        <v>2</v>
      </c>
      <c r="K42" s="158"/>
      <c r="L42" s="158" t="s">
        <v>447</v>
      </c>
      <c r="M42" s="159">
        <v>0.21073235731520504</v>
      </c>
      <c r="N42" s="157">
        <v>0.24</v>
      </c>
      <c r="O42" s="159">
        <v>6.7374459648860303E-3</v>
      </c>
      <c r="P42" s="159">
        <v>3.1858574786523233E-3</v>
      </c>
      <c r="Q42" s="159">
        <v>1.3007020824354829E-2</v>
      </c>
      <c r="R42" s="159">
        <v>1.0341426522828593E-3</v>
      </c>
      <c r="S42" s="159">
        <v>5.5399993330883497E-3</v>
      </c>
      <c r="T42" s="142">
        <v>0.44</v>
      </c>
      <c r="U42" s="142">
        <v>0.44</v>
      </c>
      <c r="V42" s="142">
        <v>0.44</v>
      </c>
      <c r="W42" s="142">
        <v>0.44</v>
      </c>
      <c r="X42" s="142">
        <v>0.44</v>
      </c>
      <c r="Y42" s="157"/>
      <c r="Z42" s="157"/>
      <c r="AA42" s="157"/>
      <c r="AB42" s="157"/>
      <c r="AC42" s="157"/>
      <c r="AD42" s="142"/>
      <c r="AF42" s="157">
        <v>3</v>
      </c>
      <c r="AI42" s="142">
        <v>0</v>
      </c>
      <c r="AJ42" s="142"/>
      <c r="AK42" s="142">
        <v>0</v>
      </c>
      <c r="AL42" s="142">
        <v>0</v>
      </c>
      <c r="AM42" s="142">
        <v>0</v>
      </c>
      <c r="AN42" s="142">
        <v>0</v>
      </c>
      <c r="AO42" s="142">
        <v>0</v>
      </c>
      <c r="AP42" s="142">
        <v>0</v>
      </c>
      <c r="AQ42" s="142">
        <v>0</v>
      </c>
      <c r="AR42" s="142">
        <v>0</v>
      </c>
    </row>
    <row r="43" spans="1:44" ht="14.25" customHeight="1" x14ac:dyDescent="0.2">
      <c r="A43" s="138" t="s">
        <v>209</v>
      </c>
      <c r="B43" s="139"/>
      <c r="C43" s="139"/>
      <c r="D43" s="139"/>
      <c r="E43" s="139"/>
      <c r="F43" s="139"/>
      <c r="G43" s="164"/>
      <c r="H43" s="164"/>
      <c r="I43" s="165"/>
      <c r="J43" s="165"/>
      <c r="K43" s="166"/>
      <c r="L43" s="166" t="s">
        <v>447</v>
      </c>
      <c r="M43" s="165"/>
      <c r="N43" s="164"/>
      <c r="O43" s="164"/>
      <c r="P43" s="164"/>
      <c r="Q43" s="164"/>
      <c r="R43" s="164"/>
      <c r="S43" s="164"/>
      <c r="T43" s="139"/>
      <c r="U43" s="139"/>
      <c r="V43" s="139"/>
      <c r="W43" s="139"/>
      <c r="X43" s="139"/>
      <c r="Y43" s="164"/>
      <c r="Z43" s="164"/>
      <c r="AA43" s="164"/>
      <c r="AB43" s="164"/>
      <c r="AC43" s="164"/>
      <c r="AD43" s="139"/>
      <c r="AF43" s="165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</row>
    <row r="44" spans="1:44" ht="14.25" customHeight="1" x14ac:dyDescent="0.2">
      <c r="A44" s="142" t="s">
        <v>13</v>
      </c>
      <c r="B44" s="142" t="s">
        <v>210</v>
      </c>
      <c r="C44" s="142" t="s">
        <v>211</v>
      </c>
      <c r="D44" s="142" t="s">
        <v>448</v>
      </c>
      <c r="E44" s="142" t="s">
        <v>47</v>
      </c>
      <c r="F44" s="142" t="s">
        <v>20</v>
      </c>
      <c r="G44" s="157">
        <v>2010</v>
      </c>
      <c r="H44" s="158">
        <v>13</v>
      </c>
      <c r="I44" s="159">
        <v>3.3015261393684878</v>
      </c>
      <c r="J44" s="159">
        <v>0.97</v>
      </c>
      <c r="K44" s="158"/>
      <c r="L44" s="158" t="s">
        <v>447</v>
      </c>
      <c r="M44" s="159">
        <v>3.301526139368488E-2</v>
      </c>
      <c r="N44" s="157">
        <v>0.18</v>
      </c>
      <c r="O44" s="159">
        <v>4.7073889540852822E-2</v>
      </c>
      <c r="P44" s="159">
        <v>2.2259281013100672E-2</v>
      </c>
      <c r="Q44" s="159">
        <v>9.0878808488018659E-2</v>
      </c>
      <c r="R44" s="159">
        <v>7.2254556454719367E-3</v>
      </c>
      <c r="S44" s="159">
        <v>3.8707444634268139E-2</v>
      </c>
      <c r="T44" s="142">
        <v>0.44</v>
      </c>
      <c r="U44" s="142">
        <v>0.44</v>
      </c>
      <c r="V44" s="142">
        <v>0.44</v>
      </c>
      <c r="W44" s="142">
        <v>0.44</v>
      </c>
      <c r="X44" s="142">
        <v>0.44</v>
      </c>
      <c r="Y44" s="159"/>
      <c r="Z44" s="159"/>
      <c r="AA44" s="159"/>
      <c r="AB44" s="159"/>
      <c r="AC44" s="159"/>
      <c r="AD44" s="142"/>
      <c r="AF44" s="157">
        <v>3</v>
      </c>
      <c r="AI44" s="142">
        <v>0</v>
      </c>
      <c r="AJ44" s="142"/>
      <c r="AK44" s="142"/>
      <c r="AL44" s="142"/>
      <c r="AM44" s="142"/>
      <c r="AN44" s="142"/>
      <c r="AO44" s="142"/>
      <c r="AP44" s="142"/>
      <c r="AQ44" s="142"/>
      <c r="AR44" s="142"/>
    </row>
    <row r="45" spans="1:44" ht="14.25" customHeight="1" x14ac:dyDescent="0.2">
      <c r="A45" s="138" t="s">
        <v>212</v>
      </c>
      <c r="B45" s="139"/>
      <c r="C45" s="139"/>
      <c r="D45" s="139"/>
      <c r="E45" s="139"/>
      <c r="F45" s="139"/>
      <c r="G45" s="164"/>
      <c r="H45" s="164"/>
      <c r="I45" s="165"/>
      <c r="J45" s="165"/>
      <c r="K45" s="166"/>
      <c r="L45" s="166" t="s">
        <v>447</v>
      </c>
      <c r="M45" s="165"/>
      <c r="N45" s="164"/>
      <c r="O45" s="164"/>
      <c r="P45" s="164"/>
      <c r="Q45" s="164"/>
      <c r="R45" s="164"/>
      <c r="S45" s="164"/>
      <c r="T45" s="139"/>
      <c r="U45" s="139"/>
      <c r="V45" s="139"/>
      <c r="W45" s="139"/>
      <c r="X45" s="139"/>
      <c r="Y45" s="164"/>
      <c r="Z45" s="164"/>
      <c r="AA45" s="164"/>
      <c r="AB45" s="164"/>
      <c r="AC45" s="164"/>
      <c r="AD45" s="139"/>
      <c r="AF45" s="165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</row>
    <row r="46" spans="1:44" ht="14.25" customHeight="1" x14ac:dyDescent="0.2">
      <c r="A46" s="142" t="s">
        <v>13</v>
      </c>
      <c r="B46" s="142" t="s">
        <v>213</v>
      </c>
      <c r="C46" s="142" t="s">
        <v>214</v>
      </c>
      <c r="D46" s="142" t="s">
        <v>448</v>
      </c>
      <c r="E46" s="142" t="s">
        <v>56</v>
      </c>
      <c r="F46" s="142" t="s">
        <v>20</v>
      </c>
      <c r="G46" s="157">
        <v>2010</v>
      </c>
      <c r="H46" s="158">
        <v>13</v>
      </c>
      <c r="I46" s="159">
        <v>2.5215837627460433</v>
      </c>
      <c r="J46" s="159">
        <v>0.78</v>
      </c>
      <c r="K46" s="158"/>
      <c r="L46" s="158" t="s">
        <v>447</v>
      </c>
      <c r="M46" s="159">
        <v>6.3039594068651089E-2</v>
      </c>
      <c r="N46" s="157">
        <v>0.18</v>
      </c>
      <c r="O46" s="159">
        <v>6.8979342313660021</v>
      </c>
      <c r="P46" s="159">
        <v>3.2617456930685726</v>
      </c>
      <c r="Q46" s="159">
        <v>13.316852507614186</v>
      </c>
      <c r="R46" s="159">
        <v>1.0587762838433734</v>
      </c>
      <c r="S46" s="159">
        <v>5.6719640113805916</v>
      </c>
      <c r="T46" s="142">
        <v>0.44</v>
      </c>
      <c r="U46" s="142">
        <v>0.44</v>
      </c>
      <c r="V46" s="142">
        <v>0.44</v>
      </c>
      <c r="W46" s="142">
        <v>0.44</v>
      </c>
      <c r="X46" s="142">
        <v>0.44</v>
      </c>
      <c r="Y46" s="157"/>
      <c r="Z46" s="157"/>
      <c r="AA46" s="157"/>
      <c r="AB46" s="157"/>
      <c r="AC46" s="157"/>
      <c r="AD46" s="142"/>
      <c r="AF46" s="157">
        <v>3</v>
      </c>
      <c r="AI46" s="142">
        <v>0</v>
      </c>
      <c r="AJ46" s="142"/>
      <c r="AK46" s="142"/>
      <c r="AL46" s="142"/>
      <c r="AM46" s="142"/>
      <c r="AN46" s="142"/>
      <c r="AO46" s="142"/>
      <c r="AP46" s="142"/>
      <c r="AQ46" s="142"/>
      <c r="AR46" s="142"/>
    </row>
    <row r="47" spans="1:44" ht="14.25" customHeight="1" x14ac:dyDescent="0.2">
      <c r="A47" s="138" t="s">
        <v>215</v>
      </c>
      <c r="B47" s="139"/>
      <c r="C47" s="139"/>
      <c r="D47" s="139"/>
      <c r="E47" s="139"/>
      <c r="F47" s="139"/>
      <c r="G47" s="164"/>
      <c r="H47" s="164"/>
      <c r="I47" s="165"/>
      <c r="J47" s="165"/>
      <c r="K47" s="166"/>
      <c r="L47" s="166" t="s">
        <v>447</v>
      </c>
      <c r="M47" s="165"/>
      <c r="N47" s="164"/>
      <c r="O47" s="164"/>
      <c r="P47" s="164"/>
      <c r="Q47" s="164"/>
      <c r="R47" s="164"/>
      <c r="S47" s="164"/>
      <c r="T47" s="139"/>
      <c r="U47" s="139"/>
      <c r="V47" s="139"/>
      <c r="W47" s="139"/>
      <c r="X47" s="139"/>
      <c r="Y47" s="164"/>
      <c r="Z47" s="164"/>
      <c r="AA47" s="164"/>
      <c r="AB47" s="164"/>
      <c r="AC47" s="164"/>
      <c r="AD47" s="139"/>
      <c r="AF47" s="165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</row>
    <row r="48" spans="1:44" ht="14.25" customHeight="1" x14ac:dyDescent="0.2">
      <c r="A48" s="142" t="s">
        <v>13</v>
      </c>
      <c r="B48" s="142" t="s">
        <v>216</v>
      </c>
      <c r="C48" s="142" t="s">
        <v>217</v>
      </c>
      <c r="D48" s="142" t="s">
        <v>448</v>
      </c>
      <c r="E48" s="142" t="s">
        <v>52</v>
      </c>
      <c r="F48" s="142" t="s">
        <v>20</v>
      </c>
      <c r="G48" s="157">
        <v>2010</v>
      </c>
      <c r="H48" s="158">
        <v>13</v>
      </c>
      <c r="I48" s="159">
        <v>1.9940474263815486</v>
      </c>
      <c r="J48" s="159">
        <v>0.78400000000000003</v>
      </c>
      <c r="K48" s="158"/>
      <c r="L48" s="158" t="s">
        <v>447</v>
      </c>
      <c r="M48" s="159">
        <v>6.2724396098307836E-2</v>
      </c>
      <c r="N48" s="157">
        <v>1.75</v>
      </c>
      <c r="O48" s="159">
        <v>2.1290627209500919</v>
      </c>
      <c r="P48" s="159">
        <v>1.0067450525628747</v>
      </c>
      <c r="Q48" s="159">
        <v>4.1102761034498094</v>
      </c>
      <c r="R48" s="159">
        <v>0.32679365156988438</v>
      </c>
      <c r="S48" s="159">
        <v>1.7506642896491564</v>
      </c>
      <c r="T48" s="142">
        <v>0.44</v>
      </c>
      <c r="U48" s="142">
        <v>0.44</v>
      </c>
      <c r="V48" s="142">
        <v>0.44</v>
      </c>
      <c r="W48" s="142">
        <v>0.44</v>
      </c>
      <c r="X48" s="142">
        <v>0.44</v>
      </c>
      <c r="Y48" s="157"/>
      <c r="Z48" s="157"/>
      <c r="AA48" s="157"/>
      <c r="AB48" s="157"/>
      <c r="AC48" s="157"/>
      <c r="AD48" s="142"/>
      <c r="AF48" s="157">
        <v>3</v>
      </c>
      <c r="AI48" s="142">
        <v>0</v>
      </c>
      <c r="AJ48" s="142">
        <v>0</v>
      </c>
      <c r="AK48" s="142">
        <v>0</v>
      </c>
      <c r="AL48" s="142">
        <v>0</v>
      </c>
      <c r="AM48" s="142">
        <v>0</v>
      </c>
      <c r="AN48" s="142">
        <v>0</v>
      </c>
      <c r="AO48" s="142">
        <v>0</v>
      </c>
      <c r="AP48" s="142">
        <v>0</v>
      </c>
      <c r="AQ48" s="142">
        <v>0</v>
      </c>
      <c r="AR48" s="142">
        <v>0</v>
      </c>
    </row>
    <row r="49" spans="1:44" ht="14.25" customHeight="1" x14ac:dyDescent="0.2">
      <c r="A49" s="138" t="s">
        <v>221</v>
      </c>
      <c r="B49" s="139"/>
      <c r="C49" s="139"/>
      <c r="D49" s="139"/>
      <c r="E49" s="139"/>
      <c r="F49" s="139"/>
      <c r="G49" s="164"/>
      <c r="H49" s="164"/>
      <c r="I49" s="165"/>
      <c r="J49" s="165"/>
      <c r="K49" s="166"/>
      <c r="L49" s="166" t="s">
        <v>447</v>
      </c>
      <c r="M49" s="165"/>
      <c r="N49" s="164"/>
      <c r="O49" s="164"/>
      <c r="P49" s="164"/>
      <c r="Q49" s="164"/>
      <c r="R49" s="164"/>
      <c r="S49" s="164"/>
      <c r="T49" s="139"/>
      <c r="U49" s="139"/>
      <c r="V49" s="139"/>
      <c r="W49" s="139"/>
      <c r="X49" s="139"/>
      <c r="Y49" s="164"/>
      <c r="Z49" s="164"/>
      <c r="AA49" s="164"/>
      <c r="AB49" s="164"/>
      <c r="AC49" s="164"/>
      <c r="AD49" s="139"/>
      <c r="AF49" s="165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</row>
    <row r="50" spans="1:44" ht="13.35" customHeight="1" x14ac:dyDescent="0.2">
      <c r="A50" s="142" t="s">
        <v>13</v>
      </c>
      <c r="B50" s="142" t="s">
        <v>219</v>
      </c>
      <c r="C50" s="142" t="s">
        <v>220</v>
      </c>
      <c r="D50" s="142" t="s">
        <v>448</v>
      </c>
      <c r="E50" s="142" t="s">
        <v>73</v>
      </c>
      <c r="F50" s="142" t="s">
        <v>20</v>
      </c>
      <c r="G50" s="157">
        <v>2010</v>
      </c>
      <c r="H50" s="157"/>
      <c r="I50" s="159"/>
      <c r="J50" s="157">
        <v>1</v>
      </c>
      <c r="K50" s="158"/>
      <c r="L50" s="158" t="s">
        <v>447</v>
      </c>
      <c r="M50" s="157"/>
      <c r="N50" s="157"/>
      <c r="O50" s="159">
        <v>0</v>
      </c>
      <c r="P50" s="159">
        <v>0</v>
      </c>
      <c r="Q50" s="159">
        <v>2.3635161951725721</v>
      </c>
      <c r="R50" s="159">
        <v>0</v>
      </c>
      <c r="S50" s="159">
        <v>0</v>
      </c>
      <c r="T50" s="157">
        <v>1</v>
      </c>
      <c r="U50" s="157">
        <v>1</v>
      </c>
      <c r="V50" s="157">
        <v>1</v>
      </c>
      <c r="W50" s="157">
        <v>1</v>
      </c>
      <c r="X50" s="157">
        <v>1</v>
      </c>
      <c r="Y50" s="159"/>
      <c r="Z50" s="159"/>
      <c r="AA50" s="159"/>
      <c r="AB50" s="159"/>
      <c r="AC50" s="159"/>
      <c r="AD50" s="142"/>
      <c r="AF50" s="157">
        <v>3</v>
      </c>
      <c r="AI50" s="142">
        <v>0</v>
      </c>
      <c r="AJ50" s="142"/>
      <c r="AK50" s="142"/>
      <c r="AL50" s="142"/>
      <c r="AM50" s="142"/>
      <c r="AN50" s="142"/>
      <c r="AO50" s="142"/>
      <c r="AP50" s="142"/>
      <c r="AQ50" s="142"/>
      <c r="AR50" s="142"/>
    </row>
    <row r="51" spans="1:44" ht="23.45" customHeight="1" x14ac:dyDescent="0.2">
      <c r="A51" s="138" t="s">
        <v>452</v>
      </c>
      <c r="B51" s="139"/>
      <c r="C51" s="139"/>
      <c r="D51" s="139"/>
      <c r="E51" s="139"/>
      <c r="F51" s="139"/>
      <c r="G51" s="164"/>
      <c r="H51" s="164"/>
      <c r="I51" s="165"/>
      <c r="J51" s="165"/>
      <c r="K51" s="166"/>
      <c r="L51" s="166" t="s">
        <v>447</v>
      </c>
      <c r="M51" s="165"/>
      <c r="N51" s="164"/>
      <c r="O51" s="164"/>
      <c r="P51" s="164"/>
      <c r="Q51" s="164"/>
      <c r="R51" s="164"/>
      <c r="S51" s="164"/>
      <c r="T51" s="139"/>
      <c r="U51" s="139"/>
      <c r="V51" s="139"/>
      <c r="W51" s="139"/>
      <c r="X51" s="139"/>
      <c r="Y51" s="164"/>
      <c r="Z51" s="164"/>
      <c r="AA51" s="164"/>
      <c r="AB51" s="164"/>
      <c r="AC51" s="164"/>
      <c r="AD51" s="139"/>
      <c r="AF51" s="165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</row>
    <row r="52" spans="1:44" ht="14.25" customHeight="1" x14ac:dyDescent="0.2">
      <c r="A52" s="142" t="s">
        <v>179</v>
      </c>
      <c r="B52" s="142" t="s">
        <v>222</v>
      </c>
      <c r="C52" s="142" t="s">
        <v>223</v>
      </c>
      <c r="D52" s="142" t="s">
        <v>448</v>
      </c>
      <c r="E52" s="142" t="s">
        <v>67</v>
      </c>
      <c r="F52" s="142" t="s">
        <v>20</v>
      </c>
      <c r="G52" s="157">
        <v>2010</v>
      </c>
      <c r="H52" s="157">
        <v>30</v>
      </c>
      <c r="I52" s="159">
        <v>2.5215837627460433</v>
      </c>
      <c r="J52" s="160">
        <v>0.78</v>
      </c>
      <c r="K52" s="158"/>
      <c r="L52" s="158" t="s">
        <v>447</v>
      </c>
      <c r="M52" s="159">
        <v>7.0919543327232479E-2</v>
      </c>
      <c r="N52" s="157">
        <v>0.18</v>
      </c>
      <c r="O52" s="159">
        <v>0</v>
      </c>
      <c r="P52" s="159">
        <v>0</v>
      </c>
      <c r="Q52" s="159">
        <v>1.7814081471037138</v>
      </c>
      <c r="R52" s="159">
        <v>0</v>
      </c>
      <c r="S52" s="159">
        <v>0</v>
      </c>
      <c r="T52" s="142">
        <v>0.44</v>
      </c>
      <c r="U52" s="142">
        <v>0.44</v>
      </c>
      <c r="V52" s="142">
        <v>0.44</v>
      </c>
      <c r="W52" s="142">
        <v>0.44</v>
      </c>
      <c r="X52" s="142">
        <v>0.44</v>
      </c>
      <c r="Y52" s="159">
        <v>0</v>
      </c>
      <c r="Z52" s="159">
        <v>0</v>
      </c>
      <c r="AA52" s="159">
        <v>1.7814081471037138</v>
      </c>
      <c r="AB52" s="159">
        <v>0</v>
      </c>
      <c r="AC52" s="159">
        <v>0</v>
      </c>
      <c r="AD52" s="142"/>
      <c r="AF52" s="157">
        <v>3</v>
      </c>
      <c r="AI52" s="142">
        <v>0</v>
      </c>
      <c r="AJ52" s="142"/>
      <c r="AK52" s="142">
        <v>0</v>
      </c>
      <c r="AL52" s="142">
        <v>0</v>
      </c>
      <c r="AM52" s="142">
        <v>0</v>
      </c>
      <c r="AN52" s="142">
        <v>0</v>
      </c>
      <c r="AO52" s="142">
        <v>0</v>
      </c>
      <c r="AP52" s="142">
        <v>0</v>
      </c>
      <c r="AQ52" s="142">
        <v>0</v>
      </c>
      <c r="AR52" s="142">
        <v>0</v>
      </c>
    </row>
    <row r="53" spans="1:44" ht="13.7" customHeight="1" x14ac:dyDescent="0.2">
      <c r="A53" s="142" t="s">
        <v>179</v>
      </c>
      <c r="B53" s="142" t="s">
        <v>224</v>
      </c>
      <c r="C53" s="142" t="s">
        <v>225</v>
      </c>
      <c r="D53" s="142" t="s">
        <v>448</v>
      </c>
      <c r="E53" s="142" t="s">
        <v>63</v>
      </c>
      <c r="F53" s="142" t="s">
        <v>20</v>
      </c>
      <c r="G53" s="157">
        <v>2010</v>
      </c>
      <c r="H53" s="157">
        <v>30</v>
      </c>
      <c r="I53" s="159">
        <v>2.5215837627460433</v>
      </c>
      <c r="J53" s="160">
        <v>0.78</v>
      </c>
      <c r="K53" s="158"/>
      <c r="L53" s="158" t="s">
        <v>447</v>
      </c>
      <c r="M53" s="159">
        <v>7.0919543327232479E-2</v>
      </c>
      <c r="N53" s="159">
        <v>0.18</v>
      </c>
      <c r="O53" s="159">
        <v>0</v>
      </c>
      <c r="P53" s="159">
        <v>0</v>
      </c>
      <c r="Q53" s="159">
        <v>2.3635161951725721</v>
      </c>
      <c r="R53" s="159">
        <v>0</v>
      </c>
      <c r="S53" s="159">
        <v>0</v>
      </c>
      <c r="T53" s="142">
        <v>0.44</v>
      </c>
      <c r="U53" s="142">
        <v>0.44</v>
      </c>
      <c r="V53" s="142">
        <v>0.44</v>
      </c>
      <c r="W53" s="142">
        <v>0.44</v>
      </c>
      <c r="X53" s="142">
        <v>0.44</v>
      </c>
      <c r="Y53" s="159">
        <v>0</v>
      </c>
      <c r="Z53" s="159">
        <v>0</v>
      </c>
      <c r="AA53" s="159">
        <v>2.3635161951725721</v>
      </c>
      <c r="AB53" s="159">
        <v>0</v>
      </c>
      <c r="AC53" s="159">
        <v>0</v>
      </c>
      <c r="AD53" s="142"/>
      <c r="AF53" s="157">
        <v>3</v>
      </c>
      <c r="AI53" s="142">
        <v>0</v>
      </c>
      <c r="AJ53" s="142"/>
      <c r="AK53" s="142"/>
      <c r="AL53" s="142"/>
      <c r="AM53" s="142"/>
      <c r="AN53" s="142"/>
      <c r="AO53" s="142"/>
      <c r="AP53" s="142"/>
      <c r="AQ53" s="142"/>
      <c r="AR53" s="142"/>
    </row>
    <row r="54" spans="1:44" ht="14.25" customHeight="1" x14ac:dyDescent="0.2">
      <c r="A54" s="142" t="s">
        <v>179</v>
      </c>
      <c r="B54" s="142" t="s">
        <v>226</v>
      </c>
      <c r="C54" s="142" t="s">
        <v>227</v>
      </c>
      <c r="D54" s="142" t="s">
        <v>448</v>
      </c>
      <c r="E54" s="142" t="s">
        <v>65</v>
      </c>
      <c r="F54" s="142" t="s">
        <v>20</v>
      </c>
      <c r="G54" s="157">
        <v>2010</v>
      </c>
      <c r="H54" s="157">
        <v>30</v>
      </c>
      <c r="I54" s="159">
        <v>2.5215837627460433</v>
      </c>
      <c r="J54" s="160">
        <v>0.78</v>
      </c>
      <c r="K54" s="158"/>
      <c r="L54" s="158" t="s">
        <v>447</v>
      </c>
      <c r="M54" s="159">
        <v>7.0919543327232479E-2</v>
      </c>
      <c r="N54" s="159">
        <v>0.18</v>
      </c>
      <c r="O54" s="159">
        <v>0</v>
      </c>
      <c r="P54" s="159">
        <v>0</v>
      </c>
      <c r="Q54" s="159">
        <v>3.4265717115281587E-3</v>
      </c>
      <c r="R54" s="159">
        <v>0</v>
      </c>
      <c r="S54" s="159">
        <v>0</v>
      </c>
      <c r="T54" s="142">
        <v>0.44</v>
      </c>
      <c r="U54" s="142">
        <v>0.44</v>
      </c>
      <c r="V54" s="142">
        <v>0.44</v>
      </c>
      <c r="W54" s="142">
        <v>0.44</v>
      </c>
      <c r="X54" s="142">
        <v>0.44</v>
      </c>
      <c r="Y54" s="159">
        <v>0</v>
      </c>
      <c r="Z54" s="159">
        <v>0</v>
      </c>
      <c r="AA54" s="159">
        <v>3.4265717115281587E-3</v>
      </c>
      <c r="AB54" s="159">
        <v>0</v>
      </c>
      <c r="AC54" s="159">
        <v>0</v>
      </c>
      <c r="AD54" s="142"/>
      <c r="AF54" s="157">
        <v>3</v>
      </c>
      <c r="AI54" s="142">
        <v>0</v>
      </c>
      <c r="AJ54" s="142"/>
      <c r="AK54" s="142"/>
      <c r="AL54" s="142"/>
      <c r="AM54" s="142"/>
      <c r="AN54" s="142"/>
      <c r="AO54" s="142"/>
      <c r="AP54" s="142"/>
      <c r="AQ54" s="142"/>
      <c r="AR54" s="142"/>
    </row>
    <row r="55" spans="1:44" ht="14.25" customHeight="1" x14ac:dyDescent="0.2">
      <c r="A55" s="138" t="s">
        <v>228</v>
      </c>
      <c r="B55" s="139"/>
      <c r="C55" s="139"/>
      <c r="D55" s="139"/>
      <c r="E55" s="139"/>
      <c r="F55" s="139"/>
      <c r="G55" s="164"/>
      <c r="H55" s="164"/>
      <c r="I55" s="165"/>
      <c r="J55" s="165"/>
      <c r="K55" s="166"/>
      <c r="L55" s="166" t="s">
        <v>447</v>
      </c>
      <c r="M55" s="165"/>
      <c r="N55" s="164"/>
      <c r="O55" s="164"/>
      <c r="P55" s="164"/>
      <c r="Q55" s="164"/>
      <c r="R55" s="164"/>
      <c r="S55" s="164"/>
      <c r="T55" s="139"/>
      <c r="U55" s="139"/>
      <c r="V55" s="139"/>
      <c r="W55" s="139"/>
      <c r="X55" s="139"/>
      <c r="Y55" s="164"/>
      <c r="Z55" s="164"/>
      <c r="AA55" s="164"/>
      <c r="AB55" s="164"/>
      <c r="AC55" s="164"/>
      <c r="AD55" s="139"/>
      <c r="AF55" s="165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</row>
    <row r="56" spans="1:44" ht="14.25" customHeight="1" x14ac:dyDescent="0.2">
      <c r="A56" s="138" t="s">
        <v>229</v>
      </c>
      <c r="B56" s="139"/>
      <c r="C56" s="139"/>
      <c r="D56" s="139"/>
      <c r="E56" s="139"/>
      <c r="F56" s="139"/>
      <c r="G56" s="164"/>
      <c r="H56" s="164"/>
      <c r="I56" s="165"/>
      <c r="J56" s="165"/>
      <c r="K56" s="166"/>
      <c r="L56" s="166" t="s">
        <v>447</v>
      </c>
      <c r="M56" s="165"/>
      <c r="N56" s="164"/>
      <c r="O56" s="164"/>
      <c r="P56" s="164"/>
      <c r="Q56" s="164"/>
      <c r="R56" s="164"/>
      <c r="S56" s="164"/>
      <c r="T56" s="139"/>
      <c r="U56" s="139"/>
      <c r="V56" s="139"/>
      <c r="W56" s="139"/>
      <c r="X56" s="139"/>
      <c r="Y56" s="164"/>
      <c r="Z56" s="164"/>
      <c r="AA56" s="164"/>
      <c r="AB56" s="164"/>
      <c r="AC56" s="164"/>
      <c r="AD56" s="139"/>
      <c r="AF56" s="165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</row>
    <row r="57" spans="1:44" ht="14.25" customHeight="1" x14ac:dyDescent="0.2">
      <c r="A57" s="138" t="s">
        <v>230</v>
      </c>
      <c r="B57" s="139"/>
      <c r="C57" s="139"/>
      <c r="D57" s="139"/>
      <c r="E57" s="139"/>
      <c r="F57" s="139"/>
      <c r="G57" s="164"/>
      <c r="H57" s="164"/>
      <c r="I57" s="165"/>
      <c r="J57" s="165"/>
      <c r="K57" s="166"/>
      <c r="L57" s="166" t="s">
        <v>447</v>
      </c>
      <c r="M57" s="165"/>
      <c r="N57" s="164"/>
      <c r="O57" s="164"/>
      <c r="P57" s="164"/>
      <c r="Q57" s="164"/>
      <c r="R57" s="164"/>
      <c r="S57" s="164"/>
      <c r="T57" s="139"/>
      <c r="U57" s="139"/>
      <c r="V57" s="139"/>
      <c r="W57" s="139"/>
      <c r="X57" s="139"/>
      <c r="Y57" s="164"/>
      <c r="Z57" s="164"/>
      <c r="AA57" s="164"/>
      <c r="AB57" s="164"/>
      <c r="AC57" s="164"/>
      <c r="AD57" s="139"/>
      <c r="AF57" s="165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</row>
    <row r="58" spans="1:44" ht="14.25" customHeight="1" x14ac:dyDescent="0.2">
      <c r="A58" s="138" t="s">
        <v>231</v>
      </c>
      <c r="B58" s="139"/>
      <c r="C58" s="139"/>
      <c r="D58" s="139"/>
      <c r="E58" s="139"/>
      <c r="F58" s="139"/>
      <c r="G58" s="164"/>
      <c r="H58" s="164"/>
      <c r="I58" s="165"/>
      <c r="J58" s="165"/>
      <c r="K58" s="166"/>
      <c r="L58" s="166" t="s">
        <v>447</v>
      </c>
      <c r="M58" s="165"/>
      <c r="N58" s="164"/>
      <c r="O58" s="164"/>
      <c r="P58" s="164"/>
      <c r="Q58" s="164"/>
      <c r="R58" s="164"/>
      <c r="S58" s="164"/>
      <c r="T58" s="139"/>
      <c r="U58" s="139"/>
      <c r="V58" s="139"/>
      <c r="W58" s="139"/>
      <c r="X58" s="139"/>
      <c r="Y58" s="164"/>
      <c r="Z58" s="164"/>
      <c r="AA58" s="164"/>
      <c r="AB58" s="164"/>
      <c r="AC58" s="164"/>
      <c r="AD58" s="139"/>
      <c r="AF58" s="165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</row>
    <row r="59" spans="1:44" ht="14.25" customHeight="1" x14ac:dyDescent="0.2">
      <c r="A59" s="142" t="s">
        <v>13</v>
      </c>
      <c r="B59" s="142" t="s">
        <v>232</v>
      </c>
      <c r="C59" s="142" t="s">
        <v>233</v>
      </c>
      <c r="D59" s="142" t="s">
        <v>453</v>
      </c>
      <c r="E59" s="142" t="s">
        <v>47</v>
      </c>
      <c r="F59" s="142" t="s">
        <v>27</v>
      </c>
      <c r="G59" s="157">
        <v>2010</v>
      </c>
      <c r="H59" s="158">
        <v>15</v>
      </c>
      <c r="I59" s="159">
        <v>97.010483565954374</v>
      </c>
      <c r="J59" s="159">
        <v>0.3171110383689576</v>
      </c>
      <c r="K59" s="158"/>
      <c r="L59" s="158" t="s">
        <v>447</v>
      </c>
      <c r="M59" s="159">
        <v>4.9917018207758854</v>
      </c>
      <c r="N59" s="157">
        <v>0.18</v>
      </c>
      <c r="O59" s="161">
        <v>0.52849745603350839</v>
      </c>
      <c r="P59" s="161">
        <v>0.27914872146824321</v>
      </c>
      <c r="Q59" s="161">
        <v>1.7316969712099126</v>
      </c>
      <c r="R59" s="161">
        <v>8.9784172248186314E-2</v>
      </c>
      <c r="S59" s="161">
        <v>0.2501494593621541</v>
      </c>
      <c r="T59" s="142">
        <v>0.42</v>
      </c>
      <c r="U59" s="142">
        <v>0.42</v>
      </c>
      <c r="V59" s="142">
        <v>0.42</v>
      </c>
      <c r="W59" s="142">
        <v>0.42</v>
      </c>
      <c r="X59" s="142">
        <v>0.42</v>
      </c>
      <c r="Y59" s="157"/>
      <c r="Z59" s="157"/>
      <c r="AA59" s="157"/>
      <c r="AB59" s="157"/>
      <c r="AC59" s="157"/>
      <c r="AD59" s="142"/>
      <c r="AF59" s="157">
        <v>3</v>
      </c>
      <c r="AI59" s="142">
        <v>0</v>
      </c>
      <c r="AJ59" s="142">
        <v>0</v>
      </c>
      <c r="AK59" s="142">
        <v>0</v>
      </c>
      <c r="AL59" s="142">
        <v>0</v>
      </c>
      <c r="AM59" s="142">
        <v>0</v>
      </c>
      <c r="AN59" s="142">
        <v>0</v>
      </c>
      <c r="AO59" s="142">
        <v>0</v>
      </c>
      <c r="AP59" s="142">
        <v>0</v>
      </c>
      <c r="AQ59" s="142">
        <v>0</v>
      </c>
      <c r="AR59" s="142">
        <v>0</v>
      </c>
    </row>
    <row r="60" spans="1:44" ht="12.75" customHeight="1" x14ac:dyDescent="0.2">
      <c r="A60" s="142" t="s">
        <v>13</v>
      </c>
      <c r="B60" s="142" t="s">
        <v>235</v>
      </c>
      <c r="C60" s="142" t="s">
        <v>236</v>
      </c>
      <c r="D60" s="142" t="s">
        <v>453</v>
      </c>
      <c r="E60" s="142" t="s">
        <v>47</v>
      </c>
      <c r="F60" s="142" t="s">
        <v>27</v>
      </c>
      <c r="G60" s="157">
        <v>2010</v>
      </c>
      <c r="H60" s="158">
        <v>15</v>
      </c>
      <c r="I60" s="159">
        <v>97.421988142424382</v>
      </c>
      <c r="J60" s="159">
        <v>1.2811285950105886</v>
      </c>
      <c r="K60" s="158"/>
      <c r="L60" s="158" t="s">
        <v>447</v>
      </c>
      <c r="M60" s="159">
        <v>1.9665276441233357</v>
      </c>
      <c r="N60" s="157">
        <v>0.18</v>
      </c>
      <c r="O60" s="161">
        <v>1.4985741117339286</v>
      </c>
      <c r="P60" s="161">
        <v>0.79153653918328648</v>
      </c>
      <c r="Q60" s="161">
        <v>4.9102909026277182</v>
      </c>
      <c r="R60" s="161">
        <v>0.25458634594839197</v>
      </c>
      <c r="S60" s="161">
        <v>0.70930805737046865</v>
      </c>
      <c r="T60" s="142">
        <v>0.42</v>
      </c>
      <c r="U60" s="142">
        <v>0.42</v>
      </c>
      <c r="V60" s="142">
        <v>0.42</v>
      </c>
      <c r="W60" s="142">
        <v>0.42</v>
      </c>
      <c r="X60" s="142">
        <v>0.42</v>
      </c>
      <c r="Y60" s="157"/>
      <c r="Z60" s="157"/>
      <c r="AA60" s="157"/>
      <c r="AB60" s="157"/>
      <c r="AC60" s="157"/>
      <c r="AD60" s="142"/>
      <c r="AF60" s="157">
        <v>3</v>
      </c>
      <c r="AI60" s="142">
        <v>0</v>
      </c>
      <c r="AJ60" s="142">
        <v>0</v>
      </c>
      <c r="AK60" s="142">
        <v>0</v>
      </c>
      <c r="AL60" s="142">
        <v>0</v>
      </c>
      <c r="AM60" s="142">
        <v>0</v>
      </c>
      <c r="AN60" s="142">
        <v>0</v>
      </c>
      <c r="AO60" s="142">
        <v>0</v>
      </c>
      <c r="AP60" s="142">
        <v>0</v>
      </c>
      <c r="AQ60" s="142">
        <v>0</v>
      </c>
      <c r="AR60" s="142">
        <v>0</v>
      </c>
    </row>
    <row r="61" spans="1:44" ht="12.75" customHeight="1" x14ac:dyDescent="0.2">
      <c r="A61" s="142" t="s">
        <v>13</v>
      </c>
      <c r="B61" s="142" t="s">
        <v>237</v>
      </c>
      <c r="C61" s="142" t="s">
        <v>238</v>
      </c>
      <c r="D61" s="142" t="s">
        <v>453</v>
      </c>
      <c r="E61" s="142" t="s">
        <v>47</v>
      </c>
      <c r="F61" s="142" t="s">
        <v>27</v>
      </c>
      <c r="G61" s="157">
        <v>2010</v>
      </c>
      <c r="H61" s="158">
        <v>15</v>
      </c>
      <c r="I61" s="159">
        <v>63.095466445233136</v>
      </c>
      <c r="J61" s="159">
        <v>0.61519541443577763</v>
      </c>
      <c r="K61" s="158"/>
      <c r="L61" s="158" t="s">
        <v>447</v>
      </c>
      <c r="M61" s="159">
        <v>6.033385163267349</v>
      </c>
      <c r="N61" s="157">
        <v>0.18</v>
      </c>
      <c r="O61" s="161">
        <v>0.35425320452658837</v>
      </c>
      <c r="P61" s="161">
        <v>0.18711410620935004</v>
      </c>
      <c r="Q61" s="161">
        <v>1.160760935207233</v>
      </c>
      <c r="R61" s="161">
        <v>6.0182561659616697E-2</v>
      </c>
      <c r="S61" s="161">
        <v>0.16767582620874172</v>
      </c>
      <c r="T61" s="142">
        <v>0.42</v>
      </c>
      <c r="U61" s="142">
        <v>0.42</v>
      </c>
      <c r="V61" s="142">
        <v>0.42</v>
      </c>
      <c r="W61" s="142">
        <v>0.42</v>
      </c>
      <c r="X61" s="142">
        <v>0.42</v>
      </c>
      <c r="Y61" s="157"/>
      <c r="Z61" s="157"/>
      <c r="AA61" s="157"/>
      <c r="AB61" s="157"/>
      <c r="AC61" s="157"/>
      <c r="AD61" s="142"/>
      <c r="AF61" s="157">
        <v>3</v>
      </c>
      <c r="AI61" s="142">
        <v>0</v>
      </c>
      <c r="AJ61" s="142"/>
      <c r="AK61" s="142">
        <v>0</v>
      </c>
      <c r="AL61" s="142">
        <v>0</v>
      </c>
      <c r="AM61" s="142">
        <v>0</v>
      </c>
      <c r="AN61" s="142">
        <v>0</v>
      </c>
      <c r="AO61" s="142">
        <v>0</v>
      </c>
      <c r="AP61" s="142">
        <v>0</v>
      </c>
      <c r="AQ61" s="142">
        <v>0</v>
      </c>
      <c r="AR61" s="142">
        <v>0</v>
      </c>
    </row>
    <row r="62" spans="1:44" ht="12.75" customHeight="1" x14ac:dyDescent="0.2">
      <c r="A62" s="142" t="s">
        <v>13</v>
      </c>
      <c r="B62" s="142" t="s">
        <v>239</v>
      </c>
      <c r="C62" s="142" t="s">
        <v>240</v>
      </c>
      <c r="D62" s="142" t="s">
        <v>453</v>
      </c>
      <c r="E62" s="142" t="s">
        <v>47</v>
      </c>
      <c r="F62" s="142" t="s">
        <v>27</v>
      </c>
      <c r="G62" s="157">
        <v>2010</v>
      </c>
      <c r="H62" s="158">
        <v>15</v>
      </c>
      <c r="I62" s="159">
        <v>31.728417300519226</v>
      </c>
      <c r="J62" s="159">
        <v>1.8709899107622392</v>
      </c>
      <c r="K62" s="158"/>
      <c r="L62" s="158" t="s">
        <v>447</v>
      </c>
      <c r="M62" s="159">
        <v>0.85953857312688897</v>
      </c>
      <c r="N62" s="157">
        <v>0.18</v>
      </c>
      <c r="O62" s="161">
        <v>2.1443758516442126</v>
      </c>
      <c r="P62" s="161">
        <v>1.1326445766200699</v>
      </c>
      <c r="Q62" s="161">
        <v>7.0263520193605586</v>
      </c>
      <c r="R62" s="161">
        <v>0.36429884123542144</v>
      </c>
      <c r="S62" s="161">
        <v>1.0149802119843092</v>
      </c>
      <c r="T62" s="142">
        <v>0.42</v>
      </c>
      <c r="U62" s="142">
        <v>0.42</v>
      </c>
      <c r="V62" s="142">
        <v>0.42</v>
      </c>
      <c r="W62" s="142">
        <v>0.42</v>
      </c>
      <c r="X62" s="142">
        <v>0.42</v>
      </c>
      <c r="Y62" s="157"/>
      <c r="Z62" s="157"/>
      <c r="AA62" s="157"/>
      <c r="AB62" s="157"/>
      <c r="AC62" s="157"/>
      <c r="AD62" s="142"/>
      <c r="AF62" s="157">
        <v>3</v>
      </c>
      <c r="AI62" s="142">
        <v>0</v>
      </c>
      <c r="AJ62" s="142"/>
      <c r="AK62" s="142"/>
      <c r="AL62" s="142"/>
      <c r="AM62" s="142"/>
      <c r="AN62" s="142"/>
      <c r="AO62" s="142"/>
      <c r="AP62" s="142"/>
      <c r="AQ62" s="142"/>
      <c r="AR62" s="142"/>
    </row>
    <row r="63" spans="1:44" ht="12.75" customHeight="1" x14ac:dyDescent="0.2">
      <c r="A63" s="142" t="s">
        <v>13</v>
      </c>
      <c r="B63" s="142" t="s">
        <v>241</v>
      </c>
      <c r="C63" s="142" t="s">
        <v>242</v>
      </c>
      <c r="D63" s="142" t="s">
        <v>453</v>
      </c>
      <c r="E63" s="142" t="s">
        <v>47</v>
      </c>
      <c r="F63" s="142" t="s">
        <v>27</v>
      </c>
      <c r="G63" s="157">
        <v>2010</v>
      </c>
      <c r="H63" s="158">
        <v>15</v>
      </c>
      <c r="I63" s="159">
        <v>24.294841909214686</v>
      </c>
      <c r="J63" s="159">
        <v>1.5892495354417859</v>
      </c>
      <c r="K63" s="158"/>
      <c r="L63" s="158" t="s">
        <v>447</v>
      </c>
      <c r="M63" s="159">
        <v>1.0664663901978892</v>
      </c>
      <c r="N63" s="157">
        <v>0.18</v>
      </c>
      <c r="O63" s="161">
        <v>2.9204223143066583</v>
      </c>
      <c r="P63" s="161">
        <v>1.5425469808398533</v>
      </c>
      <c r="Q63" s="161">
        <v>9.5691784673756981</v>
      </c>
      <c r="R63" s="161">
        <v>0.49613805537132261</v>
      </c>
      <c r="S63" s="161">
        <v>1.382300055928108</v>
      </c>
      <c r="T63" s="142">
        <v>0.42</v>
      </c>
      <c r="U63" s="142">
        <v>0.42</v>
      </c>
      <c r="V63" s="142">
        <v>0.42</v>
      </c>
      <c r="W63" s="142">
        <v>0.42</v>
      </c>
      <c r="X63" s="142">
        <v>0.42</v>
      </c>
      <c r="Y63" s="157"/>
      <c r="Z63" s="157"/>
      <c r="AA63" s="157"/>
      <c r="AB63" s="157"/>
      <c r="AC63" s="157"/>
      <c r="AD63" s="142"/>
      <c r="AF63" s="157">
        <v>3</v>
      </c>
      <c r="AI63" s="142">
        <v>0</v>
      </c>
      <c r="AJ63" s="142"/>
      <c r="AK63" s="142">
        <v>0</v>
      </c>
      <c r="AL63" s="142">
        <v>0</v>
      </c>
      <c r="AM63" s="142">
        <v>0</v>
      </c>
      <c r="AN63" s="142">
        <v>0</v>
      </c>
      <c r="AO63" s="142">
        <v>0</v>
      </c>
      <c r="AP63" s="142">
        <v>0</v>
      </c>
      <c r="AQ63" s="142">
        <v>0</v>
      </c>
      <c r="AR63" s="142">
        <v>0</v>
      </c>
    </row>
    <row r="64" spans="1:44" ht="12.75" customHeight="1" x14ac:dyDescent="0.2">
      <c r="A64" s="142" t="s">
        <v>13</v>
      </c>
      <c r="B64" s="142" t="s">
        <v>243</v>
      </c>
      <c r="C64" s="142" t="s">
        <v>244</v>
      </c>
      <c r="D64" s="142" t="s">
        <v>453</v>
      </c>
      <c r="E64" s="142" t="s">
        <v>47</v>
      </c>
      <c r="F64" s="142" t="s">
        <v>27</v>
      </c>
      <c r="G64" s="157">
        <v>2010</v>
      </c>
      <c r="H64" s="158">
        <v>15</v>
      </c>
      <c r="I64" s="159">
        <v>25.359061789720339</v>
      </c>
      <c r="J64" s="159">
        <v>2.5556851902423969</v>
      </c>
      <c r="K64" s="158"/>
      <c r="L64" s="158" t="s">
        <v>447</v>
      </c>
      <c r="M64" s="159">
        <v>1.2194116745249306</v>
      </c>
      <c r="N64" s="157">
        <v>0.24</v>
      </c>
      <c r="O64" s="161">
        <v>14.97894366452959</v>
      </c>
      <c r="P64" s="161">
        <v>7.911775024009132</v>
      </c>
      <c r="Q64" s="161">
        <v>49.080636206780881</v>
      </c>
      <c r="R64" s="161">
        <v>2.5447086693010204</v>
      </c>
      <c r="S64" s="161">
        <v>7.0898631899198206</v>
      </c>
      <c r="T64" s="142">
        <v>0.42</v>
      </c>
      <c r="U64" s="142">
        <v>0.42</v>
      </c>
      <c r="V64" s="142">
        <v>0.42</v>
      </c>
      <c r="W64" s="142">
        <v>0.42</v>
      </c>
      <c r="X64" s="142">
        <v>0.42</v>
      </c>
      <c r="Y64" s="157"/>
      <c r="Z64" s="157"/>
      <c r="AA64" s="157"/>
      <c r="AB64" s="157"/>
      <c r="AC64" s="157"/>
      <c r="AD64" s="142"/>
      <c r="AF64" s="157">
        <v>3</v>
      </c>
      <c r="AI64" s="142">
        <v>0</v>
      </c>
      <c r="AJ64" s="142"/>
      <c r="AK64" s="142">
        <v>0</v>
      </c>
      <c r="AL64" s="142">
        <v>0</v>
      </c>
      <c r="AM64" s="142">
        <v>0</v>
      </c>
      <c r="AN64" s="142">
        <v>0</v>
      </c>
      <c r="AO64" s="142">
        <v>0</v>
      </c>
      <c r="AP64" s="142">
        <v>0</v>
      </c>
      <c r="AQ64" s="142">
        <v>0</v>
      </c>
      <c r="AR64" s="142">
        <v>0</v>
      </c>
    </row>
    <row r="65" spans="1:44" ht="12.75" customHeight="1" x14ac:dyDescent="0.2">
      <c r="A65" s="142" t="s">
        <v>13</v>
      </c>
      <c r="B65" s="142" t="s">
        <v>245</v>
      </c>
      <c r="C65" s="142" t="s">
        <v>246</v>
      </c>
      <c r="D65" s="142" t="s">
        <v>453</v>
      </c>
      <c r="E65" s="142" t="s">
        <v>47</v>
      </c>
      <c r="F65" s="142" t="s">
        <v>27</v>
      </c>
      <c r="G65" s="157">
        <v>2010</v>
      </c>
      <c r="H65" s="158">
        <v>15</v>
      </c>
      <c r="I65" s="159">
        <v>13.677166711247315</v>
      </c>
      <c r="J65" s="159">
        <v>2.3307661320118389</v>
      </c>
      <c r="K65" s="158"/>
      <c r="L65" s="158" t="s">
        <v>447</v>
      </c>
      <c r="M65" s="159">
        <v>0.766563892181919</v>
      </c>
      <c r="N65" s="157">
        <v>0.18</v>
      </c>
      <c r="O65" s="161">
        <v>0.46780455527139225</v>
      </c>
      <c r="P65" s="161">
        <v>0.2470911487088589</v>
      </c>
      <c r="Q65" s="161">
        <v>1.5328280623366093</v>
      </c>
      <c r="R65" s="161">
        <v>7.9473314941197845E-2</v>
      </c>
      <c r="S65" s="161">
        <v>0.2214221757405625</v>
      </c>
      <c r="T65" s="142">
        <v>0.42</v>
      </c>
      <c r="U65" s="142">
        <v>0.42</v>
      </c>
      <c r="V65" s="142">
        <v>0.42</v>
      </c>
      <c r="W65" s="142">
        <v>0.42</v>
      </c>
      <c r="X65" s="142">
        <v>0.42</v>
      </c>
      <c r="Y65" s="157"/>
      <c r="Z65" s="157"/>
      <c r="AA65" s="157"/>
      <c r="AB65" s="157"/>
      <c r="AC65" s="157"/>
      <c r="AD65" s="142"/>
      <c r="AF65" s="157">
        <v>3</v>
      </c>
      <c r="AI65" s="142">
        <v>0</v>
      </c>
      <c r="AJ65" s="142">
        <v>0</v>
      </c>
      <c r="AK65" s="142">
        <v>0</v>
      </c>
      <c r="AL65" s="142">
        <v>0</v>
      </c>
      <c r="AM65" s="142">
        <v>0</v>
      </c>
      <c r="AN65" s="142">
        <v>0</v>
      </c>
      <c r="AO65" s="142">
        <v>0</v>
      </c>
      <c r="AP65" s="142">
        <v>0</v>
      </c>
      <c r="AQ65" s="142">
        <v>0</v>
      </c>
      <c r="AR65" s="142">
        <v>0</v>
      </c>
    </row>
    <row r="66" spans="1:44" ht="12.75" customHeight="1" x14ac:dyDescent="0.2">
      <c r="A66" s="142" t="s">
        <v>13</v>
      </c>
      <c r="B66" s="142" t="s">
        <v>247</v>
      </c>
      <c r="C66" s="142" t="s">
        <v>248</v>
      </c>
      <c r="D66" s="142" t="s">
        <v>453</v>
      </c>
      <c r="E66" s="142" t="s">
        <v>47</v>
      </c>
      <c r="F66" s="142" t="s">
        <v>27</v>
      </c>
      <c r="G66" s="157">
        <v>2010</v>
      </c>
      <c r="H66" s="158">
        <v>15</v>
      </c>
      <c r="I66" s="159">
        <v>14.486886417844712</v>
      </c>
      <c r="J66" s="159">
        <v>2.6351927288460373</v>
      </c>
      <c r="K66" s="158"/>
      <c r="L66" s="158" t="s">
        <v>447</v>
      </c>
      <c r="M66" s="159">
        <v>0.80138805013724468</v>
      </c>
      <c r="N66" s="157">
        <v>0.24</v>
      </c>
      <c r="O66" s="161">
        <v>0.70470447672793601</v>
      </c>
      <c r="P66" s="161">
        <v>0.3722200579127824</v>
      </c>
      <c r="Q66" s="161">
        <v>2.3090642992053683</v>
      </c>
      <c r="R66" s="161">
        <v>0.11971922929861256</v>
      </c>
      <c r="S66" s="161">
        <v>0.33355211430271497</v>
      </c>
      <c r="T66" s="142">
        <v>0.42</v>
      </c>
      <c r="U66" s="142">
        <v>0.42</v>
      </c>
      <c r="V66" s="142">
        <v>0.42</v>
      </c>
      <c r="W66" s="142">
        <v>0.42</v>
      </c>
      <c r="X66" s="142">
        <v>0.42</v>
      </c>
      <c r="Y66" s="157"/>
      <c r="Z66" s="157"/>
      <c r="AA66" s="157"/>
      <c r="AB66" s="157"/>
      <c r="AC66" s="157"/>
      <c r="AD66" s="142"/>
      <c r="AF66" s="157">
        <v>3</v>
      </c>
      <c r="AI66" s="142">
        <v>0</v>
      </c>
      <c r="AJ66" s="142">
        <v>0</v>
      </c>
      <c r="AK66" s="142"/>
      <c r="AL66" s="142"/>
      <c r="AM66" s="142"/>
      <c r="AN66" s="142"/>
      <c r="AO66" s="142"/>
      <c r="AP66" s="142"/>
      <c r="AQ66" s="142"/>
      <c r="AR66" s="142"/>
    </row>
    <row r="67" spans="1:44" ht="12.75" customHeight="1" x14ac:dyDescent="0.2">
      <c r="A67" s="142" t="s">
        <v>13</v>
      </c>
      <c r="B67" s="142" t="s">
        <v>249</v>
      </c>
      <c r="C67" s="142" t="s">
        <v>250</v>
      </c>
      <c r="D67" s="142" t="s">
        <v>453</v>
      </c>
      <c r="E67" s="142" t="s">
        <v>47</v>
      </c>
      <c r="F67" s="142" t="s">
        <v>27</v>
      </c>
      <c r="G67" s="157">
        <v>2010</v>
      </c>
      <c r="H67" s="158">
        <v>15</v>
      </c>
      <c r="I67" s="159">
        <v>37.831862632325105</v>
      </c>
      <c r="J67" s="159">
        <v>2.2578305931869784</v>
      </c>
      <c r="K67" s="158"/>
      <c r="L67" s="158" t="s">
        <v>447</v>
      </c>
      <c r="M67" s="159">
        <v>0.92700421965883617</v>
      </c>
      <c r="N67" s="157">
        <v>0.18</v>
      </c>
      <c r="O67" s="161">
        <v>1.7146746071167542</v>
      </c>
      <c r="P67" s="161">
        <v>0.90567933458577754</v>
      </c>
      <c r="Q67" s="161">
        <v>5.6183748660587067</v>
      </c>
      <c r="R67" s="161">
        <v>0.29129873477612517</v>
      </c>
      <c r="S67" s="161">
        <v>0.81159317051674673</v>
      </c>
      <c r="T67" s="142">
        <v>0.42</v>
      </c>
      <c r="U67" s="142">
        <v>0.42</v>
      </c>
      <c r="V67" s="142">
        <v>0.42</v>
      </c>
      <c r="W67" s="142">
        <v>0.42</v>
      </c>
      <c r="X67" s="142">
        <v>0.42</v>
      </c>
      <c r="Y67" s="157"/>
      <c r="Z67" s="157"/>
      <c r="AA67" s="157"/>
      <c r="AB67" s="157"/>
      <c r="AC67" s="157"/>
      <c r="AD67" s="142"/>
      <c r="AF67" s="157">
        <v>3</v>
      </c>
      <c r="AI67" s="142">
        <v>0</v>
      </c>
      <c r="AJ67" s="142">
        <v>0</v>
      </c>
      <c r="AK67" s="142">
        <v>0</v>
      </c>
      <c r="AL67" s="142">
        <v>0</v>
      </c>
      <c r="AM67" s="142">
        <v>0</v>
      </c>
      <c r="AN67" s="142">
        <v>0</v>
      </c>
      <c r="AO67" s="142">
        <v>0</v>
      </c>
      <c r="AP67" s="142">
        <v>0</v>
      </c>
      <c r="AQ67" s="142">
        <v>0</v>
      </c>
      <c r="AR67" s="142">
        <v>0</v>
      </c>
    </row>
    <row r="68" spans="1:44" ht="12.75" customHeight="1" x14ac:dyDescent="0.2">
      <c r="A68" s="142" t="s">
        <v>13</v>
      </c>
      <c r="B68" s="142" t="s">
        <v>251</v>
      </c>
      <c r="C68" s="142" t="s">
        <v>252</v>
      </c>
      <c r="D68" s="142" t="s">
        <v>453</v>
      </c>
      <c r="E68" s="142" t="s">
        <v>47</v>
      </c>
      <c r="F68" s="142" t="s">
        <v>27</v>
      </c>
      <c r="G68" s="157">
        <v>2010</v>
      </c>
      <c r="H68" s="158">
        <v>15</v>
      </c>
      <c r="I68" s="159">
        <v>67.164129544526944</v>
      </c>
      <c r="J68" s="159">
        <v>1.0686641993033867</v>
      </c>
      <c r="K68" s="158"/>
      <c r="L68" s="158" t="s">
        <v>447</v>
      </c>
      <c r="M68" s="159">
        <v>1.5221881603778042</v>
      </c>
      <c r="N68" s="157">
        <v>0.18</v>
      </c>
      <c r="O68" s="161">
        <v>0.84236641508864674</v>
      </c>
      <c r="P68" s="161">
        <v>0.44493214696737193</v>
      </c>
      <c r="Q68" s="161">
        <v>2.7601331908123199</v>
      </c>
      <c r="R68" s="161">
        <v>0.14310602718135129</v>
      </c>
      <c r="S68" s="161">
        <v>0.39871053476916019</v>
      </c>
      <c r="T68" s="142">
        <v>0.42</v>
      </c>
      <c r="U68" s="142">
        <v>0.42</v>
      </c>
      <c r="V68" s="142">
        <v>0.42</v>
      </c>
      <c r="W68" s="142">
        <v>0.42</v>
      </c>
      <c r="X68" s="142">
        <v>0.42</v>
      </c>
      <c r="Y68" s="157"/>
      <c r="Z68" s="157"/>
      <c r="AA68" s="157"/>
      <c r="AB68" s="157"/>
      <c r="AC68" s="157"/>
      <c r="AD68" s="142"/>
      <c r="AF68" s="157">
        <v>3</v>
      </c>
      <c r="AI68" s="142">
        <v>0</v>
      </c>
      <c r="AJ68" s="142">
        <v>0</v>
      </c>
      <c r="AK68" s="142">
        <v>0</v>
      </c>
      <c r="AL68" s="142">
        <v>0</v>
      </c>
      <c r="AM68" s="142">
        <v>0</v>
      </c>
      <c r="AN68" s="142">
        <v>0</v>
      </c>
      <c r="AO68" s="142">
        <v>0</v>
      </c>
      <c r="AP68" s="142">
        <v>0</v>
      </c>
      <c r="AQ68" s="142">
        <v>0</v>
      </c>
      <c r="AR68" s="142">
        <v>0</v>
      </c>
    </row>
    <row r="69" spans="1:44" ht="12.75" customHeight="1" x14ac:dyDescent="0.2">
      <c r="A69" s="142" t="s">
        <v>13</v>
      </c>
      <c r="B69" s="142" t="s">
        <v>253</v>
      </c>
      <c r="C69" s="142" t="s">
        <v>254</v>
      </c>
      <c r="D69" s="142" t="s">
        <v>453</v>
      </c>
      <c r="E69" s="142" t="s">
        <v>47</v>
      </c>
      <c r="F69" s="142" t="s">
        <v>27</v>
      </c>
      <c r="G69" s="157">
        <v>2010</v>
      </c>
      <c r="H69" s="158">
        <v>15</v>
      </c>
      <c r="I69" s="159">
        <v>35.7106008920058</v>
      </c>
      <c r="J69" s="159">
        <v>1.604307414362657</v>
      </c>
      <c r="K69" s="158"/>
      <c r="L69" s="158" t="s">
        <v>447</v>
      </c>
      <c r="M69" s="159">
        <v>0.74297116980736488</v>
      </c>
      <c r="N69" s="157">
        <v>0.18</v>
      </c>
      <c r="O69" s="161">
        <v>0.65844567189167069</v>
      </c>
      <c r="P69" s="161">
        <v>0.34778647534909696</v>
      </c>
      <c r="Q69" s="161">
        <v>2.1574907555445031</v>
      </c>
      <c r="R69" s="161">
        <v>0.11186051880909387</v>
      </c>
      <c r="S69" s="161">
        <v>0.31165680546361718</v>
      </c>
      <c r="T69" s="142">
        <v>0.42</v>
      </c>
      <c r="U69" s="142">
        <v>0.42</v>
      </c>
      <c r="V69" s="142">
        <v>0.42</v>
      </c>
      <c r="W69" s="142">
        <v>0.42</v>
      </c>
      <c r="X69" s="142">
        <v>0.42</v>
      </c>
      <c r="Y69" s="157"/>
      <c r="Z69" s="157"/>
      <c r="AA69" s="157"/>
      <c r="AB69" s="157"/>
      <c r="AC69" s="157"/>
      <c r="AD69" s="142"/>
      <c r="AF69" s="157">
        <v>3</v>
      </c>
      <c r="AI69" s="142">
        <v>0</v>
      </c>
      <c r="AJ69" s="142">
        <v>0</v>
      </c>
      <c r="AK69" s="142">
        <v>0</v>
      </c>
      <c r="AL69" s="142">
        <v>0</v>
      </c>
      <c r="AM69" s="142">
        <v>0</v>
      </c>
      <c r="AN69" s="142">
        <v>0</v>
      </c>
      <c r="AO69" s="142">
        <v>0</v>
      </c>
      <c r="AP69" s="142">
        <v>0</v>
      </c>
      <c r="AQ69" s="142">
        <v>0</v>
      </c>
      <c r="AR69" s="142">
        <v>0</v>
      </c>
    </row>
    <row r="70" spans="1:44" ht="14.25" customHeight="1" x14ac:dyDescent="0.2">
      <c r="A70" s="138" t="s">
        <v>454</v>
      </c>
      <c r="B70" s="139"/>
      <c r="C70" s="139"/>
      <c r="D70" s="139"/>
      <c r="E70" s="139"/>
      <c r="F70" s="139"/>
      <c r="G70" s="164"/>
      <c r="H70" s="164"/>
      <c r="I70" s="165"/>
      <c r="J70" s="165"/>
      <c r="K70" s="166"/>
      <c r="L70" s="166" t="s">
        <v>447</v>
      </c>
      <c r="M70" s="165"/>
      <c r="N70" s="164"/>
      <c r="O70" s="164"/>
      <c r="P70" s="164"/>
      <c r="Q70" s="164"/>
      <c r="R70" s="164"/>
      <c r="S70" s="164"/>
      <c r="T70" s="139"/>
      <c r="U70" s="139"/>
      <c r="V70" s="139"/>
      <c r="W70" s="139"/>
      <c r="X70" s="139"/>
      <c r="Y70" s="164"/>
      <c r="Z70" s="164"/>
      <c r="AA70" s="164"/>
      <c r="AB70" s="164"/>
      <c r="AC70" s="164"/>
      <c r="AD70" s="139"/>
      <c r="AF70" s="165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</row>
    <row r="71" spans="1:44" ht="12.75" customHeight="1" x14ac:dyDescent="0.2">
      <c r="A71" s="142" t="s">
        <v>13</v>
      </c>
      <c r="B71" s="142" t="s">
        <v>256</v>
      </c>
      <c r="C71" s="142" t="s">
        <v>257</v>
      </c>
      <c r="D71" s="142" t="s">
        <v>448</v>
      </c>
      <c r="E71" s="142" t="s">
        <v>47</v>
      </c>
      <c r="F71" s="142" t="s">
        <v>36</v>
      </c>
      <c r="G71" s="157">
        <v>2010</v>
      </c>
      <c r="H71" s="158">
        <v>45</v>
      </c>
      <c r="I71" s="159"/>
      <c r="J71" s="161">
        <v>1</v>
      </c>
      <c r="K71" s="158"/>
      <c r="L71" s="158" t="s">
        <v>447</v>
      </c>
      <c r="M71" s="159"/>
      <c r="N71" s="157">
        <v>0.18</v>
      </c>
      <c r="O71" s="163">
        <v>14.709360631660735</v>
      </c>
      <c r="P71" s="163">
        <v>6.9554437718393078</v>
      </c>
      <c r="Q71" s="163">
        <v>28.397253357740688</v>
      </c>
      <c r="R71" s="163">
        <v>2.2577661173521597</v>
      </c>
      <c r="S71" s="163">
        <v>12.095065179633687</v>
      </c>
      <c r="T71" s="162">
        <v>1</v>
      </c>
      <c r="U71" s="162">
        <v>1</v>
      </c>
      <c r="V71" s="162">
        <v>1</v>
      </c>
      <c r="W71" s="162">
        <v>1</v>
      </c>
      <c r="X71" s="162">
        <v>1</v>
      </c>
      <c r="Y71" s="157"/>
      <c r="Z71" s="157"/>
      <c r="AA71" s="157"/>
      <c r="AB71" s="157"/>
      <c r="AC71" s="157"/>
      <c r="AD71" s="142"/>
      <c r="AF71" s="157">
        <v>3</v>
      </c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</row>
    <row r="72" spans="1:44" ht="12.75" customHeight="1" x14ac:dyDescent="0.2">
      <c r="A72" s="142" t="s">
        <v>13</v>
      </c>
      <c r="B72" s="142" t="s">
        <v>258</v>
      </c>
      <c r="C72" s="142" t="s">
        <v>259</v>
      </c>
      <c r="D72" s="142" t="s">
        <v>448</v>
      </c>
      <c r="E72" s="142" t="s">
        <v>56</v>
      </c>
      <c r="F72" s="142" t="s">
        <v>38</v>
      </c>
      <c r="G72" s="157">
        <v>2010</v>
      </c>
      <c r="H72" s="158">
        <v>45</v>
      </c>
      <c r="I72" s="159"/>
      <c r="J72" s="161">
        <v>1</v>
      </c>
      <c r="K72" s="158"/>
      <c r="L72" s="158" t="s">
        <v>447</v>
      </c>
      <c r="M72" s="159"/>
      <c r="N72" s="157">
        <v>0.18</v>
      </c>
      <c r="O72" s="163">
        <v>1.2152332579967242</v>
      </c>
      <c r="P72" s="163">
        <v>0.57463317456994001</v>
      </c>
      <c r="Q72" s="163">
        <v>2.3460765957296008</v>
      </c>
      <c r="R72" s="163">
        <v>0.18652833004031832</v>
      </c>
      <c r="S72" s="163">
        <v>0.99924978603706238</v>
      </c>
      <c r="T72" s="162">
        <v>1</v>
      </c>
      <c r="U72" s="162">
        <v>1</v>
      </c>
      <c r="V72" s="162">
        <v>1</v>
      </c>
      <c r="W72" s="162">
        <v>1</v>
      </c>
      <c r="X72" s="162">
        <v>1</v>
      </c>
      <c r="Y72" s="157"/>
      <c r="Z72" s="157"/>
      <c r="AA72" s="157"/>
      <c r="AB72" s="157"/>
      <c r="AC72" s="157"/>
      <c r="AD72" s="142"/>
      <c r="AF72" s="157">
        <v>3</v>
      </c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</row>
  </sheetData>
  <phoneticPr fontId="32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18">
    <tabColor rgb="FFFFC000"/>
  </sheetPr>
  <dimension ref="A1:AA9"/>
  <sheetViews>
    <sheetView workbookViewId="0">
      <pane xSplit="6" ySplit="5" topLeftCell="L6" activePane="bottomRight" state="frozen"/>
      <selection pane="topRight" activeCell="G88" sqref="G88"/>
      <selection pane="bottomLeft" activeCell="G88" sqref="G88"/>
      <selection pane="bottomRight" sqref="A1:AA9"/>
    </sheetView>
  </sheetViews>
  <sheetFormatPr defaultColWidth="9.140625" defaultRowHeight="12.75" x14ac:dyDescent="0.2"/>
  <cols>
    <col min="1" max="1" width="22" style="131" bestFit="1" customWidth="1"/>
    <col min="2" max="2" width="14.42578125" style="131" bestFit="1" customWidth="1"/>
    <col min="3" max="3" width="24.85546875" style="131" bestFit="1" customWidth="1"/>
    <col min="4" max="4" width="6.140625" style="131" bestFit="1" customWidth="1"/>
    <col min="5" max="5" width="10.140625" style="131" bestFit="1" customWidth="1"/>
    <col min="6" max="6" width="10.42578125" style="131" bestFit="1" customWidth="1"/>
    <col min="7" max="7" width="13.42578125" style="131" bestFit="1" customWidth="1"/>
    <col min="8" max="8" width="12.140625" style="131" bestFit="1" customWidth="1"/>
    <col min="9" max="9" width="4.42578125" style="131" bestFit="1" customWidth="1"/>
    <col min="10" max="10" width="10.85546875" style="131" bestFit="1" customWidth="1"/>
    <col min="11" max="11" width="9.5703125" style="131" bestFit="1" customWidth="1"/>
    <col min="12" max="12" width="13.5703125" style="131" bestFit="1" customWidth="1"/>
    <col min="13" max="13" width="13.5703125" style="131" customWidth="1"/>
    <col min="14" max="18" width="18.42578125" style="131" bestFit="1" customWidth="1"/>
    <col min="19" max="22" width="13.140625" style="131" bestFit="1" customWidth="1"/>
    <col min="23" max="23" width="18.42578125" style="131" bestFit="1" customWidth="1"/>
    <col min="24" max="25" width="9.140625" style="131"/>
    <col min="26" max="26" width="10.140625" style="131" bestFit="1" customWidth="1"/>
    <col min="27" max="27" width="11.140625" style="131" bestFit="1" customWidth="1"/>
    <col min="28" max="16384" width="9.140625" style="131"/>
  </cols>
  <sheetData>
    <row r="1" spans="1:27" x14ac:dyDescent="0.2">
      <c r="A1" s="130" t="s">
        <v>408</v>
      </c>
      <c r="B1" s="131" t="s">
        <v>13</v>
      </c>
      <c r="N1" s="208" t="s">
        <v>399</v>
      </c>
      <c r="O1" s="208" t="s">
        <v>402</v>
      </c>
      <c r="P1" s="208" t="s">
        <v>179</v>
      </c>
      <c r="Q1" s="208" t="s">
        <v>405</v>
      </c>
      <c r="R1" s="208" t="s">
        <v>407</v>
      </c>
      <c r="S1" s="208" t="s">
        <v>399</v>
      </c>
      <c r="T1" s="208" t="s">
        <v>402</v>
      </c>
      <c r="U1" s="208" t="s">
        <v>179</v>
      </c>
      <c r="V1" s="208" t="s">
        <v>405</v>
      </c>
      <c r="W1" s="208" t="s">
        <v>407</v>
      </c>
    </row>
    <row r="2" spans="1:27" x14ac:dyDescent="0.2">
      <c r="N2" s="208"/>
      <c r="O2" s="208"/>
      <c r="P2" s="208"/>
      <c r="Q2" s="208"/>
      <c r="R2" s="208"/>
      <c r="S2" s="208"/>
      <c r="T2" s="208"/>
      <c r="U2" s="208"/>
      <c r="V2" s="208"/>
      <c r="W2" s="208"/>
    </row>
    <row r="3" spans="1:27" x14ac:dyDescent="0.2">
      <c r="N3" s="208"/>
      <c r="O3" s="208"/>
      <c r="P3" s="208"/>
      <c r="Q3" s="208"/>
      <c r="R3" s="208"/>
      <c r="S3" s="208"/>
      <c r="T3" s="208"/>
      <c r="U3" s="208"/>
      <c r="V3" s="208"/>
      <c r="W3" s="208"/>
    </row>
    <row r="4" spans="1:27" ht="17.25" customHeight="1" x14ac:dyDescent="0.2">
      <c r="F4" s="152" t="s">
        <v>371</v>
      </c>
      <c r="N4" s="208"/>
      <c r="O4" s="208"/>
      <c r="P4" s="208"/>
      <c r="Q4" s="208"/>
      <c r="R4" s="208"/>
      <c r="S4" s="208"/>
      <c r="T4" s="208"/>
      <c r="U4" s="208"/>
      <c r="V4" s="208"/>
      <c r="W4" s="208"/>
    </row>
    <row r="5" spans="1:27" ht="15.75" customHeight="1" x14ac:dyDescent="0.2">
      <c r="A5" s="136" t="s">
        <v>3</v>
      </c>
      <c r="B5" s="136" t="s">
        <v>141</v>
      </c>
      <c r="C5" s="136" t="s">
        <v>409</v>
      </c>
      <c r="D5" s="136" t="s">
        <v>373</v>
      </c>
      <c r="E5" s="136" t="s">
        <v>410</v>
      </c>
      <c r="F5" s="136" t="s">
        <v>411</v>
      </c>
      <c r="G5" s="136" t="s">
        <v>412</v>
      </c>
      <c r="H5" s="136" t="s">
        <v>413</v>
      </c>
      <c r="I5" s="136" t="s">
        <v>415</v>
      </c>
      <c r="J5" s="136" t="s">
        <v>455</v>
      </c>
      <c r="K5" s="136" t="s">
        <v>456</v>
      </c>
      <c r="L5" s="136" t="s">
        <v>457</v>
      </c>
      <c r="M5" s="136" t="s">
        <v>458</v>
      </c>
      <c r="N5" s="136" t="s">
        <v>459</v>
      </c>
      <c r="O5" s="136" t="s">
        <v>460</v>
      </c>
      <c r="P5" s="136" t="s">
        <v>461</v>
      </c>
      <c r="Q5" s="136" t="s">
        <v>462</v>
      </c>
      <c r="R5" s="136" t="s">
        <v>463</v>
      </c>
      <c r="S5" s="136" t="s">
        <v>464</v>
      </c>
      <c r="T5" s="136" t="s">
        <v>465</v>
      </c>
      <c r="U5" s="136" t="s">
        <v>466</v>
      </c>
      <c r="V5" s="136" t="s">
        <v>467</v>
      </c>
      <c r="W5" s="136" t="s">
        <v>468</v>
      </c>
      <c r="Z5" s="136" t="s">
        <v>469</v>
      </c>
      <c r="AA5" s="136" t="s">
        <v>470</v>
      </c>
    </row>
    <row r="6" spans="1:27" x14ac:dyDescent="0.2">
      <c r="A6" s="138" t="s">
        <v>260</v>
      </c>
      <c r="B6" s="139"/>
      <c r="C6" s="139"/>
      <c r="D6" s="20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Z6" s="139"/>
      <c r="AA6" s="139"/>
    </row>
    <row r="7" spans="1:27" x14ac:dyDescent="0.2">
      <c r="A7" s="142" t="s">
        <v>13</v>
      </c>
      <c r="B7" s="142" t="s">
        <v>262</v>
      </c>
      <c r="C7" s="142" t="s">
        <v>263</v>
      </c>
      <c r="D7" s="206" t="s">
        <v>17</v>
      </c>
      <c r="E7" s="144" t="s">
        <v>51</v>
      </c>
      <c r="F7" s="144" t="s">
        <v>47</v>
      </c>
      <c r="G7" s="207">
        <v>2010</v>
      </c>
      <c r="H7" s="207"/>
      <c r="I7" s="207">
        <v>1</v>
      </c>
      <c r="J7" s="207">
        <v>42.942330917874401</v>
      </c>
      <c r="K7" s="207">
        <v>1</v>
      </c>
      <c r="L7" s="207">
        <v>1</v>
      </c>
      <c r="M7" s="207">
        <v>1</v>
      </c>
      <c r="N7" s="142"/>
      <c r="O7" s="142"/>
      <c r="P7" s="142"/>
      <c r="Q7" s="142"/>
      <c r="R7" s="142"/>
      <c r="S7" s="142"/>
      <c r="T7" s="142"/>
      <c r="U7" s="142"/>
      <c r="V7" s="142"/>
      <c r="W7" s="142"/>
      <c r="Z7" s="207">
        <v>1</v>
      </c>
      <c r="AA7" s="207">
        <v>1</v>
      </c>
    </row>
    <row r="8" spans="1:27" ht="14.25" customHeight="1" x14ac:dyDescent="0.2">
      <c r="A8" s="142" t="s">
        <v>13</v>
      </c>
      <c r="B8" s="142" t="s">
        <v>264</v>
      </c>
      <c r="C8" s="142" t="s">
        <v>265</v>
      </c>
      <c r="D8" s="206" t="s">
        <v>17</v>
      </c>
      <c r="E8" s="144" t="s">
        <v>79</v>
      </c>
      <c r="F8" s="144" t="s">
        <v>47</v>
      </c>
      <c r="G8" s="207">
        <v>2010</v>
      </c>
      <c r="H8" s="207">
        <v>45</v>
      </c>
      <c r="I8" s="207">
        <v>1</v>
      </c>
      <c r="J8" s="207"/>
      <c r="K8" s="207">
        <v>1</v>
      </c>
      <c r="L8" s="207">
        <v>1</v>
      </c>
      <c r="M8" s="207"/>
      <c r="N8" s="162">
        <v>8.6566320000000009E-3</v>
      </c>
      <c r="O8" s="162">
        <v>0</v>
      </c>
      <c r="P8" s="162">
        <v>0.14743080000000003</v>
      </c>
      <c r="Q8" s="162">
        <v>0</v>
      </c>
      <c r="R8" s="162">
        <v>0</v>
      </c>
      <c r="S8" s="162">
        <v>8.0793743453814432E-2</v>
      </c>
      <c r="T8" s="162">
        <v>1.9703341216216221E-2</v>
      </c>
      <c r="U8" s="162">
        <v>0.16234555450374225</v>
      </c>
      <c r="V8" s="162">
        <v>0</v>
      </c>
      <c r="W8" s="162">
        <v>4.432003121895566E-3</v>
      </c>
      <c r="Z8" s="207">
        <v>1</v>
      </c>
      <c r="AA8" s="207">
        <v>1</v>
      </c>
    </row>
    <row r="9" spans="1:27" x14ac:dyDescent="0.2">
      <c r="A9" s="142" t="s">
        <v>13</v>
      </c>
      <c r="B9" s="142" t="s">
        <v>267</v>
      </c>
      <c r="C9" s="142" t="s">
        <v>268</v>
      </c>
      <c r="D9" s="206" t="s">
        <v>17</v>
      </c>
      <c r="E9" s="144" t="s">
        <v>136</v>
      </c>
      <c r="F9" s="144" t="s">
        <v>60</v>
      </c>
      <c r="G9" s="207">
        <v>2010</v>
      </c>
      <c r="H9" s="207"/>
      <c r="I9" s="207">
        <v>1</v>
      </c>
      <c r="J9" s="207"/>
      <c r="K9" s="207"/>
      <c r="L9" s="207"/>
      <c r="M9" s="207"/>
      <c r="N9" s="142"/>
      <c r="O9" s="142"/>
      <c r="P9" s="142"/>
      <c r="Q9" s="142"/>
      <c r="R9" s="142"/>
      <c r="S9" s="142"/>
      <c r="T9" s="142"/>
      <c r="U9" s="142"/>
      <c r="V9" s="142"/>
      <c r="W9" s="142"/>
      <c r="Z9" s="207">
        <v>1</v>
      </c>
      <c r="AA9" s="207">
        <v>1</v>
      </c>
    </row>
  </sheetData>
  <pageMargins left="0.75" right="0.75" top="1" bottom="1" header="0.5" footer="0.5"/>
  <pageSetup paperSize="9" orientation="landscape" horizont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tabColor rgb="FFFFC000"/>
  </sheetPr>
  <dimension ref="A1:BM12"/>
  <sheetViews>
    <sheetView zoomScale="90" zoomScaleNormal="90" workbookViewId="0">
      <selection activeCell="I7" sqref="I7"/>
    </sheetView>
  </sheetViews>
  <sheetFormatPr defaultColWidth="9.140625" defaultRowHeight="12.75" x14ac:dyDescent="0.2"/>
  <cols>
    <col min="1" max="1" width="22.5703125" style="131" bestFit="1" customWidth="1"/>
    <col min="2" max="2" width="15.85546875" style="131" bestFit="1" customWidth="1"/>
    <col min="3" max="3" width="41" style="131" bestFit="1" customWidth="1"/>
    <col min="4" max="4" width="6.140625" style="131" bestFit="1" customWidth="1"/>
    <col min="5" max="5" width="8.140625" style="131" bestFit="1" customWidth="1"/>
    <col min="6" max="6" width="10.42578125" style="131" bestFit="1" customWidth="1"/>
    <col min="7" max="7" width="13.140625" style="131" bestFit="1" customWidth="1"/>
    <col min="8" max="8" width="12.140625" style="131" bestFit="1" customWidth="1"/>
    <col min="9" max="9" width="13.42578125" style="131" bestFit="1" customWidth="1"/>
    <col min="10" max="10" width="11" style="131" bestFit="1" customWidth="1"/>
    <col min="11" max="11" width="16.85546875" style="131" bestFit="1" customWidth="1"/>
    <col min="12" max="12" width="17.140625" style="131" bestFit="1" customWidth="1"/>
    <col min="13" max="24" width="17.5703125" style="131" bestFit="1" customWidth="1"/>
    <col min="25" max="25" width="11.140625" style="131" bestFit="1" customWidth="1"/>
    <col min="26" max="27" width="15.140625" style="131" bestFit="1" customWidth="1"/>
    <col min="28" max="30" width="12.140625" style="131" bestFit="1" customWidth="1"/>
    <col min="31" max="32" width="15.85546875" style="131" bestFit="1" customWidth="1"/>
    <col min="33" max="33" width="13.140625" style="131" bestFit="1" customWidth="1"/>
    <col min="34" max="34" width="12.140625" style="131" bestFit="1" customWidth="1"/>
    <col min="35" max="35" width="13.140625" style="131" bestFit="1" customWidth="1"/>
    <col min="36" max="37" width="16.5703125" style="131" bestFit="1" customWidth="1"/>
    <col min="38" max="38" width="13.85546875" style="131" bestFit="1" customWidth="1"/>
    <col min="39" max="39" width="12.140625" style="131" bestFit="1" customWidth="1"/>
    <col min="40" max="40" width="13.85546875" style="131" bestFit="1" customWidth="1"/>
    <col min="41" max="41" width="13.42578125" style="131" bestFit="1" customWidth="1"/>
    <col min="42" max="42" width="9.140625" style="131"/>
    <col min="43" max="43" width="5.42578125" style="131" bestFit="1" customWidth="1"/>
    <col min="44" max="44" width="7.140625" style="131" bestFit="1" customWidth="1"/>
    <col min="45" max="45" width="7.140625" style="131" customWidth="1"/>
    <col min="46" max="47" width="18.42578125" style="131" bestFit="1" customWidth="1"/>
    <col min="48" max="49" width="19.42578125" style="131" bestFit="1" customWidth="1"/>
    <col min="50" max="65" width="18.85546875" style="131" bestFit="1" customWidth="1"/>
    <col min="66" max="16384" width="9.140625" style="131"/>
  </cols>
  <sheetData>
    <row r="1" spans="1:65" x14ac:dyDescent="0.2">
      <c r="A1" s="130" t="s">
        <v>408</v>
      </c>
      <c r="B1" s="131" t="s">
        <v>13</v>
      </c>
      <c r="AV1" s="131" t="s">
        <v>295</v>
      </c>
      <c r="AW1" s="131" t="s">
        <v>295</v>
      </c>
    </row>
    <row r="4" spans="1:65" x14ac:dyDescent="0.2">
      <c r="F4" s="152" t="s">
        <v>371</v>
      </c>
    </row>
    <row r="5" spans="1:65" x14ac:dyDescent="0.2">
      <c r="A5" s="136" t="s">
        <v>3</v>
      </c>
      <c r="B5" s="136" t="s">
        <v>141</v>
      </c>
      <c r="C5" s="136" t="s">
        <v>409</v>
      </c>
      <c r="D5" s="136" t="s">
        <v>373</v>
      </c>
      <c r="E5" s="136" t="s">
        <v>410</v>
      </c>
      <c r="F5" s="136" t="s">
        <v>411</v>
      </c>
      <c r="G5" s="136" t="s">
        <v>412</v>
      </c>
      <c r="H5" s="136" t="s">
        <v>413</v>
      </c>
      <c r="I5" s="136" t="s">
        <v>457</v>
      </c>
      <c r="J5" s="136" t="s">
        <v>415</v>
      </c>
      <c r="K5" s="136" t="s">
        <v>458</v>
      </c>
      <c r="L5" s="136" t="s">
        <v>471</v>
      </c>
      <c r="M5" s="136" t="s">
        <v>472</v>
      </c>
      <c r="N5" s="136" t="s">
        <v>473</v>
      </c>
      <c r="O5" s="136" t="s">
        <v>474</v>
      </c>
      <c r="P5" s="136" t="s">
        <v>475</v>
      </c>
      <c r="Q5" s="136" t="s">
        <v>476</v>
      </c>
      <c r="R5" s="136" t="s">
        <v>477</v>
      </c>
      <c r="S5" s="136" t="s">
        <v>478</v>
      </c>
      <c r="T5" s="136" t="s">
        <v>479</v>
      </c>
      <c r="U5" s="136" t="s">
        <v>480</v>
      </c>
      <c r="V5" s="136" t="s">
        <v>481</v>
      </c>
      <c r="W5" s="136" t="s">
        <v>482</v>
      </c>
      <c r="X5" s="136" t="s">
        <v>483</v>
      </c>
      <c r="Y5" s="136" t="s">
        <v>418</v>
      </c>
      <c r="Z5" s="136" t="s">
        <v>484</v>
      </c>
      <c r="AA5" s="136" t="s">
        <v>485</v>
      </c>
      <c r="AB5" s="136" t="s">
        <v>486</v>
      </c>
      <c r="AC5" s="136" t="s">
        <v>487</v>
      </c>
      <c r="AD5" s="136" t="s">
        <v>488</v>
      </c>
      <c r="AE5" s="136" t="s">
        <v>489</v>
      </c>
      <c r="AF5" s="136" t="s">
        <v>490</v>
      </c>
      <c r="AG5" s="136" t="s">
        <v>491</v>
      </c>
      <c r="AH5" s="136" t="s">
        <v>492</v>
      </c>
      <c r="AI5" s="136" t="s">
        <v>493</v>
      </c>
      <c r="AJ5" s="136" t="s">
        <v>494</v>
      </c>
      <c r="AK5" s="136" t="s">
        <v>495</v>
      </c>
      <c r="AL5" s="136" t="s">
        <v>496</v>
      </c>
      <c r="AM5" s="136" t="s">
        <v>497</v>
      </c>
      <c r="AN5" s="136" t="s">
        <v>498</v>
      </c>
      <c r="AO5" s="136" t="s">
        <v>419</v>
      </c>
      <c r="AQ5" s="136" t="s">
        <v>469</v>
      </c>
      <c r="AR5" s="136" t="s">
        <v>470</v>
      </c>
      <c r="AS5" s="210"/>
      <c r="AT5" s="136" t="s">
        <v>499</v>
      </c>
      <c r="AU5" s="136" t="s">
        <v>500</v>
      </c>
      <c r="AV5" s="136" t="s">
        <v>501</v>
      </c>
      <c r="AW5" s="136" t="s">
        <v>502</v>
      </c>
      <c r="AX5" s="136" t="s">
        <v>503</v>
      </c>
      <c r="AY5" s="136" t="s">
        <v>504</v>
      </c>
      <c r="AZ5" s="136" t="s">
        <v>505</v>
      </c>
      <c r="BA5" s="136" t="s">
        <v>506</v>
      </c>
      <c r="BB5" s="136" t="s">
        <v>507</v>
      </c>
      <c r="BC5" s="136" t="s">
        <v>508</v>
      </c>
      <c r="BD5" s="136" t="s">
        <v>509</v>
      </c>
      <c r="BE5" s="136" t="s">
        <v>510</v>
      </c>
      <c r="BF5" s="136" t="s">
        <v>511</v>
      </c>
      <c r="BG5" s="136" t="s">
        <v>512</v>
      </c>
      <c r="BH5" s="136" t="s">
        <v>513</v>
      </c>
      <c r="BI5" s="136" t="s">
        <v>514</v>
      </c>
      <c r="BJ5" s="136" t="s">
        <v>515</v>
      </c>
      <c r="BK5" s="136" t="s">
        <v>516</v>
      </c>
      <c r="BL5" s="136" t="s">
        <v>517</v>
      </c>
      <c r="BM5" s="136" t="s">
        <v>518</v>
      </c>
    </row>
    <row r="6" spans="1:65" x14ac:dyDescent="0.2">
      <c r="A6" s="139" t="s">
        <v>519</v>
      </c>
      <c r="B6" s="138"/>
      <c r="C6" s="138"/>
      <c r="D6" s="138"/>
      <c r="E6" s="138"/>
      <c r="F6" s="138"/>
      <c r="G6" s="203"/>
      <c r="H6" s="203"/>
      <c r="I6" s="203"/>
      <c r="J6" s="203"/>
      <c r="K6" s="203"/>
      <c r="L6" s="139"/>
      <c r="M6" s="139"/>
      <c r="N6" s="139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139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139"/>
      <c r="AQ6" s="139"/>
      <c r="AR6" s="203"/>
      <c r="AS6" s="211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</row>
    <row r="7" spans="1:65" x14ac:dyDescent="0.2">
      <c r="A7" s="142" t="s">
        <v>295</v>
      </c>
      <c r="B7" s="142" t="s">
        <v>270</v>
      </c>
      <c r="C7" s="142" t="s">
        <v>271</v>
      </c>
      <c r="D7" s="142"/>
      <c r="E7" s="201" t="s">
        <v>136</v>
      </c>
      <c r="F7" s="201" t="s">
        <v>47</v>
      </c>
      <c r="G7" s="201">
        <v>2010</v>
      </c>
      <c r="H7" s="201">
        <v>30</v>
      </c>
      <c r="I7" s="202">
        <v>31.536000000000001</v>
      </c>
      <c r="J7" s="202">
        <v>0.34965034965034969</v>
      </c>
      <c r="K7" s="202">
        <v>0.1</v>
      </c>
      <c r="L7" s="300"/>
      <c r="M7" s="202"/>
      <c r="N7" s="202"/>
      <c r="O7" s="202">
        <v>5896.6230999999998</v>
      </c>
      <c r="P7" s="202">
        <v>3499.3376400000002</v>
      </c>
      <c r="Q7" s="202">
        <v>2942.3321350000001</v>
      </c>
      <c r="R7" s="202">
        <v>2385.32663</v>
      </c>
      <c r="S7" s="202">
        <v>2317.7132449999999</v>
      </c>
      <c r="T7" s="202">
        <v>2250.0998599999998</v>
      </c>
      <c r="U7" s="202">
        <v>2217.2793917106565</v>
      </c>
      <c r="V7" s="202">
        <v>2201.1085209733342</v>
      </c>
      <c r="W7" s="202">
        <v>2193.0820536042361</v>
      </c>
      <c r="X7" s="202">
        <v>2189.0834544044965</v>
      </c>
      <c r="Y7" s="202">
        <v>10</v>
      </c>
      <c r="Z7" s="202">
        <v>0.31735100022049006</v>
      </c>
      <c r="AA7" s="202">
        <v>0.31735100022049006</v>
      </c>
      <c r="AB7" s="202">
        <v>0.31735100022049006</v>
      </c>
      <c r="AC7" s="202">
        <v>6.3470200044098021E-2</v>
      </c>
      <c r="AD7" s="202">
        <v>0</v>
      </c>
      <c r="AE7" s="202">
        <v>0.30541736829054811</v>
      </c>
      <c r="AF7" s="202">
        <v>0.30541736829054811</v>
      </c>
      <c r="AG7" s="202">
        <v>0.30541736829054811</v>
      </c>
      <c r="AH7" s="202">
        <v>6.1083473658109622E-2</v>
      </c>
      <c r="AI7" s="202">
        <v>0</v>
      </c>
      <c r="AJ7" s="202">
        <v>0.29271621122891978</v>
      </c>
      <c r="AK7" s="202">
        <v>0.29271621122891978</v>
      </c>
      <c r="AL7" s="202">
        <v>0.29271621122891978</v>
      </c>
      <c r="AM7" s="202">
        <v>5.8543242245783958E-2</v>
      </c>
      <c r="AN7" s="202">
        <v>0</v>
      </c>
      <c r="AO7" s="162">
        <v>0.15</v>
      </c>
      <c r="AQ7" s="201">
        <v>2.86</v>
      </c>
      <c r="AR7" s="201">
        <v>1</v>
      </c>
      <c r="AS7" s="200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2"/>
      <c r="BF7" s="202"/>
      <c r="BG7" s="202"/>
      <c r="BH7" s="202"/>
      <c r="BI7" s="202"/>
      <c r="BJ7" s="202"/>
      <c r="BK7" s="202"/>
      <c r="BL7" s="202"/>
      <c r="BM7" s="202"/>
    </row>
    <row r="8" spans="1:65" x14ac:dyDescent="0.2">
      <c r="A8" s="142" t="s">
        <v>399</v>
      </c>
      <c r="B8" s="142" t="s">
        <v>270</v>
      </c>
      <c r="C8" s="142" t="s">
        <v>271</v>
      </c>
      <c r="D8" s="142"/>
      <c r="E8" s="201" t="s">
        <v>136</v>
      </c>
      <c r="F8" s="201" t="s">
        <v>47</v>
      </c>
      <c r="G8" s="201">
        <v>2010</v>
      </c>
      <c r="H8" s="201">
        <v>30</v>
      </c>
      <c r="I8" s="202">
        <v>31.536000000000001</v>
      </c>
      <c r="J8" s="202">
        <v>0.34965034965034969</v>
      </c>
      <c r="K8" s="202">
        <v>0.1</v>
      </c>
      <c r="L8" s="300">
        <v>8.1752318269357957E-4</v>
      </c>
      <c r="M8" s="202">
        <v>4.8250430029931572E-3</v>
      </c>
      <c r="N8" s="202">
        <v>1.0811194917032481E-2</v>
      </c>
      <c r="O8" s="202">
        <v>5896.6230999999998</v>
      </c>
      <c r="P8" s="202">
        <v>3499.3376400000002</v>
      </c>
      <c r="Q8" s="202">
        <v>2942.3321350000001</v>
      </c>
      <c r="R8" s="202">
        <v>2385.32663</v>
      </c>
      <c r="S8" s="202">
        <v>2317.7132449999999</v>
      </c>
      <c r="T8" s="202">
        <v>2250.0998599999998</v>
      </c>
      <c r="U8" s="202">
        <v>2217.2793917106565</v>
      </c>
      <c r="V8" s="202">
        <v>2201.1085209733342</v>
      </c>
      <c r="W8" s="202">
        <v>2193.0820536042361</v>
      </c>
      <c r="X8" s="202">
        <v>2189.0834544044965</v>
      </c>
      <c r="Y8" s="202">
        <v>10</v>
      </c>
      <c r="Z8" s="202">
        <v>0.31735100022049006</v>
      </c>
      <c r="AA8" s="202">
        <v>0.31735100022049006</v>
      </c>
      <c r="AB8" s="202">
        <v>0.31735100022049006</v>
      </c>
      <c r="AC8" s="202">
        <v>6.3470200044098021E-2</v>
      </c>
      <c r="AD8" s="202">
        <v>0</v>
      </c>
      <c r="AE8" s="202">
        <v>0.30541736829054811</v>
      </c>
      <c r="AF8" s="202">
        <v>0.30541736829054811</v>
      </c>
      <c r="AG8" s="202">
        <v>0.30541736829054811</v>
      </c>
      <c r="AH8" s="202">
        <v>6.1083473658109622E-2</v>
      </c>
      <c r="AI8" s="202">
        <v>0</v>
      </c>
      <c r="AJ8" s="202">
        <v>0.29271621122891978</v>
      </c>
      <c r="AK8" s="202">
        <v>0.29271621122891978</v>
      </c>
      <c r="AL8" s="202">
        <v>0.29271621122891978</v>
      </c>
      <c r="AM8" s="202">
        <v>5.8543242245783958E-2</v>
      </c>
      <c r="AN8" s="202">
        <v>0</v>
      </c>
      <c r="AO8" s="162">
        <v>0.15</v>
      </c>
      <c r="AQ8" s="201">
        <v>2.86</v>
      </c>
      <c r="AR8" s="201">
        <v>1</v>
      </c>
      <c r="AS8" s="200"/>
      <c r="AT8" s="202">
        <v>3.5011926886100446E-3</v>
      </c>
      <c r="AU8" s="202">
        <v>5.3203690958878398E-2</v>
      </c>
      <c r="AV8" s="202">
        <v>3.5011926886100446E-3</v>
      </c>
      <c r="AW8" s="202">
        <v>7.6664510888392004E-2</v>
      </c>
      <c r="AX8" s="202">
        <v>0.11921043458165606</v>
      </c>
      <c r="AY8" s="202">
        <v>0.20944735954583243</v>
      </c>
      <c r="AZ8" s="202">
        <v>0.29968428451000884</v>
      </c>
      <c r="BA8" s="202">
        <v>0.38992120947418518</v>
      </c>
      <c r="BB8" s="202">
        <v>0.48015813443836153</v>
      </c>
      <c r="BC8" s="202">
        <v>0.56689386671392783</v>
      </c>
      <c r="BD8" s="202">
        <v>0.60392710071922573</v>
      </c>
      <c r="BE8" s="202">
        <v>0.69416402568340208</v>
      </c>
      <c r="BF8" s="202">
        <v>0.18317270744413849</v>
      </c>
      <c r="BG8" s="202">
        <v>0.31276169756540662</v>
      </c>
      <c r="BH8" s="202">
        <v>0.44273071405066677</v>
      </c>
      <c r="BI8" s="202">
        <v>0.57231970417193478</v>
      </c>
      <c r="BJ8" s="202">
        <v>0.70228872065719494</v>
      </c>
      <c r="BK8" s="202">
        <v>0.83187771077846306</v>
      </c>
      <c r="BL8" s="202">
        <v>0.96184672726372311</v>
      </c>
      <c r="BM8" s="202">
        <v>1.0914357173849911</v>
      </c>
    </row>
    <row r="9" spans="1:65" x14ac:dyDescent="0.2">
      <c r="A9" s="142" t="s">
        <v>402</v>
      </c>
      <c r="B9" s="142" t="s">
        <v>270</v>
      </c>
      <c r="C9" s="142" t="s">
        <v>271</v>
      </c>
      <c r="D9" s="142"/>
      <c r="E9" s="201" t="s">
        <v>136</v>
      </c>
      <c r="F9" s="201" t="s">
        <v>47</v>
      </c>
      <c r="G9" s="201">
        <v>2010</v>
      </c>
      <c r="H9" s="201">
        <v>30</v>
      </c>
      <c r="I9" s="202">
        <v>31.536000000000001</v>
      </c>
      <c r="J9" s="202">
        <v>0.34965034965034969</v>
      </c>
      <c r="K9" s="202">
        <v>0.1</v>
      </c>
      <c r="L9" s="300">
        <v>2.1997006732893416E-3</v>
      </c>
      <c r="M9" s="202">
        <v>3.9089557716080357E-3</v>
      </c>
      <c r="N9" s="202">
        <v>7.3550888674446041E-3</v>
      </c>
      <c r="O9" s="202">
        <v>5896.6230999999998</v>
      </c>
      <c r="P9" s="202">
        <v>3499.3376400000002</v>
      </c>
      <c r="Q9" s="202">
        <v>2942.3321350000001</v>
      </c>
      <c r="R9" s="202">
        <v>2385.32663</v>
      </c>
      <c r="S9" s="202">
        <v>2317.7132449999999</v>
      </c>
      <c r="T9" s="202">
        <v>2250.0998599999998</v>
      </c>
      <c r="U9" s="202">
        <v>2217.2793917106565</v>
      </c>
      <c r="V9" s="202">
        <v>2201.1085209733342</v>
      </c>
      <c r="W9" s="202">
        <v>2193.0820536042361</v>
      </c>
      <c r="X9" s="202">
        <v>2189.0834544044965</v>
      </c>
      <c r="Y9" s="202">
        <v>10</v>
      </c>
      <c r="Z9" s="202">
        <v>0.31735100022049006</v>
      </c>
      <c r="AA9" s="202">
        <v>0.31735100022049006</v>
      </c>
      <c r="AB9" s="202">
        <v>0.31735100022049006</v>
      </c>
      <c r="AC9" s="202">
        <v>6.3470200044098021E-2</v>
      </c>
      <c r="AD9" s="202">
        <v>0</v>
      </c>
      <c r="AE9" s="202">
        <v>0.30541736829054811</v>
      </c>
      <c r="AF9" s="202">
        <v>0.30541736829054811</v>
      </c>
      <c r="AG9" s="202">
        <v>0.30541736829054811</v>
      </c>
      <c r="AH9" s="202">
        <v>6.1083473658109622E-2</v>
      </c>
      <c r="AI9" s="202">
        <v>0</v>
      </c>
      <c r="AJ9" s="202">
        <v>0.29271621122891978</v>
      </c>
      <c r="AK9" s="202">
        <v>0.29271621122891978</v>
      </c>
      <c r="AL9" s="202">
        <v>0.29271621122891978</v>
      </c>
      <c r="AM9" s="202">
        <v>5.8543242245783958E-2</v>
      </c>
      <c r="AN9" s="202">
        <v>0</v>
      </c>
      <c r="AO9" s="162">
        <v>0.15</v>
      </c>
      <c r="AQ9" s="201">
        <v>2.86</v>
      </c>
      <c r="AR9" s="201">
        <v>1</v>
      </c>
      <c r="AS9" s="200"/>
      <c r="AT9" s="202">
        <v>2.2020141373610743E-3</v>
      </c>
      <c r="AU9" s="202">
        <v>4.3102387836864001E-2</v>
      </c>
      <c r="AV9" s="202">
        <v>2.2020141373610743E-3</v>
      </c>
      <c r="AW9" s="202">
        <v>6.2108914289216756E-2</v>
      </c>
      <c r="AX9" s="202">
        <v>8.1101427455850722E-2</v>
      </c>
      <c r="AY9" s="202">
        <v>0.12187946703661137</v>
      </c>
      <c r="AZ9" s="202">
        <v>0.16265750661737202</v>
      </c>
      <c r="BA9" s="202">
        <v>0.20343554619813267</v>
      </c>
      <c r="BB9" s="202">
        <v>0.24421358577889332</v>
      </c>
      <c r="BC9" s="202">
        <v>0.28278961122229285</v>
      </c>
      <c r="BD9" s="202">
        <v>0.28046526296618951</v>
      </c>
      <c r="BE9" s="202">
        <v>0.32124330254695016</v>
      </c>
      <c r="BF9" s="202">
        <v>0.14839536383834606</v>
      </c>
      <c r="BG9" s="202">
        <v>0.25338046564099337</v>
      </c>
      <c r="BH9" s="202">
        <v>0.3586734416424755</v>
      </c>
      <c r="BI9" s="202">
        <v>0.46365854344512281</v>
      </c>
      <c r="BJ9" s="202">
        <v>0.56895151944660483</v>
      </c>
      <c r="BK9" s="202">
        <v>0.67393662124925224</v>
      </c>
      <c r="BL9" s="202">
        <v>0.88421469905338157</v>
      </c>
      <c r="BM9" s="202">
        <v>0.88421469905338157</v>
      </c>
    </row>
    <row r="10" spans="1:65" x14ac:dyDescent="0.2">
      <c r="A10" s="142" t="s">
        <v>179</v>
      </c>
      <c r="B10" s="142" t="s">
        <v>270</v>
      </c>
      <c r="C10" s="142" t="s">
        <v>271</v>
      </c>
      <c r="D10" s="142"/>
      <c r="E10" s="201" t="s">
        <v>136</v>
      </c>
      <c r="F10" s="201" t="s">
        <v>47</v>
      </c>
      <c r="G10" s="201">
        <v>2010</v>
      </c>
      <c r="H10" s="201">
        <v>30</v>
      </c>
      <c r="I10" s="202">
        <v>31.536000000000001</v>
      </c>
      <c r="J10" s="202">
        <v>0.34965034965034969</v>
      </c>
      <c r="K10" s="202">
        <v>0.1</v>
      </c>
      <c r="L10" s="300">
        <v>4.7142362557565828E-4</v>
      </c>
      <c r="M10" s="202">
        <v>5.5551708781067534E-4</v>
      </c>
      <c r="N10" s="202">
        <v>1.0665361231793733E-3</v>
      </c>
      <c r="O10" s="202">
        <v>5896.6230999999998</v>
      </c>
      <c r="P10" s="202">
        <v>3499.3376400000002</v>
      </c>
      <c r="Q10" s="202">
        <v>2942.3321350000001</v>
      </c>
      <c r="R10" s="202">
        <v>2385.32663</v>
      </c>
      <c r="S10" s="202">
        <v>2317.7132449999999</v>
      </c>
      <c r="T10" s="202">
        <v>2250.0998599999998</v>
      </c>
      <c r="U10" s="202">
        <v>2217.2793917106565</v>
      </c>
      <c r="V10" s="202">
        <v>2201.1085209733342</v>
      </c>
      <c r="W10" s="202">
        <v>2193.0820536042361</v>
      </c>
      <c r="X10" s="202">
        <v>2189.0834544044965</v>
      </c>
      <c r="Y10" s="202">
        <v>10</v>
      </c>
      <c r="Z10" s="202">
        <v>0.31735100022049006</v>
      </c>
      <c r="AA10" s="202">
        <v>0.31735100022049006</v>
      </c>
      <c r="AB10" s="202">
        <v>0.31735100022049006</v>
      </c>
      <c r="AC10" s="202">
        <v>6.3470200044098021E-2</v>
      </c>
      <c r="AD10" s="202">
        <v>0</v>
      </c>
      <c r="AE10" s="202">
        <v>0.30541736829054811</v>
      </c>
      <c r="AF10" s="202">
        <v>0.30541736829054811</v>
      </c>
      <c r="AG10" s="202">
        <v>0.30541736829054811</v>
      </c>
      <c r="AH10" s="202">
        <v>6.1083473658109622E-2</v>
      </c>
      <c r="AI10" s="202">
        <v>0</v>
      </c>
      <c r="AJ10" s="202">
        <v>0.29271621122891978</v>
      </c>
      <c r="AK10" s="202">
        <v>0.29271621122891978</v>
      </c>
      <c r="AL10" s="202">
        <v>0.29271621122891978</v>
      </c>
      <c r="AM10" s="202">
        <v>5.8543242245783958E-2</v>
      </c>
      <c r="AN10" s="202">
        <v>0</v>
      </c>
      <c r="AO10" s="162">
        <v>0.15</v>
      </c>
      <c r="AQ10" s="201">
        <v>2.86</v>
      </c>
      <c r="AR10" s="201">
        <v>1</v>
      </c>
      <c r="AS10" s="200"/>
      <c r="AT10" s="202">
        <v>7.8755785180208355E-4</v>
      </c>
      <c r="AU10" s="202">
        <v>6.1254499584606509E-3</v>
      </c>
      <c r="AV10" s="202">
        <v>7.8755785180208355E-4</v>
      </c>
      <c r="AW10" s="202">
        <v>8.8265422299304095E-3</v>
      </c>
      <c r="AX10" s="202">
        <v>1.1760238874330323E-2</v>
      </c>
      <c r="AY10" s="202">
        <v>1.6135560273230785E-2</v>
      </c>
      <c r="AZ10" s="202">
        <v>2.0510881672131248E-2</v>
      </c>
      <c r="BA10" s="202">
        <v>2.4886203071031711E-2</v>
      </c>
      <c r="BB10" s="202">
        <v>2.9261524469932174E-2</v>
      </c>
      <c r="BC10" s="202">
        <v>3.2849288017030555E-2</v>
      </c>
      <c r="BD10" s="202">
        <v>3.1099159457470368E-2</v>
      </c>
      <c r="BE10" s="202">
        <v>3.5474480856370831E-2</v>
      </c>
      <c r="BF10" s="202">
        <v>2.1089049142700243E-2</v>
      </c>
      <c r="BG10" s="202">
        <v>3.6008895112950828E-2</v>
      </c>
      <c r="BH10" s="202">
        <v>5.0972494297190425E-2</v>
      </c>
      <c r="BI10" s="202">
        <v>6.5892340267441007E-2</v>
      </c>
      <c r="BJ10" s="202">
        <v>8.0855939451680597E-2</v>
      </c>
      <c r="BK10" s="202">
        <v>9.5775785421931187E-2</v>
      </c>
      <c r="BL10" s="202">
        <v>0.12565923057642137</v>
      </c>
      <c r="BM10" s="202">
        <v>0.12565923057642137</v>
      </c>
    </row>
    <row r="11" spans="1:65" x14ac:dyDescent="0.2">
      <c r="A11" s="142" t="s">
        <v>405</v>
      </c>
      <c r="B11" s="142" t="s">
        <v>270</v>
      </c>
      <c r="C11" s="142" t="s">
        <v>271</v>
      </c>
      <c r="D11" s="142"/>
      <c r="E11" s="201" t="s">
        <v>136</v>
      </c>
      <c r="F11" s="201" t="s">
        <v>47</v>
      </c>
      <c r="G11" s="201">
        <v>2010</v>
      </c>
      <c r="H11" s="201">
        <v>30</v>
      </c>
      <c r="I11" s="202">
        <v>31.536000000000001</v>
      </c>
      <c r="J11" s="202">
        <v>0.34965034965034969</v>
      </c>
      <c r="K11" s="202">
        <v>0.1</v>
      </c>
      <c r="L11" s="300">
        <v>2.1185516581742196E-4</v>
      </c>
      <c r="M11" s="202">
        <v>2.1778636969299282E-3</v>
      </c>
      <c r="N11" s="202">
        <v>3.8780476057124016E-3</v>
      </c>
      <c r="O11" s="202">
        <v>5896.6230999999998</v>
      </c>
      <c r="P11" s="202">
        <v>3499.3376400000002</v>
      </c>
      <c r="Q11" s="202">
        <v>2942.3321350000001</v>
      </c>
      <c r="R11" s="202">
        <v>2385.32663</v>
      </c>
      <c r="S11" s="202">
        <v>2317.7132449999999</v>
      </c>
      <c r="T11" s="202">
        <v>2250.0998599999998</v>
      </c>
      <c r="U11" s="202">
        <v>2217.2793917106565</v>
      </c>
      <c r="V11" s="202">
        <v>2201.1085209733342</v>
      </c>
      <c r="W11" s="202">
        <v>2193.0820536042361</v>
      </c>
      <c r="X11" s="202">
        <v>2189.0834544044965</v>
      </c>
      <c r="Y11" s="202">
        <v>10</v>
      </c>
      <c r="Z11" s="202">
        <v>0.31735100022049006</v>
      </c>
      <c r="AA11" s="202">
        <v>0.31735100022049006</v>
      </c>
      <c r="AB11" s="202">
        <v>0.31735100022049006</v>
      </c>
      <c r="AC11" s="202">
        <v>6.3470200044098021E-2</v>
      </c>
      <c r="AD11" s="202">
        <v>0</v>
      </c>
      <c r="AE11" s="202">
        <v>0.30541736829054811</v>
      </c>
      <c r="AF11" s="202">
        <v>0.30541736829054811</v>
      </c>
      <c r="AG11" s="202">
        <v>0.30541736829054811</v>
      </c>
      <c r="AH11" s="202">
        <v>6.1083473658109622E-2</v>
      </c>
      <c r="AI11" s="202">
        <v>0</v>
      </c>
      <c r="AJ11" s="202">
        <v>0.29271621122891978</v>
      </c>
      <c r="AK11" s="202">
        <v>0.29271621122891978</v>
      </c>
      <c r="AL11" s="202">
        <v>0.29271621122891978</v>
      </c>
      <c r="AM11" s="202">
        <v>5.8543242245783958E-2</v>
      </c>
      <c r="AN11" s="202">
        <v>0</v>
      </c>
      <c r="AO11" s="162">
        <v>0.15</v>
      </c>
      <c r="AQ11" s="201">
        <v>2.86</v>
      </c>
      <c r="AR11" s="201">
        <v>1</v>
      </c>
      <c r="AS11" s="200"/>
      <c r="AT11" s="202">
        <v>1.3072185637000666E-4</v>
      </c>
      <c r="AU11" s="202">
        <v>2.4014373967266512E-2</v>
      </c>
      <c r="AV11" s="202">
        <v>1.3072185637000666E-4</v>
      </c>
      <c r="AW11" s="202">
        <v>3.4603806640302173E-2</v>
      </c>
      <c r="AX11" s="202">
        <v>4.2761576676135074E-2</v>
      </c>
      <c r="AY11" s="202">
        <v>8.1209181490842913E-2</v>
      </c>
      <c r="AZ11" s="202">
        <v>0.11965678630555074</v>
      </c>
      <c r="BA11" s="202">
        <v>0.15810439112025856</v>
      </c>
      <c r="BB11" s="202">
        <v>0.19655199593496639</v>
      </c>
      <c r="BC11" s="202">
        <v>0.23486887889330421</v>
      </c>
      <c r="BD11" s="202">
        <v>0.24930210974074551</v>
      </c>
      <c r="BE11" s="202">
        <v>0.28774971455545334</v>
      </c>
      <c r="BF11" s="202">
        <v>8.2678058944446145E-2</v>
      </c>
      <c r="BG11" s="202">
        <v>0.14117021267900243</v>
      </c>
      <c r="BH11" s="202">
        <v>0.19983389765618209</v>
      </c>
      <c r="BI11" s="202">
        <v>0.25832605139073833</v>
      </c>
      <c r="BJ11" s="202">
        <v>0.316989736367918</v>
      </c>
      <c r="BK11" s="202">
        <v>0.37548189010247429</v>
      </c>
      <c r="BL11" s="202">
        <v>0.4926377288142102</v>
      </c>
      <c r="BM11" s="202">
        <v>0.4926377288142102</v>
      </c>
    </row>
    <row r="12" spans="1:65" x14ac:dyDescent="0.2">
      <c r="A12" s="142" t="s">
        <v>407</v>
      </c>
      <c r="B12" s="142" t="s">
        <v>270</v>
      </c>
      <c r="C12" s="142" t="s">
        <v>271</v>
      </c>
      <c r="D12" s="142"/>
      <c r="E12" s="201" t="s">
        <v>136</v>
      </c>
      <c r="F12" s="201" t="s">
        <v>47</v>
      </c>
      <c r="G12" s="201">
        <v>2010</v>
      </c>
      <c r="H12" s="201">
        <v>30</v>
      </c>
      <c r="I12" s="202">
        <v>31.536000000000001</v>
      </c>
      <c r="J12" s="202">
        <v>0.34965034965034969</v>
      </c>
      <c r="K12" s="202">
        <v>0.1</v>
      </c>
      <c r="L12" s="300">
        <v>2.3416617781332584E-3</v>
      </c>
      <c r="M12" s="202">
        <v>1.2410220833230096E-2</v>
      </c>
      <c r="N12" s="202">
        <v>1.2410220833230096E-2</v>
      </c>
      <c r="O12" s="202">
        <v>5896.6230999999998</v>
      </c>
      <c r="P12" s="202">
        <v>3499.3376400000002</v>
      </c>
      <c r="Q12" s="202">
        <v>2942.3321350000001</v>
      </c>
      <c r="R12" s="202">
        <v>2385.32663</v>
      </c>
      <c r="S12" s="202">
        <v>2317.7132449999999</v>
      </c>
      <c r="T12" s="202">
        <v>2250.0998599999998</v>
      </c>
      <c r="U12" s="202">
        <v>2217.2793917106565</v>
      </c>
      <c r="V12" s="202">
        <v>2201.1085209733342</v>
      </c>
      <c r="W12" s="202">
        <v>2193.0820536042361</v>
      </c>
      <c r="X12" s="202">
        <v>2189.0834544044965</v>
      </c>
      <c r="Y12" s="202">
        <v>10</v>
      </c>
      <c r="Z12" s="202">
        <v>0.31735100022049006</v>
      </c>
      <c r="AA12" s="202">
        <v>0.31735100022049006</v>
      </c>
      <c r="AB12" s="202">
        <v>0.31735100022049006</v>
      </c>
      <c r="AC12" s="202">
        <v>6.3470200044098021E-2</v>
      </c>
      <c r="AD12" s="202">
        <v>0</v>
      </c>
      <c r="AE12" s="202">
        <v>0.30541736829054811</v>
      </c>
      <c r="AF12" s="202">
        <v>0.30541736829054811</v>
      </c>
      <c r="AG12" s="202">
        <v>0.30541736829054811</v>
      </c>
      <c r="AH12" s="202">
        <v>6.1083473658109622E-2</v>
      </c>
      <c r="AI12" s="202">
        <v>0</v>
      </c>
      <c r="AJ12" s="202">
        <v>0.29271621122891978</v>
      </c>
      <c r="AK12" s="202">
        <v>0.29271621122891978</v>
      </c>
      <c r="AL12" s="202">
        <v>0.29271621122891978</v>
      </c>
      <c r="AM12" s="202">
        <v>5.8543242245783958E-2</v>
      </c>
      <c r="AN12" s="202">
        <v>0</v>
      </c>
      <c r="AO12" s="162">
        <v>0.15</v>
      </c>
      <c r="AQ12" s="201">
        <v>2.86</v>
      </c>
      <c r="AR12" s="201">
        <v>1</v>
      </c>
      <c r="AS12" s="200"/>
      <c r="AT12" s="202">
        <v>3.767358683640012E-3</v>
      </c>
      <c r="AU12" s="202">
        <v>5.0809771720144892E-2</v>
      </c>
      <c r="AV12" s="202">
        <v>3.767358683640012E-3</v>
      </c>
      <c r="AW12" s="202">
        <v>7.3214963606312133E-2</v>
      </c>
      <c r="AX12" s="202">
        <v>0.13684221125760293</v>
      </c>
      <c r="AY12" s="202">
        <v>0.26076848374576123</v>
      </c>
      <c r="AZ12" s="202">
        <v>0.38469475623391947</v>
      </c>
      <c r="BA12" s="202">
        <v>0.50862102872207771</v>
      </c>
      <c r="BB12" s="202">
        <v>0.63254730121023595</v>
      </c>
      <c r="BC12" s="202">
        <v>0.75270621501475421</v>
      </c>
      <c r="BD12" s="202">
        <v>0.82582271578276756</v>
      </c>
      <c r="BE12" s="202">
        <v>0.9497489882709258</v>
      </c>
      <c r="BF12" s="202">
        <v>0.17493078549364172</v>
      </c>
      <c r="BG12" s="202">
        <v>0.29868887232628033</v>
      </c>
      <c r="BH12" s="202">
        <v>0.42280988609977721</v>
      </c>
      <c r="BI12" s="202">
        <v>0.54656797293241577</v>
      </c>
      <c r="BJ12" s="202">
        <v>0.67068898670591259</v>
      </c>
      <c r="BK12" s="202">
        <v>0.79444707353855126</v>
      </c>
      <c r="BL12" s="202">
        <v>1.0423261741446868</v>
      </c>
      <c r="BM12" s="202">
        <v>1.0423261741446868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0">
    <tabColor rgb="FFFFC000"/>
  </sheetPr>
  <dimension ref="A1:DA80"/>
  <sheetViews>
    <sheetView zoomScale="80" zoomScaleNormal="80" workbookViewId="0">
      <pane xSplit="6" ySplit="5" topLeftCell="G6" activePane="bottomRight" state="frozen"/>
      <selection pane="topRight" activeCell="E49" sqref="E49"/>
      <selection pane="bottomLeft" activeCell="E49" sqref="E49"/>
      <selection pane="bottomRight"/>
    </sheetView>
  </sheetViews>
  <sheetFormatPr defaultColWidth="9.140625" defaultRowHeight="12.75" x14ac:dyDescent="0.25"/>
  <cols>
    <col min="1" max="1" width="31.140625" style="18" bestFit="1" customWidth="1"/>
    <col min="2" max="2" width="15.140625" style="18" bestFit="1" customWidth="1"/>
    <col min="3" max="3" width="41.140625" style="172" bestFit="1" customWidth="1"/>
    <col min="4" max="4" width="8" style="18" bestFit="1" customWidth="1"/>
    <col min="5" max="5" width="12" style="18" bestFit="1" customWidth="1"/>
    <col min="6" max="6" width="11.85546875" style="18" bestFit="1" customWidth="1"/>
    <col min="7" max="7" width="14.140625" style="168" bestFit="1" customWidth="1"/>
    <col min="8" max="8" width="12.85546875" style="168" bestFit="1" customWidth="1"/>
    <col min="9" max="9" width="14.5703125" style="169" bestFit="1" customWidth="1"/>
    <col min="10" max="10" width="15.5703125" style="197" bestFit="1" customWidth="1"/>
    <col min="11" max="11" width="6.42578125" style="197" bestFit="1" customWidth="1"/>
    <col min="12" max="12" width="10.5703125" style="18" bestFit="1" customWidth="1"/>
    <col min="13" max="14" width="18.85546875" style="18" bestFit="1" customWidth="1"/>
    <col min="15" max="15" width="12" style="18" bestFit="1" customWidth="1"/>
    <col min="16" max="16" width="11.85546875" style="18" bestFit="1" customWidth="1"/>
    <col min="17" max="17" width="10.140625" style="18" bestFit="1" customWidth="1"/>
    <col min="18" max="57" width="20.85546875" style="18" bestFit="1" customWidth="1"/>
    <col min="58" max="58" width="20.85546875" style="18" customWidth="1"/>
    <col min="59" max="59" width="13.140625" style="18" bestFit="1" customWidth="1"/>
    <col min="60" max="64" width="20.5703125" style="168" bestFit="1" customWidth="1"/>
    <col min="65" max="69" width="24.140625" style="168" bestFit="1" customWidth="1"/>
    <col min="70" max="77" width="20.85546875" style="168" bestFit="1" customWidth="1"/>
    <col min="78" max="78" width="13.140625" style="18" bestFit="1" customWidth="1"/>
    <col min="79" max="80" width="15.85546875" style="168" bestFit="1" customWidth="1"/>
    <col min="81" max="81" width="7.140625" style="169" bestFit="1" customWidth="1"/>
    <col min="82" max="82" width="7.85546875" style="169" bestFit="1" customWidth="1"/>
    <col min="83" max="84" width="13.140625" style="18" bestFit="1" customWidth="1"/>
    <col min="85" max="85" width="23.85546875" style="18" bestFit="1" customWidth="1"/>
    <col min="86" max="86" width="38.140625" style="18" bestFit="1" customWidth="1"/>
    <col min="87" max="89" width="23.85546875" style="18" bestFit="1" customWidth="1"/>
    <col min="90" max="94" width="22.85546875" style="18" bestFit="1" customWidth="1"/>
    <col min="95" max="95" width="23.85546875" style="18" bestFit="1" customWidth="1"/>
    <col min="96" max="96" width="38.140625" style="18" bestFit="1" customWidth="1"/>
    <col min="97" max="99" width="23.85546875" style="18" bestFit="1" customWidth="1"/>
    <col min="100" max="104" width="22.85546875" style="18" bestFit="1" customWidth="1"/>
    <col min="105" max="105" width="19.42578125" style="18" bestFit="1" customWidth="1"/>
    <col min="106" max="119" width="13.140625" style="18" bestFit="1" customWidth="1"/>
    <col min="120" max="120" width="13.140625" style="18" customWidth="1"/>
    <col min="121" max="16384" width="9.140625" style="18"/>
  </cols>
  <sheetData>
    <row r="1" spans="1:105" x14ac:dyDescent="0.25">
      <c r="A1" s="167" t="s">
        <v>408</v>
      </c>
      <c r="B1" s="18" t="s">
        <v>13</v>
      </c>
      <c r="C1" s="18"/>
      <c r="Q1" s="170"/>
      <c r="R1" s="170" t="s">
        <v>399</v>
      </c>
      <c r="S1" s="170" t="s">
        <v>402</v>
      </c>
      <c r="T1" s="170" t="s">
        <v>179</v>
      </c>
      <c r="U1" s="170" t="s">
        <v>405</v>
      </c>
      <c r="V1" s="170" t="s">
        <v>407</v>
      </c>
      <c r="W1" s="170" t="s">
        <v>399</v>
      </c>
      <c r="X1" s="170" t="s">
        <v>402</v>
      </c>
      <c r="Y1" s="170" t="s">
        <v>179</v>
      </c>
      <c r="Z1" s="170" t="s">
        <v>405</v>
      </c>
      <c r="AA1" s="170" t="s">
        <v>407</v>
      </c>
      <c r="AB1" s="170" t="s">
        <v>399</v>
      </c>
      <c r="AC1" s="170" t="s">
        <v>402</v>
      </c>
      <c r="AD1" s="170" t="s">
        <v>179</v>
      </c>
      <c r="AE1" s="170" t="s">
        <v>405</v>
      </c>
      <c r="AF1" s="170" t="s">
        <v>407</v>
      </c>
      <c r="AG1" s="170" t="s">
        <v>399</v>
      </c>
      <c r="AH1" s="170" t="s">
        <v>402</v>
      </c>
      <c r="AI1" s="170" t="s">
        <v>179</v>
      </c>
      <c r="AJ1" s="170" t="s">
        <v>405</v>
      </c>
      <c r="AK1" s="170" t="s">
        <v>407</v>
      </c>
      <c r="AL1" s="170" t="s">
        <v>399</v>
      </c>
      <c r="AM1" s="170" t="s">
        <v>402</v>
      </c>
      <c r="AN1" s="170" t="s">
        <v>179</v>
      </c>
      <c r="AO1" s="170" t="s">
        <v>405</v>
      </c>
      <c r="AP1" s="170" t="s">
        <v>407</v>
      </c>
      <c r="AQ1" s="170" t="s">
        <v>399</v>
      </c>
      <c r="AR1" s="170" t="s">
        <v>402</v>
      </c>
      <c r="AS1" s="170" t="s">
        <v>179</v>
      </c>
      <c r="AT1" s="170" t="s">
        <v>405</v>
      </c>
      <c r="AU1" s="170" t="s">
        <v>407</v>
      </c>
      <c r="AV1" s="170" t="s">
        <v>399</v>
      </c>
      <c r="AW1" s="170" t="s">
        <v>402</v>
      </c>
      <c r="AX1" s="170" t="s">
        <v>179</v>
      </c>
      <c r="AY1" s="170" t="s">
        <v>405</v>
      </c>
      <c r="AZ1" s="170" t="s">
        <v>407</v>
      </c>
      <c r="BA1" s="170" t="s">
        <v>399</v>
      </c>
      <c r="BB1" s="170" t="s">
        <v>402</v>
      </c>
      <c r="BC1" s="170" t="s">
        <v>179</v>
      </c>
      <c r="BD1" s="170" t="s">
        <v>405</v>
      </c>
      <c r="BE1" s="170" t="s">
        <v>407</v>
      </c>
      <c r="BF1" s="170"/>
      <c r="BG1" s="170"/>
      <c r="BM1" s="170" t="s">
        <v>399</v>
      </c>
      <c r="BN1" s="170" t="s">
        <v>402</v>
      </c>
      <c r="BO1" s="170" t="s">
        <v>179</v>
      </c>
      <c r="BP1" s="170" t="s">
        <v>405</v>
      </c>
      <c r="BQ1" s="170" t="s">
        <v>407</v>
      </c>
      <c r="BR1" s="170"/>
      <c r="BS1" s="170"/>
      <c r="BT1" s="170"/>
      <c r="BU1" s="170"/>
      <c r="BV1" s="170"/>
      <c r="BW1" s="170"/>
      <c r="BX1" s="170"/>
      <c r="BY1" s="170"/>
      <c r="BZ1" s="170"/>
      <c r="CE1" s="170"/>
      <c r="CF1" s="170"/>
      <c r="CG1" s="170" t="s">
        <v>295</v>
      </c>
      <c r="CH1" s="170" t="s">
        <v>295</v>
      </c>
      <c r="CI1" s="170" t="s">
        <v>295</v>
      </c>
      <c r="CJ1" s="170" t="s">
        <v>295</v>
      </c>
      <c r="CK1" s="170" t="s">
        <v>295</v>
      </c>
      <c r="CL1" s="170" t="s">
        <v>399</v>
      </c>
      <c r="CM1" s="170" t="s">
        <v>402</v>
      </c>
      <c r="CN1" s="170" t="s">
        <v>179</v>
      </c>
      <c r="CO1" s="170" t="s">
        <v>405</v>
      </c>
      <c r="CP1" s="170" t="s">
        <v>407</v>
      </c>
      <c r="CQ1" s="170" t="s">
        <v>295</v>
      </c>
      <c r="CR1" s="170" t="s">
        <v>295</v>
      </c>
      <c r="CS1" s="170" t="s">
        <v>295</v>
      </c>
      <c r="CT1" s="170" t="s">
        <v>295</v>
      </c>
      <c r="CU1" s="170" t="s">
        <v>295</v>
      </c>
      <c r="CV1" s="170" t="s">
        <v>399</v>
      </c>
      <c r="CW1" s="170" t="s">
        <v>402</v>
      </c>
      <c r="CX1" s="170" t="s">
        <v>179</v>
      </c>
      <c r="CY1" s="170" t="s">
        <v>405</v>
      </c>
      <c r="CZ1" s="170" t="s">
        <v>407</v>
      </c>
      <c r="DA1" s="170"/>
    </row>
    <row r="4" spans="1:105" x14ac:dyDescent="0.2">
      <c r="F4" s="152" t="s">
        <v>371</v>
      </c>
    </row>
    <row r="5" spans="1:105" s="168" customFormat="1" x14ac:dyDescent="0.2">
      <c r="A5" s="136" t="s">
        <v>3</v>
      </c>
      <c r="B5" s="136" t="s">
        <v>141</v>
      </c>
      <c r="C5" s="136" t="s">
        <v>409</v>
      </c>
      <c r="D5" s="136" t="s">
        <v>373</v>
      </c>
      <c r="E5" s="136" t="s">
        <v>410</v>
      </c>
      <c r="F5" s="136" t="s">
        <v>411</v>
      </c>
      <c r="G5" s="136" t="s">
        <v>412</v>
      </c>
      <c r="H5" s="136" t="s">
        <v>413</v>
      </c>
      <c r="I5" s="136" t="s">
        <v>457</v>
      </c>
      <c r="J5" s="198" t="s">
        <v>520</v>
      </c>
      <c r="K5" s="198" t="s">
        <v>521</v>
      </c>
      <c r="L5" s="136" t="s">
        <v>522</v>
      </c>
      <c r="M5" s="136" t="s">
        <v>474</v>
      </c>
      <c r="N5" s="136" t="s">
        <v>483</v>
      </c>
      <c r="O5" s="136" t="s">
        <v>418</v>
      </c>
      <c r="P5" s="136" t="s">
        <v>455</v>
      </c>
      <c r="Q5" s="136" t="s">
        <v>456</v>
      </c>
      <c r="R5" s="136" t="s">
        <v>420</v>
      </c>
      <c r="S5" s="136" t="s">
        <v>421</v>
      </c>
      <c r="T5" s="136" t="s">
        <v>422</v>
      </c>
      <c r="U5" s="136" t="s">
        <v>423</v>
      </c>
      <c r="V5" s="136" t="s">
        <v>424</v>
      </c>
      <c r="W5" s="136" t="s">
        <v>523</v>
      </c>
      <c r="X5" s="136" t="s">
        <v>524</v>
      </c>
      <c r="Y5" s="136" t="s">
        <v>525</v>
      </c>
      <c r="Z5" s="136" t="s">
        <v>526</v>
      </c>
      <c r="AA5" s="136" t="s">
        <v>527</v>
      </c>
      <c r="AB5" s="136" t="s">
        <v>528</v>
      </c>
      <c r="AC5" s="136" t="s">
        <v>529</v>
      </c>
      <c r="AD5" s="136" t="s">
        <v>530</v>
      </c>
      <c r="AE5" s="136" t="s">
        <v>531</v>
      </c>
      <c r="AF5" s="136" t="s">
        <v>532</v>
      </c>
      <c r="AG5" s="136" t="s">
        <v>533</v>
      </c>
      <c r="AH5" s="136" t="s">
        <v>534</v>
      </c>
      <c r="AI5" s="136" t="s">
        <v>535</v>
      </c>
      <c r="AJ5" s="136" t="s">
        <v>536</v>
      </c>
      <c r="AK5" s="136" t="s">
        <v>537</v>
      </c>
      <c r="AL5" s="136" t="s">
        <v>538</v>
      </c>
      <c r="AM5" s="136" t="s">
        <v>539</v>
      </c>
      <c r="AN5" s="136" t="s">
        <v>540</v>
      </c>
      <c r="AO5" s="136" t="s">
        <v>541</v>
      </c>
      <c r="AP5" s="136" t="s">
        <v>542</v>
      </c>
      <c r="AQ5" s="136" t="s">
        <v>543</v>
      </c>
      <c r="AR5" s="136" t="s">
        <v>544</v>
      </c>
      <c r="AS5" s="136" t="s">
        <v>545</v>
      </c>
      <c r="AT5" s="136" t="s">
        <v>546</v>
      </c>
      <c r="AU5" s="136" t="s">
        <v>547</v>
      </c>
      <c r="AV5" s="136" t="s">
        <v>548</v>
      </c>
      <c r="AW5" s="136" t="s">
        <v>549</v>
      </c>
      <c r="AX5" s="136" t="s">
        <v>550</v>
      </c>
      <c r="AY5" s="136" t="s">
        <v>551</v>
      </c>
      <c r="AZ5" s="136" t="s">
        <v>552</v>
      </c>
      <c r="BA5" s="136" t="s">
        <v>553</v>
      </c>
      <c r="BB5" s="136" t="s">
        <v>554</v>
      </c>
      <c r="BC5" s="136" t="s">
        <v>555</v>
      </c>
      <c r="BD5" s="136" t="s">
        <v>556</v>
      </c>
      <c r="BE5" s="136" t="s">
        <v>557</v>
      </c>
      <c r="BF5" s="136" t="s">
        <v>558</v>
      </c>
      <c r="BG5" s="170"/>
      <c r="BH5" s="136" t="s">
        <v>559</v>
      </c>
      <c r="BI5" s="136" t="s">
        <v>560</v>
      </c>
      <c r="BJ5" s="136" t="s">
        <v>561</v>
      </c>
      <c r="BK5" s="136" t="s">
        <v>562</v>
      </c>
      <c r="BL5" s="136" t="s">
        <v>563</v>
      </c>
      <c r="BM5" s="136" t="s">
        <v>564</v>
      </c>
      <c r="BN5" s="136" t="s">
        <v>565</v>
      </c>
      <c r="BO5" s="136" t="s">
        <v>566</v>
      </c>
      <c r="BP5" s="136" t="s">
        <v>567</v>
      </c>
      <c r="BQ5" s="136" t="s">
        <v>568</v>
      </c>
      <c r="BR5" s="136" t="s">
        <v>439</v>
      </c>
      <c r="BS5" s="136" t="s">
        <v>440</v>
      </c>
      <c r="BT5" s="136" t="s">
        <v>441</v>
      </c>
      <c r="BU5" s="136" t="s">
        <v>442</v>
      </c>
      <c r="BV5" s="136" t="s">
        <v>443</v>
      </c>
      <c r="BW5" s="136" t="s">
        <v>444</v>
      </c>
      <c r="BX5" s="136" t="s">
        <v>445</v>
      </c>
      <c r="BY5" s="136" t="s">
        <v>446</v>
      </c>
      <c r="BZ5" s="170"/>
      <c r="CA5" s="136" t="s">
        <v>569</v>
      </c>
      <c r="CB5" s="136" t="s">
        <v>570</v>
      </c>
      <c r="CC5" s="136" t="s">
        <v>469</v>
      </c>
      <c r="CD5" s="136" t="s">
        <v>470</v>
      </c>
      <c r="CE5" s="170"/>
      <c r="CF5" s="170"/>
      <c r="CG5" s="136" t="s">
        <v>571</v>
      </c>
      <c r="CH5" s="136" t="s">
        <v>572</v>
      </c>
      <c r="CI5" s="136" t="s">
        <v>573</v>
      </c>
      <c r="CJ5" s="136" t="s">
        <v>574</v>
      </c>
      <c r="CK5" s="136" t="s">
        <v>575</v>
      </c>
      <c r="CL5" s="136" t="s">
        <v>576</v>
      </c>
      <c r="CM5" s="136" t="s">
        <v>577</v>
      </c>
      <c r="CN5" s="136" t="s">
        <v>578</v>
      </c>
      <c r="CO5" s="136" t="s">
        <v>579</v>
      </c>
      <c r="CP5" s="136" t="s">
        <v>580</v>
      </c>
      <c r="CQ5" s="136" t="s">
        <v>581</v>
      </c>
      <c r="CR5" s="136" t="s">
        <v>582</v>
      </c>
      <c r="CS5" s="136" t="s">
        <v>583</v>
      </c>
      <c r="CT5" s="136" t="s">
        <v>584</v>
      </c>
      <c r="CU5" s="136" t="s">
        <v>585</v>
      </c>
      <c r="CV5" s="136" t="s">
        <v>586</v>
      </c>
      <c r="CW5" s="136" t="s">
        <v>587</v>
      </c>
      <c r="CX5" s="136" t="s">
        <v>588</v>
      </c>
      <c r="CY5" s="136" t="s">
        <v>589</v>
      </c>
      <c r="CZ5" s="136" t="s">
        <v>590</v>
      </c>
      <c r="DA5" s="136" t="s">
        <v>591</v>
      </c>
    </row>
    <row r="6" spans="1:105" s="168" customFormat="1" x14ac:dyDescent="0.25">
      <c r="A6" s="190" t="s">
        <v>592</v>
      </c>
      <c r="B6" s="191"/>
      <c r="C6" s="192"/>
      <c r="D6" s="191"/>
      <c r="E6" s="191"/>
      <c r="F6" s="191"/>
      <c r="G6" s="193"/>
      <c r="H6" s="193"/>
      <c r="I6" s="194"/>
      <c r="J6" s="199"/>
      <c r="K6" s="199"/>
      <c r="L6" s="191"/>
      <c r="M6" s="191"/>
      <c r="N6" s="193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P6" s="191"/>
      <c r="AQ6" s="191"/>
      <c r="AR6" s="191"/>
      <c r="AS6" s="191"/>
      <c r="AT6" s="191"/>
      <c r="AU6" s="191"/>
      <c r="AV6" s="191"/>
      <c r="AW6" s="191"/>
      <c r="AX6" s="191"/>
      <c r="AY6" s="191"/>
      <c r="AZ6" s="191"/>
      <c r="BA6" s="195"/>
      <c r="BB6" s="195"/>
      <c r="BC6" s="195"/>
      <c r="BD6" s="195"/>
      <c r="BE6" s="195"/>
      <c r="BF6" s="193"/>
      <c r="BH6" s="193"/>
      <c r="BI6" s="193"/>
      <c r="BJ6" s="193"/>
      <c r="BK6" s="193"/>
      <c r="BL6" s="193"/>
      <c r="BM6" s="193"/>
      <c r="BN6" s="193"/>
      <c r="BO6" s="193"/>
      <c r="BP6" s="193"/>
      <c r="BQ6" s="193"/>
      <c r="BR6" s="193"/>
      <c r="BS6" s="193"/>
      <c r="BT6" s="193"/>
      <c r="BU6" s="193"/>
      <c r="BV6" s="193"/>
      <c r="BW6" s="193"/>
      <c r="BX6" s="193"/>
      <c r="BY6" s="193"/>
      <c r="CA6" s="193"/>
      <c r="CB6" s="193"/>
      <c r="CC6" s="194"/>
      <c r="CD6" s="194"/>
      <c r="CG6" s="191"/>
      <c r="CH6" s="191"/>
      <c r="CI6" s="191"/>
      <c r="CJ6" s="191"/>
      <c r="CK6" s="191"/>
      <c r="CL6" s="191"/>
      <c r="CM6" s="191"/>
      <c r="CN6" s="191"/>
      <c r="CO6" s="191"/>
      <c r="CP6" s="191"/>
      <c r="CQ6" s="191"/>
      <c r="CR6" s="191"/>
      <c r="CS6" s="191"/>
      <c r="CT6" s="191"/>
      <c r="CU6" s="191"/>
      <c r="CV6" s="191"/>
      <c r="CW6" s="191"/>
      <c r="CX6" s="191"/>
      <c r="CY6" s="191"/>
      <c r="CZ6" s="191"/>
      <c r="DA6" s="191"/>
    </row>
    <row r="7" spans="1:105" s="168" customFormat="1" x14ac:dyDescent="0.25">
      <c r="A7" s="176" t="s">
        <v>179</v>
      </c>
      <c r="B7" s="177" t="s">
        <v>274</v>
      </c>
      <c r="C7" s="177" t="s">
        <v>275</v>
      </c>
      <c r="D7" s="177" t="s">
        <v>448</v>
      </c>
      <c r="E7" s="177" t="s">
        <v>52</v>
      </c>
      <c r="F7" s="177" t="s">
        <v>69</v>
      </c>
      <c r="G7" s="178">
        <v>2010</v>
      </c>
      <c r="H7" s="178">
        <v>25</v>
      </c>
      <c r="I7" s="219">
        <v>1</v>
      </c>
      <c r="J7" s="196">
        <v>0.18</v>
      </c>
      <c r="K7" s="196">
        <v>0.77</v>
      </c>
      <c r="L7" s="196"/>
      <c r="M7" s="218">
        <v>1.79</v>
      </c>
      <c r="N7" s="218">
        <v>1.79</v>
      </c>
      <c r="O7" s="196">
        <v>0.02</v>
      </c>
      <c r="P7" s="220"/>
      <c r="Q7" s="196">
        <v>0.28000000000000003</v>
      </c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6"/>
      <c r="BA7" s="216" t="s">
        <v>593</v>
      </c>
      <c r="BB7" s="216" t="s">
        <v>593</v>
      </c>
      <c r="BC7" s="216" t="s">
        <v>593</v>
      </c>
      <c r="BD7" s="216" t="s">
        <v>593</v>
      </c>
      <c r="BE7" s="216" t="s">
        <v>593</v>
      </c>
      <c r="BF7" s="218"/>
      <c r="BH7" s="218" t="s">
        <v>400</v>
      </c>
      <c r="BI7" s="218" t="s">
        <v>400</v>
      </c>
      <c r="BJ7" s="218" t="s">
        <v>400</v>
      </c>
      <c r="BK7" s="218" t="s">
        <v>400</v>
      </c>
      <c r="BL7" s="218" t="s">
        <v>400</v>
      </c>
      <c r="BM7" s="216" t="s">
        <v>400</v>
      </c>
      <c r="BN7" s="216" t="s">
        <v>400</v>
      </c>
      <c r="BO7" s="216" t="s">
        <v>400</v>
      </c>
      <c r="BP7" s="216" t="s">
        <v>400</v>
      </c>
      <c r="BQ7" s="216" t="s">
        <v>400</v>
      </c>
      <c r="BR7" s="216" t="s">
        <v>400</v>
      </c>
      <c r="BS7" s="216" t="s">
        <v>400</v>
      </c>
      <c r="BT7" s="216" t="s">
        <v>400</v>
      </c>
      <c r="BU7" s="216" t="s">
        <v>400</v>
      </c>
      <c r="BV7" s="216" t="s">
        <v>400</v>
      </c>
      <c r="BW7" s="216" t="s">
        <v>400</v>
      </c>
      <c r="BX7" s="216" t="s">
        <v>400</v>
      </c>
      <c r="BY7" s="216" t="s">
        <v>400</v>
      </c>
      <c r="CA7" s="174"/>
      <c r="CB7" s="175"/>
      <c r="CC7" s="180">
        <v>1.2987</v>
      </c>
      <c r="CD7" s="179">
        <v>1</v>
      </c>
      <c r="CG7" s="173"/>
      <c r="CH7" s="173"/>
      <c r="CI7" s="173"/>
      <c r="CJ7" s="173"/>
      <c r="CK7" s="173"/>
      <c r="CL7" s="173"/>
      <c r="CM7" s="173"/>
      <c r="CN7" s="173"/>
      <c r="CO7" s="173"/>
      <c r="CP7" s="173"/>
      <c r="CQ7" s="175"/>
      <c r="CR7" s="175"/>
      <c r="CS7" s="175"/>
      <c r="CT7" s="175"/>
      <c r="CU7" s="175"/>
      <c r="CV7" s="175"/>
      <c r="CW7" s="175"/>
      <c r="CX7" s="175"/>
      <c r="CY7" s="175"/>
      <c r="CZ7" s="175"/>
      <c r="DA7" s="175"/>
    </row>
    <row r="8" spans="1:105" s="168" customFormat="1" x14ac:dyDescent="0.25">
      <c r="A8" s="176" t="s">
        <v>179</v>
      </c>
      <c r="B8" s="177" t="s">
        <v>276</v>
      </c>
      <c r="C8" s="177" t="s">
        <v>277</v>
      </c>
      <c r="D8" s="177" t="s">
        <v>448</v>
      </c>
      <c r="E8" s="177" t="s">
        <v>56</v>
      </c>
      <c r="F8" s="177" t="s">
        <v>67</v>
      </c>
      <c r="G8" s="178">
        <v>2010</v>
      </c>
      <c r="H8" s="178">
        <v>25</v>
      </c>
      <c r="I8" s="219">
        <v>1</v>
      </c>
      <c r="J8" s="196">
        <v>0.18</v>
      </c>
      <c r="K8" s="196">
        <v>0.73</v>
      </c>
      <c r="L8" s="196"/>
      <c r="M8" s="196">
        <v>2.52</v>
      </c>
      <c r="N8" s="196">
        <v>2.52</v>
      </c>
      <c r="O8" s="196">
        <v>0.08</v>
      </c>
      <c r="P8" s="220"/>
      <c r="Q8" s="196">
        <v>0.28000000000000003</v>
      </c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 t="s">
        <v>593</v>
      </c>
      <c r="BB8" s="216" t="s">
        <v>593</v>
      </c>
      <c r="BC8" s="216" t="s">
        <v>593</v>
      </c>
      <c r="BD8" s="216" t="s">
        <v>593</v>
      </c>
      <c r="BE8" s="216" t="s">
        <v>593</v>
      </c>
      <c r="BF8" s="218"/>
      <c r="BH8" s="218"/>
      <c r="BI8" s="218" t="s">
        <v>400</v>
      </c>
      <c r="BJ8" s="218" t="s">
        <v>400</v>
      </c>
      <c r="BK8" s="218" t="s">
        <v>400</v>
      </c>
      <c r="BL8" s="218" t="s">
        <v>400</v>
      </c>
      <c r="BM8" s="216" t="s">
        <v>400</v>
      </c>
      <c r="BN8" s="216" t="s">
        <v>400</v>
      </c>
      <c r="BO8" s="216" t="s">
        <v>400</v>
      </c>
      <c r="BP8" s="216" t="s">
        <v>400</v>
      </c>
      <c r="BQ8" s="216" t="s">
        <v>400</v>
      </c>
      <c r="BR8" s="216"/>
      <c r="BS8" s="216"/>
      <c r="BT8" s="216"/>
      <c r="BU8" s="216"/>
      <c r="BV8" s="216"/>
      <c r="BW8" s="216"/>
      <c r="BX8" s="216"/>
      <c r="BY8" s="216"/>
      <c r="CA8" s="175"/>
      <c r="CB8" s="175"/>
      <c r="CC8" s="180">
        <v>1.3698999999999999</v>
      </c>
      <c r="CD8" s="179">
        <v>1</v>
      </c>
      <c r="CG8" s="173"/>
      <c r="CH8" s="173"/>
      <c r="CI8" s="173"/>
      <c r="CJ8" s="173"/>
      <c r="CK8" s="173"/>
      <c r="CL8" s="182">
        <v>0</v>
      </c>
      <c r="CM8" s="182">
        <v>0</v>
      </c>
      <c r="CN8" s="182">
        <v>40.61</v>
      </c>
      <c r="CO8" s="182">
        <v>0</v>
      </c>
      <c r="CP8" s="182">
        <v>0</v>
      </c>
      <c r="CQ8" s="175"/>
      <c r="CR8" s="175"/>
      <c r="CS8" s="175"/>
      <c r="CT8" s="175"/>
      <c r="CU8" s="175"/>
      <c r="CV8" s="175"/>
      <c r="CW8" s="175"/>
      <c r="CX8" s="175"/>
      <c r="CY8" s="175"/>
      <c r="CZ8" s="175"/>
      <c r="DA8" s="175"/>
    </row>
    <row r="9" spans="1:105" x14ac:dyDescent="0.25">
      <c r="A9" s="190" t="s">
        <v>594</v>
      </c>
      <c r="B9" s="191"/>
      <c r="C9" s="192"/>
      <c r="D9" s="191"/>
      <c r="E9" s="191"/>
      <c r="F9" s="191"/>
      <c r="G9" s="193"/>
      <c r="H9" s="193"/>
      <c r="I9" s="221"/>
      <c r="J9" s="199"/>
      <c r="K9" s="199"/>
      <c r="L9" s="199"/>
      <c r="M9" s="199"/>
      <c r="N9" s="217" t="s">
        <v>593</v>
      </c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222" t="s">
        <v>593</v>
      </c>
      <c r="BB9" s="222" t="s">
        <v>593</v>
      </c>
      <c r="BC9" s="222" t="s">
        <v>593</v>
      </c>
      <c r="BD9" s="222" t="s">
        <v>593</v>
      </c>
      <c r="BE9" s="222" t="s">
        <v>593</v>
      </c>
      <c r="BF9" s="217"/>
      <c r="BH9" s="217"/>
      <c r="BI9" s="217"/>
      <c r="BJ9" s="217" t="s">
        <v>593</v>
      </c>
      <c r="BK9" s="217"/>
      <c r="BL9" s="217" t="s">
        <v>593</v>
      </c>
      <c r="BM9" s="217"/>
      <c r="BN9" s="217"/>
      <c r="BO9" s="217"/>
      <c r="BP9" s="217"/>
      <c r="BQ9" s="217"/>
      <c r="BR9" s="217"/>
      <c r="BS9" s="217"/>
      <c r="BT9" s="217"/>
      <c r="BU9" s="217"/>
      <c r="BV9" s="217"/>
      <c r="BW9" s="217"/>
      <c r="BX9" s="217"/>
      <c r="BY9" s="217"/>
      <c r="CA9" s="193"/>
      <c r="CB9" s="193"/>
      <c r="CC9" s="194"/>
      <c r="CD9" s="194"/>
      <c r="CG9" s="191"/>
      <c r="CH9" s="191"/>
      <c r="CI9" s="191"/>
      <c r="CJ9" s="191"/>
      <c r="CK9" s="191"/>
      <c r="CL9" s="191"/>
      <c r="CM9" s="191"/>
      <c r="CN9" s="191"/>
      <c r="CO9" s="191"/>
      <c r="CP9" s="191"/>
      <c r="CQ9" s="191"/>
      <c r="CR9" s="191"/>
      <c r="CS9" s="191"/>
      <c r="CT9" s="191"/>
      <c r="CU9" s="191"/>
      <c r="CV9" s="191"/>
      <c r="CW9" s="191"/>
      <c r="CX9" s="191"/>
      <c r="CY9" s="191"/>
      <c r="CZ9" s="191"/>
      <c r="DA9" s="191"/>
    </row>
    <row r="10" spans="1:105" x14ac:dyDescent="0.25">
      <c r="A10" s="177" t="s">
        <v>13</v>
      </c>
      <c r="B10" s="177" t="s">
        <v>278</v>
      </c>
      <c r="C10" s="177" t="s">
        <v>279</v>
      </c>
      <c r="D10" s="177" t="s">
        <v>595</v>
      </c>
      <c r="E10" s="177" t="s">
        <v>123</v>
      </c>
      <c r="F10" s="184"/>
      <c r="G10" s="178">
        <v>2010</v>
      </c>
      <c r="H10" s="178">
        <v>30</v>
      </c>
      <c r="I10" s="219">
        <v>31.54</v>
      </c>
      <c r="J10" s="196">
        <v>0.2</v>
      </c>
      <c r="K10" s="196">
        <v>0.78</v>
      </c>
      <c r="L10" s="196"/>
      <c r="M10" s="196">
        <v>957.64</v>
      </c>
      <c r="N10" s="218">
        <v>957.64</v>
      </c>
      <c r="O10" s="196"/>
      <c r="P10" s="196">
        <v>4.55</v>
      </c>
      <c r="Q10" s="196">
        <v>0.2</v>
      </c>
      <c r="R10" s="196" t="s">
        <v>400</v>
      </c>
      <c r="S10" s="196">
        <v>0.01</v>
      </c>
      <c r="T10" s="196" t="s">
        <v>400</v>
      </c>
      <c r="U10" s="196" t="s">
        <v>400</v>
      </c>
      <c r="V10" s="196">
        <v>0</v>
      </c>
      <c r="W10" s="196" t="s">
        <v>400</v>
      </c>
      <c r="X10" s="196">
        <v>0.01</v>
      </c>
      <c r="Y10" s="196" t="s">
        <v>400</v>
      </c>
      <c r="Z10" s="196" t="s">
        <v>400</v>
      </c>
      <c r="AA10" s="196">
        <v>0</v>
      </c>
      <c r="AB10" s="196" t="s">
        <v>400</v>
      </c>
      <c r="AC10" s="196">
        <v>0.01</v>
      </c>
      <c r="AD10" s="196" t="s">
        <v>400</v>
      </c>
      <c r="AE10" s="196" t="s">
        <v>400</v>
      </c>
      <c r="AF10" s="196">
        <v>0</v>
      </c>
      <c r="AG10" s="196" t="s">
        <v>400</v>
      </c>
      <c r="AH10" s="196">
        <v>0.01</v>
      </c>
      <c r="AI10" s="196" t="s">
        <v>400</v>
      </c>
      <c r="AJ10" s="196" t="s">
        <v>400</v>
      </c>
      <c r="AK10" s="196">
        <v>0</v>
      </c>
      <c r="AL10" s="196" t="s">
        <v>400</v>
      </c>
      <c r="AM10" s="196">
        <v>0.01</v>
      </c>
      <c r="AN10" s="196" t="s">
        <v>400</v>
      </c>
      <c r="AO10" s="196" t="s">
        <v>400</v>
      </c>
      <c r="AP10" s="196">
        <v>0</v>
      </c>
      <c r="AQ10" s="196" t="s">
        <v>400</v>
      </c>
      <c r="AR10" s="196" t="s">
        <v>400</v>
      </c>
      <c r="AS10" s="196" t="s">
        <v>400</v>
      </c>
      <c r="AT10" s="196" t="s">
        <v>400</v>
      </c>
      <c r="AU10" s="196">
        <v>0</v>
      </c>
      <c r="AV10" s="196" t="s">
        <v>400</v>
      </c>
      <c r="AW10" s="196" t="s">
        <v>400</v>
      </c>
      <c r="AX10" s="196" t="s">
        <v>400</v>
      </c>
      <c r="AY10" s="196" t="s">
        <v>400</v>
      </c>
      <c r="AZ10" s="196" t="s">
        <v>400</v>
      </c>
      <c r="BA10" s="216" t="s">
        <v>400</v>
      </c>
      <c r="BB10" s="216" t="s">
        <v>400</v>
      </c>
      <c r="BC10" s="216" t="s">
        <v>400</v>
      </c>
      <c r="BD10" s="216" t="s">
        <v>400</v>
      </c>
      <c r="BE10" s="216" t="s">
        <v>400</v>
      </c>
      <c r="BF10" s="218"/>
      <c r="BG10" s="171"/>
      <c r="BH10" s="218" t="s">
        <v>400</v>
      </c>
      <c r="BI10" s="218" t="s">
        <v>400</v>
      </c>
      <c r="BJ10" s="218" t="s">
        <v>400</v>
      </c>
      <c r="BK10" s="218" t="s">
        <v>400</v>
      </c>
      <c r="BL10" s="218" t="s">
        <v>400</v>
      </c>
      <c r="BM10" s="196" t="s">
        <v>400</v>
      </c>
      <c r="BN10" s="196" t="s">
        <v>400</v>
      </c>
      <c r="BO10" s="196" t="s">
        <v>400</v>
      </c>
      <c r="BP10" s="196" t="s">
        <v>400</v>
      </c>
      <c r="BQ10" s="196" t="s">
        <v>400</v>
      </c>
      <c r="BR10" s="196" t="s">
        <v>400</v>
      </c>
      <c r="BS10" s="196" t="s">
        <v>400</v>
      </c>
      <c r="BT10" s="196" t="s">
        <v>400</v>
      </c>
      <c r="BU10" s="196" t="s">
        <v>400</v>
      </c>
      <c r="BV10" s="196" t="s">
        <v>400</v>
      </c>
      <c r="BW10" s="196" t="s">
        <v>400</v>
      </c>
      <c r="BX10" s="196" t="s">
        <v>400</v>
      </c>
      <c r="BY10" s="196" t="s">
        <v>400</v>
      </c>
      <c r="BZ10" s="171"/>
      <c r="CA10" s="186">
        <v>1.026</v>
      </c>
      <c r="CB10" s="175">
        <v>1.0262298089999999</v>
      </c>
      <c r="CC10" s="180">
        <v>1.2755000000000001</v>
      </c>
      <c r="CD10" s="180">
        <v>0.46960000000000002</v>
      </c>
      <c r="CE10" s="171"/>
      <c r="CF10" s="171"/>
      <c r="CG10" s="180">
        <v>0</v>
      </c>
      <c r="CH10" s="180"/>
      <c r="CI10" s="180">
        <v>0</v>
      </c>
      <c r="CJ10" s="180"/>
      <c r="CK10" s="180"/>
      <c r="CL10" s="180">
        <v>0</v>
      </c>
      <c r="CM10" s="180"/>
      <c r="CN10" s="180">
        <v>0</v>
      </c>
      <c r="CO10" s="180"/>
      <c r="CP10" s="180"/>
      <c r="CQ10" s="180">
        <v>0</v>
      </c>
      <c r="CR10" s="180"/>
      <c r="CS10" s="180"/>
      <c r="CT10" s="180"/>
      <c r="CU10" s="180"/>
      <c r="CV10" s="180">
        <v>0</v>
      </c>
      <c r="CW10" s="180"/>
      <c r="CX10" s="180"/>
      <c r="CY10" s="180"/>
      <c r="CZ10" s="180"/>
      <c r="DA10" s="180">
        <v>0</v>
      </c>
    </row>
    <row r="11" spans="1:105" x14ac:dyDescent="0.25">
      <c r="A11" s="177" t="s">
        <v>13</v>
      </c>
      <c r="B11" s="177"/>
      <c r="C11" s="177"/>
      <c r="D11" s="184"/>
      <c r="E11" s="177"/>
      <c r="F11" s="177" t="s">
        <v>79</v>
      </c>
      <c r="G11" s="175"/>
      <c r="H11" s="175"/>
      <c r="I11" s="219"/>
      <c r="J11" s="196"/>
      <c r="K11" s="196"/>
      <c r="L11" s="196">
        <v>0.47</v>
      </c>
      <c r="M11" s="196"/>
      <c r="N11" s="218" t="s">
        <v>593</v>
      </c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216" t="s">
        <v>593</v>
      </c>
      <c r="BB11" s="216" t="s">
        <v>593</v>
      </c>
      <c r="BC11" s="216" t="s">
        <v>593</v>
      </c>
      <c r="BD11" s="216" t="s">
        <v>593</v>
      </c>
      <c r="BE11" s="216" t="s">
        <v>593</v>
      </c>
      <c r="BF11" s="218"/>
      <c r="BH11" s="218"/>
      <c r="BI11" s="218"/>
      <c r="BJ11" s="218" t="s">
        <v>593</v>
      </c>
      <c r="BK11" s="218"/>
      <c r="BL11" s="218" t="s">
        <v>593</v>
      </c>
      <c r="BM11" s="218"/>
      <c r="BN11" s="218"/>
      <c r="BO11" s="218"/>
      <c r="BP11" s="218"/>
      <c r="BQ11" s="218"/>
      <c r="BR11" s="218"/>
      <c r="BS11" s="218"/>
      <c r="BT11" s="218"/>
      <c r="BU11" s="218"/>
      <c r="BV11" s="218"/>
      <c r="BW11" s="218"/>
      <c r="BX11" s="218"/>
      <c r="BY11" s="218"/>
      <c r="CA11" s="175"/>
      <c r="CB11" s="175"/>
      <c r="CC11" s="184"/>
      <c r="CD11" s="180">
        <v>0.53039999999999998</v>
      </c>
      <c r="CG11" s="184"/>
      <c r="CH11" s="184"/>
      <c r="CI11" s="184"/>
      <c r="CJ11" s="184"/>
      <c r="CK11" s="184"/>
      <c r="CL11" s="180"/>
      <c r="CM11" s="180"/>
      <c r="CN11" s="180"/>
      <c r="CO11" s="180"/>
      <c r="CP11" s="180"/>
      <c r="CQ11" s="184"/>
      <c r="CR11" s="184"/>
      <c r="CS11" s="184"/>
      <c r="CT11" s="184"/>
      <c r="CU11" s="184"/>
      <c r="CV11" s="180"/>
      <c r="CW11" s="180"/>
      <c r="CX11" s="180"/>
      <c r="CY11" s="180"/>
      <c r="CZ11" s="180"/>
      <c r="DA11" s="184"/>
    </row>
    <row r="12" spans="1:105" x14ac:dyDescent="0.25">
      <c r="A12" s="177" t="s">
        <v>13</v>
      </c>
      <c r="B12" s="177"/>
      <c r="C12" s="177"/>
      <c r="D12" s="184"/>
      <c r="E12" s="177"/>
      <c r="F12" s="177" t="s">
        <v>77</v>
      </c>
      <c r="G12" s="175"/>
      <c r="H12" s="175"/>
      <c r="I12" s="219"/>
      <c r="J12" s="196"/>
      <c r="K12" s="196"/>
      <c r="L12" s="196">
        <v>0.53</v>
      </c>
      <c r="M12" s="196"/>
      <c r="N12" s="218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216"/>
      <c r="BB12" s="216"/>
      <c r="BC12" s="216"/>
      <c r="BD12" s="216"/>
      <c r="BE12" s="216"/>
      <c r="BF12" s="218"/>
      <c r="BH12" s="218"/>
      <c r="BI12" s="218"/>
      <c r="BJ12" s="218"/>
      <c r="BK12" s="218"/>
      <c r="BL12" s="218"/>
      <c r="BM12" s="218"/>
      <c r="BN12" s="218"/>
      <c r="BO12" s="218"/>
      <c r="BP12" s="218"/>
      <c r="BQ12" s="218"/>
      <c r="BR12" s="218"/>
      <c r="BS12" s="218"/>
      <c r="BT12" s="218"/>
      <c r="BU12" s="218"/>
      <c r="BV12" s="218"/>
      <c r="BW12" s="218"/>
      <c r="BX12" s="218"/>
      <c r="BY12" s="218"/>
      <c r="CA12" s="175"/>
      <c r="CB12" s="175"/>
      <c r="CC12" s="184"/>
      <c r="CD12" s="180"/>
      <c r="CG12" s="184"/>
      <c r="CH12" s="184"/>
      <c r="CI12" s="184"/>
      <c r="CJ12" s="184"/>
      <c r="CK12" s="184"/>
      <c r="CL12" s="180"/>
      <c r="CM12" s="180"/>
      <c r="CN12" s="180"/>
      <c r="CO12" s="180"/>
      <c r="CP12" s="180"/>
      <c r="CQ12" s="184"/>
      <c r="CR12" s="184"/>
      <c r="CS12" s="184"/>
      <c r="CT12" s="184"/>
      <c r="CU12" s="184"/>
      <c r="CV12" s="180"/>
      <c r="CW12" s="180"/>
      <c r="CX12" s="180"/>
      <c r="CY12" s="180"/>
      <c r="CZ12" s="180"/>
      <c r="DA12" s="184"/>
    </row>
    <row r="13" spans="1:105" x14ac:dyDescent="0.25">
      <c r="A13" s="177" t="s">
        <v>13</v>
      </c>
      <c r="B13" s="177" t="s">
        <v>280</v>
      </c>
      <c r="C13" s="177" t="s">
        <v>281</v>
      </c>
      <c r="D13" s="177" t="s">
        <v>595</v>
      </c>
      <c r="E13" s="177" t="s">
        <v>125</v>
      </c>
      <c r="F13" s="184"/>
      <c r="G13" s="178">
        <v>2010</v>
      </c>
      <c r="H13" s="178">
        <v>30</v>
      </c>
      <c r="I13" s="219">
        <v>31.54</v>
      </c>
      <c r="J13" s="196">
        <v>0.15</v>
      </c>
      <c r="K13" s="196">
        <v>0.8</v>
      </c>
      <c r="L13" s="196"/>
      <c r="M13" s="196">
        <v>844.38</v>
      </c>
      <c r="N13" s="218">
        <v>844.38</v>
      </c>
      <c r="O13" s="196"/>
      <c r="P13" s="196">
        <v>5.75</v>
      </c>
      <c r="Q13" s="196">
        <v>0.2</v>
      </c>
      <c r="R13" s="196">
        <v>0.03</v>
      </c>
      <c r="S13" s="196">
        <v>0.01</v>
      </c>
      <c r="T13" s="196">
        <v>0.04</v>
      </c>
      <c r="U13" s="196">
        <v>0.01</v>
      </c>
      <c r="V13" s="196">
        <v>0</v>
      </c>
      <c r="W13" s="196">
        <v>0.03</v>
      </c>
      <c r="X13" s="196">
        <v>0.01</v>
      </c>
      <c r="Y13" s="196">
        <v>0.04</v>
      </c>
      <c r="Z13" s="196">
        <v>0.01</v>
      </c>
      <c r="AA13" s="196">
        <v>0</v>
      </c>
      <c r="AB13" s="196">
        <v>0.02</v>
      </c>
      <c r="AC13" s="196">
        <v>0.01</v>
      </c>
      <c r="AD13" s="196">
        <v>0.04</v>
      </c>
      <c r="AE13" s="196">
        <v>0.01</v>
      </c>
      <c r="AF13" s="196">
        <v>0</v>
      </c>
      <c r="AG13" s="196">
        <v>0.02</v>
      </c>
      <c r="AH13" s="196">
        <v>0.01</v>
      </c>
      <c r="AI13" s="196">
        <v>0.04</v>
      </c>
      <c r="AJ13" s="196">
        <v>0.01</v>
      </c>
      <c r="AK13" s="196">
        <v>0</v>
      </c>
      <c r="AL13" s="196">
        <v>0.02</v>
      </c>
      <c r="AM13" s="196">
        <v>0.01</v>
      </c>
      <c r="AN13" s="196">
        <v>0.04</v>
      </c>
      <c r="AO13" s="196">
        <v>0.01</v>
      </c>
      <c r="AP13" s="196">
        <v>0</v>
      </c>
      <c r="AQ13" s="196">
        <v>0.02</v>
      </c>
      <c r="AR13" s="196">
        <v>0</v>
      </c>
      <c r="AS13" s="196">
        <v>0.04</v>
      </c>
      <c r="AT13" s="196">
        <v>0.01</v>
      </c>
      <c r="AU13" s="196">
        <v>0</v>
      </c>
      <c r="AV13" s="196" t="s">
        <v>400</v>
      </c>
      <c r="AW13" s="196">
        <v>0</v>
      </c>
      <c r="AX13" s="196">
        <v>0.02</v>
      </c>
      <c r="AY13" s="196" t="s">
        <v>400</v>
      </c>
      <c r="AZ13" s="196" t="s">
        <v>400</v>
      </c>
      <c r="BA13" s="216" t="s">
        <v>400</v>
      </c>
      <c r="BB13" s="216">
        <v>0</v>
      </c>
      <c r="BC13" s="216">
        <v>0.02</v>
      </c>
      <c r="BD13" s="216" t="s">
        <v>400</v>
      </c>
      <c r="BE13" s="216" t="s">
        <v>400</v>
      </c>
      <c r="BF13" s="218"/>
      <c r="BG13" s="171"/>
      <c r="BH13" s="218"/>
      <c r="BI13" s="218" t="s">
        <v>400</v>
      </c>
      <c r="BJ13" s="218" t="s">
        <v>400</v>
      </c>
      <c r="BK13" s="218" t="s">
        <v>400</v>
      </c>
      <c r="BL13" s="218" t="s">
        <v>400</v>
      </c>
      <c r="BM13" s="196" t="s">
        <v>400</v>
      </c>
      <c r="BN13" s="196" t="s">
        <v>400</v>
      </c>
      <c r="BO13" s="196" t="s">
        <v>400</v>
      </c>
      <c r="BP13" s="196" t="s">
        <v>400</v>
      </c>
      <c r="BQ13" s="196" t="s">
        <v>400</v>
      </c>
      <c r="BR13" s="196"/>
      <c r="BS13" s="196"/>
      <c r="BT13" s="196"/>
      <c r="BU13" s="196"/>
      <c r="BV13" s="196"/>
      <c r="BW13" s="196"/>
      <c r="BX13" s="196"/>
      <c r="BY13" s="196"/>
      <c r="BZ13" s="171"/>
      <c r="CA13" s="186">
        <v>1.026</v>
      </c>
      <c r="CB13" s="175">
        <v>1.0262298089999999</v>
      </c>
      <c r="CC13" s="181">
        <v>1.25</v>
      </c>
      <c r="CD13" s="180">
        <v>0.33779999999999999</v>
      </c>
      <c r="CE13" s="171"/>
      <c r="CF13" s="171"/>
      <c r="CG13" s="180">
        <v>0.1593</v>
      </c>
      <c r="CH13" s="180">
        <v>4.24E-2</v>
      </c>
      <c r="CI13" s="180">
        <v>0.2223</v>
      </c>
      <c r="CJ13" s="180"/>
      <c r="CK13" s="180">
        <v>8.9999999999999993E-3</v>
      </c>
      <c r="CL13" s="180"/>
      <c r="CM13" s="180"/>
      <c r="CN13" s="180"/>
      <c r="CO13" s="180"/>
      <c r="CP13" s="180"/>
      <c r="CQ13" s="180">
        <v>5.4600000000000003E-2</v>
      </c>
      <c r="CR13" s="180">
        <v>1.43E-2</v>
      </c>
      <c r="CS13" s="180">
        <v>9.1899999999999996E-2</v>
      </c>
      <c r="CT13" s="180"/>
      <c r="CU13" s="180">
        <v>3.0000000000000001E-3</v>
      </c>
      <c r="CV13" s="180">
        <v>6.8199999999999997E-2</v>
      </c>
      <c r="CW13" s="180">
        <v>1.7899999999999999E-2</v>
      </c>
      <c r="CX13" s="180">
        <v>0.1148</v>
      </c>
      <c r="CY13" s="180"/>
      <c r="CZ13" s="180">
        <v>3.8E-3</v>
      </c>
      <c r="DA13" s="180"/>
    </row>
    <row r="14" spans="1:105" x14ac:dyDescent="0.25">
      <c r="A14" s="177" t="s">
        <v>13</v>
      </c>
      <c r="B14" s="177"/>
      <c r="C14" s="177"/>
      <c r="D14" s="184"/>
      <c r="E14" s="184"/>
      <c r="F14" s="177" t="s">
        <v>79</v>
      </c>
      <c r="G14" s="175"/>
      <c r="H14" s="175"/>
      <c r="I14" s="219"/>
      <c r="J14" s="196"/>
      <c r="K14" s="196"/>
      <c r="L14" s="196">
        <v>0.34</v>
      </c>
      <c r="M14" s="196"/>
      <c r="N14" s="218" t="s">
        <v>593</v>
      </c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96"/>
      <c r="AY14" s="196"/>
      <c r="AZ14" s="196"/>
      <c r="BA14" s="216" t="s">
        <v>593</v>
      </c>
      <c r="BB14" s="216" t="s">
        <v>593</v>
      </c>
      <c r="BC14" s="216" t="s">
        <v>593</v>
      </c>
      <c r="BD14" s="216" t="s">
        <v>593</v>
      </c>
      <c r="BE14" s="216" t="s">
        <v>593</v>
      </c>
      <c r="BF14" s="218"/>
      <c r="BH14" s="218"/>
      <c r="BI14" s="218"/>
      <c r="BJ14" s="218" t="s">
        <v>593</v>
      </c>
      <c r="BK14" s="218"/>
      <c r="BL14" s="218" t="s">
        <v>593</v>
      </c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CA14" s="175"/>
      <c r="CB14" s="175"/>
      <c r="CC14" s="184"/>
      <c r="CD14" s="180">
        <v>0.66220000000000001</v>
      </c>
      <c r="CG14" s="184"/>
      <c r="CH14" s="184"/>
      <c r="CI14" s="184"/>
      <c r="CJ14" s="184"/>
      <c r="CK14" s="184"/>
      <c r="CL14" s="180"/>
      <c r="CM14" s="180"/>
      <c r="CN14" s="180"/>
      <c r="CO14" s="180"/>
      <c r="CP14" s="180"/>
      <c r="CQ14" s="184"/>
      <c r="CR14" s="184"/>
      <c r="CS14" s="184"/>
      <c r="CT14" s="184"/>
      <c r="CU14" s="184"/>
      <c r="CV14" s="180"/>
      <c r="CW14" s="180"/>
      <c r="CX14" s="180"/>
      <c r="CY14" s="180"/>
      <c r="CZ14" s="180"/>
      <c r="DA14" s="184"/>
    </row>
    <row r="15" spans="1:105" x14ac:dyDescent="0.25">
      <c r="A15" s="177" t="s">
        <v>13</v>
      </c>
      <c r="B15" s="177"/>
      <c r="C15" s="177"/>
      <c r="D15" s="184"/>
      <c r="E15" s="184"/>
      <c r="F15" s="177" t="s">
        <v>73</v>
      </c>
      <c r="G15" s="175"/>
      <c r="H15" s="175"/>
      <c r="I15" s="219"/>
      <c r="J15" s="196"/>
      <c r="K15" s="196"/>
      <c r="L15" s="196">
        <v>0.66</v>
      </c>
      <c r="M15" s="196"/>
      <c r="N15" s="218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  <c r="AR15" s="196"/>
      <c r="AS15" s="196"/>
      <c r="AT15" s="196"/>
      <c r="AU15" s="196"/>
      <c r="AV15" s="196"/>
      <c r="AW15" s="196"/>
      <c r="AX15" s="196"/>
      <c r="AY15" s="196"/>
      <c r="AZ15" s="196"/>
      <c r="BA15" s="216"/>
      <c r="BB15" s="216"/>
      <c r="BC15" s="216"/>
      <c r="BD15" s="216"/>
      <c r="BE15" s="216"/>
      <c r="BF15" s="218"/>
      <c r="BH15" s="218"/>
      <c r="BI15" s="218"/>
      <c r="BJ15" s="218"/>
      <c r="BK15" s="218"/>
      <c r="BL15" s="218"/>
      <c r="BM15" s="218"/>
      <c r="BN15" s="218"/>
      <c r="BO15" s="218"/>
      <c r="BP15" s="218"/>
      <c r="BQ15" s="218"/>
      <c r="BR15" s="218"/>
      <c r="BS15" s="218"/>
      <c r="BT15" s="218"/>
      <c r="BU15" s="218"/>
      <c r="BV15" s="218"/>
      <c r="BW15" s="218"/>
      <c r="BX15" s="218"/>
      <c r="BY15" s="218"/>
      <c r="CA15" s="175"/>
      <c r="CB15" s="175"/>
      <c r="CC15" s="184"/>
      <c r="CD15" s="180"/>
      <c r="CG15" s="184"/>
      <c r="CH15" s="184"/>
      <c r="CI15" s="184"/>
      <c r="CJ15" s="184"/>
      <c r="CK15" s="184"/>
      <c r="CL15" s="180"/>
      <c r="CM15" s="180"/>
      <c r="CN15" s="180"/>
      <c r="CO15" s="180"/>
      <c r="CP15" s="180"/>
      <c r="CQ15" s="184"/>
      <c r="CR15" s="184"/>
      <c r="CS15" s="184"/>
      <c r="CT15" s="184"/>
      <c r="CU15" s="184"/>
      <c r="CV15" s="180"/>
      <c r="CW15" s="180"/>
      <c r="CX15" s="180"/>
      <c r="CY15" s="180"/>
      <c r="CZ15" s="180"/>
      <c r="DA15" s="184"/>
    </row>
    <row r="16" spans="1:105" x14ac:dyDescent="0.25">
      <c r="A16" s="177" t="s">
        <v>13</v>
      </c>
      <c r="B16" s="177" t="s">
        <v>282</v>
      </c>
      <c r="C16" s="177" t="s">
        <v>283</v>
      </c>
      <c r="D16" s="177" t="s">
        <v>595</v>
      </c>
      <c r="E16" s="177" t="s">
        <v>123</v>
      </c>
      <c r="F16" s="184"/>
      <c r="G16" s="178">
        <v>2010</v>
      </c>
      <c r="H16" s="178">
        <v>30</v>
      </c>
      <c r="I16" s="219">
        <v>31.54</v>
      </c>
      <c r="J16" s="196">
        <v>0.2</v>
      </c>
      <c r="K16" s="196">
        <v>0.7</v>
      </c>
      <c r="L16" s="196"/>
      <c r="M16" s="196">
        <v>736.53</v>
      </c>
      <c r="N16" s="218">
        <v>736.53</v>
      </c>
      <c r="O16" s="196"/>
      <c r="P16" s="196">
        <v>2.94</v>
      </c>
      <c r="Q16" s="196">
        <v>0.2</v>
      </c>
      <c r="R16" s="196" t="s">
        <v>400</v>
      </c>
      <c r="S16" s="196" t="s">
        <v>400</v>
      </c>
      <c r="T16" s="196" t="s">
        <v>400</v>
      </c>
      <c r="U16" s="196">
        <v>0</v>
      </c>
      <c r="V16" s="196" t="s">
        <v>400</v>
      </c>
      <c r="W16" s="196" t="s">
        <v>400</v>
      </c>
      <c r="X16" s="196" t="s">
        <v>400</v>
      </c>
      <c r="Y16" s="196" t="s">
        <v>400</v>
      </c>
      <c r="Z16" s="196">
        <v>0</v>
      </c>
      <c r="AA16" s="196" t="s">
        <v>400</v>
      </c>
      <c r="AB16" s="196" t="s">
        <v>400</v>
      </c>
      <c r="AC16" s="196" t="s">
        <v>400</v>
      </c>
      <c r="AD16" s="196" t="s">
        <v>400</v>
      </c>
      <c r="AE16" s="196">
        <v>0</v>
      </c>
      <c r="AF16" s="196" t="s">
        <v>400</v>
      </c>
      <c r="AG16" s="196" t="s">
        <v>400</v>
      </c>
      <c r="AH16" s="196" t="s">
        <v>400</v>
      </c>
      <c r="AI16" s="196" t="s">
        <v>400</v>
      </c>
      <c r="AJ16" s="196">
        <v>0</v>
      </c>
      <c r="AK16" s="196" t="s">
        <v>400</v>
      </c>
      <c r="AL16" s="196" t="s">
        <v>400</v>
      </c>
      <c r="AM16" s="196" t="s">
        <v>400</v>
      </c>
      <c r="AN16" s="196" t="s">
        <v>400</v>
      </c>
      <c r="AO16" s="196">
        <v>0</v>
      </c>
      <c r="AP16" s="196" t="s">
        <v>400</v>
      </c>
      <c r="AQ16" s="196" t="s">
        <v>400</v>
      </c>
      <c r="AR16" s="196" t="s">
        <v>400</v>
      </c>
      <c r="AS16" s="196" t="s">
        <v>400</v>
      </c>
      <c r="AT16" s="196" t="s">
        <v>400</v>
      </c>
      <c r="AU16" s="196" t="s">
        <v>400</v>
      </c>
      <c r="AV16" s="196" t="s">
        <v>400</v>
      </c>
      <c r="AW16" s="196" t="s">
        <v>400</v>
      </c>
      <c r="AX16" s="196" t="s">
        <v>400</v>
      </c>
      <c r="AY16" s="196" t="s">
        <v>400</v>
      </c>
      <c r="AZ16" s="196" t="s">
        <v>400</v>
      </c>
      <c r="BA16" s="216" t="s">
        <v>400</v>
      </c>
      <c r="BB16" s="216" t="s">
        <v>400</v>
      </c>
      <c r="BC16" s="216" t="s">
        <v>400</v>
      </c>
      <c r="BD16" s="216" t="s">
        <v>400</v>
      </c>
      <c r="BE16" s="216" t="s">
        <v>400</v>
      </c>
      <c r="BF16" s="218"/>
      <c r="BG16" s="171"/>
      <c r="BH16" s="218" t="s">
        <v>400</v>
      </c>
      <c r="BI16" s="218" t="s">
        <v>400</v>
      </c>
      <c r="BJ16" s="218" t="s">
        <v>400</v>
      </c>
      <c r="BK16" s="218" t="s">
        <v>400</v>
      </c>
      <c r="BL16" s="218" t="s">
        <v>400</v>
      </c>
      <c r="BM16" s="196" t="s">
        <v>400</v>
      </c>
      <c r="BN16" s="196" t="s">
        <v>400</v>
      </c>
      <c r="BO16" s="196" t="s">
        <v>400</v>
      </c>
      <c r="BP16" s="196" t="s">
        <v>400</v>
      </c>
      <c r="BQ16" s="196" t="s">
        <v>400</v>
      </c>
      <c r="BR16" s="196" t="s">
        <v>400</v>
      </c>
      <c r="BS16" s="196" t="s">
        <v>400</v>
      </c>
      <c r="BT16" s="196" t="s">
        <v>400</v>
      </c>
      <c r="BU16" s="196" t="s">
        <v>400</v>
      </c>
      <c r="BV16" s="196" t="s">
        <v>400</v>
      </c>
      <c r="BW16" s="196" t="s">
        <v>400</v>
      </c>
      <c r="BX16" s="196" t="s">
        <v>400</v>
      </c>
      <c r="BY16" s="196" t="s">
        <v>400</v>
      </c>
      <c r="BZ16" s="171"/>
      <c r="CA16" s="186">
        <v>1.026</v>
      </c>
      <c r="CB16" s="175">
        <v>1.0262298089999999</v>
      </c>
      <c r="CC16" s="180">
        <v>1.4205000000000001</v>
      </c>
      <c r="CD16" s="180">
        <v>0.41089999999999999</v>
      </c>
      <c r="CE16" s="171"/>
      <c r="CF16" s="171"/>
      <c r="CG16" s="180"/>
      <c r="CH16" s="180"/>
      <c r="CI16" s="180">
        <v>0</v>
      </c>
      <c r="CJ16" s="180"/>
      <c r="CK16" s="180"/>
      <c r="CL16" s="180"/>
      <c r="CM16" s="180"/>
      <c r="CN16" s="180">
        <v>0</v>
      </c>
      <c r="CO16" s="180"/>
      <c r="CP16" s="180"/>
      <c r="CQ16" s="180"/>
      <c r="CR16" s="180"/>
      <c r="CS16" s="180">
        <v>0</v>
      </c>
      <c r="CT16" s="180"/>
      <c r="CU16" s="180"/>
      <c r="CV16" s="180"/>
      <c r="CW16" s="180"/>
      <c r="CX16" s="180">
        <v>0</v>
      </c>
      <c r="CY16" s="180"/>
      <c r="CZ16" s="180"/>
      <c r="DA16" s="180">
        <v>0</v>
      </c>
    </row>
    <row r="17" spans="1:105" x14ac:dyDescent="0.25">
      <c r="A17" s="177" t="s">
        <v>13</v>
      </c>
      <c r="B17" s="177"/>
      <c r="C17" s="177"/>
      <c r="D17" s="184"/>
      <c r="E17" s="177"/>
      <c r="F17" s="177" t="s">
        <v>79</v>
      </c>
      <c r="G17" s="175"/>
      <c r="H17" s="175"/>
      <c r="I17" s="219"/>
      <c r="J17" s="196"/>
      <c r="K17" s="196"/>
      <c r="L17" s="196">
        <v>0.41</v>
      </c>
      <c r="M17" s="196"/>
      <c r="N17" s="218" t="s">
        <v>593</v>
      </c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  <c r="AR17" s="196"/>
      <c r="AS17" s="196"/>
      <c r="AT17" s="196"/>
      <c r="AU17" s="196"/>
      <c r="AV17" s="196"/>
      <c r="AW17" s="196"/>
      <c r="AX17" s="196"/>
      <c r="AY17" s="196"/>
      <c r="AZ17" s="196"/>
      <c r="BA17" s="216" t="s">
        <v>593</v>
      </c>
      <c r="BB17" s="216" t="s">
        <v>593</v>
      </c>
      <c r="BC17" s="216" t="s">
        <v>593</v>
      </c>
      <c r="BD17" s="216" t="s">
        <v>593</v>
      </c>
      <c r="BE17" s="216" t="s">
        <v>593</v>
      </c>
      <c r="BF17" s="218"/>
      <c r="BH17" s="218"/>
      <c r="BI17" s="218"/>
      <c r="BJ17" s="218" t="s">
        <v>593</v>
      </c>
      <c r="BK17" s="218"/>
      <c r="BL17" s="218" t="s">
        <v>593</v>
      </c>
      <c r="BM17" s="218"/>
      <c r="BN17" s="218"/>
      <c r="BO17" s="218"/>
      <c r="BP17" s="218"/>
      <c r="BQ17" s="218"/>
      <c r="BR17" s="218"/>
      <c r="BS17" s="218"/>
      <c r="BT17" s="218"/>
      <c r="BU17" s="218"/>
      <c r="BV17" s="218"/>
      <c r="BW17" s="218"/>
      <c r="BX17" s="218"/>
      <c r="BY17" s="218"/>
      <c r="CA17" s="175"/>
      <c r="CB17" s="175"/>
      <c r="CC17" s="184"/>
      <c r="CD17" s="180">
        <v>0.58909999999999996</v>
      </c>
      <c r="CG17" s="184"/>
      <c r="CH17" s="184"/>
      <c r="CI17" s="184"/>
      <c r="CJ17" s="184"/>
      <c r="CK17" s="184"/>
      <c r="CL17" s="180"/>
      <c r="CM17" s="180"/>
      <c r="CN17" s="180"/>
      <c r="CO17" s="180"/>
      <c r="CP17" s="180"/>
      <c r="CQ17" s="184"/>
      <c r="CR17" s="184"/>
      <c r="CS17" s="184"/>
      <c r="CT17" s="184"/>
      <c r="CU17" s="184"/>
      <c r="CV17" s="180"/>
      <c r="CW17" s="180"/>
      <c r="CX17" s="180"/>
      <c r="CY17" s="180"/>
      <c r="CZ17" s="180"/>
      <c r="DA17" s="184"/>
    </row>
    <row r="18" spans="1:105" x14ac:dyDescent="0.25">
      <c r="A18" s="177" t="s">
        <v>13</v>
      </c>
      <c r="B18" s="177"/>
      <c r="C18" s="177"/>
      <c r="D18" s="184"/>
      <c r="E18" s="177"/>
      <c r="F18" s="177" t="s">
        <v>77</v>
      </c>
      <c r="G18" s="175"/>
      <c r="H18" s="175"/>
      <c r="I18" s="219"/>
      <c r="J18" s="196"/>
      <c r="K18" s="196"/>
      <c r="L18" s="196">
        <v>0.59</v>
      </c>
      <c r="M18" s="196"/>
      <c r="N18" s="218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216"/>
      <c r="BB18" s="216"/>
      <c r="BC18" s="216"/>
      <c r="BD18" s="216"/>
      <c r="BE18" s="216"/>
      <c r="BF18" s="218"/>
      <c r="BH18" s="218"/>
      <c r="BI18" s="218"/>
      <c r="BJ18" s="218"/>
      <c r="BK18" s="218"/>
      <c r="BL18" s="218"/>
      <c r="BM18" s="218"/>
      <c r="BN18" s="218"/>
      <c r="BO18" s="218"/>
      <c r="BP18" s="218"/>
      <c r="BQ18" s="218"/>
      <c r="BR18" s="218"/>
      <c r="BS18" s="218"/>
      <c r="BT18" s="218"/>
      <c r="BU18" s="218"/>
      <c r="BV18" s="218"/>
      <c r="BW18" s="218"/>
      <c r="BX18" s="218"/>
      <c r="BY18" s="218"/>
      <c r="CA18" s="175"/>
      <c r="CB18" s="175"/>
      <c r="CC18" s="184"/>
      <c r="CD18" s="180"/>
      <c r="CG18" s="184"/>
      <c r="CH18" s="184"/>
      <c r="CI18" s="184"/>
      <c r="CJ18" s="184"/>
      <c r="CK18" s="184"/>
      <c r="CL18" s="180"/>
      <c r="CM18" s="180"/>
      <c r="CN18" s="180"/>
      <c r="CO18" s="180"/>
      <c r="CP18" s="180"/>
      <c r="CQ18" s="184"/>
      <c r="CR18" s="184"/>
      <c r="CS18" s="184"/>
      <c r="CT18" s="184"/>
      <c r="CU18" s="184"/>
      <c r="CV18" s="180"/>
      <c r="CW18" s="180"/>
      <c r="CX18" s="180"/>
      <c r="CY18" s="180"/>
      <c r="CZ18" s="180"/>
      <c r="DA18" s="184"/>
    </row>
    <row r="19" spans="1:105" x14ac:dyDescent="0.25">
      <c r="A19" s="177" t="s">
        <v>13</v>
      </c>
      <c r="B19" s="177" t="s">
        <v>284</v>
      </c>
      <c r="C19" s="177" t="s">
        <v>285</v>
      </c>
      <c r="D19" s="177" t="s">
        <v>595</v>
      </c>
      <c r="E19" s="177" t="s">
        <v>125</v>
      </c>
      <c r="F19" s="184"/>
      <c r="G19" s="178">
        <v>2010</v>
      </c>
      <c r="H19" s="178">
        <v>30</v>
      </c>
      <c r="I19" s="219">
        <v>31.54</v>
      </c>
      <c r="J19" s="196">
        <v>0.15</v>
      </c>
      <c r="K19" s="196">
        <v>0.71</v>
      </c>
      <c r="L19" s="196"/>
      <c r="M19" s="196">
        <v>616.77</v>
      </c>
      <c r="N19" s="218">
        <v>616.77</v>
      </c>
      <c r="O19" s="196"/>
      <c r="P19" s="196">
        <v>2.23</v>
      </c>
      <c r="Q19" s="196">
        <v>0.2</v>
      </c>
      <c r="R19" s="196">
        <v>0</v>
      </c>
      <c r="S19" s="196" t="s">
        <v>400</v>
      </c>
      <c r="T19" s="196">
        <v>0</v>
      </c>
      <c r="U19" s="196" t="s">
        <v>400</v>
      </c>
      <c r="V19" s="196" t="s">
        <v>400</v>
      </c>
      <c r="W19" s="196">
        <v>0</v>
      </c>
      <c r="X19" s="196" t="s">
        <v>400</v>
      </c>
      <c r="Y19" s="196">
        <v>0</v>
      </c>
      <c r="Z19" s="196" t="s">
        <v>400</v>
      </c>
      <c r="AA19" s="196" t="s">
        <v>400</v>
      </c>
      <c r="AB19" s="196">
        <v>0</v>
      </c>
      <c r="AC19" s="196">
        <v>0.02</v>
      </c>
      <c r="AD19" s="196">
        <v>0.01</v>
      </c>
      <c r="AE19" s="196" t="s">
        <v>400</v>
      </c>
      <c r="AF19" s="196" t="s">
        <v>400</v>
      </c>
      <c r="AG19" s="196">
        <v>0</v>
      </c>
      <c r="AH19" s="196">
        <v>0.02</v>
      </c>
      <c r="AI19" s="196">
        <v>0.01</v>
      </c>
      <c r="AJ19" s="196" t="s">
        <v>400</v>
      </c>
      <c r="AK19" s="196" t="s">
        <v>400</v>
      </c>
      <c r="AL19" s="196">
        <v>0</v>
      </c>
      <c r="AM19" s="196">
        <v>0.02</v>
      </c>
      <c r="AN19" s="196">
        <v>0.01</v>
      </c>
      <c r="AO19" s="196" t="s">
        <v>400</v>
      </c>
      <c r="AP19" s="196" t="s">
        <v>400</v>
      </c>
      <c r="AQ19" s="196">
        <v>0</v>
      </c>
      <c r="AR19" s="196">
        <v>0.02</v>
      </c>
      <c r="AS19" s="196">
        <v>0.01</v>
      </c>
      <c r="AT19" s="196" t="s">
        <v>400</v>
      </c>
      <c r="AU19" s="196" t="s">
        <v>400</v>
      </c>
      <c r="AV19" s="196" t="s">
        <v>400</v>
      </c>
      <c r="AW19" s="196">
        <v>0.02</v>
      </c>
      <c r="AX19" s="196">
        <v>0.01</v>
      </c>
      <c r="AY19" s="196" t="s">
        <v>400</v>
      </c>
      <c r="AZ19" s="196" t="s">
        <v>400</v>
      </c>
      <c r="BA19" s="216" t="s">
        <v>400</v>
      </c>
      <c r="BB19" s="216">
        <v>0.02</v>
      </c>
      <c r="BC19" s="216">
        <v>0.01</v>
      </c>
      <c r="BD19" s="216" t="s">
        <v>400</v>
      </c>
      <c r="BE19" s="216" t="s">
        <v>400</v>
      </c>
      <c r="BF19" s="218"/>
      <c r="BG19" s="171"/>
      <c r="BH19" s="218"/>
      <c r="BI19" s="218" t="s">
        <v>400</v>
      </c>
      <c r="BJ19" s="218" t="s">
        <v>400</v>
      </c>
      <c r="BK19" s="218" t="s">
        <v>400</v>
      </c>
      <c r="BL19" s="218" t="s">
        <v>400</v>
      </c>
      <c r="BM19" s="196" t="s">
        <v>400</v>
      </c>
      <c r="BN19" s="196" t="s">
        <v>400</v>
      </c>
      <c r="BO19" s="196" t="s">
        <v>400</v>
      </c>
      <c r="BP19" s="196" t="s">
        <v>400</v>
      </c>
      <c r="BQ19" s="196" t="s">
        <v>400</v>
      </c>
      <c r="BR19" s="196"/>
      <c r="BS19" s="196"/>
      <c r="BT19" s="196"/>
      <c r="BU19" s="196"/>
      <c r="BV19" s="196"/>
      <c r="BW19" s="196"/>
      <c r="BX19" s="196"/>
      <c r="BY19" s="196"/>
      <c r="BZ19" s="171"/>
      <c r="CA19" s="186">
        <v>1.026</v>
      </c>
      <c r="CB19" s="175">
        <v>1.0262298089999999</v>
      </c>
      <c r="CC19" s="180">
        <v>1.4184000000000001</v>
      </c>
      <c r="CD19" s="180">
        <v>0.47139999999999999</v>
      </c>
      <c r="CE19" s="171"/>
      <c r="CF19" s="171"/>
      <c r="CG19" s="180">
        <v>1.4E-3</v>
      </c>
      <c r="CH19" s="180"/>
      <c r="CI19" s="180">
        <v>1.4E-3</v>
      </c>
      <c r="CJ19" s="180"/>
      <c r="CK19" s="180"/>
      <c r="CL19" s="180">
        <v>1.8E-3</v>
      </c>
      <c r="CM19" s="180"/>
      <c r="CN19" s="180">
        <v>1.8E-3</v>
      </c>
      <c r="CO19" s="180"/>
      <c r="CP19" s="180"/>
      <c r="CQ19" s="180">
        <v>6.9999999999999999E-4</v>
      </c>
      <c r="CR19" s="180"/>
      <c r="CS19" s="180">
        <v>6.9999999999999999E-4</v>
      </c>
      <c r="CT19" s="180"/>
      <c r="CU19" s="180"/>
      <c r="CV19" s="180">
        <v>8.0000000000000004E-4</v>
      </c>
      <c r="CW19" s="180"/>
      <c r="CX19" s="180">
        <v>8.0000000000000004E-4</v>
      </c>
      <c r="CY19" s="180"/>
      <c r="CZ19" s="180"/>
      <c r="DA19" s="180"/>
    </row>
    <row r="20" spans="1:105" x14ac:dyDescent="0.25">
      <c r="A20" s="177" t="s">
        <v>13</v>
      </c>
      <c r="B20" s="177"/>
      <c r="C20" s="177"/>
      <c r="D20" s="184"/>
      <c r="E20" s="184"/>
      <c r="F20" s="177" t="s">
        <v>79</v>
      </c>
      <c r="G20" s="175"/>
      <c r="H20" s="175"/>
      <c r="I20" s="219"/>
      <c r="J20" s="196"/>
      <c r="K20" s="196"/>
      <c r="L20" s="196">
        <v>0.47</v>
      </c>
      <c r="M20" s="196"/>
      <c r="N20" s="218" t="s">
        <v>593</v>
      </c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6"/>
      <c r="BA20" s="216" t="s">
        <v>593</v>
      </c>
      <c r="BB20" s="216" t="s">
        <v>593</v>
      </c>
      <c r="BC20" s="216" t="s">
        <v>593</v>
      </c>
      <c r="BD20" s="216" t="s">
        <v>593</v>
      </c>
      <c r="BE20" s="216" t="s">
        <v>593</v>
      </c>
      <c r="BF20" s="218"/>
      <c r="BH20" s="218"/>
      <c r="BI20" s="218"/>
      <c r="BJ20" s="218" t="s">
        <v>593</v>
      </c>
      <c r="BK20" s="218"/>
      <c r="BL20" s="218" t="s">
        <v>593</v>
      </c>
      <c r="BM20" s="218"/>
      <c r="BN20" s="218"/>
      <c r="BO20" s="218"/>
      <c r="BP20" s="218"/>
      <c r="BQ20" s="218"/>
      <c r="BR20" s="218"/>
      <c r="BS20" s="218"/>
      <c r="BT20" s="218"/>
      <c r="BU20" s="218"/>
      <c r="BV20" s="218"/>
      <c r="BW20" s="218"/>
      <c r="BX20" s="218"/>
      <c r="BY20" s="218"/>
      <c r="CA20" s="175"/>
      <c r="CB20" s="175"/>
      <c r="CC20" s="184"/>
      <c r="CD20" s="180">
        <v>0.52859999999999996</v>
      </c>
      <c r="CG20" s="184"/>
      <c r="CH20" s="184"/>
      <c r="CI20" s="184"/>
      <c r="CJ20" s="184"/>
      <c r="CK20" s="184"/>
      <c r="CL20" s="180"/>
      <c r="CM20" s="180"/>
      <c r="CN20" s="180"/>
      <c r="CO20" s="180"/>
      <c r="CP20" s="180"/>
      <c r="CQ20" s="184"/>
      <c r="CR20" s="184"/>
      <c r="CS20" s="184"/>
      <c r="CT20" s="184"/>
      <c r="CU20" s="184"/>
      <c r="CV20" s="180"/>
      <c r="CW20" s="180"/>
      <c r="CX20" s="180"/>
      <c r="CY20" s="180"/>
      <c r="CZ20" s="180"/>
      <c r="DA20" s="184"/>
    </row>
    <row r="21" spans="1:105" x14ac:dyDescent="0.25">
      <c r="A21" s="177" t="s">
        <v>13</v>
      </c>
      <c r="B21" s="177"/>
      <c r="C21" s="177"/>
      <c r="D21" s="184"/>
      <c r="E21" s="184"/>
      <c r="F21" s="177" t="s">
        <v>73</v>
      </c>
      <c r="G21" s="175"/>
      <c r="H21" s="175"/>
      <c r="I21" s="219"/>
      <c r="J21" s="196"/>
      <c r="K21" s="196"/>
      <c r="L21" s="196">
        <v>0.53</v>
      </c>
      <c r="M21" s="196"/>
      <c r="N21" s="218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6"/>
      <c r="BA21" s="216"/>
      <c r="BB21" s="216"/>
      <c r="BC21" s="216"/>
      <c r="BD21" s="216"/>
      <c r="BE21" s="216"/>
      <c r="BF21" s="218"/>
      <c r="BH21" s="218"/>
      <c r="BI21" s="218"/>
      <c r="BJ21" s="218"/>
      <c r="BK21" s="218"/>
      <c r="BL21" s="218"/>
      <c r="BM21" s="218"/>
      <c r="BN21" s="218"/>
      <c r="BO21" s="218"/>
      <c r="BP21" s="218"/>
      <c r="BQ21" s="218"/>
      <c r="BR21" s="218"/>
      <c r="BS21" s="218"/>
      <c r="BT21" s="218"/>
      <c r="BU21" s="218"/>
      <c r="BV21" s="218"/>
      <c r="BW21" s="218"/>
      <c r="BX21" s="218"/>
      <c r="BY21" s="218"/>
      <c r="CA21" s="175"/>
      <c r="CB21" s="175"/>
      <c r="CC21" s="184"/>
      <c r="CD21" s="180"/>
      <c r="CG21" s="184"/>
      <c r="CH21" s="184"/>
      <c r="CI21" s="184"/>
      <c r="CJ21" s="184"/>
      <c r="CK21" s="184"/>
      <c r="CL21" s="180"/>
      <c r="CM21" s="180"/>
      <c r="CN21" s="180"/>
      <c r="CO21" s="180"/>
      <c r="CP21" s="180"/>
      <c r="CQ21" s="184"/>
      <c r="CR21" s="184"/>
      <c r="CS21" s="184"/>
      <c r="CT21" s="184"/>
      <c r="CU21" s="184"/>
      <c r="CV21" s="180"/>
      <c r="CW21" s="180"/>
      <c r="CX21" s="180"/>
      <c r="CY21" s="180"/>
      <c r="CZ21" s="180"/>
      <c r="DA21" s="184"/>
    </row>
    <row r="22" spans="1:105" x14ac:dyDescent="0.25">
      <c r="A22" s="177" t="s">
        <v>13</v>
      </c>
      <c r="B22" s="177" t="s">
        <v>286</v>
      </c>
      <c r="C22" s="177" t="s">
        <v>287</v>
      </c>
      <c r="D22" s="177" t="s">
        <v>595</v>
      </c>
      <c r="E22" s="177" t="s">
        <v>69</v>
      </c>
      <c r="F22" s="184"/>
      <c r="G22" s="178">
        <v>2010</v>
      </c>
      <c r="H22" s="178">
        <v>50</v>
      </c>
      <c r="I22" s="219">
        <v>31.54</v>
      </c>
      <c r="J22" s="196">
        <v>0.2</v>
      </c>
      <c r="K22" s="196">
        <v>1</v>
      </c>
      <c r="L22" s="196"/>
      <c r="M22" s="196">
        <v>42.08</v>
      </c>
      <c r="N22" s="218">
        <v>42.08</v>
      </c>
      <c r="O22" s="196">
        <v>0</v>
      </c>
      <c r="P22" s="196">
        <v>2.78</v>
      </c>
      <c r="Q22" s="196">
        <v>0.2</v>
      </c>
      <c r="R22" s="196" t="s">
        <v>400</v>
      </c>
      <c r="S22" s="196" t="s">
        <v>400</v>
      </c>
      <c r="T22" s="196" t="s">
        <v>400</v>
      </c>
      <c r="U22" s="196" t="s">
        <v>400</v>
      </c>
      <c r="V22" s="196" t="s">
        <v>400</v>
      </c>
      <c r="W22" s="196" t="s">
        <v>400</v>
      </c>
      <c r="X22" s="196" t="s">
        <v>400</v>
      </c>
      <c r="Y22" s="196" t="s">
        <v>400</v>
      </c>
      <c r="Z22" s="196" t="s">
        <v>400</v>
      </c>
      <c r="AA22" s="196" t="s">
        <v>400</v>
      </c>
      <c r="AB22" s="196" t="s">
        <v>400</v>
      </c>
      <c r="AC22" s="196" t="s">
        <v>400</v>
      </c>
      <c r="AD22" s="196" t="s">
        <v>400</v>
      </c>
      <c r="AE22" s="196" t="s">
        <v>400</v>
      </c>
      <c r="AF22" s="196" t="s">
        <v>400</v>
      </c>
      <c r="AG22" s="196" t="s">
        <v>400</v>
      </c>
      <c r="AH22" s="196" t="s">
        <v>400</v>
      </c>
      <c r="AI22" s="196" t="s">
        <v>400</v>
      </c>
      <c r="AJ22" s="196" t="s">
        <v>400</v>
      </c>
      <c r="AK22" s="196" t="s">
        <v>400</v>
      </c>
      <c r="AL22" s="196" t="s">
        <v>400</v>
      </c>
      <c r="AM22" s="196" t="s">
        <v>400</v>
      </c>
      <c r="AN22" s="196" t="s">
        <v>400</v>
      </c>
      <c r="AO22" s="196" t="s">
        <v>400</v>
      </c>
      <c r="AP22" s="196" t="s">
        <v>400</v>
      </c>
      <c r="AQ22" s="196" t="s">
        <v>400</v>
      </c>
      <c r="AR22" s="196" t="s">
        <v>400</v>
      </c>
      <c r="AS22" s="196" t="s">
        <v>400</v>
      </c>
      <c r="AT22" s="196" t="s">
        <v>400</v>
      </c>
      <c r="AU22" s="196" t="s">
        <v>400</v>
      </c>
      <c r="AV22" s="196" t="s">
        <v>400</v>
      </c>
      <c r="AW22" s="196" t="s">
        <v>400</v>
      </c>
      <c r="AX22" s="196" t="s">
        <v>400</v>
      </c>
      <c r="AY22" s="196" t="s">
        <v>400</v>
      </c>
      <c r="AZ22" s="196" t="s">
        <v>400</v>
      </c>
      <c r="BA22" s="216" t="s">
        <v>400</v>
      </c>
      <c r="BB22" s="216" t="s">
        <v>400</v>
      </c>
      <c r="BC22" s="216" t="s">
        <v>400</v>
      </c>
      <c r="BD22" s="216" t="s">
        <v>400</v>
      </c>
      <c r="BE22" s="216" t="s">
        <v>400</v>
      </c>
      <c r="BF22" s="218"/>
      <c r="BG22" s="171"/>
      <c r="BH22" s="218" t="s">
        <v>400</v>
      </c>
      <c r="BI22" s="218" t="s">
        <v>400</v>
      </c>
      <c r="BJ22" s="218" t="s">
        <v>400</v>
      </c>
      <c r="BK22" s="218" t="s">
        <v>400</v>
      </c>
      <c r="BL22" s="218" t="s">
        <v>400</v>
      </c>
      <c r="BM22" s="196" t="s">
        <v>400</v>
      </c>
      <c r="BN22" s="196" t="s">
        <v>400</v>
      </c>
      <c r="BO22" s="196" t="s">
        <v>400</v>
      </c>
      <c r="BP22" s="196" t="s">
        <v>400</v>
      </c>
      <c r="BQ22" s="196" t="s">
        <v>400</v>
      </c>
      <c r="BR22" s="196" t="s">
        <v>400</v>
      </c>
      <c r="BS22" s="196" t="s">
        <v>400</v>
      </c>
      <c r="BT22" s="196" t="s">
        <v>400</v>
      </c>
      <c r="BU22" s="196" t="s">
        <v>400</v>
      </c>
      <c r="BV22" s="196" t="s">
        <v>400</v>
      </c>
      <c r="BW22" s="196" t="s">
        <v>400</v>
      </c>
      <c r="BX22" s="196" t="s">
        <v>400</v>
      </c>
      <c r="BY22" s="196" t="s">
        <v>400</v>
      </c>
      <c r="BZ22" s="171"/>
      <c r="CA22" s="186">
        <v>1.026</v>
      </c>
      <c r="CB22" s="175">
        <v>1.0262298089999999</v>
      </c>
      <c r="CC22" s="180">
        <v>1.0043</v>
      </c>
      <c r="CD22" s="180">
        <v>6.1699999999999998E-2</v>
      </c>
      <c r="CE22" s="171"/>
      <c r="CF22" s="171"/>
      <c r="CG22" s="180"/>
      <c r="CH22" s="180"/>
      <c r="CI22" s="180"/>
      <c r="CJ22" s="180"/>
      <c r="CK22" s="180"/>
      <c r="CL22" s="180"/>
      <c r="CM22" s="180"/>
      <c r="CN22" s="180"/>
      <c r="CO22" s="180"/>
      <c r="CP22" s="180"/>
      <c r="CQ22" s="180"/>
      <c r="CR22" s="180"/>
      <c r="CS22" s="180"/>
      <c r="CT22" s="180"/>
      <c r="CU22" s="180"/>
      <c r="CV22" s="180"/>
      <c r="CW22" s="180"/>
      <c r="CX22" s="180"/>
      <c r="CY22" s="180"/>
      <c r="CZ22" s="180"/>
      <c r="DA22" s="180">
        <v>0</v>
      </c>
    </row>
    <row r="23" spans="1:105" x14ac:dyDescent="0.25">
      <c r="A23" s="177" t="s">
        <v>13</v>
      </c>
      <c r="B23" s="184"/>
      <c r="C23" s="177"/>
      <c r="D23" s="184"/>
      <c r="E23" s="184"/>
      <c r="F23" s="177" t="s">
        <v>79</v>
      </c>
      <c r="G23" s="175"/>
      <c r="H23" s="175"/>
      <c r="I23" s="219"/>
      <c r="J23" s="196"/>
      <c r="K23" s="196"/>
      <c r="L23" s="196">
        <v>0.06</v>
      </c>
      <c r="M23" s="196"/>
      <c r="N23" s="218" t="s">
        <v>593</v>
      </c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216" t="s">
        <v>593</v>
      </c>
      <c r="BB23" s="216" t="s">
        <v>593</v>
      </c>
      <c r="BC23" s="216" t="s">
        <v>593</v>
      </c>
      <c r="BD23" s="216" t="s">
        <v>593</v>
      </c>
      <c r="BE23" s="216" t="s">
        <v>593</v>
      </c>
      <c r="BF23" s="218"/>
      <c r="BH23" s="218"/>
      <c r="BI23" s="218"/>
      <c r="BJ23" s="218" t="s">
        <v>593</v>
      </c>
      <c r="BK23" s="218"/>
      <c r="BL23" s="218" t="s">
        <v>593</v>
      </c>
      <c r="BM23" s="218"/>
      <c r="BN23" s="218"/>
      <c r="BO23" s="218"/>
      <c r="BP23" s="218"/>
      <c r="BQ23" s="218"/>
      <c r="BR23" s="218"/>
      <c r="BS23" s="218"/>
      <c r="BT23" s="218"/>
      <c r="BU23" s="218"/>
      <c r="BV23" s="218"/>
      <c r="BW23" s="218"/>
      <c r="BX23" s="218"/>
      <c r="BY23" s="218"/>
      <c r="CA23" s="175"/>
      <c r="CB23" s="175"/>
      <c r="CC23" s="184"/>
      <c r="CD23" s="180">
        <v>0.93830000000000002</v>
      </c>
      <c r="CG23" s="184"/>
      <c r="CH23" s="184"/>
      <c r="CI23" s="184"/>
      <c r="CJ23" s="184"/>
      <c r="CK23" s="184"/>
      <c r="CL23" s="180"/>
      <c r="CM23" s="180"/>
      <c r="CN23" s="180"/>
      <c r="CO23" s="180"/>
      <c r="CP23" s="180"/>
      <c r="CQ23" s="184"/>
      <c r="CR23" s="184"/>
      <c r="CS23" s="184"/>
      <c r="CT23" s="184"/>
      <c r="CU23" s="184"/>
      <c r="CV23" s="180"/>
      <c r="CW23" s="180"/>
      <c r="CX23" s="180"/>
      <c r="CY23" s="180"/>
      <c r="CZ23" s="180"/>
      <c r="DA23" s="184"/>
    </row>
    <row r="24" spans="1:105" x14ac:dyDescent="0.25">
      <c r="A24" s="177" t="s">
        <v>13</v>
      </c>
      <c r="B24" s="184"/>
      <c r="C24" s="177"/>
      <c r="D24" s="184"/>
      <c r="E24" s="184"/>
      <c r="F24" s="177" t="s">
        <v>75</v>
      </c>
      <c r="G24" s="175"/>
      <c r="H24" s="175"/>
      <c r="I24" s="219"/>
      <c r="J24" s="196"/>
      <c r="K24" s="196"/>
      <c r="L24" s="196">
        <v>0.94</v>
      </c>
      <c r="M24" s="196"/>
      <c r="N24" s="218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6"/>
      <c r="AZ24" s="196"/>
      <c r="BA24" s="216"/>
      <c r="BB24" s="216"/>
      <c r="BC24" s="216"/>
      <c r="BD24" s="216"/>
      <c r="BE24" s="216"/>
      <c r="BF24" s="218"/>
      <c r="BH24" s="218"/>
      <c r="BI24" s="218"/>
      <c r="BJ24" s="218"/>
      <c r="BK24" s="218"/>
      <c r="BL24" s="218"/>
      <c r="BM24" s="218"/>
      <c r="BN24" s="218"/>
      <c r="BO24" s="218"/>
      <c r="BP24" s="218"/>
      <c r="BQ24" s="218"/>
      <c r="BR24" s="218"/>
      <c r="BS24" s="218"/>
      <c r="BT24" s="218"/>
      <c r="BU24" s="218"/>
      <c r="BV24" s="218"/>
      <c r="BW24" s="218"/>
      <c r="BX24" s="218"/>
      <c r="BY24" s="218"/>
      <c r="CA24" s="175"/>
      <c r="CB24" s="175"/>
      <c r="CC24" s="184"/>
      <c r="CD24" s="180"/>
      <c r="CG24" s="184"/>
      <c r="CH24" s="184"/>
      <c r="CI24" s="184"/>
      <c r="CJ24" s="184"/>
      <c r="CK24" s="184"/>
      <c r="CL24" s="180"/>
      <c r="CM24" s="180"/>
      <c r="CN24" s="180"/>
      <c r="CO24" s="180"/>
      <c r="CP24" s="180"/>
      <c r="CQ24" s="184"/>
      <c r="CR24" s="184"/>
      <c r="CS24" s="184"/>
      <c r="CT24" s="184"/>
      <c r="CU24" s="184"/>
      <c r="CV24" s="180"/>
      <c r="CW24" s="180"/>
      <c r="CX24" s="180"/>
      <c r="CY24" s="180"/>
      <c r="CZ24" s="180"/>
      <c r="DA24" s="184"/>
    </row>
    <row r="25" spans="1:105" x14ac:dyDescent="0.25">
      <c r="A25" s="177" t="s">
        <v>13</v>
      </c>
      <c r="B25" s="177" t="s">
        <v>288</v>
      </c>
      <c r="C25" s="177" t="s">
        <v>289</v>
      </c>
      <c r="D25" s="177" t="s">
        <v>595</v>
      </c>
      <c r="E25" s="177" t="s">
        <v>67</v>
      </c>
      <c r="F25" s="184"/>
      <c r="G25" s="178">
        <v>2010</v>
      </c>
      <c r="H25" s="178">
        <v>50</v>
      </c>
      <c r="I25" s="219">
        <v>31.54</v>
      </c>
      <c r="J25" s="196">
        <v>0.15</v>
      </c>
      <c r="K25" s="196">
        <v>1</v>
      </c>
      <c r="L25" s="196"/>
      <c r="M25" s="196">
        <v>61.11</v>
      </c>
      <c r="N25" s="218">
        <v>61.11</v>
      </c>
      <c r="O25" s="196">
        <v>0</v>
      </c>
      <c r="P25" s="196">
        <v>2.78</v>
      </c>
      <c r="Q25" s="196">
        <v>0.2</v>
      </c>
      <c r="R25" s="196" t="s">
        <v>400</v>
      </c>
      <c r="S25" s="196" t="s">
        <v>400</v>
      </c>
      <c r="T25" s="196">
        <v>0.01</v>
      </c>
      <c r="U25" s="196" t="s">
        <v>400</v>
      </c>
      <c r="V25" s="196" t="s">
        <v>400</v>
      </c>
      <c r="W25" s="196" t="s">
        <v>400</v>
      </c>
      <c r="X25" s="196" t="s">
        <v>400</v>
      </c>
      <c r="Y25" s="196">
        <v>0.01</v>
      </c>
      <c r="Z25" s="196" t="s">
        <v>400</v>
      </c>
      <c r="AA25" s="196" t="s">
        <v>400</v>
      </c>
      <c r="AB25" s="196" t="s">
        <v>400</v>
      </c>
      <c r="AC25" s="196" t="s">
        <v>400</v>
      </c>
      <c r="AD25" s="196">
        <v>0.01</v>
      </c>
      <c r="AE25" s="196" t="s">
        <v>400</v>
      </c>
      <c r="AF25" s="196" t="s">
        <v>400</v>
      </c>
      <c r="AG25" s="196" t="s">
        <v>400</v>
      </c>
      <c r="AH25" s="196" t="s">
        <v>400</v>
      </c>
      <c r="AI25" s="196">
        <v>0.01</v>
      </c>
      <c r="AJ25" s="196" t="s">
        <v>400</v>
      </c>
      <c r="AK25" s="196" t="s">
        <v>400</v>
      </c>
      <c r="AL25" s="196" t="s">
        <v>400</v>
      </c>
      <c r="AM25" s="196" t="s">
        <v>400</v>
      </c>
      <c r="AN25" s="196">
        <v>0.01</v>
      </c>
      <c r="AO25" s="196" t="s">
        <v>400</v>
      </c>
      <c r="AP25" s="196" t="s">
        <v>400</v>
      </c>
      <c r="AQ25" s="196" t="s">
        <v>400</v>
      </c>
      <c r="AR25" s="196" t="s">
        <v>400</v>
      </c>
      <c r="AS25" s="196">
        <v>0.01</v>
      </c>
      <c r="AT25" s="196" t="s">
        <v>400</v>
      </c>
      <c r="AU25" s="196" t="s">
        <v>400</v>
      </c>
      <c r="AV25" s="196" t="s">
        <v>400</v>
      </c>
      <c r="AW25" s="196" t="s">
        <v>400</v>
      </c>
      <c r="AX25" s="196">
        <v>0.01</v>
      </c>
      <c r="AY25" s="196" t="s">
        <v>400</v>
      </c>
      <c r="AZ25" s="196" t="s">
        <v>400</v>
      </c>
      <c r="BA25" s="216" t="s">
        <v>400</v>
      </c>
      <c r="BB25" s="216" t="s">
        <v>400</v>
      </c>
      <c r="BC25" s="216">
        <v>0.01</v>
      </c>
      <c r="BD25" s="216" t="s">
        <v>400</v>
      </c>
      <c r="BE25" s="216" t="s">
        <v>400</v>
      </c>
      <c r="BF25" s="218"/>
      <c r="BG25" s="171"/>
      <c r="BH25" s="218"/>
      <c r="BI25" s="218" t="s">
        <v>400</v>
      </c>
      <c r="BJ25" s="218" t="s">
        <v>400</v>
      </c>
      <c r="BK25" s="218" t="s">
        <v>400</v>
      </c>
      <c r="BL25" s="218" t="s">
        <v>400</v>
      </c>
      <c r="BM25" s="196" t="s">
        <v>400</v>
      </c>
      <c r="BN25" s="196" t="s">
        <v>400</v>
      </c>
      <c r="BO25" s="196" t="s">
        <v>400</v>
      </c>
      <c r="BP25" s="196" t="s">
        <v>400</v>
      </c>
      <c r="BQ25" s="196" t="s">
        <v>400</v>
      </c>
      <c r="BR25" s="196"/>
      <c r="BS25" s="196"/>
      <c r="BT25" s="196"/>
      <c r="BU25" s="196"/>
      <c r="BV25" s="196"/>
      <c r="BW25" s="196"/>
      <c r="BX25" s="196"/>
      <c r="BY25" s="196"/>
      <c r="BZ25" s="171"/>
      <c r="CA25" s="186">
        <v>1.026</v>
      </c>
      <c r="CB25" s="175">
        <v>1.0262298089999999</v>
      </c>
      <c r="CC25" s="186">
        <v>1.004</v>
      </c>
      <c r="CD25" s="180">
        <v>9.1800000000000007E-2</v>
      </c>
      <c r="CE25" s="171"/>
      <c r="CF25" s="171"/>
      <c r="CG25" s="180"/>
      <c r="CH25" s="180"/>
      <c r="CI25" s="180">
        <v>8.4500000000000006E-2</v>
      </c>
      <c r="CJ25" s="180"/>
      <c r="CK25" s="180"/>
      <c r="CL25" s="180"/>
      <c r="CM25" s="180"/>
      <c r="CN25" s="180">
        <v>0.1056</v>
      </c>
      <c r="CO25" s="180"/>
      <c r="CP25" s="180"/>
      <c r="CQ25" s="180"/>
      <c r="CR25" s="180"/>
      <c r="CS25" s="180">
        <v>7.7999999999999996E-3</v>
      </c>
      <c r="CT25" s="180"/>
      <c r="CU25" s="180"/>
      <c r="CV25" s="180"/>
      <c r="CW25" s="180"/>
      <c r="CX25" s="180">
        <v>9.7000000000000003E-3</v>
      </c>
      <c r="CY25" s="180"/>
      <c r="CZ25" s="180"/>
      <c r="DA25" s="180"/>
    </row>
    <row r="26" spans="1:105" x14ac:dyDescent="0.25">
      <c r="A26" s="177" t="s">
        <v>13</v>
      </c>
      <c r="B26" s="177"/>
      <c r="C26" s="177"/>
      <c r="D26" s="177"/>
      <c r="E26" s="184"/>
      <c r="F26" s="177" t="s">
        <v>79</v>
      </c>
      <c r="G26" s="175"/>
      <c r="H26" s="175"/>
      <c r="I26" s="219"/>
      <c r="J26" s="196"/>
      <c r="K26" s="196"/>
      <c r="L26" s="196">
        <v>0.09</v>
      </c>
      <c r="M26" s="196"/>
      <c r="N26" s="218" t="s">
        <v>593</v>
      </c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6"/>
      <c r="AQ26" s="196"/>
      <c r="AR26" s="196"/>
      <c r="AS26" s="196"/>
      <c r="AT26" s="196"/>
      <c r="AU26" s="196"/>
      <c r="AV26" s="196"/>
      <c r="AW26" s="196"/>
      <c r="AX26" s="196"/>
      <c r="AY26" s="196"/>
      <c r="AZ26" s="196"/>
      <c r="BA26" s="216" t="s">
        <v>593</v>
      </c>
      <c r="BB26" s="216" t="s">
        <v>593</v>
      </c>
      <c r="BC26" s="216" t="s">
        <v>593</v>
      </c>
      <c r="BD26" s="216" t="s">
        <v>593</v>
      </c>
      <c r="BE26" s="216" t="s">
        <v>593</v>
      </c>
      <c r="BF26" s="218"/>
      <c r="BH26" s="218"/>
      <c r="BI26" s="218"/>
      <c r="BJ26" s="218" t="s">
        <v>593</v>
      </c>
      <c r="BK26" s="218"/>
      <c r="BL26" s="218" t="s">
        <v>593</v>
      </c>
      <c r="BM26" s="218"/>
      <c r="BN26" s="218"/>
      <c r="BO26" s="218"/>
      <c r="BP26" s="218"/>
      <c r="BQ26" s="218"/>
      <c r="BR26" s="218"/>
      <c r="BS26" s="218"/>
      <c r="BT26" s="218"/>
      <c r="BU26" s="218"/>
      <c r="BV26" s="218"/>
      <c r="BW26" s="218"/>
      <c r="BX26" s="218"/>
      <c r="BY26" s="218"/>
      <c r="CA26" s="175"/>
      <c r="CB26" s="175"/>
      <c r="CC26" s="184"/>
      <c r="CD26" s="180">
        <v>0.90820000000000001</v>
      </c>
      <c r="CG26" s="184"/>
      <c r="CH26" s="184"/>
      <c r="CI26" s="184"/>
      <c r="CJ26" s="184"/>
      <c r="CK26" s="184"/>
      <c r="CL26" s="180"/>
      <c r="CM26" s="180"/>
      <c r="CN26" s="180"/>
      <c r="CO26" s="180"/>
      <c r="CP26" s="180"/>
      <c r="CQ26" s="184"/>
      <c r="CR26" s="184"/>
      <c r="CS26" s="184"/>
      <c r="CT26" s="184"/>
      <c r="CU26" s="184"/>
      <c r="CV26" s="180"/>
      <c r="CW26" s="180"/>
      <c r="CX26" s="180"/>
      <c r="CY26" s="180"/>
      <c r="CZ26" s="180"/>
      <c r="DA26" s="184"/>
    </row>
    <row r="27" spans="1:105" x14ac:dyDescent="0.25">
      <c r="A27" s="177" t="s">
        <v>13</v>
      </c>
      <c r="B27" s="177"/>
      <c r="C27" s="177"/>
      <c r="D27" s="177"/>
      <c r="E27" s="184"/>
      <c r="F27" s="177" t="s">
        <v>71</v>
      </c>
      <c r="G27" s="175"/>
      <c r="H27" s="175"/>
      <c r="I27" s="219"/>
      <c r="J27" s="196"/>
      <c r="K27" s="196"/>
      <c r="L27" s="196">
        <v>0.91</v>
      </c>
      <c r="M27" s="196"/>
      <c r="N27" s="218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196"/>
      <c r="AT27" s="196"/>
      <c r="AU27" s="196"/>
      <c r="AV27" s="196"/>
      <c r="AW27" s="196"/>
      <c r="AX27" s="196"/>
      <c r="AY27" s="196"/>
      <c r="AZ27" s="196"/>
      <c r="BA27" s="216"/>
      <c r="BB27" s="216"/>
      <c r="BC27" s="216"/>
      <c r="BD27" s="216"/>
      <c r="BE27" s="216"/>
      <c r="BF27" s="218"/>
      <c r="BH27" s="218"/>
      <c r="BI27" s="218"/>
      <c r="BJ27" s="218"/>
      <c r="BK27" s="218"/>
      <c r="BL27" s="218"/>
      <c r="BM27" s="218"/>
      <c r="BN27" s="218"/>
      <c r="BO27" s="218"/>
      <c r="BP27" s="218"/>
      <c r="BQ27" s="218"/>
      <c r="BR27" s="218"/>
      <c r="BS27" s="218"/>
      <c r="BT27" s="218"/>
      <c r="BU27" s="218"/>
      <c r="BV27" s="218"/>
      <c r="BW27" s="218"/>
      <c r="BX27" s="218"/>
      <c r="BY27" s="218"/>
      <c r="CA27" s="175"/>
      <c r="CB27" s="175"/>
      <c r="CC27" s="184"/>
      <c r="CD27" s="180"/>
      <c r="CG27" s="184"/>
      <c r="CH27" s="184"/>
      <c r="CI27" s="184"/>
      <c r="CJ27" s="184"/>
      <c r="CK27" s="184"/>
      <c r="CL27" s="180"/>
      <c r="CM27" s="180"/>
      <c r="CN27" s="180"/>
      <c r="CO27" s="180"/>
      <c r="CP27" s="180"/>
      <c r="CQ27" s="184"/>
      <c r="CR27" s="184"/>
      <c r="CS27" s="184"/>
      <c r="CT27" s="184"/>
      <c r="CU27" s="184"/>
      <c r="CV27" s="180"/>
      <c r="CW27" s="180"/>
      <c r="CX27" s="180"/>
      <c r="CY27" s="180"/>
      <c r="CZ27" s="180"/>
      <c r="DA27" s="184"/>
    </row>
    <row r="28" spans="1:105" x14ac:dyDescent="0.25">
      <c r="A28" s="177" t="s">
        <v>13</v>
      </c>
      <c r="B28" s="177" t="s">
        <v>290</v>
      </c>
      <c r="C28" s="177" t="s">
        <v>291</v>
      </c>
      <c r="D28" s="177" t="s">
        <v>595</v>
      </c>
      <c r="E28" s="177" t="s">
        <v>125</v>
      </c>
      <c r="F28" s="184"/>
      <c r="G28" s="178">
        <v>2010</v>
      </c>
      <c r="H28" s="178">
        <v>50</v>
      </c>
      <c r="I28" s="219">
        <v>31.54</v>
      </c>
      <c r="J28" s="196">
        <v>0.15</v>
      </c>
      <c r="K28" s="196">
        <v>0.7</v>
      </c>
      <c r="L28" s="196"/>
      <c r="M28" s="196">
        <v>1403.43</v>
      </c>
      <c r="N28" s="218">
        <v>1403.43</v>
      </c>
      <c r="O28" s="196">
        <v>4.0599999999999996</v>
      </c>
      <c r="P28" s="196">
        <v>2.78</v>
      </c>
      <c r="Q28" s="196">
        <v>0.2</v>
      </c>
      <c r="R28" s="196">
        <v>0</v>
      </c>
      <c r="S28" s="196" t="s">
        <v>400</v>
      </c>
      <c r="T28" s="196">
        <v>0</v>
      </c>
      <c r="U28" s="196" t="s">
        <v>400</v>
      </c>
      <c r="V28" s="196" t="s">
        <v>400</v>
      </c>
      <c r="W28" s="196">
        <v>0</v>
      </c>
      <c r="X28" s="196" t="s">
        <v>400</v>
      </c>
      <c r="Y28" s="196">
        <v>0.01</v>
      </c>
      <c r="Z28" s="196" t="s">
        <v>400</v>
      </c>
      <c r="AA28" s="196">
        <v>0</v>
      </c>
      <c r="AB28" s="196">
        <v>0</v>
      </c>
      <c r="AC28" s="196" t="s">
        <v>400</v>
      </c>
      <c r="AD28" s="196">
        <v>0.01</v>
      </c>
      <c r="AE28" s="196" t="s">
        <v>400</v>
      </c>
      <c r="AF28" s="196">
        <v>0</v>
      </c>
      <c r="AG28" s="196">
        <v>0</v>
      </c>
      <c r="AH28" s="196" t="s">
        <v>400</v>
      </c>
      <c r="AI28" s="196">
        <v>0.01</v>
      </c>
      <c r="AJ28" s="196" t="s">
        <v>400</v>
      </c>
      <c r="AK28" s="196">
        <v>0</v>
      </c>
      <c r="AL28" s="196">
        <v>0</v>
      </c>
      <c r="AM28" s="196" t="s">
        <v>400</v>
      </c>
      <c r="AN28" s="196">
        <v>0.01</v>
      </c>
      <c r="AO28" s="196" t="s">
        <v>400</v>
      </c>
      <c r="AP28" s="196">
        <v>0</v>
      </c>
      <c r="AQ28" s="196">
        <v>0</v>
      </c>
      <c r="AR28" s="196" t="s">
        <v>400</v>
      </c>
      <c r="AS28" s="196">
        <v>0.01</v>
      </c>
      <c r="AT28" s="196" t="s">
        <v>400</v>
      </c>
      <c r="AU28" s="196">
        <v>0</v>
      </c>
      <c r="AV28" s="196">
        <v>0</v>
      </c>
      <c r="AW28" s="196" t="s">
        <v>400</v>
      </c>
      <c r="AX28" s="196">
        <v>0.01</v>
      </c>
      <c r="AY28" s="196" t="s">
        <v>400</v>
      </c>
      <c r="AZ28" s="196">
        <v>0</v>
      </c>
      <c r="BA28" s="216">
        <v>0</v>
      </c>
      <c r="BB28" s="216" t="s">
        <v>400</v>
      </c>
      <c r="BC28" s="216">
        <v>0.01</v>
      </c>
      <c r="BD28" s="216" t="s">
        <v>400</v>
      </c>
      <c r="BE28" s="216">
        <v>0</v>
      </c>
      <c r="BF28" s="218"/>
      <c r="BG28" s="171"/>
      <c r="BH28" s="218"/>
      <c r="BI28" s="218" t="s">
        <v>400</v>
      </c>
      <c r="BJ28" s="218" t="s">
        <v>400</v>
      </c>
      <c r="BK28" s="218" t="s">
        <v>400</v>
      </c>
      <c r="BL28" s="218" t="s">
        <v>400</v>
      </c>
      <c r="BM28" s="196" t="s">
        <v>400</v>
      </c>
      <c r="BN28" s="196" t="s">
        <v>400</v>
      </c>
      <c r="BO28" s="196" t="s">
        <v>400</v>
      </c>
      <c r="BP28" s="196" t="s">
        <v>400</v>
      </c>
      <c r="BQ28" s="196" t="s">
        <v>400</v>
      </c>
      <c r="BR28" s="196"/>
      <c r="BS28" s="196"/>
      <c r="BT28" s="196"/>
      <c r="BU28" s="196"/>
      <c r="BV28" s="196"/>
      <c r="BW28" s="196"/>
      <c r="BX28" s="196"/>
      <c r="BY28" s="196"/>
      <c r="BZ28" s="171"/>
      <c r="CA28" s="186">
        <v>1.026</v>
      </c>
      <c r="CB28" s="175">
        <v>1.0262298089999999</v>
      </c>
      <c r="CC28" s="180">
        <v>1.4368000000000001</v>
      </c>
      <c r="CD28" s="180">
        <v>0.42330000000000001</v>
      </c>
      <c r="CE28" s="171"/>
      <c r="CF28" s="171"/>
      <c r="CG28" s="180">
        <v>2.3E-3</v>
      </c>
      <c r="CH28" s="180"/>
      <c r="CI28" s="180">
        <v>2.1299999999999999E-2</v>
      </c>
      <c r="CJ28" s="180"/>
      <c r="CK28" s="180">
        <v>0</v>
      </c>
      <c r="CL28" s="180">
        <v>2.5999999999999999E-3</v>
      </c>
      <c r="CM28" s="180"/>
      <c r="CN28" s="180">
        <v>2.6599999999999999E-2</v>
      </c>
      <c r="CO28" s="180"/>
      <c r="CP28" s="180"/>
      <c r="CQ28" s="180">
        <v>1E-3</v>
      </c>
      <c r="CR28" s="180"/>
      <c r="CS28" s="180">
        <v>1.67E-2</v>
      </c>
      <c r="CT28" s="180"/>
      <c r="CU28" s="180">
        <v>2.0000000000000001E-4</v>
      </c>
      <c r="CV28" s="180">
        <v>1.1999999999999999E-3</v>
      </c>
      <c r="CW28" s="180"/>
      <c r="CX28" s="180">
        <v>2.0899999999999998E-2</v>
      </c>
      <c r="CY28" s="180"/>
      <c r="CZ28" s="180">
        <v>2.0000000000000001E-4</v>
      </c>
      <c r="DA28" s="180"/>
    </row>
    <row r="29" spans="1:105" x14ac:dyDescent="0.25">
      <c r="A29" s="177" t="s">
        <v>13</v>
      </c>
      <c r="B29" s="177"/>
      <c r="C29" s="177"/>
      <c r="D29" s="184"/>
      <c r="E29" s="184"/>
      <c r="F29" s="177" t="s">
        <v>79</v>
      </c>
      <c r="G29" s="175"/>
      <c r="H29" s="175"/>
      <c r="I29" s="219"/>
      <c r="J29" s="196"/>
      <c r="K29" s="196"/>
      <c r="L29" s="196">
        <v>0.42</v>
      </c>
      <c r="M29" s="196"/>
      <c r="N29" s="218" t="s">
        <v>593</v>
      </c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6"/>
      <c r="AQ29" s="196"/>
      <c r="AR29" s="196"/>
      <c r="AS29" s="196"/>
      <c r="AT29" s="196"/>
      <c r="AU29" s="196"/>
      <c r="AV29" s="196"/>
      <c r="AW29" s="196"/>
      <c r="AX29" s="196"/>
      <c r="AY29" s="196"/>
      <c r="AZ29" s="196"/>
      <c r="BA29" s="216" t="s">
        <v>593</v>
      </c>
      <c r="BB29" s="216" t="s">
        <v>593</v>
      </c>
      <c r="BC29" s="216" t="s">
        <v>593</v>
      </c>
      <c r="BD29" s="216" t="s">
        <v>593</v>
      </c>
      <c r="BE29" s="216" t="s">
        <v>593</v>
      </c>
      <c r="BF29" s="218"/>
      <c r="BH29" s="218"/>
      <c r="BI29" s="218"/>
      <c r="BJ29" s="218" t="s">
        <v>593</v>
      </c>
      <c r="BK29" s="218"/>
      <c r="BL29" s="218" t="s">
        <v>593</v>
      </c>
      <c r="BM29" s="218"/>
      <c r="BN29" s="218"/>
      <c r="BO29" s="218"/>
      <c r="BP29" s="218"/>
      <c r="BQ29" s="218"/>
      <c r="BR29" s="218"/>
      <c r="BS29" s="218"/>
      <c r="BT29" s="218"/>
      <c r="BU29" s="218"/>
      <c r="BV29" s="218"/>
      <c r="BW29" s="218"/>
      <c r="BX29" s="218"/>
      <c r="BY29" s="218"/>
      <c r="CA29" s="175"/>
      <c r="CB29" s="175"/>
      <c r="CC29" s="184"/>
      <c r="CD29" s="180">
        <v>0.57669999999999999</v>
      </c>
      <c r="CG29" s="184"/>
      <c r="CH29" s="184"/>
      <c r="CI29" s="184"/>
      <c r="CJ29" s="184"/>
      <c r="CK29" s="184"/>
      <c r="CL29" s="180"/>
      <c r="CM29" s="180"/>
      <c r="CN29" s="180"/>
      <c r="CO29" s="180"/>
      <c r="CP29" s="180"/>
      <c r="CQ29" s="184"/>
      <c r="CR29" s="184"/>
      <c r="CS29" s="184"/>
      <c r="CT29" s="184"/>
      <c r="CU29" s="184"/>
      <c r="CV29" s="180"/>
      <c r="CW29" s="180"/>
      <c r="CX29" s="180"/>
      <c r="CY29" s="180"/>
      <c r="CZ29" s="180"/>
      <c r="DA29" s="184"/>
    </row>
    <row r="30" spans="1:105" x14ac:dyDescent="0.25">
      <c r="A30" s="177" t="s">
        <v>13</v>
      </c>
      <c r="B30" s="177"/>
      <c r="C30" s="177"/>
      <c r="D30" s="184"/>
      <c r="E30" s="184"/>
      <c r="F30" s="177" t="s">
        <v>73</v>
      </c>
      <c r="G30" s="175"/>
      <c r="H30" s="175"/>
      <c r="I30" s="219"/>
      <c r="J30" s="196"/>
      <c r="K30" s="196"/>
      <c r="L30" s="196">
        <v>0.57999999999999996</v>
      </c>
      <c r="M30" s="196"/>
      <c r="N30" s="218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6"/>
      <c r="AQ30" s="196"/>
      <c r="AR30" s="196"/>
      <c r="AS30" s="196"/>
      <c r="AT30" s="196"/>
      <c r="AU30" s="196"/>
      <c r="AV30" s="196"/>
      <c r="AW30" s="196"/>
      <c r="AX30" s="196"/>
      <c r="AY30" s="196"/>
      <c r="AZ30" s="196"/>
      <c r="BA30" s="216"/>
      <c r="BB30" s="216"/>
      <c r="BC30" s="216"/>
      <c r="BD30" s="216"/>
      <c r="BE30" s="216"/>
      <c r="BF30" s="218"/>
      <c r="BH30" s="218"/>
      <c r="BI30" s="218"/>
      <c r="BJ30" s="218"/>
      <c r="BK30" s="218"/>
      <c r="BL30" s="218"/>
      <c r="BM30" s="218"/>
      <c r="BN30" s="218"/>
      <c r="BO30" s="218"/>
      <c r="BP30" s="218"/>
      <c r="BQ30" s="218"/>
      <c r="BR30" s="218"/>
      <c r="BS30" s="218"/>
      <c r="BT30" s="218"/>
      <c r="BU30" s="218"/>
      <c r="BV30" s="218"/>
      <c r="BW30" s="218"/>
      <c r="BX30" s="218"/>
      <c r="BY30" s="218"/>
      <c r="CA30" s="175"/>
      <c r="CB30" s="175"/>
      <c r="CC30" s="184"/>
      <c r="CD30" s="180"/>
      <c r="CG30" s="184"/>
      <c r="CH30" s="184"/>
      <c r="CI30" s="184"/>
      <c r="CJ30" s="184"/>
      <c r="CK30" s="184"/>
      <c r="CL30" s="180"/>
      <c r="CM30" s="180"/>
      <c r="CN30" s="180"/>
      <c r="CO30" s="180"/>
      <c r="CP30" s="180"/>
      <c r="CQ30" s="184"/>
      <c r="CR30" s="184"/>
      <c r="CS30" s="184"/>
      <c r="CT30" s="184"/>
      <c r="CU30" s="184"/>
      <c r="CV30" s="180"/>
      <c r="CW30" s="180"/>
      <c r="CX30" s="180"/>
      <c r="CY30" s="180"/>
      <c r="CZ30" s="180"/>
      <c r="DA30" s="184"/>
    </row>
    <row r="31" spans="1:105" x14ac:dyDescent="0.25">
      <c r="A31" s="177" t="s">
        <v>13</v>
      </c>
      <c r="B31" s="177" t="s">
        <v>292</v>
      </c>
      <c r="C31" s="177" t="s">
        <v>293</v>
      </c>
      <c r="D31" s="177" t="s">
        <v>595</v>
      </c>
      <c r="E31" s="177" t="s">
        <v>125</v>
      </c>
      <c r="F31" s="184"/>
      <c r="G31" s="178">
        <v>2010</v>
      </c>
      <c r="H31" s="178">
        <v>50</v>
      </c>
      <c r="I31" s="219">
        <v>31.54</v>
      </c>
      <c r="J31" s="196">
        <v>0.15</v>
      </c>
      <c r="K31" s="196">
        <v>0.81</v>
      </c>
      <c r="L31" s="196"/>
      <c r="M31" s="196">
        <v>2545.6999999999998</v>
      </c>
      <c r="N31" s="218">
        <v>2545.6999999999998</v>
      </c>
      <c r="O31" s="196"/>
      <c r="P31" s="196">
        <v>8.6199999999999992</v>
      </c>
      <c r="Q31" s="196">
        <v>0.2</v>
      </c>
      <c r="R31" s="196" t="s">
        <v>400</v>
      </c>
      <c r="S31" s="196" t="s">
        <v>400</v>
      </c>
      <c r="T31" s="196" t="s">
        <v>400</v>
      </c>
      <c r="U31" s="196" t="s">
        <v>400</v>
      </c>
      <c r="V31" s="196" t="s">
        <v>400</v>
      </c>
      <c r="W31" s="196">
        <v>0</v>
      </c>
      <c r="X31" s="196" t="s">
        <v>400</v>
      </c>
      <c r="Y31" s="196">
        <v>0</v>
      </c>
      <c r="Z31" s="196">
        <v>0</v>
      </c>
      <c r="AA31" s="196" t="s">
        <v>400</v>
      </c>
      <c r="AB31" s="196">
        <v>0</v>
      </c>
      <c r="AC31" s="196" t="s">
        <v>400</v>
      </c>
      <c r="AD31" s="196">
        <v>0</v>
      </c>
      <c r="AE31" s="196">
        <v>0</v>
      </c>
      <c r="AF31" s="196" t="s">
        <v>400</v>
      </c>
      <c r="AG31" s="196">
        <v>0</v>
      </c>
      <c r="AH31" s="196" t="s">
        <v>400</v>
      </c>
      <c r="AI31" s="196">
        <v>0</v>
      </c>
      <c r="AJ31" s="196">
        <v>0</v>
      </c>
      <c r="AK31" s="196" t="s">
        <v>400</v>
      </c>
      <c r="AL31" s="196">
        <v>0</v>
      </c>
      <c r="AM31" s="196" t="s">
        <v>400</v>
      </c>
      <c r="AN31" s="196">
        <v>0</v>
      </c>
      <c r="AO31" s="196">
        <v>0</v>
      </c>
      <c r="AP31" s="196" t="s">
        <v>400</v>
      </c>
      <c r="AQ31" s="196">
        <v>0</v>
      </c>
      <c r="AR31" s="196" t="s">
        <v>400</v>
      </c>
      <c r="AS31" s="196">
        <v>0</v>
      </c>
      <c r="AT31" s="196">
        <v>0</v>
      </c>
      <c r="AU31" s="196" t="s">
        <v>400</v>
      </c>
      <c r="AV31" s="196">
        <v>0</v>
      </c>
      <c r="AW31" s="196" t="s">
        <v>400</v>
      </c>
      <c r="AX31" s="196">
        <v>0</v>
      </c>
      <c r="AY31" s="196">
        <v>0</v>
      </c>
      <c r="AZ31" s="196" t="s">
        <v>400</v>
      </c>
      <c r="BA31" s="216">
        <v>0</v>
      </c>
      <c r="BB31" s="216" t="s">
        <v>400</v>
      </c>
      <c r="BC31" s="216">
        <v>0</v>
      </c>
      <c r="BD31" s="216">
        <v>0</v>
      </c>
      <c r="BE31" s="216" t="s">
        <v>400</v>
      </c>
      <c r="BF31" s="218"/>
      <c r="BG31" s="171"/>
      <c r="BH31" s="218"/>
      <c r="BI31" s="218" t="s">
        <v>400</v>
      </c>
      <c r="BJ31" s="218" t="s">
        <v>400</v>
      </c>
      <c r="BK31" s="218" t="s">
        <v>400</v>
      </c>
      <c r="BL31" s="218" t="s">
        <v>400</v>
      </c>
      <c r="BM31" s="196" t="s">
        <v>400</v>
      </c>
      <c r="BN31" s="196" t="s">
        <v>400</v>
      </c>
      <c r="BO31" s="196" t="s">
        <v>400</v>
      </c>
      <c r="BP31" s="196" t="s">
        <v>400</v>
      </c>
      <c r="BQ31" s="196" t="s">
        <v>400</v>
      </c>
      <c r="BR31" s="196"/>
      <c r="BS31" s="196"/>
      <c r="BT31" s="196"/>
      <c r="BU31" s="196"/>
      <c r="BV31" s="196"/>
      <c r="BW31" s="196"/>
      <c r="BX31" s="196"/>
      <c r="BY31" s="196"/>
      <c r="BZ31" s="171"/>
      <c r="CA31" s="186">
        <v>1.026</v>
      </c>
      <c r="CB31" s="175">
        <v>1.0262298089999999</v>
      </c>
      <c r="CC31" s="180">
        <v>1.2345999999999999</v>
      </c>
      <c r="CD31" s="180">
        <v>0.42199999999999999</v>
      </c>
      <c r="CE31" s="171"/>
      <c r="CF31" s="171"/>
      <c r="CG31" s="180"/>
      <c r="CH31" s="180"/>
      <c r="CI31" s="180">
        <v>0</v>
      </c>
      <c r="CJ31" s="180"/>
      <c r="CK31" s="180">
        <v>0</v>
      </c>
      <c r="CL31" s="180"/>
      <c r="CM31" s="180"/>
      <c r="CN31" s="180">
        <v>0</v>
      </c>
      <c r="CO31" s="180"/>
      <c r="CP31" s="180">
        <v>0</v>
      </c>
      <c r="CQ31" s="180"/>
      <c r="CR31" s="180"/>
      <c r="CS31" s="180">
        <v>1.1000000000000001E-3</v>
      </c>
      <c r="CT31" s="180"/>
      <c r="CU31" s="180">
        <v>0</v>
      </c>
      <c r="CV31" s="180"/>
      <c r="CW31" s="180"/>
      <c r="CX31" s="180">
        <v>1.2999999999999999E-3</v>
      </c>
      <c r="CY31" s="180"/>
      <c r="CZ31" s="180">
        <v>0</v>
      </c>
      <c r="DA31" s="180"/>
    </row>
    <row r="32" spans="1:105" x14ac:dyDescent="0.25">
      <c r="A32" s="177" t="s">
        <v>13</v>
      </c>
      <c r="B32" s="177"/>
      <c r="C32" s="184"/>
      <c r="D32" s="184"/>
      <c r="E32" s="184"/>
      <c r="F32" s="177" t="s">
        <v>79</v>
      </c>
      <c r="G32" s="175"/>
      <c r="H32" s="175"/>
      <c r="I32" s="219"/>
      <c r="J32" s="196"/>
      <c r="K32" s="196"/>
      <c r="L32" s="196">
        <v>0.42</v>
      </c>
      <c r="M32" s="196"/>
      <c r="N32" s="218" t="s">
        <v>593</v>
      </c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6"/>
      <c r="AQ32" s="196"/>
      <c r="AR32" s="196"/>
      <c r="AS32" s="196"/>
      <c r="AT32" s="196"/>
      <c r="AU32" s="196"/>
      <c r="AV32" s="196"/>
      <c r="AW32" s="196"/>
      <c r="AX32" s="196"/>
      <c r="AY32" s="196"/>
      <c r="AZ32" s="196"/>
      <c r="BA32" s="216" t="s">
        <v>593</v>
      </c>
      <c r="BB32" s="216" t="s">
        <v>593</v>
      </c>
      <c r="BC32" s="216" t="s">
        <v>593</v>
      </c>
      <c r="BD32" s="216" t="s">
        <v>593</v>
      </c>
      <c r="BE32" s="216" t="s">
        <v>593</v>
      </c>
      <c r="BF32" s="218"/>
      <c r="BH32" s="218"/>
      <c r="BI32" s="218"/>
      <c r="BJ32" s="218" t="s">
        <v>593</v>
      </c>
      <c r="BK32" s="218"/>
      <c r="BL32" s="218" t="s">
        <v>593</v>
      </c>
      <c r="BM32" s="218"/>
      <c r="BN32" s="218"/>
      <c r="BO32" s="218"/>
      <c r="BP32" s="218"/>
      <c r="BQ32" s="218"/>
      <c r="BR32" s="218"/>
      <c r="BS32" s="218"/>
      <c r="BT32" s="218"/>
      <c r="BU32" s="218"/>
      <c r="BV32" s="218"/>
      <c r="BW32" s="218"/>
      <c r="BX32" s="218"/>
      <c r="BY32" s="218"/>
      <c r="CA32" s="175"/>
      <c r="CB32" s="175"/>
      <c r="CC32" s="185"/>
      <c r="CD32" s="180">
        <v>0.57799999999999996</v>
      </c>
      <c r="CG32" s="184"/>
      <c r="CH32" s="184"/>
      <c r="CI32" s="184"/>
      <c r="CJ32" s="184"/>
      <c r="CK32" s="184"/>
      <c r="CL32" s="180"/>
      <c r="CM32" s="180"/>
      <c r="CN32" s="180"/>
      <c r="CO32" s="180"/>
      <c r="CP32" s="180"/>
      <c r="CQ32" s="184"/>
      <c r="CR32" s="184"/>
      <c r="CS32" s="184"/>
      <c r="CT32" s="184"/>
      <c r="CU32" s="184"/>
      <c r="CV32" s="180"/>
      <c r="CW32" s="180"/>
      <c r="CX32" s="180"/>
      <c r="CY32" s="180"/>
      <c r="CZ32" s="180"/>
      <c r="DA32" s="184"/>
    </row>
    <row r="33" spans="1:82" x14ac:dyDescent="0.25">
      <c r="A33" s="177" t="s">
        <v>13</v>
      </c>
      <c r="B33" s="177"/>
      <c r="C33" s="184"/>
      <c r="D33" s="184"/>
      <c r="E33" s="184"/>
      <c r="F33" s="177" t="s">
        <v>73</v>
      </c>
      <c r="G33" s="175"/>
      <c r="H33" s="175"/>
      <c r="I33" s="219"/>
      <c r="J33" s="196"/>
      <c r="K33" s="196"/>
      <c r="L33" s="196">
        <v>0.57999999999999996</v>
      </c>
      <c r="M33" s="196"/>
      <c r="N33" s="218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6"/>
      <c r="AQ33" s="196"/>
      <c r="AR33" s="196"/>
      <c r="AS33" s="196"/>
      <c r="AT33" s="196"/>
      <c r="AU33" s="196"/>
      <c r="AV33" s="196"/>
      <c r="AW33" s="196"/>
      <c r="AX33" s="196"/>
      <c r="AY33" s="196"/>
      <c r="AZ33" s="196"/>
      <c r="BA33" s="216"/>
      <c r="BB33" s="216"/>
      <c r="BC33" s="216"/>
      <c r="BD33" s="216"/>
      <c r="BE33" s="216"/>
      <c r="BF33" s="218"/>
      <c r="BH33" s="218"/>
      <c r="BI33" s="218"/>
      <c r="BJ33" s="218"/>
      <c r="BK33" s="218"/>
      <c r="BL33" s="218"/>
      <c r="BM33" s="218"/>
      <c r="BN33" s="218"/>
      <c r="BO33" s="218"/>
      <c r="BP33" s="218"/>
      <c r="BQ33" s="218"/>
      <c r="BR33" s="218"/>
      <c r="BS33" s="218"/>
      <c r="BT33" s="218"/>
      <c r="BU33" s="218"/>
      <c r="BV33" s="218"/>
      <c r="BW33" s="218"/>
      <c r="BX33" s="218"/>
      <c r="BY33" s="218"/>
      <c r="CA33" s="175"/>
      <c r="CB33" s="175"/>
      <c r="CC33" s="185"/>
      <c r="CD33" s="180"/>
    </row>
    <row r="39" spans="1:82" s="168" customFormat="1" x14ac:dyDescent="0.25">
      <c r="A39" s="190" t="s">
        <v>596</v>
      </c>
      <c r="B39" s="191"/>
      <c r="C39" s="192"/>
      <c r="D39" s="191"/>
      <c r="E39" s="191"/>
      <c r="F39" s="191"/>
      <c r="G39" s="193"/>
      <c r="H39" s="193"/>
      <c r="I39" s="221"/>
      <c r="J39" s="199"/>
      <c r="K39" s="199"/>
      <c r="L39" s="199"/>
      <c r="M39" s="199"/>
      <c r="N39" s="217" t="s">
        <v>593</v>
      </c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  <c r="AF39" s="199"/>
      <c r="AG39" s="199"/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222" t="s">
        <v>593</v>
      </c>
      <c r="BB39" s="222" t="s">
        <v>593</v>
      </c>
      <c r="BC39" s="222" t="s">
        <v>593</v>
      </c>
      <c r="BD39" s="222" t="s">
        <v>593</v>
      </c>
      <c r="BE39" s="222" t="s">
        <v>593</v>
      </c>
      <c r="BF39" s="222"/>
      <c r="BH39" s="217"/>
      <c r="BI39" s="217"/>
      <c r="BJ39" s="217" t="s">
        <v>593</v>
      </c>
      <c r="BK39" s="217"/>
      <c r="BL39" s="217" t="s">
        <v>593</v>
      </c>
      <c r="BM39" s="217"/>
      <c r="BN39" s="217"/>
      <c r="BO39" s="217"/>
      <c r="BP39" s="217"/>
      <c r="BQ39" s="217"/>
      <c r="BR39" s="217"/>
      <c r="BS39" s="217"/>
      <c r="BT39" s="217"/>
      <c r="BU39" s="217"/>
      <c r="BV39" s="217"/>
      <c r="BW39" s="217"/>
      <c r="BX39" s="217"/>
      <c r="BY39" s="217"/>
      <c r="CA39" s="193"/>
      <c r="CB39" s="193"/>
      <c r="CC39" s="194"/>
      <c r="CD39" s="194"/>
    </row>
    <row r="40" spans="1:82" s="168" customFormat="1" x14ac:dyDescent="0.25">
      <c r="A40" s="183" t="s">
        <v>295</v>
      </c>
      <c r="B40" s="183" t="s">
        <v>339</v>
      </c>
      <c r="C40" s="183" t="s">
        <v>340</v>
      </c>
      <c r="D40" s="177" t="s">
        <v>448</v>
      </c>
      <c r="E40" s="177" t="s">
        <v>52</v>
      </c>
      <c r="F40" s="177" t="s">
        <v>69</v>
      </c>
      <c r="G40" s="178">
        <v>2010</v>
      </c>
      <c r="H40" s="178">
        <v>25</v>
      </c>
      <c r="I40" s="219">
        <v>1</v>
      </c>
      <c r="J40" s="196">
        <v>1.75</v>
      </c>
      <c r="K40" s="196">
        <v>0.81</v>
      </c>
      <c r="L40" s="196"/>
      <c r="M40" s="196">
        <v>1.79</v>
      </c>
      <c r="N40" s="218">
        <v>1.79</v>
      </c>
      <c r="O40" s="196">
        <v>0.02</v>
      </c>
      <c r="P40" s="218"/>
      <c r="Q40" s="196">
        <v>0.28000000000000003</v>
      </c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 t="s">
        <v>593</v>
      </c>
      <c r="BB40" s="216" t="s">
        <v>593</v>
      </c>
      <c r="BC40" s="216" t="s">
        <v>593</v>
      </c>
      <c r="BD40" s="216" t="s">
        <v>593</v>
      </c>
      <c r="BE40" s="216" t="s">
        <v>593</v>
      </c>
      <c r="BF40" s="216"/>
      <c r="BH40" s="218" t="s">
        <v>400</v>
      </c>
      <c r="BI40" s="218" t="s">
        <v>400</v>
      </c>
      <c r="BJ40" s="218" t="s">
        <v>400</v>
      </c>
      <c r="BK40" s="218" t="s">
        <v>400</v>
      </c>
      <c r="BL40" s="218" t="s">
        <v>400</v>
      </c>
      <c r="BM40" s="216" t="s">
        <v>400</v>
      </c>
      <c r="BN40" s="216" t="s">
        <v>400</v>
      </c>
      <c r="BO40" s="216" t="s">
        <v>400</v>
      </c>
      <c r="BP40" s="216" t="s">
        <v>400</v>
      </c>
      <c r="BQ40" s="216" t="s">
        <v>400</v>
      </c>
      <c r="BR40" s="216" t="s">
        <v>400</v>
      </c>
      <c r="BS40" s="216" t="s">
        <v>400</v>
      </c>
      <c r="BT40" s="216" t="s">
        <v>400</v>
      </c>
      <c r="BU40" s="216" t="s">
        <v>400</v>
      </c>
      <c r="BV40" s="216" t="s">
        <v>400</v>
      </c>
      <c r="BW40" s="216" t="s">
        <v>400</v>
      </c>
      <c r="BX40" s="216" t="s">
        <v>400</v>
      </c>
      <c r="BY40" s="216" t="s">
        <v>400</v>
      </c>
      <c r="CA40" s="174"/>
      <c r="CB40" s="175"/>
      <c r="CC40" s="180">
        <v>1.2345999999999999</v>
      </c>
      <c r="CD40" s="179">
        <v>1</v>
      </c>
    </row>
    <row r="41" spans="1:82" s="168" customFormat="1" x14ac:dyDescent="0.25">
      <c r="A41" s="183" t="s">
        <v>295</v>
      </c>
      <c r="B41" s="183" t="s">
        <v>341</v>
      </c>
      <c r="C41" s="183" t="s">
        <v>342</v>
      </c>
      <c r="D41" s="177" t="s">
        <v>448</v>
      </c>
      <c r="E41" s="177" t="s">
        <v>52</v>
      </c>
      <c r="F41" s="177" t="s">
        <v>69</v>
      </c>
      <c r="G41" s="178">
        <v>2010</v>
      </c>
      <c r="H41" s="178">
        <v>25</v>
      </c>
      <c r="I41" s="219">
        <v>1</v>
      </c>
      <c r="J41" s="196">
        <v>1.75</v>
      </c>
      <c r="K41" s="196">
        <v>0.87</v>
      </c>
      <c r="L41" s="196"/>
      <c r="M41" s="196">
        <v>2.46</v>
      </c>
      <c r="N41" s="218">
        <v>2.46</v>
      </c>
      <c r="O41" s="196">
        <v>0.01</v>
      </c>
      <c r="P41" s="218"/>
      <c r="Q41" s="196">
        <v>0.28000000000000003</v>
      </c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 t="s">
        <v>593</v>
      </c>
      <c r="BB41" s="216" t="s">
        <v>593</v>
      </c>
      <c r="BC41" s="216" t="s">
        <v>593</v>
      </c>
      <c r="BD41" s="216" t="s">
        <v>593</v>
      </c>
      <c r="BE41" s="216" t="s">
        <v>593</v>
      </c>
      <c r="BF41" s="216"/>
      <c r="BH41" s="218" t="s">
        <v>400</v>
      </c>
      <c r="BI41" s="218" t="s">
        <v>400</v>
      </c>
      <c r="BJ41" s="218" t="s">
        <v>400</v>
      </c>
      <c r="BK41" s="218" t="s">
        <v>400</v>
      </c>
      <c r="BL41" s="218" t="s">
        <v>400</v>
      </c>
      <c r="BM41" s="216" t="s">
        <v>400</v>
      </c>
      <c r="BN41" s="216" t="s">
        <v>400</v>
      </c>
      <c r="BO41" s="216" t="s">
        <v>400</v>
      </c>
      <c r="BP41" s="216" t="s">
        <v>400</v>
      </c>
      <c r="BQ41" s="216" t="s">
        <v>400</v>
      </c>
      <c r="BR41" s="216" t="s">
        <v>400</v>
      </c>
      <c r="BS41" s="216" t="s">
        <v>400</v>
      </c>
      <c r="BT41" s="216" t="s">
        <v>400</v>
      </c>
      <c r="BU41" s="216" t="s">
        <v>400</v>
      </c>
      <c r="BV41" s="216" t="s">
        <v>400</v>
      </c>
      <c r="BW41" s="216" t="s">
        <v>400</v>
      </c>
      <c r="BX41" s="216" t="s">
        <v>400</v>
      </c>
      <c r="BY41" s="216" t="s">
        <v>400</v>
      </c>
      <c r="CA41" s="174"/>
      <c r="CB41" s="175"/>
      <c r="CC41" s="180">
        <v>1.1494</v>
      </c>
      <c r="CD41" s="179">
        <v>1</v>
      </c>
    </row>
    <row r="42" spans="1:82" s="168" customFormat="1" x14ac:dyDescent="0.25">
      <c r="A42" s="183" t="s">
        <v>295</v>
      </c>
      <c r="B42" s="183" t="s">
        <v>343</v>
      </c>
      <c r="C42" s="183" t="s">
        <v>344</v>
      </c>
      <c r="D42" s="177" t="s">
        <v>448</v>
      </c>
      <c r="E42" s="177" t="s">
        <v>52</v>
      </c>
      <c r="F42" s="177" t="s">
        <v>69</v>
      </c>
      <c r="G42" s="178">
        <v>2020</v>
      </c>
      <c r="H42" s="178">
        <v>25</v>
      </c>
      <c r="I42" s="219">
        <v>1</v>
      </c>
      <c r="J42" s="196">
        <v>1.75</v>
      </c>
      <c r="K42" s="196">
        <v>0.82</v>
      </c>
      <c r="L42" s="196"/>
      <c r="M42" s="196">
        <v>1.78</v>
      </c>
      <c r="N42" s="218">
        <v>1.78</v>
      </c>
      <c r="O42" s="196">
        <v>0.02</v>
      </c>
      <c r="P42" s="218"/>
      <c r="Q42" s="196">
        <v>0.28000000000000003</v>
      </c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 t="s">
        <v>593</v>
      </c>
      <c r="BB42" s="216" t="s">
        <v>593</v>
      </c>
      <c r="BC42" s="216" t="s">
        <v>593</v>
      </c>
      <c r="BD42" s="216" t="s">
        <v>593</v>
      </c>
      <c r="BE42" s="216" t="s">
        <v>593</v>
      </c>
      <c r="BF42" s="216"/>
      <c r="BH42" s="218" t="s">
        <v>400</v>
      </c>
      <c r="BI42" s="218"/>
      <c r="BJ42" s="218" t="s">
        <v>593</v>
      </c>
      <c r="BK42" s="218"/>
      <c r="BL42" s="218" t="s">
        <v>593</v>
      </c>
      <c r="BM42" s="216" t="s">
        <v>400</v>
      </c>
      <c r="BN42" s="216" t="s">
        <v>400</v>
      </c>
      <c r="BO42" s="216" t="s">
        <v>400</v>
      </c>
      <c r="BP42" s="216" t="s">
        <v>400</v>
      </c>
      <c r="BQ42" s="216" t="s">
        <v>400</v>
      </c>
      <c r="BR42" s="216" t="s">
        <v>400</v>
      </c>
      <c r="BS42" s="216" t="s">
        <v>400</v>
      </c>
      <c r="BT42" s="216" t="s">
        <v>400</v>
      </c>
      <c r="BU42" s="216" t="s">
        <v>400</v>
      </c>
      <c r="BV42" s="216" t="s">
        <v>400</v>
      </c>
      <c r="BW42" s="216" t="s">
        <v>400</v>
      </c>
      <c r="BX42" s="216" t="s">
        <v>400</v>
      </c>
      <c r="BY42" s="216" t="s">
        <v>400</v>
      </c>
      <c r="CA42" s="174"/>
      <c r="CB42" s="175"/>
      <c r="CC42" s="180">
        <v>1.2270000000000001</v>
      </c>
      <c r="CD42" s="179">
        <v>1</v>
      </c>
    </row>
    <row r="43" spans="1:82" s="168" customFormat="1" x14ac:dyDescent="0.25">
      <c r="A43" s="183" t="s">
        <v>295</v>
      </c>
      <c r="B43" s="183" t="s">
        <v>345</v>
      </c>
      <c r="C43" s="183" t="s">
        <v>346</v>
      </c>
      <c r="D43" s="177" t="s">
        <v>448</v>
      </c>
      <c r="E43" s="177" t="s">
        <v>52</v>
      </c>
      <c r="F43" s="177" t="s">
        <v>69</v>
      </c>
      <c r="G43" s="178">
        <v>2020</v>
      </c>
      <c r="H43" s="178">
        <v>25</v>
      </c>
      <c r="I43" s="219">
        <v>1</v>
      </c>
      <c r="J43" s="196">
        <v>1.75</v>
      </c>
      <c r="K43" s="196">
        <v>0.87</v>
      </c>
      <c r="L43" s="196"/>
      <c r="M43" s="196">
        <v>2.46</v>
      </c>
      <c r="N43" s="218">
        <v>2.46</v>
      </c>
      <c r="O43" s="196">
        <v>0.01</v>
      </c>
      <c r="P43" s="218"/>
      <c r="Q43" s="196">
        <v>0.28000000000000003</v>
      </c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 t="s">
        <v>593</v>
      </c>
      <c r="BB43" s="216" t="s">
        <v>593</v>
      </c>
      <c r="BC43" s="216" t="s">
        <v>593</v>
      </c>
      <c r="BD43" s="216" t="s">
        <v>593</v>
      </c>
      <c r="BE43" s="216" t="s">
        <v>593</v>
      </c>
      <c r="BF43" s="216"/>
      <c r="BH43" s="218" t="s">
        <v>400</v>
      </c>
      <c r="BI43" s="218"/>
      <c r="BJ43" s="218" t="s">
        <v>593</v>
      </c>
      <c r="BK43" s="218"/>
      <c r="BL43" s="218" t="s">
        <v>593</v>
      </c>
      <c r="BM43" s="216" t="s">
        <v>400</v>
      </c>
      <c r="BN43" s="216" t="s">
        <v>400</v>
      </c>
      <c r="BO43" s="216" t="s">
        <v>400</v>
      </c>
      <c r="BP43" s="216" t="s">
        <v>400</v>
      </c>
      <c r="BQ43" s="216" t="s">
        <v>400</v>
      </c>
      <c r="BR43" s="216" t="s">
        <v>400</v>
      </c>
      <c r="BS43" s="216" t="s">
        <v>400</v>
      </c>
      <c r="BT43" s="216" t="s">
        <v>400</v>
      </c>
      <c r="BU43" s="216" t="s">
        <v>400</v>
      </c>
      <c r="BV43" s="216" t="s">
        <v>400</v>
      </c>
      <c r="BW43" s="216" t="s">
        <v>400</v>
      </c>
      <c r="BX43" s="216" t="s">
        <v>400</v>
      </c>
      <c r="BY43" s="216" t="s">
        <v>400</v>
      </c>
      <c r="CA43" s="174"/>
      <c r="CB43" s="175"/>
      <c r="CC43" s="180">
        <v>1.1494</v>
      </c>
      <c r="CD43" s="179">
        <v>1</v>
      </c>
    </row>
    <row r="44" spans="1:82" s="168" customFormat="1" x14ac:dyDescent="0.25">
      <c r="A44" s="183" t="s">
        <v>295</v>
      </c>
      <c r="B44" s="183" t="s">
        <v>328</v>
      </c>
      <c r="C44" s="183" t="s">
        <v>329</v>
      </c>
      <c r="D44" s="177" t="s">
        <v>448</v>
      </c>
      <c r="E44" s="177" t="s">
        <v>56</v>
      </c>
      <c r="F44" s="177" t="s">
        <v>67</v>
      </c>
      <c r="G44" s="178">
        <v>2010</v>
      </c>
      <c r="H44" s="178">
        <v>25</v>
      </c>
      <c r="I44" s="219">
        <v>1</v>
      </c>
      <c r="J44" s="196">
        <v>0.18</v>
      </c>
      <c r="K44" s="196">
        <v>0.78</v>
      </c>
      <c r="L44" s="196"/>
      <c r="M44" s="196">
        <v>2.52</v>
      </c>
      <c r="N44" s="218">
        <v>2.52</v>
      </c>
      <c r="O44" s="196">
        <v>7.0000000000000007E-2</v>
      </c>
      <c r="P44" s="218"/>
      <c r="Q44" s="196">
        <v>0.28000000000000003</v>
      </c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 t="s">
        <v>593</v>
      </c>
      <c r="BB44" s="216" t="s">
        <v>593</v>
      </c>
      <c r="BC44" s="216" t="s">
        <v>593</v>
      </c>
      <c r="BD44" s="216" t="s">
        <v>593</v>
      </c>
      <c r="BE44" s="216" t="s">
        <v>593</v>
      </c>
      <c r="BF44" s="216"/>
      <c r="BH44" s="218" t="s">
        <v>400</v>
      </c>
      <c r="BI44" s="218" t="s">
        <v>400</v>
      </c>
      <c r="BJ44" s="218" t="s">
        <v>400</v>
      </c>
      <c r="BK44" s="218" t="s">
        <v>400</v>
      </c>
      <c r="BL44" s="218" t="s">
        <v>400</v>
      </c>
      <c r="BM44" s="216" t="s">
        <v>400</v>
      </c>
      <c r="BN44" s="216" t="s">
        <v>400</v>
      </c>
      <c r="BO44" s="216" t="s">
        <v>400</v>
      </c>
      <c r="BP44" s="216" t="s">
        <v>400</v>
      </c>
      <c r="BQ44" s="216" t="s">
        <v>400</v>
      </c>
      <c r="BR44" s="216"/>
      <c r="BS44" s="216"/>
      <c r="BT44" s="216"/>
      <c r="BU44" s="216"/>
      <c r="BV44" s="216"/>
      <c r="BW44" s="216"/>
      <c r="BX44" s="216"/>
      <c r="BY44" s="216"/>
      <c r="CA44" s="174"/>
      <c r="CB44" s="175"/>
      <c r="CC44" s="180">
        <v>1.2821</v>
      </c>
      <c r="CD44" s="179">
        <v>1</v>
      </c>
    </row>
    <row r="45" spans="1:82" s="168" customFormat="1" x14ac:dyDescent="0.25">
      <c r="A45" s="183" t="s">
        <v>295</v>
      </c>
      <c r="B45" s="183" t="s">
        <v>330</v>
      </c>
      <c r="C45" s="183" t="s">
        <v>331</v>
      </c>
      <c r="D45" s="177" t="s">
        <v>448</v>
      </c>
      <c r="E45" s="177" t="s">
        <v>56</v>
      </c>
      <c r="F45" s="177" t="s">
        <v>67</v>
      </c>
      <c r="G45" s="178">
        <v>2010</v>
      </c>
      <c r="H45" s="178">
        <v>25</v>
      </c>
      <c r="I45" s="219">
        <v>1</v>
      </c>
      <c r="J45" s="196">
        <v>0.6</v>
      </c>
      <c r="K45" s="196">
        <v>0.97</v>
      </c>
      <c r="L45" s="196"/>
      <c r="M45" s="196">
        <v>3.74</v>
      </c>
      <c r="N45" s="218">
        <v>3.74</v>
      </c>
      <c r="O45" s="196">
        <v>0.06</v>
      </c>
      <c r="P45" s="218"/>
      <c r="Q45" s="196">
        <v>0.28000000000000003</v>
      </c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 t="s">
        <v>593</v>
      </c>
      <c r="BB45" s="216" t="s">
        <v>593</v>
      </c>
      <c r="BC45" s="216" t="s">
        <v>593</v>
      </c>
      <c r="BD45" s="216" t="s">
        <v>593</v>
      </c>
      <c r="BE45" s="216" t="s">
        <v>593</v>
      </c>
      <c r="BF45" s="216"/>
      <c r="BH45" s="218" t="s">
        <v>400</v>
      </c>
      <c r="BI45" s="218" t="s">
        <v>400</v>
      </c>
      <c r="BJ45" s="218" t="s">
        <v>400</v>
      </c>
      <c r="BK45" s="218" t="s">
        <v>400</v>
      </c>
      <c r="BL45" s="218" t="s">
        <v>400</v>
      </c>
      <c r="BM45" s="216" t="s">
        <v>400</v>
      </c>
      <c r="BN45" s="216" t="s">
        <v>400</v>
      </c>
      <c r="BO45" s="216" t="s">
        <v>400</v>
      </c>
      <c r="BP45" s="216" t="s">
        <v>400</v>
      </c>
      <c r="BQ45" s="216" t="s">
        <v>400</v>
      </c>
      <c r="BR45" s="216"/>
      <c r="BS45" s="216"/>
      <c r="BT45" s="216"/>
      <c r="BU45" s="216"/>
      <c r="BV45" s="216"/>
      <c r="BW45" s="216"/>
      <c r="BX45" s="216"/>
      <c r="BY45" s="216"/>
      <c r="CA45" s="174"/>
      <c r="CB45" s="175"/>
      <c r="CC45" s="180">
        <v>1.0308999999999999</v>
      </c>
      <c r="CD45" s="179">
        <v>1</v>
      </c>
    </row>
    <row r="46" spans="1:82" s="168" customFormat="1" x14ac:dyDescent="0.25">
      <c r="A46" s="183" t="s">
        <v>295</v>
      </c>
      <c r="B46" s="183" t="s">
        <v>332</v>
      </c>
      <c r="C46" s="183" t="s">
        <v>333</v>
      </c>
      <c r="D46" s="177" t="s">
        <v>448</v>
      </c>
      <c r="E46" s="177" t="s">
        <v>56</v>
      </c>
      <c r="F46" s="177" t="s">
        <v>67</v>
      </c>
      <c r="G46" s="178">
        <v>2020</v>
      </c>
      <c r="H46" s="178">
        <v>25</v>
      </c>
      <c r="I46" s="219">
        <v>1</v>
      </c>
      <c r="J46" s="196">
        <v>0.18</v>
      </c>
      <c r="K46" s="196">
        <v>0.8</v>
      </c>
      <c r="L46" s="196"/>
      <c r="M46" s="196">
        <v>2.46</v>
      </c>
      <c r="N46" s="218">
        <v>2.46</v>
      </c>
      <c r="O46" s="196">
        <v>7.0000000000000007E-2</v>
      </c>
      <c r="P46" s="218"/>
      <c r="Q46" s="196">
        <v>0.28000000000000003</v>
      </c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 t="s">
        <v>593</v>
      </c>
      <c r="BB46" s="216" t="s">
        <v>593</v>
      </c>
      <c r="BC46" s="216" t="s">
        <v>593</v>
      </c>
      <c r="BD46" s="216" t="s">
        <v>593</v>
      </c>
      <c r="BE46" s="216" t="s">
        <v>593</v>
      </c>
      <c r="BF46" s="216"/>
      <c r="BH46" s="218" t="s">
        <v>400</v>
      </c>
      <c r="BI46" s="218"/>
      <c r="BJ46" s="218" t="s">
        <v>593</v>
      </c>
      <c r="BK46" s="218" t="s">
        <v>400</v>
      </c>
      <c r="BL46" s="218" t="s">
        <v>400</v>
      </c>
      <c r="BM46" s="216" t="s">
        <v>400</v>
      </c>
      <c r="BN46" s="216" t="s">
        <v>400</v>
      </c>
      <c r="BO46" s="216" t="s">
        <v>400</v>
      </c>
      <c r="BP46" s="216" t="s">
        <v>400</v>
      </c>
      <c r="BQ46" s="216" t="s">
        <v>400</v>
      </c>
      <c r="BR46" s="216"/>
      <c r="BS46" s="216"/>
      <c r="BT46" s="216"/>
      <c r="BU46" s="216"/>
      <c r="BV46" s="216"/>
      <c r="BW46" s="216"/>
      <c r="BX46" s="216"/>
      <c r="BY46" s="216"/>
      <c r="CA46" s="174"/>
      <c r="CB46" s="175"/>
      <c r="CC46" s="181">
        <v>1.25</v>
      </c>
      <c r="CD46" s="179">
        <v>1</v>
      </c>
    </row>
    <row r="47" spans="1:82" s="168" customFormat="1" x14ac:dyDescent="0.25">
      <c r="A47" s="183" t="s">
        <v>295</v>
      </c>
      <c r="B47" s="183" t="s">
        <v>334</v>
      </c>
      <c r="C47" s="183" t="s">
        <v>335</v>
      </c>
      <c r="D47" s="177" t="s">
        <v>448</v>
      </c>
      <c r="E47" s="177" t="s">
        <v>56</v>
      </c>
      <c r="F47" s="177" t="s">
        <v>67</v>
      </c>
      <c r="G47" s="178">
        <v>2020</v>
      </c>
      <c r="H47" s="178">
        <v>25</v>
      </c>
      <c r="I47" s="219">
        <v>1</v>
      </c>
      <c r="J47" s="196">
        <v>0.6</v>
      </c>
      <c r="K47" s="196">
        <v>0.97</v>
      </c>
      <c r="L47" s="196"/>
      <c r="M47" s="196">
        <v>3.74</v>
      </c>
      <c r="N47" s="218">
        <v>3.74</v>
      </c>
      <c r="O47" s="196">
        <v>0.06</v>
      </c>
      <c r="P47" s="218"/>
      <c r="Q47" s="196">
        <v>0.28000000000000003</v>
      </c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 t="s">
        <v>593</v>
      </c>
      <c r="BB47" s="216" t="s">
        <v>593</v>
      </c>
      <c r="BC47" s="216" t="s">
        <v>593</v>
      </c>
      <c r="BD47" s="216" t="s">
        <v>593</v>
      </c>
      <c r="BE47" s="216" t="s">
        <v>593</v>
      </c>
      <c r="BF47" s="216"/>
      <c r="BH47" s="218" t="s">
        <v>400</v>
      </c>
      <c r="BI47" s="218"/>
      <c r="BJ47" s="218" t="s">
        <v>593</v>
      </c>
      <c r="BK47" s="218"/>
      <c r="BL47" s="218" t="s">
        <v>593</v>
      </c>
      <c r="BM47" s="216" t="s">
        <v>400</v>
      </c>
      <c r="BN47" s="216" t="s">
        <v>400</v>
      </c>
      <c r="BO47" s="216" t="s">
        <v>400</v>
      </c>
      <c r="BP47" s="216" t="s">
        <v>400</v>
      </c>
      <c r="BQ47" s="216" t="s">
        <v>400</v>
      </c>
      <c r="BR47" s="216"/>
      <c r="BS47" s="216"/>
      <c r="BT47" s="216"/>
      <c r="BU47" s="216"/>
      <c r="BV47" s="216"/>
      <c r="BW47" s="216"/>
      <c r="BX47" s="216"/>
      <c r="BY47" s="216"/>
      <c r="CA47" s="174"/>
      <c r="CB47" s="175"/>
      <c r="CC47" s="180">
        <v>1.0308999999999999</v>
      </c>
      <c r="CD47" s="179">
        <v>1</v>
      </c>
    </row>
    <row r="48" spans="1:82" s="168" customFormat="1" x14ac:dyDescent="0.25">
      <c r="A48" s="183" t="s">
        <v>295</v>
      </c>
      <c r="B48" s="183" t="s">
        <v>336</v>
      </c>
      <c r="C48" s="183" t="s">
        <v>337</v>
      </c>
      <c r="D48" s="177" t="s">
        <v>448</v>
      </c>
      <c r="E48" s="177" t="s">
        <v>56</v>
      </c>
      <c r="F48" s="177" t="s">
        <v>67</v>
      </c>
      <c r="G48" s="178">
        <v>2030</v>
      </c>
      <c r="H48" s="178">
        <v>25</v>
      </c>
      <c r="I48" s="219">
        <v>1</v>
      </c>
      <c r="J48" s="196">
        <v>0.18</v>
      </c>
      <c r="K48" s="196">
        <v>0.8</v>
      </c>
      <c r="L48" s="196"/>
      <c r="M48" s="196">
        <v>2.46</v>
      </c>
      <c r="N48" s="218">
        <v>2.46</v>
      </c>
      <c r="O48" s="196">
        <v>7.0000000000000007E-2</v>
      </c>
      <c r="P48" s="218"/>
      <c r="Q48" s="196">
        <v>0.28000000000000003</v>
      </c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 t="s">
        <v>593</v>
      </c>
      <c r="BB48" s="216" t="s">
        <v>593</v>
      </c>
      <c r="BC48" s="216" t="s">
        <v>593</v>
      </c>
      <c r="BD48" s="216" t="s">
        <v>593</v>
      </c>
      <c r="BE48" s="216" t="s">
        <v>593</v>
      </c>
      <c r="BF48" s="216"/>
      <c r="BH48" s="218" t="s">
        <v>400</v>
      </c>
      <c r="BI48" s="218"/>
      <c r="BJ48" s="218" t="s">
        <v>593</v>
      </c>
      <c r="BK48" s="218"/>
      <c r="BL48" s="218" t="s">
        <v>593</v>
      </c>
      <c r="BM48" s="216" t="s">
        <v>400</v>
      </c>
      <c r="BN48" s="216" t="s">
        <v>400</v>
      </c>
      <c r="BO48" s="216" t="s">
        <v>400</v>
      </c>
      <c r="BP48" s="216" t="s">
        <v>400</v>
      </c>
      <c r="BQ48" s="216" t="s">
        <v>400</v>
      </c>
      <c r="BR48" s="216"/>
      <c r="BS48" s="216"/>
      <c r="BT48" s="216"/>
      <c r="BU48" s="216"/>
      <c r="BV48" s="216"/>
      <c r="BW48" s="216"/>
      <c r="BX48" s="216"/>
      <c r="BY48" s="216"/>
      <c r="CA48" s="174"/>
      <c r="CB48" s="175"/>
      <c r="CC48" s="181">
        <v>1.25</v>
      </c>
      <c r="CD48" s="179">
        <v>1</v>
      </c>
    </row>
    <row r="49" spans="1:105" x14ac:dyDescent="0.25">
      <c r="A49" s="190" t="s">
        <v>597</v>
      </c>
      <c r="B49" s="191"/>
      <c r="C49" s="192"/>
      <c r="D49" s="191"/>
      <c r="E49" s="191"/>
      <c r="F49" s="191"/>
      <c r="G49" s="193"/>
      <c r="H49" s="193"/>
      <c r="I49" s="221"/>
      <c r="J49" s="199"/>
      <c r="K49" s="199"/>
      <c r="L49" s="199"/>
      <c r="M49" s="199"/>
      <c r="N49" s="217" t="s">
        <v>593</v>
      </c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222" t="s">
        <v>593</v>
      </c>
      <c r="BB49" s="222" t="s">
        <v>593</v>
      </c>
      <c r="BC49" s="222" t="s">
        <v>593</v>
      </c>
      <c r="BD49" s="222" t="s">
        <v>593</v>
      </c>
      <c r="BE49" s="222" t="s">
        <v>593</v>
      </c>
      <c r="BF49" s="222"/>
      <c r="BH49" s="217"/>
      <c r="BI49" s="217"/>
      <c r="BJ49" s="217" t="s">
        <v>593</v>
      </c>
      <c r="BK49" s="217"/>
      <c r="BL49" s="217" t="s">
        <v>593</v>
      </c>
      <c r="BM49" s="217"/>
      <c r="BN49" s="217"/>
      <c r="BO49" s="217"/>
      <c r="BP49" s="217"/>
      <c r="BQ49" s="217"/>
      <c r="BR49" s="217"/>
      <c r="BS49" s="217"/>
      <c r="BT49" s="217"/>
      <c r="BU49" s="217"/>
      <c r="BV49" s="217"/>
      <c r="BW49" s="217"/>
      <c r="BX49" s="217"/>
      <c r="BY49" s="217"/>
      <c r="CA49" s="193"/>
      <c r="CB49" s="193"/>
      <c r="CC49" s="194"/>
      <c r="CD49" s="194"/>
      <c r="CG49" s="191"/>
      <c r="CH49" s="191"/>
      <c r="CI49" s="191"/>
      <c r="CJ49" s="191"/>
      <c r="CK49" s="191"/>
      <c r="CL49" s="191"/>
      <c r="CM49" s="191"/>
      <c r="CN49" s="191"/>
      <c r="CO49" s="191"/>
      <c r="CP49" s="191"/>
      <c r="CQ49" s="191"/>
      <c r="CR49" s="191"/>
      <c r="CS49" s="191"/>
      <c r="CT49" s="191"/>
      <c r="CU49" s="191"/>
      <c r="CV49" s="191"/>
      <c r="CW49" s="191"/>
      <c r="CX49" s="191"/>
      <c r="CY49" s="191"/>
      <c r="CZ49" s="191"/>
      <c r="DA49" s="191"/>
    </row>
    <row r="50" spans="1:105" x14ac:dyDescent="0.25">
      <c r="A50" s="177" t="s">
        <v>295</v>
      </c>
      <c r="B50" s="177" t="s">
        <v>350</v>
      </c>
      <c r="C50" s="177" t="s">
        <v>351</v>
      </c>
      <c r="D50" s="177" t="s">
        <v>595</v>
      </c>
      <c r="E50" s="177" t="s">
        <v>123</v>
      </c>
      <c r="F50" s="184"/>
      <c r="G50" s="178">
        <v>2015</v>
      </c>
      <c r="H50" s="178">
        <v>40</v>
      </c>
      <c r="I50" s="219">
        <v>31.54</v>
      </c>
      <c r="J50" s="196">
        <v>0.2</v>
      </c>
      <c r="K50" s="196">
        <v>0.9</v>
      </c>
      <c r="L50" s="196"/>
      <c r="M50" s="196">
        <v>1053.4000000000001</v>
      </c>
      <c r="N50" s="218">
        <v>1053.4000000000001</v>
      </c>
      <c r="O50" s="219"/>
      <c r="P50" s="219">
        <v>4.55</v>
      </c>
      <c r="Q50" s="219">
        <v>0.2</v>
      </c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6"/>
      <c r="AV50" s="196"/>
      <c r="AW50" s="196"/>
      <c r="AX50" s="196"/>
      <c r="AY50" s="196"/>
      <c r="AZ50" s="196"/>
      <c r="BA50" s="216" t="s">
        <v>593</v>
      </c>
      <c r="BB50" s="216" t="s">
        <v>593</v>
      </c>
      <c r="BC50" s="216" t="s">
        <v>593</v>
      </c>
      <c r="BD50" s="216" t="s">
        <v>593</v>
      </c>
      <c r="BE50" s="216" t="s">
        <v>593</v>
      </c>
      <c r="BF50" s="216"/>
      <c r="BH50" s="218"/>
      <c r="BI50" s="218"/>
      <c r="BJ50" s="218" t="s">
        <v>593</v>
      </c>
      <c r="BK50" s="218"/>
      <c r="BL50" s="218" t="s">
        <v>593</v>
      </c>
      <c r="BM50" s="196">
        <v>0</v>
      </c>
      <c r="BN50" s="196">
        <v>0</v>
      </c>
      <c r="BO50" s="196">
        <v>0</v>
      </c>
      <c r="BP50" s="196">
        <v>0</v>
      </c>
      <c r="BQ50" s="196">
        <v>0</v>
      </c>
      <c r="BR50" s="196"/>
      <c r="BS50" s="196"/>
      <c r="BT50" s="196"/>
      <c r="BU50" s="196"/>
      <c r="BV50" s="196"/>
      <c r="BW50" s="196"/>
      <c r="BX50" s="196"/>
      <c r="BY50" s="196"/>
      <c r="CA50" s="186">
        <v>1.026</v>
      </c>
      <c r="CB50" s="175">
        <v>1.0262298089999999</v>
      </c>
      <c r="CC50" s="189">
        <v>1.1091</v>
      </c>
      <c r="CD50" s="189">
        <v>0.46960000000000002</v>
      </c>
      <c r="CG50" s="184"/>
      <c r="CH50" s="184"/>
      <c r="CI50" s="184"/>
      <c r="CJ50" s="184"/>
      <c r="CK50" s="184"/>
      <c r="CL50" s="184"/>
      <c r="CM50" s="184"/>
      <c r="CN50" s="184"/>
      <c r="CO50" s="184"/>
      <c r="CP50" s="184"/>
      <c r="CQ50" s="184"/>
      <c r="CR50" s="184"/>
      <c r="CS50" s="184"/>
      <c r="CT50" s="184"/>
      <c r="CU50" s="184"/>
      <c r="CV50" s="184"/>
      <c r="CW50" s="184"/>
      <c r="CX50" s="184"/>
      <c r="CY50" s="184"/>
      <c r="CZ50" s="184"/>
      <c r="DA50" s="184"/>
    </row>
    <row r="51" spans="1:105" x14ac:dyDescent="0.25">
      <c r="A51" s="183" t="s">
        <v>295</v>
      </c>
      <c r="B51" s="184"/>
      <c r="C51" s="184"/>
      <c r="D51" s="184"/>
      <c r="E51" s="177"/>
      <c r="F51" s="177" t="s">
        <v>79</v>
      </c>
      <c r="G51" s="175"/>
      <c r="H51" s="175"/>
      <c r="I51" s="219"/>
      <c r="J51" s="196"/>
      <c r="K51" s="196"/>
      <c r="L51" s="196">
        <v>0.47</v>
      </c>
      <c r="M51" s="196"/>
      <c r="N51" s="218" t="s">
        <v>593</v>
      </c>
      <c r="O51" s="219"/>
      <c r="P51" s="219"/>
      <c r="Q51" s="219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216" t="s">
        <v>593</v>
      </c>
      <c r="BB51" s="216" t="s">
        <v>593</v>
      </c>
      <c r="BC51" s="216" t="s">
        <v>593</v>
      </c>
      <c r="BD51" s="216" t="s">
        <v>593</v>
      </c>
      <c r="BE51" s="216" t="s">
        <v>593</v>
      </c>
      <c r="BF51" s="216"/>
      <c r="BH51" s="218"/>
      <c r="BI51" s="218"/>
      <c r="BJ51" s="218" t="s">
        <v>593</v>
      </c>
      <c r="BK51" s="218"/>
      <c r="BL51" s="218" t="s">
        <v>593</v>
      </c>
      <c r="BM51" s="218"/>
      <c r="BN51" s="218"/>
      <c r="BO51" s="218"/>
      <c r="BP51" s="218"/>
      <c r="BQ51" s="218"/>
      <c r="BR51" s="218"/>
      <c r="BS51" s="218"/>
      <c r="BT51" s="218"/>
      <c r="BU51" s="218"/>
      <c r="BV51" s="218"/>
      <c r="BW51" s="218"/>
      <c r="BX51" s="218"/>
      <c r="BY51" s="218"/>
      <c r="CA51" s="175"/>
      <c r="CB51" s="175"/>
      <c r="CC51" s="185"/>
      <c r="CD51" s="189">
        <v>0.53039999999999998</v>
      </c>
      <c r="CG51" s="184"/>
      <c r="CH51" s="184"/>
      <c r="CI51" s="184"/>
      <c r="CJ51" s="184"/>
      <c r="CK51" s="184"/>
      <c r="CL51" s="184"/>
      <c r="CM51" s="184"/>
      <c r="CN51" s="184"/>
      <c r="CO51" s="184"/>
      <c r="CP51" s="184"/>
      <c r="CQ51" s="184"/>
      <c r="CR51" s="184"/>
      <c r="CS51" s="184"/>
      <c r="CT51" s="184"/>
      <c r="CU51" s="184"/>
      <c r="CV51" s="184"/>
      <c r="CW51" s="184"/>
      <c r="CX51" s="184"/>
      <c r="CY51" s="184"/>
      <c r="CZ51" s="184"/>
      <c r="DA51" s="184"/>
    </row>
    <row r="52" spans="1:105" x14ac:dyDescent="0.25">
      <c r="A52" s="183" t="s">
        <v>295</v>
      </c>
      <c r="B52" s="184"/>
      <c r="C52" s="184"/>
      <c r="D52" s="184"/>
      <c r="E52" s="177"/>
      <c r="F52" s="177" t="s">
        <v>77</v>
      </c>
      <c r="G52" s="175"/>
      <c r="H52" s="175"/>
      <c r="I52" s="219"/>
      <c r="J52" s="196"/>
      <c r="K52" s="196"/>
      <c r="L52" s="196">
        <v>0.53</v>
      </c>
      <c r="M52" s="196"/>
      <c r="N52" s="218"/>
      <c r="O52" s="219"/>
      <c r="P52" s="219"/>
      <c r="Q52" s="219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196"/>
      <c r="AW52" s="196"/>
      <c r="AX52" s="196"/>
      <c r="AY52" s="196"/>
      <c r="AZ52" s="196"/>
      <c r="BA52" s="216"/>
      <c r="BB52" s="216"/>
      <c r="BC52" s="216"/>
      <c r="BD52" s="216"/>
      <c r="BE52" s="216"/>
      <c r="BF52" s="216"/>
      <c r="BH52" s="218"/>
      <c r="BI52" s="218"/>
      <c r="BJ52" s="218"/>
      <c r="BK52" s="218"/>
      <c r="BL52" s="218"/>
      <c r="BM52" s="218"/>
      <c r="BN52" s="218"/>
      <c r="BO52" s="218"/>
      <c r="BP52" s="218"/>
      <c r="BQ52" s="218"/>
      <c r="BR52" s="218"/>
      <c r="BS52" s="218"/>
      <c r="BT52" s="218"/>
      <c r="BU52" s="218"/>
      <c r="BV52" s="218"/>
      <c r="BW52" s="218"/>
      <c r="BX52" s="218"/>
      <c r="BY52" s="218"/>
      <c r="CA52" s="175"/>
      <c r="CB52" s="175"/>
      <c r="CC52" s="185"/>
      <c r="CD52" s="189"/>
      <c r="CG52" s="184"/>
      <c r="CH52" s="184"/>
      <c r="CI52" s="184"/>
      <c r="CJ52" s="184"/>
      <c r="CK52" s="184"/>
      <c r="CL52" s="184"/>
      <c r="CM52" s="184"/>
      <c r="CN52" s="184"/>
      <c r="CO52" s="184"/>
      <c r="CP52" s="184"/>
      <c r="CQ52" s="184"/>
      <c r="CR52" s="184"/>
      <c r="CS52" s="184"/>
      <c r="CT52" s="184"/>
      <c r="CU52" s="184"/>
      <c r="CV52" s="184"/>
      <c r="CW52" s="184"/>
      <c r="CX52" s="184"/>
      <c r="CY52" s="184"/>
      <c r="CZ52" s="184"/>
      <c r="DA52" s="184"/>
    </row>
    <row r="53" spans="1:105" x14ac:dyDescent="0.25">
      <c r="A53" s="183" t="s">
        <v>295</v>
      </c>
      <c r="B53" s="177" t="s">
        <v>352</v>
      </c>
      <c r="C53" s="177" t="s">
        <v>353</v>
      </c>
      <c r="D53" s="177" t="s">
        <v>595</v>
      </c>
      <c r="E53" s="177" t="s">
        <v>125</v>
      </c>
      <c r="F53" s="184"/>
      <c r="G53" s="178">
        <v>2015</v>
      </c>
      <c r="H53" s="178">
        <v>40</v>
      </c>
      <c r="I53" s="219">
        <v>31.54</v>
      </c>
      <c r="J53" s="196">
        <v>0.15</v>
      </c>
      <c r="K53" s="196">
        <v>0.92</v>
      </c>
      <c r="L53" s="196"/>
      <c r="M53" s="196">
        <v>928.82</v>
      </c>
      <c r="N53" s="218">
        <v>928.82</v>
      </c>
      <c r="O53" s="219"/>
      <c r="P53" s="219">
        <v>5.75</v>
      </c>
      <c r="Q53" s="219">
        <v>0.2</v>
      </c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196"/>
      <c r="AU53" s="196"/>
      <c r="AV53" s="196"/>
      <c r="AW53" s="196"/>
      <c r="AX53" s="196"/>
      <c r="AY53" s="196"/>
      <c r="AZ53" s="196"/>
      <c r="BA53" s="216" t="s">
        <v>593</v>
      </c>
      <c r="BB53" s="216" t="s">
        <v>593</v>
      </c>
      <c r="BC53" s="216" t="s">
        <v>593</v>
      </c>
      <c r="BD53" s="216" t="s">
        <v>593</v>
      </c>
      <c r="BE53" s="216" t="s">
        <v>593</v>
      </c>
      <c r="BF53" s="216"/>
      <c r="BH53" s="218"/>
      <c r="BI53" s="218"/>
      <c r="BJ53" s="218" t="s">
        <v>593</v>
      </c>
      <c r="BK53" s="218"/>
      <c r="BL53" s="218" t="s">
        <v>593</v>
      </c>
      <c r="BM53" s="196">
        <v>0</v>
      </c>
      <c r="BN53" s="196">
        <v>0</v>
      </c>
      <c r="BO53" s="196">
        <v>0</v>
      </c>
      <c r="BP53" s="196">
        <v>0</v>
      </c>
      <c r="BQ53" s="196">
        <v>0</v>
      </c>
      <c r="BR53" s="196"/>
      <c r="BS53" s="196"/>
      <c r="BT53" s="196"/>
      <c r="BU53" s="196"/>
      <c r="BV53" s="196"/>
      <c r="BW53" s="196"/>
      <c r="BX53" s="196"/>
      <c r="BY53" s="196"/>
      <c r="CA53" s="186">
        <v>1.026</v>
      </c>
      <c r="CB53" s="175">
        <v>1.0262298089999999</v>
      </c>
      <c r="CC53" s="189">
        <v>1.087</v>
      </c>
      <c r="CD53" s="189">
        <v>0.33779999999999999</v>
      </c>
      <c r="CG53" s="184"/>
      <c r="CH53" s="184"/>
      <c r="CI53" s="184"/>
      <c r="CJ53" s="184"/>
      <c r="CK53" s="184"/>
      <c r="CL53" s="184"/>
      <c r="CM53" s="184"/>
      <c r="CN53" s="184"/>
      <c r="CO53" s="184"/>
      <c r="CP53" s="184"/>
      <c r="CQ53" s="184"/>
      <c r="CR53" s="184"/>
      <c r="CS53" s="184"/>
      <c r="CT53" s="184"/>
      <c r="CU53" s="184"/>
      <c r="CV53" s="184"/>
      <c r="CW53" s="184"/>
      <c r="CX53" s="184"/>
      <c r="CY53" s="184"/>
      <c r="CZ53" s="184"/>
      <c r="DA53" s="184"/>
    </row>
    <row r="54" spans="1:105" x14ac:dyDescent="0.25">
      <c r="A54" s="183" t="s">
        <v>295</v>
      </c>
      <c r="B54" s="184"/>
      <c r="C54" s="184"/>
      <c r="D54" s="184"/>
      <c r="E54" s="184"/>
      <c r="F54" s="177" t="s">
        <v>79</v>
      </c>
      <c r="G54" s="175"/>
      <c r="H54" s="175"/>
      <c r="I54" s="219"/>
      <c r="J54" s="196"/>
      <c r="K54" s="196"/>
      <c r="L54" s="196">
        <v>0.34</v>
      </c>
      <c r="M54" s="196"/>
      <c r="N54" s="218" t="s">
        <v>593</v>
      </c>
      <c r="O54" s="219"/>
      <c r="P54" s="219"/>
      <c r="Q54" s="219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196"/>
      <c r="AW54" s="196"/>
      <c r="AX54" s="196"/>
      <c r="AY54" s="196"/>
      <c r="AZ54" s="196"/>
      <c r="BA54" s="216" t="s">
        <v>593</v>
      </c>
      <c r="BB54" s="216" t="s">
        <v>593</v>
      </c>
      <c r="BC54" s="216" t="s">
        <v>593</v>
      </c>
      <c r="BD54" s="216" t="s">
        <v>593</v>
      </c>
      <c r="BE54" s="216" t="s">
        <v>593</v>
      </c>
      <c r="BF54" s="216"/>
      <c r="BH54" s="218"/>
      <c r="BI54" s="218"/>
      <c r="BJ54" s="218" t="s">
        <v>593</v>
      </c>
      <c r="BK54" s="218"/>
      <c r="BL54" s="218" t="s">
        <v>593</v>
      </c>
      <c r="BM54" s="218"/>
      <c r="BN54" s="218"/>
      <c r="BO54" s="218"/>
      <c r="BP54" s="218"/>
      <c r="BQ54" s="218"/>
      <c r="BR54" s="218"/>
      <c r="BS54" s="218"/>
      <c r="BT54" s="218"/>
      <c r="BU54" s="218"/>
      <c r="BV54" s="218"/>
      <c r="BW54" s="218"/>
      <c r="BX54" s="218"/>
      <c r="BY54" s="218"/>
      <c r="CA54" s="175"/>
      <c r="CB54" s="175"/>
      <c r="CC54" s="185"/>
      <c r="CD54" s="189">
        <v>0.66220000000000001</v>
      </c>
      <c r="CG54" s="184"/>
      <c r="CH54" s="184"/>
      <c r="CI54" s="184"/>
      <c r="CJ54" s="184"/>
      <c r="CK54" s="184"/>
      <c r="CL54" s="184"/>
      <c r="CM54" s="184"/>
      <c r="CN54" s="184"/>
      <c r="CO54" s="184"/>
      <c r="CP54" s="184"/>
      <c r="CQ54" s="184"/>
      <c r="CR54" s="184"/>
      <c r="CS54" s="184"/>
      <c r="CT54" s="184"/>
      <c r="CU54" s="184"/>
      <c r="CV54" s="184"/>
      <c r="CW54" s="184"/>
      <c r="CX54" s="184"/>
      <c r="CY54" s="184"/>
      <c r="CZ54" s="184"/>
      <c r="DA54" s="184"/>
    </row>
    <row r="55" spans="1:105" x14ac:dyDescent="0.25">
      <c r="A55" s="183" t="s">
        <v>295</v>
      </c>
      <c r="B55" s="184"/>
      <c r="C55" s="184"/>
      <c r="D55" s="184"/>
      <c r="E55" s="184"/>
      <c r="F55" s="177" t="s">
        <v>73</v>
      </c>
      <c r="G55" s="175"/>
      <c r="H55" s="175"/>
      <c r="I55" s="219"/>
      <c r="J55" s="196"/>
      <c r="K55" s="196"/>
      <c r="L55" s="196">
        <v>0.66</v>
      </c>
      <c r="M55" s="196"/>
      <c r="N55" s="218"/>
      <c r="O55" s="219"/>
      <c r="P55" s="219"/>
      <c r="Q55" s="219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196"/>
      <c r="AW55" s="196"/>
      <c r="AX55" s="196"/>
      <c r="AY55" s="196"/>
      <c r="AZ55" s="196"/>
      <c r="BA55" s="216"/>
      <c r="BB55" s="216"/>
      <c r="BC55" s="216"/>
      <c r="BD55" s="216"/>
      <c r="BE55" s="216"/>
      <c r="BF55" s="216"/>
      <c r="BH55" s="218"/>
      <c r="BI55" s="218"/>
      <c r="BJ55" s="218"/>
      <c r="BK55" s="218"/>
      <c r="BL55" s="218"/>
      <c r="BM55" s="218"/>
      <c r="BN55" s="218"/>
      <c r="BO55" s="218"/>
      <c r="BP55" s="218"/>
      <c r="BQ55" s="218"/>
      <c r="BR55" s="218"/>
      <c r="BS55" s="218"/>
      <c r="BT55" s="218"/>
      <c r="BU55" s="218"/>
      <c r="BV55" s="218"/>
      <c r="BW55" s="218"/>
      <c r="BX55" s="218"/>
      <c r="BY55" s="218"/>
      <c r="CA55" s="175"/>
      <c r="CB55" s="175"/>
      <c r="CC55" s="185"/>
      <c r="CD55" s="189"/>
      <c r="CG55" s="184"/>
      <c r="CH55" s="184"/>
      <c r="CI55" s="184"/>
      <c r="CJ55" s="184"/>
      <c r="CK55" s="184"/>
      <c r="CL55" s="184"/>
      <c r="CM55" s="184"/>
      <c r="CN55" s="184"/>
      <c r="CO55" s="184"/>
      <c r="CP55" s="184"/>
      <c r="CQ55" s="184"/>
      <c r="CR55" s="184"/>
      <c r="CS55" s="184"/>
      <c r="CT55" s="184"/>
      <c r="CU55" s="184"/>
      <c r="CV55" s="184"/>
      <c r="CW55" s="184"/>
      <c r="CX55" s="184"/>
      <c r="CY55" s="184"/>
      <c r="CZ55" s="184"/>
      <c r="DA55" s="184"/>
    </row>
    <row r="56" spans="1:105" x14ac:dyDescent="0.25">
      <c r="A56" s="183" t="s">
        <v>295</v>
      </c>
      <c r="B56" s="177" t="s">
        <v>354</v>
      </c>
      <c r="C56" s="177" t="s">
        <v>355</v>
      </c>
      <c r="D56" s="177" t="s">
        <v>595</v>
      </c>
      <c r="E56" s="177" t="s">
        <v>123</v>
      </c>
      <c r="F56" s="184"/>
      <c r="G56" s="178">
        <v>2015</v>
      </c>
      <c r="H56" s="178">
        <v>40</v>
      </c>
      <c r="I56" s="219">
        <v>31.54</v>
      </c>
      <c r="J56" s="196">
        <v>0.2</v>
      </c>
      <c r="K56" s="196">
        <v>0.81</v>
      </c>
      <c r="L56" s="196"/>
      <c r="M56" s="196">
        <v>810.18</v>
      </c>
      <c r="N56" s="218">
        <v>810.18</v>
      </c>
      <c r="O56" s="219"/>
      <c r="P56" s="219">
        <v>2.94</v>
      </c>
      <c r="Q56" s="219">
        <v>0.2</v>
      </c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6"/>
      <c r="AQ56" s="196"/>
      <c r="AR56" s="196"/>
      <c r="AS56" s="196"/>
      <c r="AT56" s="196"/>
      <c r="AU56" s="196"/>
      <c r="AV56" s="196"/>
      <c r="AW56" s="196"/>
      <c r="AX56" s="196"/>
      <c r="AY56" s="196"/>
      <c r="AZ56" s="196"/>
      <c r="BA56" s="216" t="s">
        <v>593</v>
      </c>
      <c r="BB56" s="216" t="s">
        <v>593</v>
      </c>
      <c r="BC56" s="216" t="s">
        <v>593</v>
      </c>
      <c r="BD56" s="216" t="s">
        <v>593</v>
      </c>
      <c r="BE56" s="216" t="s">
        <v>593</v>
      </c>
      <c r="BF56" s="216"/>
      <c r="BH56" s="218"/>
      <c r="BI56" s="218"/>
      <c r="BJ56" s="218" t="s">
        <v>593</v>
      </c>
      <c r="BK56" s="218"/>
      <c r="BL56" s="218" t="s">
        <v>593</v>
      </c>
      <c r="BM56" s="196">
        <v>0.01</v>
      </c>
      <c r="BN56" s="196">
        <v>0.01</v>
      </c>
      <c r="BO56" s="196">
        <v>0.01</v>
      </c>
      <c r="BP56" s="196">
        <v>0.01</v>
      </c>
      <c r="BQ56" s="196">
        <v>0.01</v>
      </c>
      <c r="BR56" s="196" t="s">
        <v>400</v>
      </c>
      <c r="BS56" s="196" t="s">
        <v>400</v>
      </c>
      <c r="BT56" s="196" t="s">
        <v>400</v>
      </c>
      <c r="BU56" s="196" t="s">
        <v>400</v>
      </c>
      <c r="BV56" s="196" t="s">
        <v>400</v>
      </c>
      <c r="BW56" s="196" t="s">
        <v>400</v>
      </c>
      <c r="BX56" s="196" t="s">
        <v>400</v>
      </c>
      <c r="BY56" s="196" t="s">
        <v>400</v>
      </c>
      <c r="CA56" s="186">
        <v>1.026</v>
      </c>
      <c r="CB56" s="175">
        <v>1.0262298089999999</v>
      </c>
      <c r="CC56" s="189">
        <v>1.2352000000000001</v>
      </c>
      <c r="CD56" s="189">
        <v>0.41089999999999999</v>
      </c>
      <c r="CG56" s="184"/>
      <c r="CH56" s="184"/>
      <c r="CI56" s="184"/>
      <c r="CJ56" s="184"/>
      <c r="CK56" s="184"/>
      <c r="CL56" s="184"/>
      <c r="CM56" s="184"/>
      <c r="CN56" s="184"/>
      <c r="CO56" s="184"/>
      <c r="CP56" s="184"/>
      <c r="CQ56" s="184"/>
      <c r="CR56" s="184"/>
      <c r="CS56" s="184"/>
      <c r="CT56" s="184"/>
      <c r="CU56" s="184"/>
      <c r="CV56" s="184"/>
      <c r="CW56" s="184"/>
      <c r="CX56" s="184"/>
      <c r="CY56" s="184"/>
      <c r="CZ56" s="184"/>
      <c r="DA56" s="180">
        <v>0</v>
      </c>
    </row>
    <row r="57" spans="1:105" x14ac:dyDescent="0.25">
      <c r="A57" s="183" t="s">
        <v>295</v>
      </c>
      <c r="B57" s="184"/>
      <c r="C57" s="184"/>
      <c r="D57" s="184"/>
      <c r="E57" s="177"/>
      <c r="F57" s="177" t="s">
        <v>79</v>
      </c>
      <c r="G57" s="178"/>
      <c r="H57" s="175"/>
      <c r="I57" s="219"/>
      <c r="J57" s="196"/>
      <c r="K57" s="196"/>
      <c r="L57" s="196">
        <v>0.41</v>
      </c>
      <c r="M57" s="196"/>
      <c r="N57" s="218" t="s">
        <v>593</v>
      </c>
      <c r="O57" s="219"/>
      <c r="P57" s="219"/>
      <c r="Q57" s="219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6"/>
      <c r="AQ57" s="196"/>
      <c r="AR57" s="196"/>
      <c r="AS57" s="196"/>
      <c r="AT57" s="196"/>
      <c r="AU57" s="196"/>
      <c r="AV57" s="196"/>
      <c r="AW57" s="196"/>
      <c r="AX57" s="196"/>
      <c r="AY57" s="196"/>
      <c r="AZ57" s="196"/>
      <c r="BA57" s="216" t="s">
        <v>593</v>
      </c>
      <c r="BB57" s="216" t="s">
        <v>593</v>
      </c>
      <c r="BC57" s="216" t="s">
        <v>593</v>
      </c>
      <c r="BD57" s="216" t="s">
        <v>593</v>
      </c>
      <c r="BE57" s="216" t="s">
        <v>593</v>
      </c>
      <c r="BF57" s="216"/>
      <c r="BH57" s="218"/>
      <c r="BI57" s="218"/>
      <c r="BJ57" s="218" t="s">
        <v>593</v>
      </c>
      <c r="BK57" s="218"/>
      <c r="BL57" s="218" t="s">
        <v>593</v>
      </c>
      <c r="BM57" s="218"/>
      <c r="BN57" s="218"/>
      <c r="BO57" s="218"/>
      <c r="BP57" s="218"/>
      <c r="BQ57" s="218"/>
      <c r="BR57" s="218"/>
      <c r="BS57" s="218"/>
      <c r="BT57" s="218"/>
      <c r="BU57" s="218"/>
      <c r="BV57" s="218"/>
      <c r="BW57" s="218"/>
      <c r="BX57" s="218"/>
      <c r="BY57" s="218"/>
      <c r="CA57" s="175"/>
      <c r="CB57" s="175"/>
      <c r="CC57" s="185"/>
      <c r="CD57" s="189">
        <v>0.58909999999999996</v>
      </c>
      <c r="CG57" s="184"/>
      <c r="CH57" s="184"/>
      <c r="CI57" s="184"/>
      <c r="CJ57" s="184"/>
      <c r="CK57" s="184"/>
      <c r="CL57" s="184"/>
      <c r="CM57" s="184"/>
      <c r="CN57" s="184"/>
      <c r="CO57" s="184"/>
      <c r="CP57" s="184"/>
      <c r="CQ57" s="184"/>
      <c r="CR57" s="184"/>
      <c r="CS57" s="184"/>
      <c r="CT57" s="184"/>
      <c r="CU57" s="184"/>
      <c r="CV57" s="184"/>
      <c r="CW57" s="184"/>
      <c r="CX57" s="184"/>
      <c r="CY57" s="184"/>
      <c r="CZ57" s="184"/>
      <c r="DA57" s="180"/>
    </row>
    <row r="58" spans="1:105" x14ac:dyDescent="0.25">
      <c r="A58" s="183" t="s">
        <v>295</v>
      </c>
      <c r="B58" s="184"/>
      <c r="C58" s="184"/>
      <c r="D58" s="184"/>
      <c r="E58" s="177"/>
      <c r="F58" s="177" t="s">
        <v>77</v>
      </c>
      <c r="G58" s="178"/>
      <c r="H58" s="175"/>
      <c r="I58" s="219"/>
      <c r="J58" s="196"/>
      <c r="K58" s="196"/>
      <c r="L58" s="196">
        <v>0.59</v>
      </c>
      <c r="M58" s="196"/>
      <c r="N58" s="218"/>
      <c r="O58" s="219"/>
      <c r="P58" s="219"/>
      <c r="Q58" s="219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6"/>
      <c r="AQ58" s="196"/>
      <c r="AR58" s="196"/>
      <c r="AS58" s="196"/>
      <c r="AT58" s="196"/>
      <c r="AU58" s="196"/>
      <c r="AV58" s="196"/>
      <c r="AW58" s="196"/>
      <c r="AX58" s="196"/>
      <c r="AY58" s="196"/>
      <c r="AZ58" s="196"/>
      <c r="BA58" s="216"/>
      <c r="BB58" s="216"/>
      <c r="BC58" s="216"/>
      <c r="BD58" s="216"/>
      <c r="BE58" s="216"/>
      <c r="BF58" s="216"/>
      <c r="BH58" s="218"/>
      <c r="BI58" s="218"/>
      <c r="BJ58" s="218"/>
      <c r="BK58" s="218"/>
      <c r="BL58" s="218"/>
      <c r="BM58" s="218"/>
      <c r="BN58" s="218"/>
      <c r="BO58" s="218"/>
      <c r="BP58" s="218"/>
      <c r="BQ58" s="218"/>
      <c r="BR58" s="218"/>
      <c r="BS58" s="218"/>
      <c r="BT58" s="218"/>
      <c r="BU58" s="218"/>
      <c r="BV58" s="218"/>
      <c r="BW58" s="218"/>
      <c r="BX58" s="218"/>
      <c r="BY58" s="218"/>
      <c r="CA58" s="175"/>
      <c r="CB58" s="175"/>
      <c r="CC58" s="185"/>
      <c r="CD58" s="189"/>
      <c r="CG58" s="184"/>
      <c r="CH58" s="184"/>
      <c r="CI58" s="184"/>
      <c r="CJ58" s="184"/>
      <c r="CK58" s="184"/>
      <c r="CL58" s="184"/>
      <c r="CM58" s="184"/>
      <c r="CN58" s="184"/>
      <c r="CO58" s="184"/>
      <c r="CP58" s="184"/>
      <c r="CQ58" s="184"/>
      <c r="CR58" s="184"/>
      <c r="CS58" s="184"/>
      <c r="CT58" s="184"/>
      <c r="CU58" s="184"/>
      <c r="CV58" s="184"/>
      <c r="CW58" s="184"/>
      <c r="CX58" s="184"/>
      <c r="CY58" s="184"/>
      <c r="CZ58" s="184"/>
      <c r="DA58" s="180"/>
    </row>
    <row r="59" spans="1:105" x14ac:dyDescent="0.25">
      <c r="A59" s="183" t="s">
        <v>295</v>
      </c>
      <c r="B59" s="177" t="s">
        <v>356</v>
      </c>
      <c r="C59" s="177" t="s">
        <v>357</v>
      </c>
      <c r="D59" s="177" t="s">
        <v>595</v>
      </c>
      <c r="E59" s="177" t="s">
        <v>125</v>
      </c>
      <c r="F59" s="184"/>
      <c r="G59" s="178">
        <v>2015</v>
      </c>
      <c r="H59" s="178">
        <v>40</v>
      </c>
      <c r="I59" s="219">
        <v>31.54</v>
      </c>
      <c r="J59" s="196">
        <v>0.15</v>
      </c>
      <c r="K59" s="196">
        <v>0.81</v>
      </c>
      <c r="L59" s="196"/>
      <c r="M59" s="196">
        <v>678.44</v>
      </c>
      <c r="N59" s="218">
        <v>678.44</v>
      </c>
      <c r="O59" s="219"/>
      <c r="P59" s="219">
        <v>2.23</v>
      </c>
      <c r="Q59" s="219">
        <v>0.2</v>
      </c>
      <c r="R59" s="196"/>
      <c r="S59" s="196"/>
      <c r="T59" s="196"/>
      <c r="U59" s="196"/>
      <c r="V59" s="196"/>
      <c r="W59" s="196"/>
      <c r="X59" s="196"/>
      <c r="Y59" s="196"/>
      <c r="Z59" s="196"/>
      <c r="AA59" s="196"/>
      <c r="AB59" s="196"/>
      <c r="AC59" s="196"/>
      <c r="AD59" s="196"/>
      <c r="AE59" s="196"/>
      <c r="AF59" s="196"/>
      <c r="AG59" s="196"/>
      <c r="AH59" s="196"/>
      <c r="AI59" s="196"/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216" t="s">
        <v>593</v>
      </c>
      <c r="BB59" s="216" t="s">
        <v>593</v>
      </c>
      <c r="BC59" s="216" t="s">
        <v>593</v>
      </c>
      <c r="BD59" s="216" t="s">
        <v>593</v>
      </c>
      <c r="BE59" s="216" t="s">
        <v>593</v>
      </c>
      <c r="BF59" s="216"/>
      <c r="BH59" s="218"/>
      <c r="BI59" s="218"/>
      <c r="BJ59" s="218" t="s">
        <v>593</v>
      </c>
      <c r="BK59" s="218"/>
      <c r="BL59" s="218" t="s">
        <v>593</v>
      </c>
      <c r="BM59" s="196">
        <v>0.04</v>
      </c>
      <c r="BN59" s="196">
        <v>0.04</v>
      </c>
      <c r="BO59" s="196">
        <v>0.04</v>
      </c>
      <c r="BP59" s="196">
        <v>0.04</v>
      </c>
      <c r="BQ59" s="196">
        <v>0.04</v>
      </c>
      <c r="BR59" s="196"/>
      <c r="BS59" s="196"/>
      <c r="BT59" s="196"/>
      <c r="BU59" s="196"/>
      <c r="BV59" s="196"/>
      <c r="BW59" s="196"/>
      <c r="BX59" s="196"/>
      <c r="BY59" s="196"/>
      <c r="CA59" s="186">
        <v>1.026</v>
      </c>
      <c r="CB59" s="175">
        <v>1.0262298089999999</v>
      </c>
      <c r="CC59" s="189">
        <v>1.2334000000000001</v>
      </c>
      <c r="CD59" s="189">
        <v>0.47139999999999999</v>
      </c>
      <c r="CG59" s="184"/>
      <c r="CH59" s="184"/>
      <c r="CI59" s="184"/>
      <c r="CJ59" s="184"/>
      <c r="CK59" s="184"/>
      <c r="CL59" s="184"/>
      <c r="CM59" s="184"/>
      <c r="CN59" s="184"/>
      <c r="CO59" s="184"/>
      <c r="CP59" s="184"/>
      <c r="CQ59" s="184"/>
      <c r="CR59" s="184"/>
      <c r="CS59" s="184"/>
      <c r="CT59" s="184"/>
      <c r="CU59" s="184"/>
      <c r="CV59" s="184"/>
      <c r="CW59" s="184"/>
      <c r="CX59" s="184"/>
      <c r="CY59" s="184"/>
      <c r="CZ59" s="184"/>
      <c r="DA59" s="184"/>
    </row>
    <row r="60" spans="1:105" x14ac:dyDescent="0.25">
      <c r="A60" s="183" t="s">
        <v>295</v>
      </c>
      <c r="B60" s="184"/>
      <c r="C60" s="184"/>
      <c r="D60" s="184"/>
      <c r="E60" s="184"/>
      <c r="F60" s="177" t="s">
        <v>79</v>
      </c>
      <c r="G60" s="175"/>
      <c r="H60" s="175"/>
      <c r="I60" s="219"/>
      <c r="J60" s="196"/>
      <c r="K60" s="196"/>
      <c r="L60" s="196">
        <v>0.47</v>
      </c>
      <c r="M60" s="196"/>
      <c r="N60" s="218" t="s">
        <v>593</v>
      </c>
      <c r="O60" s="219"/>
      <c r="P60" s="219"/>
      <c r="Q60" s="219"/>
      <c r="R60" s="196"/>
      <c r="S60" s="196"/>
      <c r="T60" s="196"/>
      <c r="U60" s="196"/>
      <c r="V60" s="196"/>
      <c r="W60" s="196"/>
      <c r="X60" s="196"/>
      <c r="Y60" s="196"/>
      <c r="Z60" s="196"/>
      <c r="AA60" s="196"/>
      <c r="AB60" s="196"/>
      <c r="AC60" s="196"/>
      <c r="AD60" s="196"/>
      <c r="AE60" s="196"/>
      <c r="AF60" s="196"/>
      <c r="AG60" s="196"/>
      <c r="AH60" s="196"/>
      <c r="AI60" s="196"/>
      <c r="AJ60" s="196"/>
      <c r="AK60" s="196"/>
      <c r="AL60" s="196"/>
      <c r="AM60" s="196"/>
      <c r="AN60" s="196"/>
      <c r="AO60" s="196"/>
      <c r="AP60" s="196"/>
      <c r="AQ60" s="196"/>
      <c r="AR60" s="196"/>
      <c r="AS60" s="196"/>
      <c r="AT60" s="196"/>
      <c r="AU60" s="196"/>
      <c r="AV60" s="196"/>
      <c r="AW60" s="196"/>
      <c r="AX60" s="196"/>
      <c r="AY60" s="196"/>
      <c r="AZ60" s="196"/>
      <c r="BA60" s="216" t="s">
        <v>593</v>
      </c>
      <c r="BB60" s="216" t="s">
        <v>593</v>
      </c>
      <c r="BC60" s="216" t="s">
        <v>593</v>
      </c>
      <c r="BD60" s="216" t="s">
        <v>593</v>
      </c>
      <c r="BE60" s="216" t="s">
        <v>593</v>
      </c>
      <c r="BF60" s="216"/>
      <c r="BH60" s="218"/>
      <c r="BI60" s="218"/>
      <c r="BJ60" s="218" t="s">
        <v>593</v>
      </c>
      <c r="BK60" s="218"/>
      <c r="BL60" s="218" t="s">
        <v>593</v>
      </c>
      <c r="BM60" s="218"/>
      <c r="BN60" s="218"/>
      <c r="BO60" s="218"/>
      <c r="BP60" s="218"/>
      <c r="BQ60" s="218"/>
      <c r="BR60" s="218"/>
      <c r="BS60" s="218"/>
      <c r="BT60" s="218"/>
      <c r="BU60" s="218"/>
      <c r="BV60" s="218"/>
      <c r="BW60" s="218"/>
      <c r="BX60" s="218"/>
      <c r="BY60" s="218"/>
      <c r="CA60" s="175"/>
      <c r="CB60" s="175"/>
      <c r="CC60" s="185"/>
      <c r="CD60" s="189">
        <v>0.52859999999999996</v>
      </c>
      <c r="CG60" s="184"/>
      <c r="CH60" s="184"/>
      <c r="CI60" s="184"/>
      <c r="CJ60" s="184"/>
      <c r="CK60" s="184"/>
      <c r="CL60" s="184"/>
      <c r="CM60" s="184"/>
      <c r="CN60" s="184"/>
      <c r="CO60" s="184"/>
      <c r="CP60" s="184"/>
      <c r="CQ60" s="184"/>
      <c r="CR60" s="184"/>
      <c r="CS60" s="184"/>
      <c r="CT60" s="184"/>
      <c r="CU60" s="184"/>
      <c r="CV60" s="184"/>
      <c r="CW60" s="184"/>
      <c r="CX60" s="184"/>
      <c r="CY60" s="184"/>
      <c r="CZ60" s="184"/>
      <c r="DA60" s="184"/>
    </row>
    <row r="61" spans="1:105" x14ac:dyDescent="0.25">
      <c r="A61" s="183" t="s">
        <v>295</v>
      </c>
      <c r="B61" s="184"/>
      <c r="C61" s="184"/>
      <c r="D61" s="184"/>
      <c r="E61" s="184"/>
      <c r="F61" s="177" t="s">
        <v>73</v>
      </c>
      <c r="G61" s="175"/>
      <c r="H61" s="175"/>
      <c r="I61" s="219"/>
      <c r="J61" s="196"/>
      <c r="K61" s="196"/>
      <c r="L61" s="196">
        <v>0.53</v>
      </c>
      <c r="M61" s="196"/>
      <c r="N61" s="218"/>
      <c r="O61" s="219"/>
      <c r="P61" s="219"/>
      <c r="Q61" s="219"/>
      <c r="R61" s="196"/>
      <c r="S61" s="196"/>
      <c r="T61" s="196"/>
      <c r="U61" s="196"/>
      <c r="V61" s="196"/>
      <c r="W61" s="196"/>
      <c r="X61" s="196"/>
      <c r="Y61" s="196"/>
      <c r="Z61" s="196"/>
      <c r="AA61" s="196"/>
      <c r="AB61" s="196"/>
      <c r="AC61" s="196"/>
      <c r="AD61" s="196"/>
      <c r="AE61" s="196"/>
      <c r="AF61" s="196"/>
      <c r="AG61" s="196"/>
      <c r="AH61" s="196"/>
      <c r="AI61" s="196"/>
      <c r="AJ61" s="196"/>
      <c r="AK61" s="196"/>
      <c r="AL61" s="196"/>
      <c r="AM61" s="196"/>
      <c r="AN61" s="196"/>
      <c r="AO61" s="196"/>
      <c r="AP61" s="196"/>
      <c r="AQ61" s="196"/>
      <c r="AR61" s="196"/>
      <c r="AS61" s="196"/>
      <c r="AT61" s="196"/>
      <c r="AU61" s="196"/>
      <c r="AV61" s="196"/>
      <c r="AW61" s="196"/>
      <c r="AX61" s="196"/>
      <c r="AY61" s="196"/>
      <c r="AZ61" s="196"/>
      <c r="BA61" s="216"/>
      <c r="BB61" s="216"/>
      <c r="BC61" s="216"/>
      <c r="BD61" s="216"/>
      <c r="BE61" s="216"/>
      <c r="BF61" s="216"/>
      <c r="BH61" s="218"/>
      <c r="BI61" s="218"/>
      <c r="BJ61" s="218"/>
      <c r="BK61" s="218"/>
      <c r="BL61" s="218"/>
      <c r="BM61" s="218"/>
      <c r="BN61" s="218"/>
      <c r="BO61" s="218"/>
      <c r="BP61" s="218"/>
      <c r="BQ61" s="218"/>
      <c r="BR61" s="218"/>
      <c r="BS61" s="218"/>
      <c r="BT61" s="218"/>
      <c r="BU61" s="218"/>
      <c r="BV61" s="218"/>
      <c r="BW61" s="218"/>
      <c r="BX61" s="218"/>
      <c r="BY61" s="218"/>
      <c r="CA61" s="175"/>
      <c r="CB61" s="175"/>
      <c r="CC61" s="185"/>
      <c r="CD61" s="189"/>
      <c r="CG61" s="184"/>
      <c r="CH61" s="184"/>
      <c r="CI61" s="184"/>
      <c r="CJ61" s="184"/>
      <c r="CK61" s="184"/>
      <c r="CL61" s="184"/>
      <c r="CM61" s="184"/>
      <c r="CN61" s="184"/>
      <c r="CO61" s="184"/>
      <c r="CP61" s="184"/>
      <c r="CQ61" s="184"/>
      <c r="CR61" s="184"/>
      <c r="CS61" s="184"/>
      <c r="CT61" s="184"/>
      <c r="CU61" s="184"/>
      <c r="CV61" s="184"/>
      <c r="CW61" s="184"/>
      <c r="CX61" s="184"/>
      <c r="CY61" s="184"/>
      <c r="CZ61" s="184"/>
      <c r="DA61" s="184"/>
    </row>
    <row r="62" spans="1:105" x14ac:dyDescent="0.25">
      <c r="A62" s="183" t="s">
        <v>295</v>
      </c>
      <c r="B62" s="177" t="s">
        <v>358</v>
      </c>
      <c r="C62" s="177" t="s">
        <v>359</v>
      </c>
      <c r="D62" s="177" t="s">
        <v>595</v>
      </c>
      <c r="E62" s="177" t="s">
        <v>125</v>
      </c>
      <c r="F62" s="184"/>
      <c r="G62" s="178">
        <v>2015</v>
      </c>
      <c r="H62" s="178">
        <v>40</v>
      </c>
      <c r="I62" s="219">
        <v>31.54</v>
      </c>
      <c r="J62" s="196">
        <v>0.15</v>
      </c>
      <c r="K62" s="196">
        <v>0.8</v>
      </c>
      <c r="L62" s="196"/>
      <c r="M62" s="196">
        <v>1543.77</v>
      </c>
      <c r="N62" s="218">
        <v>1543.77</v>
      </c>
      <c r="O62" s="219">
        <v>4.0599999999999996</v>
      </c>
      <c r="P62" s="219">
        <v>2.78</v>
      </c>
      <c r="Q62" s="219">
        <v>0.2</v>
      </c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196"/>
      <c r="AF62" s="196"/>
      <c r="AG62" s="196"/>
      <c r="AH62" s="196"/>
      <c r="AI62" s="196"/>
      <c r="AJ62" s="196"/>
      <c r="AK62" s="196"/>
      <c r="AL62" s="196"/>
      <c r="AM62" s="196"/>
      <c r="AN62" s="196"/>
      <c r="AO62" s="196"/>
      <c r="AP62" s="196"/>
      <c r="AQ62" s="196"/>
      <c r="AR62" s="196"/>
      <c r="AS62" s="196"/>
      <c r="AT62" s="196"/>
      <c r="AU62" s="196"/>
      <c r="AV62" s="196"/>
      <c r="AW62" s="196"/>
      <c r="AX62" s="196"/>
      <c r="AY62" s="196"/>
      <c r="AZ62" s="196"/>
      <c r="BA62" s="216" t="s">
        <v>593</v>
      </c>
      <c r="BB62" s="216" t="s">
        <v>593</v>
      </c>
      <c r="BC62" s="216" t="s">
        <v>593</v>
      </c>
      <c r="BD62" s="216" t="s">
        <v>593</v>
      </c>
      <c r="BE62" s="216" t="s">
        <v>593</v>
      </c>
      <c r="BF62" s="216"/>
      <c r="BH62" s="218"/>
      <c r="BI62" s="218"/>
      <c r="BJ62" s="218" t="s">
        <v>593</v>
      </c>
      <c r="BK62" s="218"/>
      <c r="BL62" s="218" t="s">
        <v>593</v>
      </c>
      <c r="BM62" s="196">
        <v>0</v>
      </c>
      <c r="BN62" s="196">
        <v>0</v>
      </c>
      <c r="BO62" s="196">
        <v>0</v>
      </c>
      <c r="BP62" s="196">
        <v>0</v>
      </c>
      <c r="BQ62" s="196">
        <v>0</v>
      </c>
      <c r="BR62" s="196"/>
      <c r="BS62" s="196"/>
      <c r="BT62" s="196"/>
      <c r="BU62" s="196"/>
      <c r="BV62" s="196"/>
      <c r="BW62" s="196"/>
      <c r="BX62" s="196"/>
      <c r="BY62" s="196"/>
      <c r="CA62" s="186">
        <v>1.026</v>
      </c>
      <c r="CB62" s="175">
        <v>1.0262298089999999</v>
      </c>
      <c r="CC62" s="189">
        <v>1.2494000000000001</v>
      </c>
      <c r="CD62" s="189">
        <v>0.42330000000000001</v>
      </c>
      <c r="CG62" s="184"/>
      <c r="CH62" s="184"/>
      <c r="CI62" s="184"/>
      <c r="CJ62" s="184"/>
      <c r="CK62" s="184"/>
      <c r="CL62" s="184"/>
      <c r="CM62" s="184"/>
      <c r="CN62" s="184"/>
      <c r="CO62" s="184"/>
      <c r="CP62" s="184"/>
      <c r="CQ62" s="184"/>
      <c r="CR62" s="184"/>
      <c r="CS62" s="184"/>
      <c r="CT62" s="184"/>
      <c r="CU62" s="184"/>
      <c r="CV62" s="184"/>
      <c r="CW62" s="184"/>
      <c r="CX62" s="184"/>
      <c r="CY62" s="184"/>
      <c r="CZ62" s="184"/>
      <c r="DA62" s="184"/>
    </row>
    <row r="63" spans="1:105" x14ac:dyDescent="0.25">
      <c r="A63" s="183" t="s">
        <v>295</v>
      </c>
      <c r="B63" s="184"/>
      <c r="C63" s="184"/>
      <c r="D63" s="184"/>
      <c r="E63" s="184"/>
      <c r="F63" s="177" t="s">
        <v>79</v>
      </c>
      <c r="G63" s="175"/>
      <c r="H63" s="175"/>
      <c r="I63" s="219"/>
      <c r="J63" s="196"/>
      <c r="K63" s="196"/>
      <c r="L63" s="196">
        <v>0.42</v>
      </c>
      <c r="M63" s="196"/>
      <c r="N63" s="218" t="s">
        <v>593</v>
      </c>
      <c r="O63" s="219"/>
      <c r="P63" s="219"/>
      <c r="Q63" s="219"/>
      <c r="R63" s="196"/>
      <c r="S63" s="196"/>
      <c r="T63" s="196"/>
      <c r="U63" s="196"/>
      <c r="V63" s="196"/>
      <c r="W63" s="196"/>
      <c r="X63" s="196"/>
      <c r="Y63" s="196"/>
      <c r="Z63" s="196"/>
      <c r="AA63" s="196"/>
      <c r="AB63" s="196"/>
      <c r="AC63" s="196"/>
      <c r="AD63" s="196"/>
      <c r="AE63" s="196"/>
      <c r="AF63" s="196"/>
      <c r="AG63" s="196"/>
      <c r="AH63" s="196"/>
      <c r="AI63" s="196"/>
      <c r="AJ63" s="196"/>
      <c r="AK63" s="196"/>
      <c r="AL63" s="196"/>
      <c r="AM63" s="196"/>
      <c r="AN63" s="196"/>
      <c r="AO63" s="196"/>
      <c r="AP63" s="196"/>
      <c r="AQ63" s="196"/>
      <c r="AR63" s="196"/>
      <c r="AS63" s="196"/>
      <c r="AT63" s="196"/>
      <c r="AU63" s="196"/>
      <c r="AV63" s="196"/>
      <c r="AW63" s="196"/>
      <c r="AX63" s="196"/>
      <c r="AY63" s="196"/>
      <c r="AZ63" s="196"/>
      <c r="BA63" s="216" t="s">
        <v>593</v>
      </c>
      <c r="BB63" s="216" t="s">
        <v>593</v>
      </c>
      <c r="BC63" s="216" t="s">
        <v>593</v>
      </c>
      <c r="BD63" s="216" t="s">
        <v>593</v>
      </c>
      <c r="BE63" s="216" t="s">
        <v>593</v>
      </c>
      <c r="BF63" s="216"/>
      <c r="BH63" s="218"/>
      <c r="BI63" s="218"/>
      <c r="BJ63" s="218" t="s">
        <v>593</v>
      </c>
      <c r="BK63" s="218"/>
      <c r="BL63" s="218" t="s">
        <v>593</v>
      </c>
      <c r="BM63" s="218"/>
      <c r="BN63" s="218"/>
      <c r="BO63" s="218"/>
      <c r="BP63" s="218"/>
      <c r="BQ63" s="218"/>
      <c r="BR63" s="218"/>
      <c r="BS63" s="218"/>
      <c r="BT63" s="218"/>
      <c r="BU63" s="218"/>
      <c r="BV63" s="218"/>
      <c r="BW63" s="218"/>
      <c r="BX63" s="218"/>
      <c r="BY63" s="218"/>
      <c r="CA63" s="175"/>
      <c r="CB63" s="175"/>
      <c r="CC63" s="185"/>
      <c r="CD63" s="189">
        <v>0.57669999999999999</v>
      </c>
      <c r="CG63" s="184"/>
      <c r="CH63" s="184"/>
      <c r="CI63" s="184"/>
      <c r="CJ63" s="184"/>
      <c r="CK63" s="184"/>
      <c r="CL63" s="184"/>
      <c r="CM63" s="184"/>
      <c r="CN63" s="184"/>
      <c r="CO63" s="184"/>
      <c r="CP63" s="184"/>
      <c r="CQ63" s="184"/>
      <c r="CR63" s="184"/>
      <c r="CS63" s="184"/>
      <c r="CT63" s="184"/>
      <c r="CU63" s="184"/>
      <c r="CV63" s="184"/>
      <c r="CW63" s="184"/>
      <c r="CX63" s="184"/>
      <c r="CY63" s="184"/>
      <c r="CZ63" s="184"/>
      <c r="DA63" s="184"/>
    </row>
    <row r="64" spans="1:105" x14ac:dyDescent="0.25">
      <c r="A64" s="183" t="s">
        <v>295</v>
      </c>
      <c r="B64" s="184"/>
      <c r="C64" s="184"/>
      <c r="D64" s="184"/>
      <c r="E64" s="184"/>
      <c r="F64" s="177" t="s">
        <v>73</v>
      </c>
      <c r="G64" s="175"/>
      <c r="H64" s="175"/>
      <c r="I64" s="219"/>
      <c r="J64" s="196"/>
      <c r="K64" s="196"/>
      <c r="L64" s="196">
        <v>0.57999999999999996</v>
      </c>
      <c r="M64" s="196"/>
      <c r="N64" s="218"/>
      <c r="O64" s="219"/>
      <c r="P64" s="219"/>
      <c r="Q64" s="219"/>
      <c r="R64" s="196"/>
      <c r="S64" s="196"/>
      <c r="T64" s="196"/>
      <c r="U64" s="196"/>
      <c r="V64" s="196"/>
      <c r="W64" s="196"/>
      <c r="X64" s="196"/>
      <c r="Y64" s="196"/>
      <c r="Z64" s="196"/>
      <c r="AA64" s="196"/>
      <c r="AB64" s="196"/>
      <c r="AC64" s="196"/>
      <c r="AD64" s="196"/>
      <c r="AE64" s="196"/>
      <c r="AF64" s="196"/>
      <c r="AG64" s="196"/>
      <c r="AH64" s="196"/>
      <c r="AI64" s="196"/>
      <c r="AJ64" s="196"/>
      <c r="AK64" s="196"/>
      <c r="AL64" s="196"/>
      <c r="AM64" s="196"/>
      <c r="AN64" s="196"/>
      <c r="AO64" s="196"/>
      <c r="AP64" s="196"/>
      <c r="AQ64" s="196"/>
      <c r="AR64" s="196"/>
      <c r="AS64" s="196"/>
      <c r="AT64" s="196"/>
      <c r="AU64" s="196"/>
      <c r="AV64" s="196"/>
      <c r="AW64" s="196"/>
      <c r="AX64" s="196"/>
      <c r="AY64" s="196"/>
      <c r="AZ64" s="196"/>
      <c r="BA64" s="216"/>
      <c r="BB64" s="216"/>
      <c r="BC64" s="216"/>
      <c r="BD64" s="216"/>
      <c r="BE64" s="216"/>
      <c r="BF64" s="216"/>
      <c r="BH64" s="218"/>
      <c r="BI64" s="218"/>
      <c r="BJ64" s="218"/>
      <c r="BK64" s="218"/>
      <c r="BL64" s="218"/>
      <c r="BM64" s="218"/>
      <c r="BN64" s="218"/>
      <c r="BO64" s="218"/>
      <c r="BP64" s="218"/>
      <c r="BQ64" s="218"/>
      <c r="BR64" s="218"/>
      <c r="BS64" s="218"/>
      <c r="BT64" s="218"/>
      <c r="BU64" s="218"/>
      <c r="BV64" s="218"/>
      <c r="BW64" s="218"/>
      <c r="BX64" s="218"/>
      <c r="BY64" s="218"/>
      <c r="CA64" s="175"/>
      <c r="CB64" s="175"/>
      <c r="CC64" s="185"/>
      <c r="CD64" s="189"/>
      <c r="CG64" s="184"/>
      <c r="CH64" s="184"/>
      <c r="CI64" s="184"/>
      <c r="CJ64" s="184"/>
      <c r="CK64" s="184"/>
      <c r="CL64" s="184"/>
      <c r="CM64" s="184"/>
      <c r="CN64" s="184"/>
      <c r="CO64" s="184"/>
      <c r="CP64" s="184"/>
      <c r="CQ64" s="184"/>
      <c r="CR64" s="184"/>
      <c r="CS64" s="184"/>
      <c r="CT64" s="184"/>
      <c r="CU64" s="184"/>
      <c r="CV64" s="184"/>
      <c r="CW64" s="184"/>
      <c r="CX64" s="184"/>
      <c r="CY64" s="184"/>
      <c r="CZ64" s="184"/>
      <c r="DA64" s="184"/>
    </row>
    <row r="65" spans="1:82" x14ac:dyDescent="0.25">
      <c r="A65" s="183" t="s">
        <v>295</v>
      </c>
      <c r="B65" s="177" t="s">
        <v>360</v>
      </c>
      <c r="C65" s="177" t="s">
        <v>361</v>
      </c>
      <c r="D65" s="177" t="s">
        <v>595</v>
      </c>
      <c r="E65" s="177" t="s">
        <v>125</v>
      </c>
      <c r="F65" s="184"/>
      <c r="G65" s="178">
        <v>2015</v>
      </c>
      <c r="H65" s="178">
        <v>40</v>
      </c>
      <c r="I65" s="219">
        <v>31.54</v>
      </c>
      <c r="J65" s="196">
        <v>0.15</v>
      </c>
      <c r="K65" s="196">
        <v>0.93</v>
      </c>
      <c r="L65" s="196"/>
      <c r="M65" s="196">
        <v>2800.27</v>
      </c>
      <c r="N65" s="218">
        <v>2800.27</v>
      </c>
      <c r="O65" s="219"/>
      <c r="P65" s="219">
        <v>8.6199999999999992</v>
      </c>
      <c r="Q65" s="219">
        <v>0.2</v>
      </c>
      <c r="R65" s="196"/>
      <c r="S65" s="196"/>
      <c r="T65" s="196"/>
      <c r="U65" s="196"/>
      <c r="V65" s="196"/>
      <c r="W65" s="196"/>
      <c r="X65" s="196"/>
      <c r="Y65" s="196"/>
      <c r="Z65" s="196"/>
      <c r="AA65" s="196"/>
      <c r="AB65" s="196"/>
      <c r="AC65" s="196"/>
      <c r="AD65" s="196"/>
      <c r="AE65" s="196"/>
      <c r="AF65" s="196"/>
      <c r="AG65" s="196"/>
      <c r="AH65" s="196"/>
      <c r="AI65" s="196"/>
      <c r="AJ65" s="196"/>
      <c r="AK65" s="196"/>
      <c r="AL65" s="196"/>
      <c r="AM65" s="196"/>
      <c r="AN65" s="196"/>
      <c r="AO65" s="196"/>
      <c r="AP65" s="196"/>
      <c r="AQ65" s="196"/>
      <c r="AR65" s="196"/>
      <c r="AS65" s="196"/>
      <c r="AT65" s="196"/>
      <c r="AU65" s="196"/>
      <c r="AV65" s="196"/>
      <c r="AW65" s="196"/>
      <c r="AX65" s="196"/>
      <c r="AY65" s="196"/>
      <c r="AZ65" s="196"/>
      <c r="BA65" s="216" t="s">
        <v>593</v>
      </c>
      <c r="BB65" s="216" t="s">
        <v>593</v>
      </c>
      <c r="BC65" s="216" t="s">
        <v>593</v>
      </c>
      <c r="BD65" s="216" t="s">
        <v>593</v>
      </c>
      <c r="BE65" s="216" t="s">
        <v>593</v>
      </c>
      <c r="BF65" s="216"/>
      <c r="BH65" s="218"/>
      <c r="BI65" s="218"/>
      <c r="BJ65" s="218" t="s">
        <v>593</v>
      </c>
      <c r="BK65" s="218"/>
      <c r="BL65" s="218" t="s">
        <v>593</v>
      </c>
      <c r="BM65" s="196">
        <v>0</v>
      </c>
      <c r="BN65" s="196">
        <v>0</v>
      </c>
      <c r="BO65" s="196">
        <v>0</v>
      </c>
      <c r="BP65" s="196">
        <v>0</v>
      </c>
      <c r="BQ65" s="196">
        <v>0</v>
      </c>
      <c r="BR65" s="196"/>
      <c r="BS65" s="196"/>
      <c r="BT65" s="196"/>
      <c r="BU65" s="196"/>
      <c r="BV65" s="196"/>
      <c r="BW65" s="196"/>
      <c r="BX65" s="196"/>
      <c r="BY65" s="196"/>
      <c r="CA65" s="186">
        <v>1.026</v>
      </c>
      <c r="CB65" s="175">
        <v>1.0262298089999999</v>
      </c>
      <c r="CC65" s="189">
        <v>1.0734999999999999</v>
      </c>
      <c r="CD65" s="189">
        <v>0.42199999999999999</v>
      </c>
    </row>
    <row r="66" spans="1:82" x14ac:dyDescent="0.25">
      <c r="A66" s="183" t="s">
        <v>295</v>
      </c>
      <c r="B66" s="184"/>
      <c r="C66" s="188"/>
      <c r="D66" s="184"/>
      <c r="E66" s="184"/>
      <c r="F66" s="177" t="s">
        <v>79</v>
      </c>
      <c r="G66" s="175"/>
      <c r="H66" s="175"/>
      <c r="I66" s="219"/>
      <c r="J66" s="196"/>
      <c r="K66" s="196"/>
      <c r="L66" s="196">
        <v>0.42</v>
      </c>
      <c r="M66" s="196"/>
      <c r="N66" s="218" t="s">
        <v>593</v>
      </c>
      <c r="O66" s="219"/>
      <c r="P66" s="219"/>
      <c r="Q66" s="219"/>
      <c r="R66" s="196"/>
      <c r="S66" s="196"/>
      <c r="T66" s="196"/>
      <c r="U66" s="196"/>
      <c r="V66" s="196"/>
      <c r="W66" s="196"/>
      <c r="X66" s="196"/>
      <c r="Y66" s="196"/>
      <c r="Z66" s="196"/>
      <c r="AA66" s="196"/>
      <c r="AB66" s="196"/>
      <c r="AC66" s="196"/>
      <c r="AD66" s="196"/>
      <c r="AE66" s="196"/>
      <c r="AF66" s="196"/>
      <c r="AG66" s="196"/>
      <c r="AH66" s="196"/>
      <c r="AI66" s="196"/>
      <c r="AJ66" s="196"/>
      <c r="AK66" s="196"/>
      <c r="AL66" s="196"/>
      <c r="AM66" s="196"/>
      <c r="AN66" s="196"/>
      <c r="AO66" s="196"/>
      <c r="AP66" s="196"/>
      <c r="AQ66" s="196"/>
      <c r="AR66" s="196"/>
      <c r="AS66" s="196"/>
      <c r="AT66" s="196"/>
      <c r="AU66" s="196"/>
      <c r="AV66" s="196"/>
      <c r="AW66" s="196"/>
      <c r="AX66" s="196"/>
      <c r="AY66" s="196"/>
      <c r="AZ66" s="196"/>
      <c r="BA66" s="216" t="s">
        <v>593</v>
      </c>
      <c r="BB66" s="216" t="s">
        <v>593</v>
      </c>
      <c r="BC66" s="216" t="s">
        <v>593</v>
      </c>
      <c r="BD66" s="216" t="s">
        <v>593</v>
      </c>
      <c r="BE66" s="216" t="s">
        <v>593</v>
      </c>
      <c r="BF66" s="216"/>
      <c r="BH66" s="218"/>
      <c r="BI66" s="218"/>
      <c r="BJ66" s="218" t="s">
        <v>593</v>
      </c>
      <c r="BK66" s="218"/>
      <c r="BL66" s="218" t="s">
        <v>593</v>
      </c>
      <c r="BM66" s="218"/>
      <c r="BN66" s="218"/>
      <c r="BO66" s="218"/>
      <c r="BP66" s="218"/>
      <c r="BQ66" s="218"/>
      <c r="BR66" s="218"/>
      <c r="BS66" s="218"/>
      <c r="BT66" s="218"/>
      <c r="BU66" s="218"/>
      <c r="BV66" s="218"/>
      <c r="BW66" s="218"/>
      <c r="BX66" s="218"/>
      <c r="BY66" s="218"/>
      <c r="CA66" s="175"/>
      <c r="CB66" s="175"/>
      <c r="CC66" s="185"/>
      <c r="CD66" s="189">
        <v>0.57799999999999996</v>
      </c>
    </row>
    <row r="67" spans="1:82" x14ac:dyDescent="0.25">
      <c r="A67" s="183" t="s">
        <v>295</v>
      </c>
      <c r="B67" s="184"/>
      <c r="C67" s="188"/>
      <c r="D67" s="184"/>
      <c r="E67" s="184"/>
      <c r="F67" s="177" t="s">
        <v>73</v>
      </c>
      <c r="G67" s="175"/>
      <c r="H67" s="175"/>
      <c r="I67" s="219"/>
      <c r="J67" s="196"/>
      <c r="K67" s="196"/>
      <c r="L67" s="196">
        <v>0.57999999999999996</v>
      </c>
      <c r="M67" s="196"/>
      <c r="N67" s="218"/>
      <c r="O67" s="219"/>
      <c r="P67" s="219"/>
      <c r="Q67" s="219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196"/>
      <c r="AF67" s="196"/>
      <c r="AG67" s="196"/>
      <c r="AH67" s="196"/>
      <c r="AI67" s="196"/>
      <c r="AJ67" s="196"/>
      <c r="AK67" s="196"/>
      <c r="AL67" s="196"/>
      <c r="AM67" s="196"/>
      <c r="AN67" s="196"/>
      <c r="AO67" s="196"/>
      <c r="AP67" s="196"/>
      <c r="AQ67" s="196"/>
      <c r="AR67" s="196"/>
      <c r="AS67" s="196"/>
      <c r="AT67" s="196"/>
      <c r="AU67" s="196"/>
      <c r="AV67" s="196"/>
      <c r="AW67" s="196"/>
      <c r="AX67" s="196"/>
      <c r="AY67" s="196"/>
      <c r="AZ67" s="196"/>
      <c r="BA67" s="216"/>
      <c r="BB67" s="216"/>
      <c r="BC67" s="216"/>
      <c r="BD67" s="216"/>
      <c r="BE67" s="216"/>
      <c r="BF67" s="216"/>
      <c r="BH67" s="218"/>
      <c r="BI67" s="218"/>
      <c r="BJ67" s="218"/>
      <c r="BK67" s="218"/>
      <c r="BL67" s="218"/>
      <c r="BM67" s="218"/>
      <c r="BN67" s="218"/>
      <c r="BO67" s="218"/>
      <c r="BP67" s="218"/>
      <c r="BQ67" s="218"/>
      <c r="BR67" s="218"/>
      <c r="BS67" s="218"/>
      <c r="BT67" s="218"/>
      <c r="BU67" s="218"/>
      <c r="BV67" s="218"/>
      <c r="BW67" s="218"/>
      <c r="BX67" s="218"/>
      <c r="BY67" s="218"/>
      <c r="CA67" s="175"/>
      <c r="CB67" s="175"/>
      <c r="CC67" s="185"/>
      <c r="CD67" s="189"/>
    </row>
    <row r="68" spans="1:82" x14ac:dyDescent="0.25">
      <c r="A68" s="190" t="s">
        <v>598</v>
      </c>
      <c r="B68" s="191"/>
      <c r="C68" s="192"/>
      <c r="D68" s="191"/>
      <c r="E68" s="191"/>
      <c r="F68" s="191"/>
      <c r="G68" s="193"/>
      <c r="H68" s="193"/>
      <c r="I68" s="221"/>
      <c r="J68" s="199"/>
      <c r="K68" s="199"/>
      <c r="L68" s="199"/>
      <c r="M68" s="199"/>
      <c r="N68" s="217" t="s">
        <v>593</v>
      </c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/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222" t="s">
        <v>593</v>
      </c>
      <c r="BB68" s="222" t="s">
        <v>593</v>
      </c>
      <c r="BC68" s="222" t="s">
        <v>593</v>
      </c>
      <c r="BD68" s="222" t="s">
        <v>593</v>
      </c>
      <c r="BE68" s="222" t="s">
        <v>593</v>
      </c>
      <c r="BF68" s="222"/>
      <c r="BH68" s="217"/>
      <c r="BI68" s="217"/>
      <c r="BJ68" s="217" t="s">
        <v>593</v>
      </c>
      <c r="BK68" s="217"/>
      <c r="BL68" s="217" t="s">
        <v>593</v>
      </c>
      <c r="BM68" s="217"/>
      <c r="BN68" s="217"/>
      <c r="BO68" s="217"/>
      <c r="BP68" s="217"/>
      <c r="BQ68" s="217"/>
      <c r="BR68" s="217"/>
      <c r="BS68" s="217"/>
      <c r="BT68" s="217"/>
      <c r="BU68" s="217"/>
      <c r="BV68" s="217"/>
      <c r="BW68" s="217"/>
      <c r="BX68" s="217"/>
      <c r="BY68" s="217"/>
      <c r="CA68" s="193"/>
      <c r="CB68" s="193"/>
      <c r="CC68" s="194"/>
      <c r="CD68" s="194"/>
    </row>
    <row r="69" spans="1:82" x14ac:dyDescent="0.25">
      <c r="A69" s="184" t="s">
        <v>295</v>
      </c>
      <c r="B69" s="184" t="s">
        <v>362</v>
      </c>
      <c r="C69" s="184" t="s">
        <v>363</v>
      </c>
      <c r="D69" s="177" t="s">
        <v>595</v>
      </c>
      <c r="E69" s="177" t="s">
        <v>125</v>
      </c>
      <c r="F69" s="184"/>
      <c r="G69" s="178">
        <v>2035</v>
      </c>
      <c r="H69" s="178">
        <v>40</v>
      </c>
      <c r="I69" s="219">
        <v>31.54</v>
      </c>
      <c r="J69" s="196">
        <v>0.15</v>
      </c>
      <c r="K69" s="196">
        <v>0.89</v>
      </c>
      <c r="L69" s="196"/>
      <c r="M69" s="219">
        <v>268.99</v>
      </c>
      <c r="N69" s="218">
        <v>268.99</v>
      </c>
      <c r="O69" s="219">
        <v>16.809999999999999</v>
      </c>
      <c r="P69" s="219">
        <v>4.17</v>
      </c>
      <c r="Q69" s="219">
        <v>0.2</v>
      </c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6"/>
      <c r="AG69" s="196"/>
      <c r="AH69" s="196"/>
      <c r="AI69" s="196"/>
      <c r="AJ69" s="196"/>
      <c r="AK69" s="196"/>
      <c r="AL69" s="196"/>
      <c r="AM69" s="196"/>
      <c r="AN69" s="196"/>
      <c r="AO69" s="196"/>
      <c r="AP69" s="196"/>
      <c r="AQ69" s="196"/>
      <c r="AR69" s="196"/>
      <c r="AS69" s="196"/>
      <c r="AT69" s="196"/>
      <c r="AU69" s="196"/>
      <c r="AV69" s="196"/>
      <c r="AW69" s="196"/>
      <c r="AX69" s="196"/>
      <c r="AY69" s="196"/>
      <c r="AZ69" s="196"/>
      <c r="BA69" s="216" t="s">
        <v>593</v>
      </c>
      <c r="BB69" s="216" t="s">
        <v>593</v>
      </c>
      <c r="BC69" s="216" t="s">
        <v>593</v>
      </c>
      <c r="BD69" s="216" t="s">
        <v>593</v>
      </c>
      <c r="BE69" s="216" t="s">
        <v>593</v>
      </c>
      <c r="BF69" s="216"/>
      <c r="BH69" s="218"/>
      <c r="BI69" s="218"/>
      <c r="BJ69" s="218" t="s">
        <v>593</v>
      </c>
      <c r="BK69" s="218"/>
      <c r="BL69" s="218" t="s">
        <v>593</v>
      </c>
      <c r="BM69" s="218"/>
      <c r="BN69" s="218"/>
      <c r="BO69" s="218"/>
      <c r="BP69" s="218"/>
      <c r="BQ69" s="218"/>
      <c r="BR69" s="218"/>
      <c r="BS69" s="218"/>
      <c r="BT69" s="218"/>
      <c r="BU69" s="218"/>
      <c r="BV69" s="218"/>
      <c r="BW69" s="218"/>
      <c r="BX69" s="218"/>
      <c r="BY69" s="218"/>
      <c r="CA69" s="186">
        <v>1.026</v>
      </c>
      <c r="CB69" s="175">
        <v>1.0262298089999999</v>
      </c>
      <c r="CC69" s="189">
        <v>1.1203000000000001</v>
      </c>
      <c r="CD69" s="189">
        <v>0.42030000000000001</v>
      </c>
    </row>
    <row r="70" spans="1:82" x14ac:dyDescent="0.25">
      <c r="A70" s="183" t="s">
        <v>295</v>
      </c>
      <c r="B70" s="184"/>
      <c r="C70" s="184"/>
      <c r="D70" s="184"/>
      <c r="E70" s="184"/>
      <c r="F70" s="177" t="s">
        <v>79</v>
      </c>
      <c r="G70" s="175"/>
      <c r="H70" s="175"/>
      <c r="I70" s="219"/>
      <c r="J70" s="196"/>
      <c r="K70" s="196"/>
      <c r="L70" s="196">
        <v>0.42</v>
      </c>
      <c r="M70" s="196"/>
      <c r="N70" s="218" t="s">
        <v>593</v>
      </c>
      <c r="O70" s="196"/>
      <c r="P70" s="196"/>
      <c r="Q70" s="196"/>
      <c r="R70" s="196"/>
      <c r="S70" s="196"/>
      <c r="T70" s="196"/>
      <c r="U70" s="196"/>
      <c r="V70" s="196"/>
      <c r="W70" s="196"/>
      <c r="X70" s="196"/>
      <c r="Y70" s="196"/>
      <c r="Z70" s="196"/>
      <c r="AA70" s="196"/>
      <c r="AB70" s="196"/>
      <c r="AC70" s="196"/>
      <c r="AD70" s="196"/>
      <c r="AE70" s="196"/>
      <c r="AF70" s="196"/>
      <c r="AG70" s="196"/>
      <c r="AH70" s="196"/>
      <c r="AI70" s="196"/>
      <c r="AJ70" s="196"/>
      <c r="AK70" s="196"/>
      <c r="AL70" s="196"/>
      <c r="AM70" s="196"/>
      <c r="AN70" s="196"/>
      <c r="AO70" s="196"/>
      <c r="AP70" s="196"/>
      <c r="AQ70" s="196"/>
      <c r="AR70" s="196"/>
      <c r="AS70" s="196"/>
      <c r="AT70" s="196"/>
      <c r="AU70" s="196"/>
      <c r="AV70" s="196"/>
      <c r="AW70" s="196"/>
      <c r="AX70" s="196"/>
      <c r="AY70" s="196"/>
      <c r="AZ70" s="196"/>
      <c r="BA70" s="216" t="s">
        <v>593</v>
      </c>
      <c r="BB70" s="216" t="s">
        <v>593</v>
      </c>
      <c r="BC70" s="216" t="s">
        <v>593</v>
      </c>
      <c r="BD70" s="216" t="s">
        <v>593</v>
      </c>
      <c r="BE70" s="216" t="s">
        <v>593</v>
      </c>
      <c r="BF70" s="216"/>
      <c r="BH70" s="218"/>
      <c r="BI70" s="218"/>
      <c r="BJ70" s="218" t="s">
        <v>593</v>
      </c>
      <c r="BK70" s="218"/>
      <c r="BL70" s="218" t="s">
        <v>593</v>
      </c>
      <c r="BM70" s="218"/>
      <c r="BN70" s="218"/>
      <c r="BO70" s="218"/>
      <c r="BP70" s="218"/>
      <c r="BQ70" s="218"/>
      <c r="BR70" s="218"/>
      <c r="BS70" s="218"/>
      <c r="BT70" s="218"/>
      <c r="BU70" s="218"/>
      <c r="BV70" s="218"/>
      <c r="BW70" s="218"/>
      <c r="BX70" s="218"/>
      <c r="BY70" s="218"/>
      <c r="CA70" s="175"/>
      <c r="CB70" s="175"/>
      <c r="CC70" s="187"/>
      <c r="CD70" s="189">
        <v>0.57969999999999999</v>
      </c>
    </row>
    <row r="71" spans="1:82" x14ac:dyDescent="0.25">
      <c r="A71" s="183" t="s">
        <v>295</v>
      </c>
      <c r="B71" s="184"/>
      <c r="C71" s="184"/>
      <c r="D71" s="184"/>
      <c r="E71" s="184"/>
      <c r="F71" s="177" t="s">
        <v>73</v>
      </c>
      <c r="G71" s="175"/>
      <c r="H71" s="175"/>
      <c r="I71" s="219"/>
      <c r="J71" s="196"/>
      <c r="K71" s="196"/>
      <c r="L71" s="196">
        <v>0.57999999999999996</v>
      </c>
      <c r="M71" s="196"/>
      <c r="N71" s="218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6"/>
      <c r="AK71" s="196"/>
      <c r="AL71" s="196"/>
      <c r="AM71" s="196"/>
      <c r="AN71" s="196"/>
      <c r="AO71" s="196"/>
      <c r="AP71" s="196"/>
      <c r="AQ71" s="196"/>
      <c r="AR71" s="196"/>
      <c r="AS71" s="196"/>
      <c r="AT71" s="196"/>
      <c r="AU71" s="196"/>
      <c r="AV71" s="196"/>
      <c r="AW71" s="196"/>
      <c r="AX71" s="196"/>
      <c r="AY71" s="196"/>
      <c r="AZ71" s="196"/>
      <c r="BA71" s="216"/>
      <c r="BB71" s="216"/>
      <c r="BC71" s="216"/>
      <c r="BD71" s="216"/>
      <c r="BE71" s="216"/>
      <c r="BF71" s="216"/>
      <c r="BH71" s="218"/>
      <c r="BI71" s="218"/>
      <c r="BJ71" s="218"/>
      <c r="BK71" s="218"/>
      <c r="BL71" s="218"/>
      <c r="BM71" s="218"/>
      <c r="BN71" s="218"/>
      <c r="BO71" s="218"/>
      <c r="BP71" s="218"/>
      <c r="BQ71" s="218"/>
      <c r="BR71" s="218"/>
      <c r="BS71" s="218"/>
      <c r="BT71" s="218"/>
      <c r="BU71" s="218"/>
      <c r="BV71" s="218"/>
      <c r="BW71" s="218"/>
      <c r="BX71" s="218"/>
      <c r="BY71" s="218"/>
      <c r="CA71" s="175"/>
      <c r="CB71" s="175"/>
      <c r="CC71" s="187"/>
      <c r="CD71" s="189"/>
    </row>
    <row r="72" spans="1:82" x14ac:dyDescent="0.25">
      <c r="A72" s="183" t="s">
        <v>295</v>
      </c>
      <c r="B72" s="184" t="s">
        <v>364</v>
      </c>
      <c r="C72" s="184" t="s">
        <v>365</v>
      </c>
      <c r="D72" s="177" t="s">
        <v>595</v>
      </c>
      <c r="E72" s="177" t="s">
        <v>125</v>
      </c>
      <c r="F72" s="184"/>
      <c r="G72" s="178">
        <v>2035</v>
      </c>
      <c r="H72" s="178">
        <v>40</v>
      </c>
      <c r="I72" s="219">
        <v>31.54</v>
      </c>
      <c r="J72" s="196">
        <v>0.15</v>
      </c>
      <c r="K72" s="196">
        <v>0.66</v>
      </c>
      <c r="L72" s="196"/>
      <c r="M72" s="219">
        <v>694.22</v>
      </c>
      <c r="N72" s="218">
        <v>694.22</v>
      </c>
      <c r="O72" s="219">
        <v>7.07</v>
      </c>
      <c r="P72" s="219">
        <v>1.67</v>
      </c>
      <c r="Q72" s="219">
        <v>0.2</v>
      </c>
      <c r="R72" s="196"/>
      <c r="S72" s="196"/>
      <c r="T72" s="196"/>
      <c r="U72" s="196"/>
      <c r="V72" s="196"/>
      <c r="W72" s="196"/>
      <c r="X72" s="196"/>
      <c r="Y72" s="196"/>
      <c r="Z72" s="196"/>
      <c r="AA72" s="196"/>
      <c r="AB72" s="196"/>
      <c r="AC72" s="196"/>
      <c r="AD72" s="196"/>
      <c r="AE72" s="196"/>
      <c r="AF72" s="196"/>
      <c r="AG72" s="196"/>
      <c r="AH72" s="196"/>
      <c r="AI72" s="196"/>
      <c r="AJ72" s="196"/>
      <c r="AK72" s="196"/>
      <c r="AL72" s="196"/>
      <c r="AM72" s="196"/>
      <c r="AN72" s="196"/>
      <c r="AO72" s="196"/>
      <c r="AP72" s="196"/>
      <c r="AQ72" s="196"/>
      <c r="AR72" s="196"/>
      <c r="AS72" s="196"/>
      <c r="AT72" s="196"/>
      <c r="AU72" s="196"/>
      <c r="AV72" s="196"/>
      <c r="AW72" s="196"/>
      <c r="AX72" s="196"/>
      <c r="AY72" s="196"/>
      <c r="AZ72" s="196"/>
      <c r="BA72" s="216" t="s">
        <v>593</v>
      </c>
      <c r="BB72" s="216" t="s">
        <v>593</v>
      </c>
      <c r="BC72" s="216" t="s">
        <v>593</v>
      </c>
      <c r="BD72" s="216" t="s">
        <v>593</v>
      </c>
      <c r="BE72" s="216" t="s">
        <v>593</v>
      </c>
      <c r="BF72" s="216"/>
      <c r="BH72" s="218"/>
      <c r="BI72" s="218"/>
      <c r="BJ72" s="218" t="s">
        <v>593</v>
      </c>
      <c r="BK72" s="218"/>
      <c r="BL72" s="218" t="s">
        <v>593</v>
      </c>
      <c r="BM72" s="218"/>
      <c r="BN72" s="218"/>
      <c r="BO72" s="218"/>
      <c r="BP72" s="218"/>
      <c r="BQ72" s="218"/>
      <c r="BR72" s="218"/>
      <c r="BS72" s="218"/>
      <c r="BT72" s="218"/>
      <c r="BU72" s="218"/>
      <c r="BV72" s="218"/>
      <c r="BW72" s="218"/>
      <c r="BX72" s="218"/>
      <c r="BY72" s="218"/>
      <c r="CA72" s="186">
        <v>1.026</v>
      </c>
      <c r="CB72" s="175">
        <v>1.0262298089999999</v>
      </c>
      <c r="CC72" s="189">
        <v>1.5263</v>
      </c>
      <c r="CD72" s="189">
        <v>0.5181</v>
      </c>
    </row>
    <row r="73" spans="1:82" x14ac:dyDescent="0.25">
      <c r="A73" s="183" t="s">
        <v>295</v>
      </c>
      <c r="B73" s="184"/>
      <c r="C73" s="184"/>
      <c r="D73" s="184"/>
      <c r="E73" s="184"/>
      <c r="F73" s="177" t="s">
        <v>79</v>
      </c>
      <c r="G73" s="175"/>
      <c r="H73" s="175"/>
      <c r="I73" s="219"/>
      <c r="J73" s="196"/>
      <c r="K73" s="196"/>
      <c r="L73" s="196">
        <v>0.52</v>
      </c>
      <c r="M73" s="196"/>
      <c r="N73" s="218" t="s">
        <v>593</v>
      </c>
      <c r="O73" s="196"/>
      <c r="P73" s="196"/>
      <c r="Q73" s="219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6"/>
      <c r="AK73" s="196"/>
      <c r="AL73" s="196"/>
      <c r="AM73" s="196"/>
      <c r="AN73" s="196"/>
      <c r="AO73" s="196"/>
      <c r="AP73" s="196"/>
      <c r="AQ73" s="196"/>
      <c r="AR73" s="196"/>
      <c r="AS73" s="196"/>
      <c r="AT73" s="196"/>
      <c r="AU73" s="196"/>
      <c r="AV73" s="196"/>
      <c r="AW73" s="196"/>
      <c r="AX73" s="196"/>
      <c r="AY73" s="196"/>
      <c r="AZ73" s="196"/>
      <c r="BA73" s="216" t="s">
        <v>593</v>
      </c>
      <c r="BB73" s="216" t="s">
        <v>593</v>
      </c>
      <c r="BC73" s="216" t="s">
        <v>593</v>
      </c>
      <c r="BD73" s="216" t="s">
        <v>593</v>
      </c>
      <c r="BE73" s="216" t="s">
        <v>593</v>
      </c>
      <c r="BF73" s="216"/>
      <c r="BH73" s="218"/>
      <c r="BI73" s="218"/>
      <c r="BJ73" s="218" t="s">
        <v>593</v>
      </c>
      <c r="BK73" s="218"/>
      <c r="BL73" s="218" t="s">
        <v>593</v>
      </c>
      <c r="BM73" s="218"/>
      <c r="BN73" s="218"/>
      <c r="BO73" s="218"/>
      <c r="BP73" s="218"/>
      <c r="BQ73" s="218"/>
      <c r="BR73" s="218"/>
      <c r="BS73" s="218"/>
      <c r="BT73" s="218"/>
      <c r="BU73" s="218"/>
      <c r="BV73" s="218"/>
      <c r="BW73" s="218"/>
      <c r="BX73" s="218"/>
      <c r="BY73" s="218"/>
      <c r="CA73" s="175"/>
      <c r="CB73" s="175"/>
      <c r="CC73" s="184"/>
      <c r="CD73" s="189">
        <v>0.4819</v>
      </c>
    </row>
    <row r="74" spans="1:82" x14ac:dyDescent="0.25">
      <c r="A74" s="183" t="s">
        <v>295</v>
      </c>
      <c r="B74" s="184"/>
      <c r="C74" s="184"/>
      <c r="D74" s="184"/>
      <c r="E74" s="184"/>
      <c r="F74" s="177" t="s">
        <v>73</v>
      </c>
      <c r="G74" s="175"/>
      <c r="H74" s="175"/>
      <c r="I74" s="219"/>
      <c r="J74" s="196"/>
      <c r="K74" s="196"/>
      <c r="L74" s="196">
        <v>0.48</v>
      </c>
      <c r="M74" s="196"/>
      <c r="N74" s="218"/>
      <c r="O74" s="196"/>
      <c r="P74" s="196"/>
      <c r="Q74" s="219"/>
      <c r="R74" s="196"/>
      <c r="S74" s="196"/>
      <c r="T74" s="196"/>
      <c r="U74" s="196"/>
      <c r="V74" s="196"/>
      <c r="W74" s="196"/>
      <c r="X74" s="196"/>
      <c r="Y74" s="196"/>
      <c r="Z74" s="196"/>
      <c r="AA74" s="196"/>
      <c r="AB74" s="196"/>
      <c r="AC74" s="196"/>
      <c r="AD74" s="196"/>
      <c r="AE74" s="196"/>
      <c r="AF74" s="196"/>
      <c r="AG74" s="196"/>
      <c r="AH74" s="196"/>
      <c r="AI74" s="196"/>
      <c r="AJ74" s="196"/>
      <c r="AK74" s="196"/>
      <c r="AL74" s="196"/>
      <c r="AM74" s="196"/>
      <c r="AN74" s="196"/>
      <c r="AO74" s="196"/>
      <c r="AP74" s="196"/>
      <c r="AQ74" s="196"/>
      <c r="AR74" s="196"/>
      <c r="AS74" s="196"/>
      <c r="AT74" s="196"/>
      <c r="AU74" s="196"/>
      <c r="AV74" s="196"/>
      <c r="AW74" s="196"/>
      <c r="AX74" s="196"/>
      <c r="AY74" s="196"/>
      <c r="AZ74" s="196"/>
      <c r="BA74" s="216"/>
      <c r="BB74" s="216"/>
      <c r="BC74" s="216"/>
      <c r="BD74" s="216"/>
      <c r="BE74" s="216"/>
      <c r="BF74" s="216"/>
      <c r="BH74" s="218"/>
      <c r="BI74" s="218"/>
      <c r="BJ74" s="218"/>
      <c r="BK74" s="218"/>
      <c r="BL74" s="218"/>
      <c r="BM74" s="218"/>
      <c r="BN74" s="218"/>
      <c r="BO74" s="218"/>
      <c r="BP74" s="218"/>
      <c r="BQ74" s="218"/>
      <c r="BR74" s="218"/>
      <c r="BS74" s="218"/>
      <c r="BT74" s="218"/>
      <c r="BU74" s="218"/>
      <c r="BV74" s="218"/>
      <c r="BW74" s="218"/>
      <c r="BX74" s="218"/>
      <c r="BY74" s="218"/>
      <c r="CA74" s="175"/>
      <c r="CB74" s="175"/>
      <c r="CC74" s="184"/>
      <c r="CD74" s="189"/>
    </row>
    <row r="75" spans="1:82" x14ac:dyDescent="0.25">
      <c r="A75" s="183" t="s">
        <v>295</v>
      </c>
      <c r="B75" s="184" t="s">
        <v>366</v>
      </c>
      <c r="C75" s="184" t="s">
        <v>367</v>
      </c>
      <c r="D75" s="177" t="s">
        <v>595</v>
      </c>
      <c r="E75" s="177" t="s">
        <v>125</v>
      </c>
      <c r="F75" s="184"/>
      <c r="G75" s="178">
        <v>2035</v>
      </c>
      <c r="H75" s="178">
        <v>40</v>
      </c>
      <c r="I75" s="219">
        <v>31.54</v>
      </c>
      <c r="J75" s="196">
        <v>0.15</v>
      </c>
      <c r="K75" s="196">
        <v>0.8</v>
      </c>
      <c r="L75" s="196"/>
      <c r="M75" s="219">
        <v>426.68</v>
      </c>
      <c r="N75" s="218">
        <v>426.68</v>
      </c>
      <c r="O75" s="219">
        <v>12.48</v>
      </c>
      <c r="P75" s="219">
        <v>1.67</v>
      </c>
      <c r="Q75" s="219">
        <v>0.2</v>
      </c>
      <c r="R75" s="196"/>
      <c r="S75" s="196"/>
      <c r="T75" s="196"/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196"/>
      <c r="AF75" s="196"/>
      <c r="AG75" s="196"/>
      <c r="AH75" s="196"/>
      <c r="AI75" s="196"/>
      <c r="AJ75" s="196"/>
      <c r="AK75" s="196"/>
      <c r="AL75" s="196"/>
      <c r="AM75" s="196"/>
      <c r="AN75" s="196"/>
      <c r="AO75" s="196"/>
      <c r="AP75" s="196"/>
      <c r="AQ75" s="196"/>
      <c r="AR75" s="196"/>
      <c r="AS75" s="196"/>
      <c r="AT75" s="196"/>
      <c r="AU75" s="196"/>
      <c r="AV75" s="196"/>
      <c r="AW75" s="196"/>
      <c r="AX75" s="196"/>
      <c r="AY75" s="196"/>
      <c r="AZ75" s="196"/>
      <c r="BA75" s="216" t="s">
        <v>593</v>
      </c>
      <c r="BB75" s="216" t="s">
        <v>593</v>
      </c>
      <c r="BC75" s="216" t="s">
        <v>593</v>
      </c>
      <c r="BD75" s="216" t="s">
        <v>593</v>
      </c>
      <c r="BE75" s="216" t="s">
        <v>593</v>
      </c>
      <c r="BF75" s="216"/>
      <c r="BH75" s="218"/>
      <c r="BI75" s="218"/>
      <c r="BJ75" s="218" t="s">
        <v>593</v>
      </c>
      <c r="BK75" s="218"/>
      <c r="BL75" s="218" t="s">
        <v>593</v>
      </c>
      <c r="BM75" s="218"/>
      <c r="BN75" s="218"/>
      <c r="BO75" s="218"/>
      <c r="BP75" s="218"/>
      <c r="BQ75" s="218"/>
      <c r="BR75" s="218"/>
      <c r="BS75" s="218"/>
      <c r="BT75" s="218"/>
      <c r="BU75" s="218"/>
      <c r="BV75" s="218"/>
      <c r="BW75" s="218"/>
      <c r="BX75" s="218"/>
      <c r="BY75" s="218"/>
      <c r="CA75" s="186">
        <v>1.026</v>
      </c>
      <c r="CB75" s="175">
        <v>1.0262298089999999</v>
      </c>
      <c r="CC75" s="189">
        <v>1.2470000000000001</v>
      </c>
      <c r="CD75" s="189">
        <v>0.505</v>
      </c>
    </row>
    <row r="76" spans="1:82" x14ac:dyDescent="0.25">
      <c r="A76" s="183" t="s">
        <v>295</v>
      </c>
      <c r="B76" s="184"/>
      <c r="C76" s="184"/>
      <c r="D76" s="184"/>
      <c r="E76" s="184"/>
      <c r="F76" s="177" t="s">
        <v>79</v>
      </c>
      <c r="G76" s="175"/>
      <c r="H76" s="175"/>
      <c r="I76" s="219"/>
      <c r="J76" s="196"/>
      <c r="K76" s="196"/>
      <c r="L76" s="196">
        <v>0.5</v>
      </c>
      <c r="M76" s="196"/>
      <c r="N76" s="218" t="s">
        <v>593</v>
      </c>
      <c r="O76" s="196"/>
      <c r="P76" s="196"/>
      <c r="Q76" s="219"/>
      <c r="R76" s="196"/>
      <c r="S76" s="196"/>
      <c r="T76" s="196"/>
      <c r="U76" s="196"/>
      <c r="V76" s="196"/>
      <c r="W76" s="196"/>
      <c r="X76" s="196"/>
      <c r="Y76" s="196"/>
      <c r="Z76" s="196"/>
      <c r="AA76" s="196"/>
      <c r="AB76" s="196"/>
      <c r="AC76" s="196"/>
      <c r="AD76" s="196"/>
      <c r="AE76" s="196"/>
      <c r="AF76" s="196"/>
      <c r="AG76" s="196"/>
      <c r="AH76" s="196"/>
      <c r="AI76" s="196"/>
      <c r="AJ76" s="196"/>
      <c r="AK76" s="196"/>
      <c r="AL76" s="196"/>
      <c r="AM76" s="196"/>
      <c r="AN76" s="196"/>
      <c r="AO76" s="196"/>
      <c r="AP76" s="196"/>
      <c r="AQ76" s="196"/>
      <c r="AR76" s="196"/>
      <c r="AS76" s="196"/>
      <c r="AT76" s="196"/>
      <c r="AU76" s="196"/>
      <c r="AV76" s="196"/>
      <c r="AW76" s="196"/>
      <c r="AX76" s="196"/>
      <c r="AY76" s="196"/>
      <c r="AZ76" s="196"/>
      <c r="BA76" s="216" t="s">
        <v>593</v>
      </c>
      <c r="BB76" s="216" t="s">
        <v>593</v>
      </c>
      <c r="BC76" s="216" t="s">
        <v>593</v>
      </c>
      <c r="BD76" s="216" t="s">
        <v>593</v>
      </c>
      <c r="BE76" s="216" t="s">
        <v>593</v>
      </c>
      <c r="BF76" s="216"/>
      <c r="BH76" s="218"/>
      <c r="BI76" s="218"/>
      <c r="BJ76" s="218" t="s">
        <v>593</v>
      </c>
      <c r="BK76" s="218"/>
      <c r="BL76" s="218" t="s">
        <v>593</v>
      </c>
      <c r="BM76" s="218"/>
      <c r="BN76" s="218"/>
      <c r="BO76" s="218"/>
      <c r="BP76" s="218"/>
      <c r="BQ76" s="218"/>
      <c r="BR76" s="218"/>
      <c r="BS76" s="218"/>
      <c r="BT76" s="218"/>
      <c r="BU76" s="218"/>
      <c r="BV76" s="218"/>
      <c r="BW76" s="218"/>
      <c r="BX76" s="218"/>
      <c r="BY76" s="218"/>
      <c r="CA76" s="175"/>
      <c r="CB76" s="175"/>
      <c r="CC76" s="184"/>
      <c r="CD76" s="189">
        <v>0.495</v>
      </c>
    </row>
    <row r="77" spans="1:82" x14ac:dyDescent="0.25">
      <c r="A77" s="183" t="s">
        <v>295</v>
      </c>
      <c r="B77" s="184"/>
      <c r="C77" s="184"/>
      <c r="D77" s="184"/>
      <c r="E77" s="184"/>
      <c r="F77" s="177" t="s">
        <v>73</v>
      </c>
      <c r="G77" s="175"/>
      <c r="H77" s="175"/>
      <c r="I77" s="219"/>
      <c r="J77" s="196"/>
      <c r="K77" s="196"/>
      <c r="L77" s="196">
        <v>0.5</v>
      </c>
      <c r="M77" s="196"/>
      <c r="N77" s="218"/>
      <c r="O77" s="196"/>
      <c r="P77" s="196"/>
      <c r="Q77" s="219"/>
      <c r="R77" s="196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196"/>
      <c r="AF77" s="196"/>
      <c r="AG77" s="196"/>
      <c r="AH77" s="196"/>
      <c r="AI77" s="196"/>
      <c r="AJ77" s="196"/>
      <c r="AK77" s="196"/>
      <c r="AL77" s="196"/>
      <c r="AM77" s="196"/>
      <c r="AN77" s="196"/>
      <c r="AO77" s="196"/>
      <c r="AP77" s="196"/>
      <c r="AQ77" s="196"/>
      <c r="AR77" s="196"/>
      <c r="AS77" s="196"/>
      <c r="AT77" s="196"/>
      <c r="AU77" s="196"/>
      <c r="AV77" s="196"/>
      <c r="AW77" s="196"/>
      <c r="AX77" s="196"/>
      <c r="AY77" s="196"/>
      <c r="AZ77" s="196"/>
      <c r="BA77" s="216"/>
      <c r="BB77" s="216"/>
      <c r="BC77" s="216"/>
      <c r="BD77" s="216"/>
      <c r="BE77" s="216"/>
      <c r="BF77" s="216"/>
      <c r="BH77" s="218"/>
      <c r="BI77" s="218"/>
      <c r="BJ77" s="218"/>
      <c r="BK77" s="218"/>
      <c r="BL77" s="218"/>
      <c r="BM77" s="218"/>
      <c r="BN77" s="218"/>
      <c r="BO77" s="218"/>
      <c r="BP77" s="218"/>
      <c r="BQ77" s="218"/>
      <c r="BR77" s="218"/>
      <c r="BS77" s="218"/>
      <c r="BT77" s="218"/>
      <c r="BU77" s="218"/>
      <c r="BV77" s="218"/>
      <c r="BW77" s="218"/>
      <c r="BX77" s="218"/>
      <c r="BY77" s="218"/>
      <c r="CA77" s="175"/>
      <c r="CB77" s="175"/>
      <c r="CC77" s="184"/>
      <c r="CD77" s="189"/>
    </row>
    <row r="78" spans="1:82" x14ac:dyDescent="0.25">
      <c r="A78" s="183" t="s">
        <v>295</v>
      </c>
      <c r="B78" s="184" t="s">
        <v>368</v>
      </c>
      <c r="C78" s="184" t="s">
        <v>369</v>
      </c>
      <c r="D78" s="177" t="s">
        <v>595</v>
      </c>
      <c r="E78" s="177" t="s">
        <v>125</v>
      </c>
      <c r="F78" s="184"/>
      <c r="G78" s="178">
        <v>2035</v>
      </c>
      <c r="H78" s="178">
        <v>40</v>
      </c>
      <c r="I78" s="219">
        <v>31.54</v>
      </c>
      <c r="J78" s="196">
        <v>0.15</v>
      </c>
      <c r="K78" s="196">
        <v>0.73</v>
      </c>
      <c r="L78" s="196"/>
      <c r="M78" s="219">
        <v>2362.89</v>
      </c>
      <c r="N78" s="218">
        <v>2362.89</v>
      </c>
      <c r="O78" s="219">
        <v>146.99</v>
      </c>
      <c r="P78" s="219">
        <v>5.56</v>
      </c>
      <c r="Q78" s="219">
        <v>0.2</v>
      </c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196"/>
      <c r="AQ78" s="196"/>
      <c r="AR78" s="196"/>
      <c r="AS78" s="196"/>
      <c r="AT78" s="196"/>
      <c r="AU78" s="196"/>
      <c r="AV78" s="196"/>
      <c r="AW78" s="196"/>
      <c r="AX78" s="196"/>
      <c r="AY78" s="196"/>
      <c r="AZ78" s="196"/>
      <c r="BA78" s="216" t="s">
        <v>593</v>
      </c>
      <c r="BB78" s="216" t="s">
        <v>593</v>
      </c>
      <c r="BC78" s="216" t="s">
        <v>593</v>
      </c>
      <c r="BD78" s="216" t="s">
        <v>593</v>
      </c>
      <c r="BE78" s="216" t="s">
        <v>593</v>
      </c>
      <c r="BF78" s="216"/>
      <c r="BH78" s="218"/>
      <c r="BI78" s="218"/>
      <c r="BJ78" s="218" t="s">
        <v>593</v>
      </c>
      <c r="BK78" s="218"/>
      <c r="BL78" s="218" t="s">
        <v>593</v>
      </c>
      <c r="BM78" s="218"/>
      <c r="BN78" s="218"/>
      <c r="BO78" s="218"/>
      <c r="BP78" s="218"/>
      <c r="BQ78" s="218"/>
      <c r="BR78" s="218"/>
      <c r="BS78" s="218"/>
      <c r="BT78" s="218"/>
      <c r="BU78" s="218"/>
      <c r="BV78" s="218"/>
      <c r="BW78" s="218"/>
      <c r="BX78" s="218"/>
      <c r="BY78" s="218"/>
      <c r="CA78" s="186">
        <v>1.026</v>
      </c>
      <c r="CB78" s="175">
        <v>1.0262298089999999</v>
      </c>
      <c r="CC78" s="189">
        <v>1.3735999999999999</v>
      </c>
      <c r="CD78" s="189">
        <v>0.73499999999999999</v>
      </c>
    </row>
    <row r="79" spans="1:82" x14ac:dyDescent="0.25">
      <c r="A79" s="183" t="s">
        <v>295</v>
      </c>
      <c r="B79" s="184"/>
      <c r="C79" s="188"/>
      <c r="D79" s="184"/>
      <c r="E79" s="184"/>
      <c r="F79" s="177" t="s">
        <v>79</v>
      </c>
      <c r="G79" s="175"/>
      <c r="H79" s="175"/>
      <c r="I79" s="219"/>
      <c r="J79" s="196"/>
      <c r="K79" s="196"/>
      <c r="L79" s="196">
        <v>0.73</v>
      </c>
      <c r="M79" s="196"/>
      <c r="N79" s="218" t="s">
        <v>593</v>
      </c>
      <c r="O79" s="196"/>
      <c r="P79" s="196"/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196"/>
      <c r="AF79" s="196"/>
      <c r="AG79" s="196"/>
      <c r="AH79" s="196"/>
      <c r="AI79" s="196"/>
      <c r="AJ79" s="196"/>
      <c r="AK79" s="196"/>
      <c r="AL79" s="196"/>
      <c r="AM79" s="196"/>
      <c r="AN79" s="196"/>
      <c r="AO79" s="196"/>
      <c r="AP79" s="196"/>
      <c r="AQ79" s="196"/>
      <c r="AR79" s="196"/>
      <c r="AS79" s="196"/>
      <c r="AT79" s="196"/>
      <c r="AU79" s="196"/>
      <c r="AV79" s="196"/>
      <c r="AW79" s="196"/>
      <c r="AX79" s="196"/>
      <c r="AY79" s="196"/>
      <c r="AZ79" s="196"/>
      <c r="BA79" s="216" t="s">
        <v>593</v>
      </c>
      <c r="BB79" s="216" t="s">
        <v>593</v>
      </c>
      <c r="BC79" s="216" t="s">
        <v>593</v>
      </c>
      <c r="BD79" s="216" t="s">
        <v>593</v>
      </c>
      <c r="BE79" s="216" t="s">
        <v>593</v>
      </c>
      <c r="BF79" s="216"/>
      <c r="BH79" s="218"/>
      <c r="BI79" s="218"/>
      <c r="BJ79" s="218" t="s">
        <v>593</v>
      </c>
      <c r="BK79" s="218"/>
      <c r="BL79" s="218" t="s">
        <v>593</v>
      </c>
      <c r="BM79" s="218"/>
      <c r="BN79" s="218"/>
      <c r="BO79" s="218"/>
      <c r="BP79" s="218"/>
      <c r="BQ79" s="218"/>
      <c r="BR79" s="218"/>
      <c r="BS79" s="218"/>
      <c r="BT79" s="218"/>
      <c r="BU79" s="218"/>
      <c r="BV79" s="218"/>
      <c r="BW79" s="218"/>
      <c r="BX79" s="218"/>
      <c r="BY79" s="218"/>
      <c r="CA79" s="175"/>
      <c r="CB79" s="175"/>
      <c r="CC79" s="185"/>
      <c r="CD79" s="189">
        <v>0.26500000000000001</v>
      </c>
    </row>
    <row r="80" spans="1:82" x14ac:dyDescent="0.25">
      <c r="A80" s="183" t="s">
        <v>295</v>
      </c>
      <c r="B80" s="184"/>
      <c r="C80" s="188"/>
      <c r="D80" s="184"/>
      <c r="E80" s="184"/>
      <c r="F80" s="177" t="s">
        <v>73</v>
      </c>
      <c r="G80" s="175"/>
      <c r="H80" s="175"/>
      <c r="I80" s="219"/>
      <c r="J80" s="196"/>
      <c r="K80" s="196"/>
      <c r="L80" s="196">
        <v>0.27</v>
      </c>
      <c r="M80" s="196"/>
      <c r="N80" s="218"/>
      <c r="O80" s="196"/>
      <c r="P80" s="196"/>
      <c r="Q80" s="196"/>
      <c r="R80" s="196"/>
      <c r="S80" s="196"/>
      <c r="T80" s="196"/>
      <c r="U80" s="196"/>
      <c r="V80" s="196"/>
      <c r="W80" s="196"/>
      <c r="X80" s="196"/>
      <c r="Y80" s="196"/>
      <c r="Z80" s="196"/>
      <c r="AA80" s="196"/>
      <c r="AB80" s="196"/>
      <c r="AC80" s="196"/>
      <c r="AD80" s="196"/>
      <c r="AE80" s="196"/>
      <c r="AF80" s="196"/>
      <c r="AG80" s="196"/>
      <c r="AH80" s="196"/>
      <c r="AI80" s="196"/>
      <c r="AJ80" s="196"/>
      <c r="AK80" s="196"/>
      <c r="AL80" s="196"/>
      <c r="AM80" s="196"/>
      <c r="AN80" s="196"/>
      <c r="AO80" s="196"/>
      <c r="AP80" s="196"/>
      <c r="AQ80" s="196"/>
      <c r="AR80" s="196"/>
      <c r="AS80" s="196"/>
      <c r="AT80" s="196"/>
      <c r="AU80" s="196"/>
      <c r="AV80" s="196"/>
      <c r="AW80" s="196"/>
      <c r="AX80" s="196"/>
      <c r="AY80" s="196"/>
      <c r="AZ80" s="196"/>
      <c r="BA80" s="216"/>
      <c r="BB80" s="216"/>
      <c r="BC80" s="216"/>
      <c r="BD80" s="216"/>
      <c r="BE80" s="216"/>
      <c r="BF80" s="216"/>
      <c r="BH80" s="218"/>
      <c r="BI80" s="218"/>
      <c r="BJ80" s="218"/>
      <c r="BK80" s="218"/>
      <c r="BL80" s="218"/>
      <c r="BM80" s="218"/>
      <c r="BN80" s="218"/>
      <c r="BO80" s="218"/>
      <c r="BP80" s="218"/>
      <c r="BQ80" s="218"/>
      <c r="BR80" s="218"/>
      <c r="BS80" s="218"/>
      <c r="BT80" s="218"/>
      <c r="BU80" s="218"/>
      <c r="BV80" s="218"/>
      <c r="BW80" s="218"/>
      <c r="BX80" s="218"/>
      <c r="BY80" s="218"/>
      <c r="CA80" s="175"/>
      <c r="CB80" s="175"/>
      <c r="CC80" s="185"/>
      <c r="CD80" s="189"/>
    </row>
  </sheetData>
  <pageMargins left="0.75" right="0.75" top="1" bottom="1" header="0.5" footer="0.5"/>
  <pageSetup paperSize="9" orientation="landscape" horizont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1">
    <tabColor rgb="FFFFC000"/>
  </sheetPr>
  <dimension ref="A1:BM32"/>
  <sheetViews>
    <sheetView zoomScale="85" workbookViewId="0">
      <pane xSplit="6" ySplit="4" topLeftCell="M5" activePane="bottomRight" state="frozen"/>
      <selection pane="topRight" activeCell="G1" sqref="G1"/>
      <selection pane="bottomLeft" activeCell="A5" sqref="A5"/>
      <selection pane="bottomRight" activeCell="E34" sqref="E34"/>
    </sheetView>
  </sheetViews>
  <sheetFormatPr defaultColWidth="23.85546875" defaultRowHeight="12.75" x14ac:dyDescent="0.2"/>
  <cols>
    <col min="1" max="1" width="17.85546875" style="131" bestFit="1" customWidth="1"/>
    <col min="2" max="2" width="14.85546875" style="131" bestFit="1" customWidth="1"/>
    <col min="3" max="3" width="39.85546875" style="131" bestFit="1" customWidth="1"/>
    <col min="4" max="4" width="7.5703125" style="131" bestFit="1" customWidth="1"/>
    <col min="5" max="5" width="9.140625" style="131" bestFit="1" customWidth="1"/>
    <col min="6" max="6" width="11.85546875" style="131" bestFit="1" customWidth="1"/>
    <col min="7" max="7" width="13.42578125" style="131" bestFit="1" customWidth="1"/>
    <col min="8" max="8" width="11.140625" style="131" bestFit="1" customWidth="1"/>
    <col min="9" max="9" width="4.42578125" style="131" bestFit="1" customWidth="1"/>
    <col min="10" max="10" width="14.42578125" style="299" bestFit="1" customWidth="1"/>
    <col min="11" max="11" width="14.85546875" style="299" bestFit="1" customWidth="1"/>
    <col min="12" max="13" width="15.5703125" style="299" bestFit="1" customWidth="1"/>
    <col min="14" max="14" width="14.85546875" style="299" bestFit="1" customWidth="1"/>
    <col min="15" max="15" width="13.42578125" style="299" bestFit="1" customWidth="1"/>
    <col min="16" max="16" width="14.140625" style="299" bestFit="1" customWidth="1"/>
    <col min="17" max="17" width="14.42578125" style="299" bestFit="1" customWidth="1"/>
    <col min="18" max="18" width="13.140625" style="299" bestFit="1" customWidth="1"/>
    <col min="19" max="19" width="13.42578125" style="299" bestFit="1" customWidth="1"/>
    <col min="20" max="20" width="14.42578125" style="299" bestFit="1" customWidth="1"/>
    <col min="21" max="21" width="15.85546875" style="299" bestFit="1" customWidth="1"/>
    <col min="22" max="22" width="16" style="299" bestFit="1" customWidth="1"/>
    <col min="23" max="23" width="17" style="299" bestFit="1" customWidth="1"/>
    <col min="24" max="24" width="15.85546875" style="299" bestFit="1" customWidth="1"/>
    <col min="25" max="25" width="18.42578125" style="299" bestFit="1" customWidth="1"/>
    <col min="26" max="29" width="20" style="299" bestFit="1" customWidth="1"/>
    <col min="30" max="33" width="19.85546875" style="299" bestFit="1" customWidth="1"/>
    <col min="34" max="41" width="20.85546875" style="299" bestFit="1" customWidth="1"/>
    <col min="42" max="45" width="20" style="299" bestFit="1" customWidth="1"/>
    <col min="46" max="49" width="18.85546875" style="299" bestFit="1" customWidth="1"/>
    <col min="50" max="53" width="21.42578125" style="299" bestFit="1" customWidth="1"/>
    <col min="54" max="57" width="21" style="299" bestFit="1" customWidth="1"/>
    <col min="58" max="61" width="22.140625" style="299" bestFit="1" customWidth="1"/>
    <col min="62" max="65" width="23.85546875" style="299"/>
    <col min="66" max="16384" width="23.85546875" style="131"/>
  </cols>
  <sheetData>
    <row r="1" spans="1:65" x14ac:dyDescent="0.2">
      <c r="A1" s="130" t="s">
        <v>408</v>
      </c>
      <c r="B1" s="131" t="s">
        <v>13</v>
      </c>
      <c r="J1" s="154"/>
      <c r="K1" s="154"/>
      <c r="L1" s="154"/>
      <c r="M1" s="154"/>
      <c r="N1" s="154"/>
      <c r="O1" s="154"/>
      <c r="P1" s="154"/>
      <c r="Q1" s="154"/>
      <c r="R1" s="154"/>
      <c r="S1" s="131"/>
      <c r="T1" s="131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</row>
    <row r="2" spans="1:65" x14ac:dyDescent="0.2"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</row>
    <row r="3" spans="1:65" x14ac:dyDescent="0.2"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</row>
    <row r="4" spans="1:65" x14ac:dyDescent="0.2">
      <c r="F4" s="152" t="s">
        <v>371</v>
      </c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</row>
    <row r="5" spans="1:65" x14ac:dyDescent="0.2">
      <c r="A5" s="136" t="s">
        <v>3</v>
      </c>
      <c r="B5" s="136" t="s">
        <v>141</v>
      </c>
      <c r="C5" s="136" t="s">
        <v>409</v>
      </c>
      <c r="D5" s="136" t="s">
        <v>373</v>
      </c>
      <c r="E5" s="136" t="s">
        <v>410</v>
      </c>
      <c r="F5" s="136" t="s">
        <v>411</v>
      </c>
      <c r="G5" s="136" t="s">
        <v>599</v>
      </c>
      <c r="H5" s="136" t="s">
        <v>600</v>
      </c>
      <c r="I5" s="136" t="s">
        <v>415</v>
      </c>
      <c r="J5" s="136" t="s">
        <v>601</v>
      </c>
      <c r="K5" s="136" t="s">
        <v>602</v>
      </c>
      <c r="L5" s="136" t="s">
        <v>603</v>
      </c>
      <c r="M5" s="136" t="s">
        <v>604</v>
      </c>
      <c r="N5" s="136" t="s">
        <v>605</v>
      </c>
      <c r="O5" s="136" t="s">
        <v>606</v>
      </c>
      <c r="P5" s="136" t="s">
        <v>607</v>
      </c>
      <c r="Q5" s="136" t="s">
        <v>608</v>
      </c>
      <c r="R5" s="136" t="s">
        <v>609</v>
      </c>
      <c r="S5" s="136" t="s">
        <v>610</v>
      </c>
      <c r="T5" s="136" t="s">
        <v>611</v>
      </c>
      <c r="U5" s="136" t="s">
        <v>612</v>
      </c>
      <c r="V5" s="136" t="s">
        <v>613</v>
      </c>
      <c r="W5" s="136" t="s">
        <v>614</v>
      </c>
      <c r="X5" s="136" t="s">
        <v>615</v>
      </c>
      <c r="Y5" s="136" t="s">
        <v>616</v>
      </c>
      <c r="Z5" s="136" t="s">
        <v>617</v>
      </c>
      <c r="AA5" s="136" t="s">
        <v>618</v>
      </c>
      <c r="AB5" s="136" t="s">
        <v>619</v>
      </c>
      <c r="AC5" s="136" t="s">
        <v>620</v>
      </c>
      <c r="AD5" s="136" t="s">
        <v>621</v>
      </c>
      <c r="AE5" s="136" t="s">
        <v>622</v>
      </c>
      <c r="AF5" s="136" t="s">
        <v>623</v>
      </c>
      <c r="AG5" s="136" t="s">
        <v>624</v>
      </c>
      <c r="AH5" s="136" t="s">
        <v>625</v>
      </c>
      <c r="AI5" s="136" t="s">
        <v>626</v>
      </c>
      <c r="AJ5" s="136" t="s">
        <v>627</v>
      </c>
      <c r="AK5" s="136" t="s">
        <v>628</v>
      </c>
      <c r="AL5" s="136" t="s">
        <v>629</v>
      </c>
      <c r="AM5" s="136" t="s">
        <v>630</v>
      </c>
      <c r="AN5" s="136" t="s">
        <v>631</v>
      </c>
      <c r="AO5" s="136" t="s">
        <v>632</v>
      </c>
      <c r="AP5" s="136" t="s">
        <v>633</v>
      </c>
      <c r="AQ5" s="136" t="s">
        <v>634</v>
      </c>
      <c r="AR5" s="136" t="s">
        <v>635</v>
      </c>
      <c r="AS5" s="136" t="s">
        <v>636</v>
      </c>
      <c r="AT5" s="136" t="s">
        <v>637</v>
      </c>
      <c r="AU5" s="136" t="s">
        <v>638</v>
      </c>
      <c r="AV5" s="136" t="s">
        <v>639</v>
      </c>
      <c r="AW5" s="136" t="s">
        <v>640</v>
      </c>
      <c r="AX5" s="136" t="s">
        <v>641</v>
      </c>
      <c r="AY5" s="136" t="s">
        <v>642</v>
      </c>
      <c r="AZ5" s="136" t="s">
        <v>643</v>
      </c>
      <c r="BA5" s="136" t="s">
        <v>644</v>
      </c>
      <c r="BB5" s="136" t="s">
        <v>645</v>
      </c>
      <c r="BC5" s="136" t="s">
        <v>646</v>
      </c>
      <c r="BD5" s="136" t="s">
        <v>647</v>
      </c>
      <c r="BE5" s="136" t="s">
        <v>648</v>
      </c>
      <c r="BF5" s="136" t="s">
        <v>649</v>
      </c>
      <c r="BG5" s="136" t="s">
        <v>650</v>
      </c>
      <c r="BH5" s="136" t="s">
        <v>651</v>
      </c>
      <c r="BI5" s="136" t="s">
        <v>652</v>
      </c>
      <c r="BJ5" s="136" t="s">
        <v>653</v>
      </c>
      <c r="BK5" s="136" t="s">
        <v>654</v>
      </c>
      <c r="BL5" s="136" t="s">
        <v>655</v>
      </c>
      <c r="BM5" s="136" t="s">
        <v>656</v>
      </c>
    </row>
    <row r="6" spans="1:65" ht="25.5" x14ac:dyDescent="0.2">
      <c r="A6" s="142" t="s">
        <v>295</v>
      </c>
      <c r="B6" s="142" t="s">
        <v>296</v>
      </c>
      <c r="C6" s="142" t="s">
        <v>297</v>
      </c>
      <c r="D6" s="206" t="s">
        <v>17</v>
      </c>
      <c r="E6" s="145" t="s">
        <v>657</v>
      </c>
      <c r="F6" s="145" t="s">
        <v>658</v>
      </c>
      <c r="G6" s="207">
        <v>2010</v>
      </c>
      <c r="H6" s="207">
        <v>45</v>
      </c>
      <c r="I6" s="207">
        <v>1</v>
      </c>
      <c r="J6" s="162">
        <v>0.10060378499999999</v>
      </c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 t="s">
        <v>447</v>
      </c>
      <c r="AD6" s="162"/>
      <c r="AE6" s="162"/>
      <c r="AF6" s="162"/>
      <c r="AG6" s="162" t="s">
        <v>447</v>
      </c>
      <c r="AH6" s="162"/>
      <c r="AI6" s="162"/>
      <c r="AJ6" s="162"/>
      <c r="AK6" s="162" t="s">
        <v>447</v>
      </c>
      <c r="AL6" s="162"/>
      <c r="AM6" s="162"/>
      <c r="AN6" s="162"/>
      <c r="AO6" s="162" t="s">
        <v>447</v>
      </c>
      <c r="AP6" s="162"/>
      <c r="AQ6" s="162"/>
      <c r="AR6" s="162"/>
      <c r="AS6" s="162" t="s">
        <v>447</v>
      </c>
      <c r="AT6" s="162"/>
      <c r="AU6" s="162"/>
      <c r="AV6" s="162"/>
      <c r="AW6" s="162" t="s">
        <v>447</v>
      </c>
      <c r="AX6" s="162"/>
      <c r="AY6" s="162"/>
      <c r="AZ6" s="162"/>
      <c r="BA6" s="162" t="s">
        <v>447</v>
      </c>
      <c r="BB6" s="162"/>
      <c r="BC6" s="162"/>
      <c r="BD6" s="162"/>
      <c r="BE6" s="162" t="s">
        <v>447</v>
      </c>
      <c r="BF6" s="162"/>
      <c r="BG6" s="162"/>
      <c r="BH6" s="162"/>
      <c r="BI6" s="162" t="s">
        <v>447</v>
      </c>
      <c r="BJ6" s="162"/>
      <c r="BK6" s="162"/>
      <c r="BL6" s="162"/>
      <c r="BM6" s="162" t="s">
        <v>447</v>
      </c>
    </row>
    <row r="7" spans="1:65" ht="25.5" x14ac:dyDescent="0.2">
      <c r="A7" s="142" t="s">
        <v>13</v>
      </c>
      <c r="B7" s="142" t="s">
        <v>298</v>
      </c>
      <c r="C7" s="142" t="s">
        <v>299</v>
      </c>
      <c r="D7" s="206" t="s">
        <v>17</v>
      </c>
      <c r="E7" s="145" t="s">
        <v>125</v>
      </c>
      <c r="F7" s="145" t="s">
        <v>56</v>
      </c>
      <c r="G7" s="207">
        <v>2010</v>
      </c>
      <c r="H7" s="207">
        <v>45</v>
      </c>
      <c r="I7" s="207">
        <v>1</v>
      </c>
      <c r="J7" s="295">
        <v>5.5983606000000005E-2</v>
      </c>
      <c r="K7" s="295">
        <v>4.1782835254434512E-2</v>
      </c>
      <c r="L7" s="295">
        <v>3.6351066671358023E-3</v>
      </c>
      <c r="M7" s="295">
        <v>3.1754647645383617E-3</v>
      </c>
      <c r="N7" s="295">
        <v>2.2980559389938981E-3</v>
      </c>
      <c r="O7" s="295">
        <v>3.5097581613724976E-2</v>
      </c>
      <c r="P7" s="295">
        <v>9.6090911033090828E-4</v>
      </c>
      <c r="Q7" s="295">
        <v>8.5303541040031208E-4</v>
      </c>
      <c r="R7" s="296">
        <v>1.9052788587230169E-4</v>
      </c>
      <c r="S7" s="296">
        <v>1.149027969496949E-3</v>
      </c>
      <c r="T7" s="295">
        <v>2.5069701152660712E-4</v>
      </c>
      <c r="U7" s="162">
        <v>55.983606000000002</v>
      </c>
      <c r="V7" s="162">
        <v>4.1782835254434512E-2</v>
      </c>
      <c r="W7" s="162">
        <v>3.6351066671358023E-3</v>
      </c>
      <c r="X7" s="162">
        <v>2.5069701152660712E-4</v>
      </c>
      <c r="Y7" s="162">
        <v>4.1782835254434512E-2</v>
      </c>
      <c r="Z7" s="162"/>
      <c r="AA7" s="162"/>
      <c r="AB7" s="162"/>
      <c r="AC7" s="162" t="s">
        <v>447</v>
      </c>
      <c r="AD7" s="162"/>
      <c r="AE7" s="162"/>
      <c r="AF7" s="162"/>
      <c r="AG7" s="162" t="s">
        <v>447</v>
      </c>
      <c r="AH7" s="162"/>
      <c r="AI7" s="162"/>
      <c r="AJ7" s="162"/>
      <c r="AK7" s="162" t="s">
        <v>447</v>
      </c>
      <c r="AL7" s="162"/>
      <c r="AM7" s="162"/>
      <c r="AN7" s="162"/>
      <c r="AO7" s="162" t="s">
        <v>447</v>
      </c>
      <c r="AP7" s="162"/>
      <c r="AQ7" s="162"/>
      <c r="AR7" s="162"/>
      <c r="AS7" s="162" t="s">
        <v>447</v>
      </c>
      <c r="AT7" s="162"/>
      <c r="AU7" s="162"/>
      <c r="AV7" s="162"/>
      <c r="AW7" s="162" t="s">
        <v>447</v>
      </c>
      <c r="AX7" s="162"/>
      <c r="AY7" s="162"/>
      <c r="AZ7" s="162"/>
      <c r="BA7" s="162" t="s">
        <v>447</v>
      </c>
      <c r="BB7" s="162"/>
      <c r="BC7" s="162"/>
      <c r="BD7" s="162"/>
      <c r="BE7" s="162" t="s">
        <v>447</v>
      </c>
      <c r="BF7" s="162"/>
      <c r="BG7" s="162"/>
      <c r="BH7" s="162"/>
      <c r="BI7" s="162" t="s">
        <v>447</v>
      </c>
      <c r="BJ7" s="162"/>
      <c r="BK7" s="162"/>
      <c r="BL7" s="162"/>
      <c r="BM7" s="162" t="s">
        <v>447</v>
      </c>
    </row>
    <row r="8" spans="1:65" x14ac:dyDescent="0.2">
      <c r="A8" s="142" t="s">
        <v>13</v>
      </c>
      <c r="B8" s="142" t="s">
        <v>300</v>
      </c>
      <c r="C8" s="142" t="s">
        <v>301</v>
      </c>
      <c r="D8" s="206" t="s">
        <v>17</v>
      </c>
      <c r="E8" s="145" t="s">
        <v>133</v>
      </c>
      <c r="F8" s="145" t="s">
        <v>121</v>
      </c>
      <c r="G8" s="207">
        <v>2010</v>
      </c>
      <c r="H8" s="207">
        <v>45</v>
      </c>
      <c r="I8" s="207">
        <v>1</v>
      </c>
      <c r="J8" s="295">
        <v>8.3141879999999987E-2</v>
      </c>
      <c r="K8" s="295">
        <v>0.15360396920912683</v>
      </c>
      <c r="L8" s="295">
        <v>4.7141502759959236E-2</v>
      </c>
      <c r="M8" s="295">
        <v>0.25393064241961216</v>
      </c>
      <c r="N8" s="295">
        <v>3.2456191325744401E-3</v>
      </c>
      <c r="O8" s="295">
        <v>1.4361146604311682E-2</v>
      </c>
      <c r="P8" s="295">
        <v>1.3643089274096099E-3</v>
      </c>
      <c r="Q8" s="295">
        <v>2.8434513680010399E-4</v>
      </c>
      <c r="R8" s="296">
        <v>2.0314451393568973E-2</v>
      </c>
      <c r="S8" s="296">
        <v>9.7368573977233195E-5</v>
      </c>
      <c r="T8" s="295">
        <v>1.0146150075946203</v>
      </c>
      <c r="U8" s="162">
        <v>83.141879999999986</v>
      </c>
      <c r="V8" s="162">
        <v>0.15360396920912683</v>
      </c>
      <c r="W8" s="162">
        <v>4.7141502759959236E-2</v>
      </c>
      <c r="X8" s="162">
        <v>1.0146150075946203</v>
      </c>
      <c r="Y8" s="162">
        <v>0.15360396920912683</v>
      </c>
      <c r="Z8" s="162"/>
      <c r="AA8" s="162"/>
      <c r="AB8" s="162"/>
      <c r="AC8" s="162" t="s">
        <v>447</v>
      </c>
      <c r="AD8" s="162"/>
      <c r="AE8" s="162"/>
      <c r="AF8" s="162"/>
      <c r="AG8" s="162" t="s">
        <v>447</v>
      </c>
      <c r="AH8" s="162"/>
      <c r="AI8" s="162"/>
      <c r="AJ8" s="162"/>
      <c r="AK8" s="162" t="s">
        <v>447</v>
      </c>
      <c r="AL8" s="162"/>
      <c r="AM8" s="162"/>
      <c r="AN8" s="162"/>
      <c r="AO8" s="162" t="s">
        <v>447</v>
      </c>
      <c r="AP8" s="162"/>
      <c r="AQ8" s="162"/>
      <c r="AR8" s="162"/>
      <c r="AS8" s="162" t="s">
        <v>447</v>
      </c>
      <c r="AT8" s="162"/>
      <c r="AU8" s="162"/>
      <c r="AV8" s="162"/>
      <c r="AW8" s="162" t="s">
        <v>447</v>
      </c>
      <c r="AX8" s="162"/>
      <c r="AY8" s="162"/>
      <c r="AZ8" s="162"/>
      <c r="BA8" s="162" t="s">
        <v>447</v>
      </c>
      <c r="BB8" s="162"/>
      <c r="BC8" s="162"/>
      <c r="BD8" s="162"/>
      <c r="BE8" s="162" t="s">
        <v>447</v>
      </c>
      <c r="BF8" s="162"/>
      <c r="BG8" s="162"/>
      <c r="BH8" s="162"/>
      <c r="BI8" s="162" t="s">
        <v>447</v>
      </c>
      <c r="BJ8" s="162"/>
      <c r="BK8" s="162"/>
      <c r="BL8" s="162"/>
      <c r="BM8" s="162" t="s">
        <v>447</v>
      </c>
    </row>
    <row r="9" spans="1:65" x14ac:dyDescent="0.2">
      <c r="A9" s="142" t="s">
        <v>13</v>
      </c>
      <c r="B9" s="142" t="s">
        <v>302</v>
      </c>
      <c r="C9" s="142" t="s">
        <v>303</v>
      </c>
      <c r="D9" s="206" t="s">
        <v>17</v>
      </c>
      <c r="E9" s="145" t="s">
        <v>131</v>
      </c>
      <c r="F9" s="145" t="s">
        <v>58</v>
      </c>
      <c r="G9" s="207">
        <v>2010</v>
      </c>
      <c r="H9" s="207">
        <v>45</v>
      </c>
      <c r="I9" s="207">
        <v>1</v>
      </c>
      <c r="J9" s="295">
        <v>8.3141879999999987E-2</v>
      </c>
      <c r="K9" s="295">
        <v>0.15360396920912683</v>
      </c>
      <c r="L9" s="295">
        <v>1.8131316085188927E-2</v>
      </c>
      <c r="M9" s="295">
        <v>9.4449205116082114E-3</v>
      </c>
      <c r="N9" s="295">
        <v>3.2456191325744401E-3</v>
      </c>
      <c r="O9" s="295">
        <v>1.4361146604311682E-2</v>
      </c>
      <c r="P9" s="295">
        <v>1.3643089274096099E-3</v>
      </c>
      <c r="Q9" s="295">
        <v>2.8434513680010399E-4</v>
      </c>
      <c r="R9" s="296">
        <v>7.5559364092865698E-4</v>
      </c>
      <c r="S9" s="296">
        <v>9.7368573977233195E-5</v>
      </c>
      <c r="T9" s="295">
        <v>1.0146150075946203</v>
      </c>
      <c r="U9" s="162">
        <v>83.141879999999986</v>
      </c>
      <c r="V9" s="162">
        <v>0.15360396920912683</v>
      </c>
      <c r="W9" s="162">
        <v>1.8131316085188927E-2</v>
      </c>
      <c r="X9" s="162">
        <v>1.0146150075946203</v>
      </c>
      <c r="Y9" s="162">
        <v>0.15360396920912683</v>
      </c>
      <c r="Z9" s="162"/>
      <c r="AA9" s="162"/>
      <c r="AB9" s="162"/>
      <c r="AC9" s="162" t="s">
        <v>447</v>
      </c>
      <c r="AD9" s="162"/>
      <c r="AE9" s="162"/>
      <c r="AF9" s="162"/>
      <c r="AG9" s="162" t="s">
        <v>447</v>
      </c>
      <c r="AH9" s="162"/>
      <c r="AI9" s="162"/>
      <c r="AJ9" s="162"/>
      <c r="AK9" s="162" t="s">
        <v>447</v>
      </c>
      <c r="AL9" s="162"/>
      <c r="AM9" s="162"/>
      <c r="AN9" s="162"/>
      <c r="AO9" s="162" t="s">
        <v>447</v>
      </c>
      <c r="AP9" s="162"/>
      <c r="AQ9" s="162"/>
      <c r="AR9" s="162"/>
      <c r="AS9" s="162" t="s">
        <v>447</v>
      </c>
      <c r="AT9" s="162"/>
      <c r="AU9" s="162"/>
      <c r="AV9" s="162"/>
      <c r="AW9" s="162" t="s">
        <v>447</v>
      </c>
      <c r="AX9" s="162"/>
      <c r="AY9" s="162"/>
      <c r="AZ9" s="162"/>
      <c r="BA9" s="162" t="s">
        <v>447</v>
      </c>
      <c r="BB9" s="162"/>
      <c r="BC9" s="162"/>
      <c r="BD9" s="162"/>
      <c r="BE9" s="162" t="s">
        <v>447</v>
      </c>
      <c r="BF9" s="162"/>
      <c r="BG9" s="162"/>
      <c r="BH9" s="162"/>
      <c r="BI9" s="162" t="s">
        <v>447</v>
      </c>
      <c r="BJ9" s="162"/>
      <c r="BK9" s="162"/>
      <c r="BL9" s="162"/>
      <c r="BM9" s="162" t="s">
        <v>447</v>
      </c>
    </row>
    <row r="10" spans="1:65" x14ac:dyDescent="0.2">
      <c r="A10" s="142" t="s">
        <v>13</v>
      </c>
      <c r="B10" s="142" t="s">
        <v>304</v>
      </c>
      <c r="C10" s="142" t="s">
        <v>305</v>
      </c>
      <c r="D10" s="206" t="s">
        <v>17</v>
      </c>
      <c r="E10" s="145" t="s">
        <v>123</v>
      </c>
      <c r="F10" s="145" t="s">
        <v>52</v>
      </c>
      <c r="G10" s="207">
        <v>2010</v>
      </c>
      <c r="H10" s="207">
        <v>45</v>
      </c>
      <c r="I10" s="207">
        <v>1</v>
      </c>
      <c r="J10" s="295">
        <v>7.7180565000000007E-2</v>
      </c>
      <c r="K10" s="295">
        <v>4.7059230668632879E-2</v>
      </c>
      <c r="L10" s="295">
        <v>7.3780840621154292E-3</v>
      </c>
      <c r="M10" s="295">
        <v>6.6030752320612894E-3</v>
      </c>
      <c r="N10" s="295">
        <v>1.0540120088736332E-3</v>
      </c>
      <c r="O10" s="295">
        <v>1.5500176601082839E-2</v>
      </c>
      <c r="P10" s="295">
        <v>6.696076291667787E-4</v>
      </c>
      <c r="Q10" s="295">
        <v>3.7912684906680534E-4</v>
      </c>
      <c r="R10" s="296">
        <v>1.9809225696183867E-3</v>
      </c>
      <c r="S10" s="296">
        <v>9.4861080798626984E-5</v>
      </c>
      <c r="T10" s="295">
        <v>0.13282188372544285</v>
      </c>
      <c r="U10" s="162">
        <v>77.180565000000001</v>
      </c>
      <c r="V10" s="162">
        <v>4.7059230668632879E-2</v>
      </c>
      <c r="W10" s="162">
        <v>7.3780840621154292E-3</v>
      </c>
      <c r="X10" s="162">
        <v>0.13282188372544285</v>
      </c>
      <c r="Y10" s="162">
        <v>4.7059230668632879E-2</v>
      </c>
      <c r="Z10" s="162"/>
      <c r="AA10" s="162"/>
      <c r="AB10" s="162"/>
      <c r="AC10" s="162" t="s">
        <v>447</v>
      </c>
      <c r="AD10" s="162"/>
      <c r="AE10" s="162"/>
      <c r="AF10" s="162"/>
      <c r="AG10" s="162" t="s">
        <v>447</v>
      </c>
      <c r="AH10" s="162"/>
      <c r="AI10" s="162"/>
      <c r="AJ10" s="162"/>
      <c r="AK10" s="162" t="s">
        <v>447</v>
      </c>
      <c r="AL10" s="162"/>
      <c r="AM10" s="162"/>
      <c r="AN10" s="162"/>
      <c r="AO10" s="162" t="s">
        <v>447</v>
      </c>
      <c r="AP10" s="162"/>
      <c r="AQ10" s="162"/>
      <c r="AR10" s="162"/>
      <c r="AS10" s="162" t="s">
        <v>447</v>
      </c>
      <c r="AT10" s="162"/>
      <c r="AU10" s="162"/>
      <c r="AV10" s="162"/>
      <c r="AW10" s="162" t="s">
        <v>447</v>
      </c>
      <c r="AX10" s="162"/>
      <c r="AY10" s="162"/>
      <c r="AZ10" s="162"/>
      <c r="BA10" s="162" t="s">
        <v>447</v>
      </c>
      <c r="BB10" s="162"/>
      <c r="BC10" s="162"/>
      <c r="BD10" s="162"/>
      <c r="BE10" s="162" t="s">
        <v>447</v>
      </c>
      <c r="BF10" s="162"/>
      <c r="BG10" s="162"/>
      <c r="BH10" s="162"/>
      <c r="BI10" s="162" t="s">
        <v>447</v>
      </c>
      <c r="BJ10" s="162"/>
      <c r="BK10" s="162"/>
      <c r="BL10" s="162"/>
      <c r="BM10" s="162" t="s">
        <v>447</v>
      </c>
    </row>
    <row r="11" spans="1:65" x14ac:dyDescent="0.2">
      <c r="A11" s="142" t="s">
        <v>13</v>
      </c>
      <c r="B11" s="142" t="s">
        <v>306</v>
      </c>
      <c r="C11" s="142" t="s">
        <v>307</v>
      </c>
      <c r="D11" s="206" t="s">
        <v>17</v>
      </c>
      <c r="E11" s="145" t="s">
        <v>127</v>
      </c>
      <c r="F11" s="145" t="s">
        <v>118</v>
      </c>
      <c r="G11" s="207">
        <v>2010</v>
      </c>
      <c r="H11" s="207">
        <v>45</v>
      </c>
      <c r="I11" s="207">
        <v>1</v>
      </c>
      <c r="J11" s="295">
        <v>7.6294280999999992E-2</v>
      </c>
      <c r="K11" s="295">
        <v>6.1466264689073569E-2</v>
      </c>
      <c r="L11" s="295">
        <v>7.4523864959809404E-3</v>
      </c>
      <c r="M11" s="295">
        <v>6.688039163059818E-3</v>
      </c>
      <c r="N11" s="295">
        <v>1.050977582766543E-3</v>
      </c>
      <c r="O11" s="295">
        <v>1.5286946658422442E-2</v>
      </c>
      <c r="P11" s="295">
        <v>6.696076291667787E-4</v>
      </c>
      <c r="Q11" s="295">
        <v>3.7912684906680534E-4</v>
      </c>
      <c r="R11" s="296">
        <v>5.350431330447855E-4</v>
      </c>
      <c r="S11" s="296">
        <v>1.050977582766543E-4</v>
      </c>
      <c r="T11" s="295">
        <v>0.13567165159349917</v>
      </c>
      <c r="U11" s="162">
        <v>76.294280999999998</v>
      </c>
      <c r="V11" s="162">
        <v>6.1466264689073569E-2</v>
      </c>
      <c r="W11" s="162">
        <v>7.4523864959809404E-3</v>
      </c>
      <c r="X11" s="162">
        <v>0.13567165159349917</v>
      </c>
      <c r="Y11" s="162">
        <v>6.1466264689073569E-2</v>
      </c>
      <c r="Z11" s="162"/>
      <c r="AA11" s="162"/>
      <c r="AB11" s="162"/>
      <c r="AC11" s="162" t="s">
        <v>447</v>
      </c>
      <c r="AD11" s="162"/>
      <c r="AE11" s="162"/>
      <c r="AF11" s="162"/>
      <c r="AG11" s="162" t="s">
        <v>447</v>
      </c>
      <c r="AH11" s="162"/>
      <c r="AI11" s="162"/>
      <c r="AJ11" s="162"/>
      <c r="AK11" s="162" t="s">
        <v>447</v>
      </c>
      <c r="AL11" s="162"/>
      <c r="AM11" s="162"/>
      <c r="AN11" s="162"/>
      <c r="AO11" s="162" t="s">
        <v>447</v>
      </c>
      <c r="AP11" s="162"/>
      <c r="AQ11" s="162"/>
      <c r="AR11" s="162"/>
      <c r="AS11" s="162" t="s">
        <v>447</v>
      </c>
      <c r="AT11" s="162"/>
      <c r="AU11" s="162"/>
      <c r="AV11" s="162"/>
      <c r="AW11" s="162" t="s">
        <v>447</v>
      </c>
      <c r="AX11" s="162"/>
      <c r="AY11" s="162"/>
      <c r="AZ11" s="162"/>
      <c r="BA11" s="162" t="s">
        <v>447</v>
      </c>
      <c r="BB11" s="162"/>
      <c r="BC11" s="162"/>
      <c r="BD11" s="162"/>
      <c r="BE11" s="162" t="s">
        <v>447</v>
      </c>
      <c r="BF11" s="162"/>
      <c r="BG11" s="162"/>
      <c r="BH11" s="162"/>
      <c r="BI11" s="162" t="s">
        <v>447</v>
      </c>
      <c r="BJ11" s="162"/>
      <c r="BK11" s="162"/>
      <c r="BL11" s="162"/>
      <c r="BM11" s="162" t="s">
        <v>447</v>
      </c>
    </row>
    <row r="12" spans="1:65" x14ac:dyDescent="0.2">
      <c r="A12" s="142" t="s">
        <v>13</v>
      </c>
      <c r="B12" s="142" t="s">
        <v>659</v>
      </c>
      <c r="C12" s="142" t="s">
        <v>660</v>
      </c>
      <c r="D12" s="206" t="s">
        <v>17</v>
      </c>
      <c r="E12" s="145" t="s">
        <v>129</v>
      </c>
      <c r="F12" s="145" t="s">
        <v>54</v>
      </c>
      <c r="G12" s="207">
        <v>2010</v>
      </c>
      <c r="H12" s="207">
        <v>45</v>
      </c>
      <c r="I12" s="207">
        <v>1</v>
      </c>
      <c r="J12" s="295">
        <v>6.5711627999999994E-2</v>
      </c>
      <c r="K12" s="295">
        <v>6.6733567798762897E-2</v>
      </c>
      <c r="L12" s="295">
        <v>4.8229007809071387E-4</v>
      </c>
      <c r="M12" s="295">
        <v>4.6605730733671768E-4</v>
      </c>
      <c r="N12" s="295">
        <v>2.439469756036575E-3</v>
      </c>
      <c r="O12" s="295">
        <v>3.6684496566387371E-2</v>
      </c>
      <c r="P12" s="295">
        <v>9.3825759847560584E-4</v>
      </c>
      <c r="Q12" s="295">
        <v>3.7912684906680535E-3</v>
      </c>
      <c r="R12" s="296">
        <v>6.0587449953773298E-5</v>
      </c>
      <c r="S12" s="296">
        <v>2.4394697560365752E-4</v>
      </c>
      <c r="T12" s="295">
        <v>6.7703971127772563E-3</v>
      </c>
      <c r="U12" s="162">
        <v>65.71162799999999</v>
      </c>
      <c r="V12" s="162">
        <v>6.6733567798762897E-2</v>
      </c>
      <c r="W12" s="162">
        <v>4.8229007809071387E-4</v>
      </c>
      <c r="X12" s="162">
        <v>6.7703971127772563E-3</v>
      </c>
      <c r="Y12" s="162">
        <v>6.6733567798762897E-2</v>
      </c>
      <c r="Z12" s="162"/>
      <c r="AA12" s="162"/>
      <c r="AB12" s="162"/>
      <c r="AC12" s="162" t="s">
        <v>447</v>
      </c>
      <c r="AD12" s="162"/>
      <c r="AE12" s="162"/>
      <c r="AF12" s="162"/>
      <c r="AG12" s="162" t="s">
        <v>447</v>
      </c>
      <c r="AH12" s="162"/>
      <c r="AI12" s="162"/>
      <c r="AJ12" s="162"/>
      <c r="AK12" s="162" t="s">
        <v>447</v>
      </c>
      <c r="AL12" s="162"/>
      <c r="AM12" s="162"/>
      <c r="AN12" s="162"/>
      <c r="AO12" s="162" t="s">
        <v>447</v>
      </c>
      <c r="AP12" s="162"/>
      <c r="AQ12" s="162"/>
      <c r="AR12" s="162"/>
      <c r="AS12" s="162" t="s">
        <v>447</v>
      </c>
      <c r="AT12" s="162"/>
      <c r="AU12" s="162"/>
      <c r="AV12" s="162"/>
      <c r="AW12" s="162" t="s">
        <v>447</v>
      </c>
      <c r="AX12" s="162"/>
      <c r="AY12" s="162"/>
      <c r="AZ12" s="162"/>
      <c r="BA12" s="162" t="s">
        <v>447</v>
      </c>
      <c r="BB12" s="162"/>
      <c r="BC12" s="162"/>
      <c r="BD12" s="162"/>
      <c r="BE12" s="162" t="s">
        <v>447</v>
      </c>
      <c r="BF12" s="162"/>
      <c r="BG12" s="162"/>
      <c r="BH12" s="162"/>
      <c r="BI12" s="162" t="s">
        <v>447</v>
      </c>
      <c r="BJ12" s="162"/>
      <c r="BK12" s="162"/>
      <c r="BL12" s="162"/>
      <c r="BM12" s="162" t="s">
        <v>447</v>
      </c>
    </row>
    <row r="13" spans="1:65" x14ac:dyDescent="0.2">
      <c r="A13" s="139" t="s">
        <v>661</v>
      </c>
      <c r="B13" s="139"/>
      <c r="C13" s="139"/>
      <c r="D13" s="139"/>
      <c r="E13" s="139"/>
      <c r="F13" s="139"/>
      <c r="G13" s="139"/>
      <c r="H13" s="139"/>
      <c r="I13" s="139"/>
      <c r="J13" s="297"/>
      <c r="K13" s="297"/>
      <c r="L13" s="297"/>
      <c r="M13" s="297"/>
      <c r="N13" s="297"/>
      <c r="O13" s="297"/>
      <c r="P13" s="297"/>
      <c r="Q13" s="297"/>
      <c r="R13" s="297"/>
      <c r="S13" s="297"/>
      <c r="T13" s="297"/>
      <c r="U13" s="297"/>
      <c r="V13" s="297"/>
      <c r="W13" s="297"/>
      <c r="X13" s="297"/>
      <c r="Y13" s="297"/>
      <c r="Z13" s="297"/>
      <c r="AA13" s="297"/>
      <c r="AB13" s="297"/>
      <c r="AC13" s="297" t="s">
        <v>447</v>
      </c>
      <c r="AD13" s="297"/>
      <c r="AE13" s="297"/>
      <c r="AF13" s="297"/>
      <c r="AG13" s="297" t="s">
        <v>447</v>
      </c>
      <c r="AH13" s="297"/>
      <c r="AI13" s="297"/>
      <c r="AJ13" s="297"/>
      <c r="AK13" s="297" t="s">
        <v>447</v>
      </c>
      <c r="AL13" s="297"/>
      <c r="AM13" s="297"/>
      <c r="AN13" s="297"/>
      <c r="AO13" s="297" t="s">
        <v>447</v>
      </c>
      <c r="AP13" s="297"/>
      <c r="AQ13" s="297"/>
      <c r="AR13" s="297"/>
      <c r="AS13" s="297" t="s">
        <v>447</v>
      </c>
      <c r="AT13" s="297"/>
      <c r="AU13" s="297"/>
      <c r="AV13" s="297"/>
      <c r="AW13" s="297" t="s">
        <v>447</v>
      </c>
      <c r="AX13" s="297"/>
      <c r="AY13" s="297"/>
      <c r="AZ13" s="297"/>
      <c r="BA13" s="297" t="s">
        <v>447</v>
      </c>
      <c r="BB13" s="297"/>
      <c r="BC13" s="297"/>
      <c r="BD13" s="297"/>
      <c r="BE13" s="297" t="s">
        <v>447</v>
      </c>
      <c r="BF13" s="297"/>
      <c r="BG13" s="297"/>
      <c r="BH13" s="297"/>
      <c r="BI13" s="297" t="s">
        <v>447</v>
      </c>
      <c r="BJ13" s="297"/>
      <c r="BK13" s="297"/>
      <c r="BL13" s="297"/>
      <c r="BM13" s="297" t="s">
        <v>447</v>
      </c>
    </row>
    <row r="14" spans="1:65" x14ac:dyDescent="0.2">
      <c r="A14" s="142" t="s">
        <v>13</v>
      </c>
      <c r="B14" s="142" t="s">
        <v>278</v>
      </c>
      <c r="C14" s="142" t="s">
        <v>279</v>
      </c>
      <c r="D14" s="206" t="s">
        <v>595</v>
      </c>
      <c r="E14" s="145" t="s">
        <v>123</v>
      </c>
      <c r="F14" s="145" t="s">
        <v>79</v>
      </c>
      <c r="G14" s="142">
        <v>2010</v>
      </c>
      <c r="H14" s="142">
        <v>45</v>
      </c>
      <c r="I14" s="142"/>
      <c r="J14" s="295">
        <v>9.8341836734693877E-2</v>
      </c>
      <c r="K14" s="162"/>
      <c r="L14" s="162"/>
      <c r="M14" s="162"/>
      <c r="N14" s="162"/>
      <c r="O14" s="162"/>
      <c r="P14" s="295">
        <v>2.4179008231301361E-4</v>
      </c>
      <c r="Q14" s="295">
        <v>4.8358016462602722E-4</v>
      </c>
      <c r="R14" s="295">
        <v>3.2518249235177946E-2</v>
      </c>
      <c r="S14" s="295">
        <v>8.7799272934980452E-3</v>
      </c>
      <c r="T14" s="162"/>
      <c r="U14" s="162">
        <v>98.341836734693871</v>
      </c>
      <c r="V14" s="162"/>
      <c r="W14" s="162"/>
      <c r="X14" s="162"/>
      <c r="Y14" s="162"/>
      <c r="Z14" s="295">
        <v>2.4146047528915746</v>
      </c>
      <c r="AA14" s="295">
        <v>2.4146047528915746</v>
      </c>
      <c r="AB14" s="295">
        <v>2.4146047528915746</v>
      </c>
      <c r="AC14" s="162">
        <v>2.4146047528915746</v>
      </c>
      <c r="AD14" s="295">
        <v>0.19132653061224489</v>
      </c>
      <c r="AE14" s="295">
        <v>0.19132653061224489</v>
      </c>
      <c r="AF14" s="295">
        <v>0.19132653061224489</v>
      </c>
      <c r="AG14" s="162">
        <v>0.19132653061224489</v>
      </c>
      <c r="AH14" s="295">
        <v>0.1083941641172598</v>
      </c>
      <c r="AI14" s="295">
        <v>0.1083941641172598</v>
      </c>
      <c r="AJ14" s="295">
        <v>0.1083941641172598</v>
      </c>
      <c r="AK14" s="162">
        <v>0.1083941641172598</v>
      </c>
      <c r="AL14" s="295">
        <v>9.7554747705533837E-2</v>
      </c>
      <c r="AM14" s="295">
        <v>9.7554747705533837E-2</v>
      </c>
      <c r="AN14" s="295">
        <v>9.7554747705533837E-2</v>
      </c>
      <c r="AO14" s="162">
        <v>9.7554747705533837E-2</v>
      </c>
      <c r="AP14" s="295">
        <v>0.11928561747279555</v>
      </c>
      <c r="AQ14" s="295">
        <v>0.11928561747279555</v>
      </c>
      <c r="AR14" s="295">
        <v>0.11928561747279555</v>
      </c>
      <c r="AS14" s="162">
        <v>0.11928561747279555</v>
      </c>
      <c r="AT14" s="295">
        <v>0.51020408163265307</v>
      </c>
      <c r="AU14" s="295">
        <v>0.51020408163265307</v>
      </c>
      <c r="AV14" s="295">
        <v>0.51020408163265307</v>
      </c>
      <c r="AW14" s="162">
        <v>0.51020408163265307</v>
      </c>
      <c r="AX14" s="295">
        <v>2.4146047528915746</v>
      </c>
      <c r="AY14" s="295">
        <v>2.4146047528915746</v>
      </c>
      <c r="AZ14" s="295">
        <v>2.4146047528915746</v>
      </c>
      <c r="BA14" s="162">
        <v>2.4146047528915746</v>
      </c>
      <c r="BB14" s="295">
        <v>0.19132653061224489</v>
      </c>
      <c r="BC14" s="295">
        <v>0.19132653061224489</v>
      </c>
      <c r="BD14" s="295">
        <v>0.19132653061224489</v>
      </c>
      <c r="BE14" s="162">
        <v>0.19132653061224489</v>
      </c>
      <c r="BF14" s="295">
        <v>0.1083941641172598</v>
      </c>
      <c r="BG14" s="295">
        <v>0.1083941641172598</v>
      </c>
      <c r="BH14" s="295">
        <v>0.1083941641172598</v>
      </c>
      <c r="BI14" s="162">
        <v>0.1083941641172598</v>
      </c>
      <c r="BJ14" s="295">
        <v>2.4146047528915746</v>
      </c>
      <c r="BK14" s="295">
        <v>2.4146047528915746</v>
      </c>
      <c r="BL14" s="295">
        <v>2.4146047528915746</v>
      </c>
      <c r="BM14" s="162">
        <v>2.4146047528915746</v>
      </c>
    </row>
    <row r="15" spans="1:65" ht="25.5" x14ac:dyDescent="0.2">
      <c r="A15" s="142" t="s">
        <v>13</v>
      </c>
      <c r="B15" s="142" t="s">
        <v>280</v>
      </c>
      <c r="C15" s="142" t="s">
        <v>281</v>
      </c>
      <c r="D15" s="206" t="s">
        <v>595</v>
      </c>
      <c r="E15" s="145" t="s">
        <v>125</v>
      </c>
      <c r="F15" s="145" t="s">
        <v>79</v>
      </c>
      <c r="G15" s="142">
        <v>2010</v>
      </c>
      <c r="H15" s="142">
        <v>45</v>
      </c>
      <c r="I15" s="142"/>
      <c r="J15" s="295">
        <v>7.0000000000000007E-2</v>
      </c>
      <c r="K15" s="162"/>
      <c r="L15" s="162"/>
      <c r="M15" s="162"/>
      <c r="N15" s="162"/>
      <c r="O15" s="162"/>
      <c r="P15" s="295">
        <v>0.67164690854991227</v>
      </c>
      <c r="Q15" s="295">
        <v>1.0662942630003901E-3</v>
      </c>
      <c r="R15" s="295">
        <v>4.5754269449715376E-4</v>
      </c>
      <c r="S15" s="295">
        <v>3.8128557874762808E-3</v>
      </c>
      <c r="T15" s="162"/>
      <c r="U15" s="162">
        <v>70</v>
      </c>
      <c r="V15" s="162"/>
      <c r="W15" s="162"/>
      <c r="X15" s="162"/>
      <c r="Y15" s="162"/>
      <c r="Z15" s="295">
        <v>0.45572389096295751</v>
      </c>
      <c r="AA15" s="295">
        <v>0.45572389096295751</v>
      </c>
      <c r="AB15" s="295">
        <v>0.45572389096295751</v>
      </c>
      <c r="AC15" s="162">
        <v>0.45572389096295751</v>
      </c>
      <c r="AD15" s="295">
        <v>3.1337126440825891E-4</v>
      </c>
      <c r="AE15" s="295">
        <v>3.1337126440825891E-4</v>
      </c>
      <c r="AF15" s="295">
        <v>3.1337126440825891E-4</v>
      </c>
      <c r="AG15" s="162">
        <v>3.1337126440825891E-4</v>
      </c>
      <c r="AH15" s="295">
        <v>7.6257115749525616E-3</v>
      </c>
      <c r="AI15" s="295">
        <v>7.6257115749525616E-3</v>
      </c>
      <c r="AJ15" s="295">
        <v>7.6257115749525616E-3</v>
      </c>
      <c r="AK15" s="162">
        <v>7.6257115749525616E-3</v>
      </c>
      <c r="AL15" s="295">
        <v>7.6257115749525616E-3</v>
      </c>
      <c r="AM15" s="295">
        <v>7.6257115749525616E-3</v>
      </c>
      <c r="AN15" s="295">
        <v>7.6257115749525616E-3</v>
      </c>
      <c r="AO15" s="162">
        <v>7.6257115749525616E-3</v>
      </c>
      <c r="AP15" s="295">
        <v>5.5218216318785568E-2</v>
      </c>
      <c r="AQ15" s="295">
        <v>5.5218216318785568E-2</v>
      </c>
      <c r="AR15" s="295">
        <v>5.5218216318785568E-2</v>
      </c>
      <c r="AS15" s="162">
        <v>5.5218216318785568E-2</v>
      </c>
      <c r="AT15" s="295">
        <v>0.79981617647058811</v>
      </c>
      <c r="AU15" s="295">
        <v>0.79981617647058811</v>
      </c>
      <c r="AV15" s="295">
        <v>0.79981617647058811</v>
      </c>
      <c r="AW15" s="162">
        <v>0.79981617647058811</v>
      </c>
      <c r="AX15" s="295">
        <v>0.45572389096295751</v>
      </c>
      <c r="AY15" s="295">
        <v>0.45572389096295751</v>
      </c>
      <c r="AZ15" s="295">
        <v>0.45572389096295751</v>
      </c>
      <c r="BA15" s="162">
        <v>0.45572389096295751</v>
      </c>
      <c r="BB15" s="295">
        <v>3.1337126440825891E-4</v>
      </c>
      <c r="BC15" s="295">
        <v>3.1337126440825891E-4</v>
      </c>
      <c r="BD15" s="295">
        <v>3.1337126440825891E-4</v>
      </c>
      <c r="BE15" s="162">
        <v>3.1337126440825891E-4</v>
      </c>
      <c r="BF15" s="295">
        <v>7.6257115749525616E-3</v>
      </c>
      <c r="BG15" s="295">
        <v>7.6257115749525616E-3</v>
      </c>
      <c r="BH15" s="295">
        <v>7.6257115749525616E-3</v>
      </c>
      <c r="BI15" s="162">
        <v>7.6257115749525616E-3</v>
      </c>
      <c r="BJ15" s="295">
        <v>0.45572389096295751</v>
      </c>
      <c r="BK15" s="295">
        <v>0.45572389096295751</v>
      </c>
      <c r="BL15" s="295">
        <v>0.45572389096295751</v>
      </c>
      <c r="BM15" s="162">
        <v>0.45572389096295751</v>
      </c>
    </row>
    <row r="16" spans="1:65" x14ac:dyDescent="0.2">
      <c r="A16" s="142" t="s">
        <v>13</v>
      </c>
      <c r="B16" s="142" t="s">
        <v>282</v>
      </c>
      <c r="C16" s="142" t="s">
        <v>283</v>
      </c>
      <c r="D16" s="206" t="s">
        <v>595</v>
      </c>
      <c r="E16" s="145" t="s">
        <v>123</v>
      </c>
      <c r="F16" s="145" t="s">
        <v>79</v>
      </c>
      <c r="G16" s="142">
        <v>2010</v>
      </c>
      <c r="H16" s="142">
        <v>45</v>
      </c>
      <c r="I16" s="142"/>
      <c r="J16" s="295">
        <v>0.10952055000000001</v>
      </c>
      <c r="K16" s="162"/>
      <c r="L16" s="162"/>
      <c r="M16" s="162"/>
      <c r="N16" s="162"/>
      <c r="O16" s="162"/>
      <c r="P16" s="295">
        <v>2.6927484454969852E-4</v>
      </c>
      <c r="Q16" s="295">
        <v>5.3854968909939705E-4</v>
      </c>
      <c r="R16" s="295">
        <v>6.8689396110056949E-3</v>
      </c>
      <c r="S16" s="295">
        <v>1.6496129032258068E-3</v>
      </c>
      <c r="T16" s="162"/>
      <c r="U16" s="162">
        <v>109.52055000000001</v>
      </c>
      <c r="V16" s="162"/>
      <c r="W16" s="162"/>
      <c r="X16" s="162"/>
      <c r="Y16" s="162"/>
      <c r="Z16" s="295">
        <v>0.14638536600000002</v>
      </c>
      <c r="AA16" s="295">
        <v>0.14638536600000002</v>
      </c>
      <c r="AB16" s="295">
        <v>0.14638536600000002</v>
      </c>
      <c r="AC16" s="162">
        <v>0.14638536600000002</v>
      </c>
      <c r="AD16" s="295">
        <v>2.0047516500000001E-2</v>
      </c>
      <c r="AE16" s="295">
        <v>2.0047516500000001E-2</v>
      </c>
      <c r="AF16" s="295">
        <v>2.0047516500000001E-2</v>
      </c>
      <c r="AG16" s="162">
        <v>2.0047516500000001E-2</v>
      </c>
      <c r="AH16" s="295">
        <v>2.2896465370018982E-2</v>
      </c>
      <c r="AI16" s="295">
        <v>2.2896465370018982E-2</v>
      </c>
      <c r="AJ16" s="295">
        <v>2.2896465370018982E-2</v>
      </c>
      <c r="AK16" s="162">
        <v>2.2896465370018982E-2</v>
      </c>
      <c r="AL16" s="295">
        <v>1.832903225806452E-2</v>
      </c>
      <c r="AM16" s="295">
        <v>1.832903225806452E-2</v>
      </c>
      <c r="AN16" s="295">
        <v>1.832903225806452E-2</v>
      </c>
      <c r="AO16" s="162">
        <v>1.832903225806452E-2</v>
      </c>
      <c r="AP16" s="295">
        <v>1.7992101518026569E-3</v>
      </c>
      <c r="AQ16" s="295">
        <v>1.7992101518026569E-3</v>
      </c>
      <c r="AR16" s="295">
        <v>1.7992101518026569E-3</v>
      </c>
      <c r="AS16" s="162">
        <v>1.7992101518026569E-3</v>
      </c>
      <c r="AT16" s="295">
        <v>1.174405787476281E-2</v>
      </c>
      <c r="AU16" s="295">
        <v>1.174405787476281E-2</v>
      </c>
      <c r="AV16" s="295">
        <v>1.174405787476281E-2</v>
      </c>
      <c r="AW16" s="162">
        <v>1.174405787476281E-2</v>
      </c>
      <c r="AX16" s="295">
        <v>0.14638536600000002</v>
      </c>
      <c r="AY16" s="295">
        <v>0.14638536600000002</v>
      </c>
      <c r="AZ16" s="295">
        <v>0.14638536600000002</v>
      </c>
      <c r="BA16" s="162">
        <v>0.14638536600000002</v>
      </c>
      <c r="BB16" s="295">
        <v>2.0047516500000001E-2</v>
      </c>
      <c r="BC16" s="295">
        <v>2.0047516500000001E-2</v>
      </c>
      <c r="BD16" s="295">
        <v>2.0047516500000001E-2</v>
      </c>
      <c r="BE16" s="162">
        <v>2.0047516500000001E-2</v>
      </c>
      <c r="BF16" s="295">
        <v>2.2896465370018982E-2</v>
      </c>
      <c r="BG16" s="295">
        <v>2.2896465370018982E-2</v>
      </c>
      <c r="BH16" s="295">
        <v>2.2896465370018982E-2</v>
      </c>
      <c r="BI16" s="162">
        <v>2.2896465370018982E-2</v>
      </c>
      <c r="BJ16" s="295">
        <v>0.14638536600000002</v>
      </c>
      <c r="BK16" s="295">
        <v>0.14638536600000002</v>
      </c>
      <c r="BL16" s="295">
        <v>0.14638536600000002</v>
      </c>
      <c r="BM16" s="162">
        <v>0.14638536600000002</v>
      </c>
    </row>
    <row r="17" spans="1:65" ht="25.5" x14ac:dyDescent="0.2">
      <c r="A17" s="142" t="s">
        <v>13</v>
      </c>
      <c r="B17" s="142" t="s">
        <v>284</v>
      </c>
      <c r="C17" s="142" t="s">
        <v>285</v>
      </c>
      <c r="D17" s="206" t="s">
        <v>595</v>
      </c>
      <c r="E17" s="145" t="s">
        <v>125</v>
      </c>
      <c r="F17" s="145" t="s">
        <v>79</v>
      </c>
      <c r="G17" s="142">
        <v>2010</v>
      </c>
      <c r="H17" s="142">
        <v>45</v>
      </c>
      <c r="I17" s="142"/>
      <c r="J17" s="295">
        <v>7.9430400000000012E-2</v>
      </c>
      <c r="K17" s="162"/>
      <c r="L17" s="162"/>
      <c r="M17" s="162"/>
      <c r="N17" s="162"/>
      <c r="O17" s="162"/>
      <c r="P17" s="295">
        <v>5.2408461600000004E-2</v>
      </c>
      <c r="Q17" s="295">
        <v>1.2099454261118028E-3</v>
      </c>
      <c r="R17" s="295">
        <v>1.6148766603415557E-4</v>
      </c>
      <c r="S17" s="295">
        <v>2.0020716E-3</v>
      </c>
      <c r="T17" s="162"/>
      <c r="U17" s="162">
        <v>79.430400000000006</v>
      </c>
      <c r="V17" s="162"/>
      <c r="W17" s="162"/>
      <c r="X17" s="162"/>
      <c r="Y17" s="162"/>
      <c r="Z17" s="295">
        <v>0.15602400000000002</v>
      </c>
      <c r="AA17" s="295">
        <v>0.15602400000000002</v>
      </c>
      <c r="AB17" s="295">
        <v>0.15602400000000002</v>
      </c>
      <c r="AC17" s="162">
        <v>0.15602400000000002</v>
      </c>
      <c r="AD17" s="295">
        <v>2.0495880000000002E-3</v>
      </c>
      <c r="AE17" s="295">
        <v>2.0495880000000002E-3</v>
      </c>
      <c r="AF17" s="295">
        <v>2.0495880000000002E-3</v>
      </c>
      <c r="AG17" s="162">
        <v>2.0495880000000002E-3</v>
      </c>
      <c r="AH17" s="295">
        <v>4.0041432E-3</v>
      </c>
      <c r="AI17" s="295">
        <v>4.0041432E-3</v>
      </c>
      <c r="AJ17" s="295">
        <v>4.0041432E-3</v>
      </c>
      <c r="AK17" s="162">
        <v>4.0041432E-3</v>
      </c>
      <c r="AL17" s="295">
        <v>4.0041432E-3</v>
      </c>
      <c r="AM17" s="295">
        <v>4.0041432E-3</v>
      </c>
      <c r="AN17" s="295">
        <v>4.0041432E-3</v>
      </c>
      <c r="AO17" s="162">
        <v>4.0041432E-3</v>
      </c>
      <c r="AP17" s="295">
        <v>1.2737232000000001E-3</v>
      </c>
      <c r="AQ17" s="295">
        <v>1.2737232000000001E-3</v>
      </c>
      <c r="AR17" s="295">
        <v>1.2737232000000001E-3</v>
      </c>
      <c r="AS17" s="162">
        <v>1.2737232000000001E-3</v>
      </c>
      <c r="AT17" s="295">
        <v>4.9740451200000008E-2</v>
      </c>
      <c r="AU17" s="295">
        <v>4.9740451200000008E-2</v>
      </c>
      <c r="AV17" s="295">
        <v>4.9740451200000008E-2</v>
      </c>
      <c r="AW17" s="162">
        <v>4.9740451200000008E-2</v>
      </c>
      <c r="AX17" s="295">
        <v>0.15602400000000002</v>
      </c>
      <c r="AY17" s="295">
        <v>0.15602400000000002</v>
      </c>
      <c r="AZ17" s="295">
        <v>0.15602400000000002</v>
      </c>
      <c r="BA17" s="162">
        <v>0.15602400000000002</v>
      </c>
      <c r="BB17" s="295">
        <v>2.0495880000000002E-3</v>
      </c>
      <c r="BC17" s="295">
        <v>2.0495880000000002E-3</v>
      </c>
      <c r="BD17" s="295">
        <v>2.0495880000000002E-3</v>
      </c>
      <c r="BE17" s="162">
        <v>2.0495880000000002E-3</v>
      </c>
      <c r="BF17" s="295">
        <v>4.0041432E-3</v>
      </c>
      <c r="BG17" s="295">
        <v>4.0041432E-3</v>
      </c>
      <c r="BH17" s="295">
        <v>4.0041432E-3</v>
      </c>
      <c r="BI17" s="162">
        <v>4.0041432E-3</v>
      </c>
      <c r="BJ17" s="295">
        <v>0.15602400000000002</v>
      </c>
      <c r="BK17" s="295">
        <v>0.15602400000000002</v>
      </c>
      <c r="BL17" s="295">
        <v>0.15602400000000002</v>
      </c>
      <c r="BM17" s="162">
        <v>0.15602400000000002</v>
      </c>
    </row>
    <row r="18" spans="1:65" ht="25.5" x14ac:dyDescent="0.2">
      <c r="A18" s="142" t="s">
        <v>13</v>
      </c>
      <c r="B18" s="142" t="s">
        <v>290</v>
      </c>
      <c r="C18" s="142" t="s">
        <v>291</v>
      </c>
      <c r="D18" s="206" t="s">
        <v>595</v>
      </c>
      <c r="E18" s="145" t="s">
        <v>125</v>
      </c>
      <c r="F18" s="145" t="s">
        <v>79</v>
      </c>
      <c r="G18" s="142">
        <v>2010</v>
      </c>
      <c r="H18" s="142">
        <v>45</v>
      </c>
      <c r="I18" s="142"/>
      <c r="J18" s="295">
        <v>8.0459770114942541E-2</v>
      </c>
      <c r="K18" s="162"/>
      <c r="L18" s="162"/>
      <c r="M18" s="162"/>
      <c r="N18" s="162"/>
      <c r="O18" s="162"/>
      <c r="P18" s="295">
        <v>5.3087643678160927E-2</v>
      </c>
      <c r="Q18" s="295">
        <v>1.2256255896556209E-3</v>
      </c>
      <c r="R18" s="295">
        <v>1.6358044886475166E-4</v>
      </c>
      <c r="S18" s="295">
        <v>2.0280172413793107E-3</v>
      </c>
      <c r="T18" s="162"/>
      <c r="U18" s="162">
        <v>80.459770114942543</v>
      </c>
      <c r="V18" s="162"/>
      <c r="W18" s="162"/>
      <c r="X18" s="162"/>
      <c r="Y18" s="162"/>
      <c r="Z18" s="295">
        <v>0.15804597701149428</v>
      </c>
      <c r="AA18" s="295">
        <v>0.15804597701149428</v>
      </c>
      <c r="AB18" s="295">
        <v>0.15804597701149428</v>
      </c>
      <c r="AC18" s="162">
        <v>0.15804597701149428</v>
      </c>
      <c r="AD18" s="295">
        <v>2.0761494252873568E-3</v>
      </c>
      <c r="AE18" s="295">
        <v>2.0761494252873568E-3</v>
      </c>
      <c r="AF18" s="295">
        <v>2.0761494252873568E-3</v>
      </c>
      <c r="AG18" s="162">
        <v>2.0761494252873568E-3</v>
      </c>
      <c r="AH18" s="295">
        <v>4.0560344827586213E-3</v>
      </c>
      <c r="AI18" s="295">
        <v>4.0560344827586213E-3</v>
      </c>
      <c r="AJ18" s="295">
        <v>4.0560344827586213E-3</v>
      </c>
      <c r="AK18" s="162">
        <v>4.0560344827586213E-3</v>
      </c>
      <c r="AL18" s="295">
        <v>4.0560344827586213E-3</v>
      </c>
      <c r="AM18" s="295">
        <v>4.0560344827586213E-3</v>
      </c>
      <c r="AN18" s="295">
        <v>4.0560344827586213E-3</v>
      </c>
      <c r="AO18" s="162">
        <v>4.0560344827586213E-3</v>
      </c>
      <c r="AP18" s="295">
        <v>1.2902298850574715E-3</v>
      </c>
      <c r="AQ18" s="295">
        <v>1.2902298850574715E-3</v>
      </c>
      <c r="AR18" s="295">
        <v>1.2902298850574715E-3</v>
      </c>
      <c r="AS18" s="162">
        <v>1.2902298850574715E-3</v>
      </c>
      <c r="AT18" s="295">
        <v>5.0385057471264379E-2</v>
      </c>
      <c r="AU18" s="295">
        <v>5.0385057471264379E-2</v>
      </c>
      <c r="AV18" s="295">
        <v>5.0385057471264379E-2</v>
      </c>
      <c r="AW18" s="162">
        <v>5.0385057471264379E-2</v>
      </c>
      <c r="AX18" s="295">
        <v>0.15804597701149428</v>
      </c>
      <c r="AY18" s="295">
        <v>0.15804597701149428</v>
      </c>
      <c r="AZ18" s="295">
        <v>0.15804597701149428</v>
      </c>
      <c r="BA18" s="162">
        <v>0.15804597701149428</v>
      </c>
      <c r="BB18" s="295">
        <v>2.0761494252873568E-3</v>
      </c>
      <c r="BC18" s="295">
        <v>2.0761494252873568E-3</v>
      </c>
      <c r="BD18" s="295">
        <v>2.0761494252873568E-3</v>
      </c>
      <c r="BE18" s="162">
        <v>2.0761494252873568E-3</v>
      </c>
      <c r="BF18" s="295">
        <v>4.0560344827586213E-3</v>
      </c>
      <c r="BG18" s="295">
        <v>4.0560344827586213E-3</v>
      </c>
      <c r="BH18" s="295">
        <v>4.0560344827586213E-3</v>
      </c>
      <c r="BI18" s="162">
        <v>4.0560344827586213E-3</v>
      </c>
      <c r="BJ18" s="295">
        <v>0.15804597701149428</v>
      </c>
      <c r="BK18" s="295">
        <v>0.15804597701149428</v>
      </c>
      <c r="BL18" s="295">
        <v>0.15804597701149428</v>
      </c>
      <c r="BM18" s="162">
        <v>0.15804597701149428</v>
      </c>
    </row>
    <row r="19" spans="1:65" ht="25.5" x14ac:dyDescent="0.2">
      <c r="A19" s="142" t="s">
        <v>13</v>
      </c>
      <c r="B19" s="142" t="s">
        <v>292</v>
      </c>
      <c r="C19" s="142" t="s">
        <v>293</v>
      </c>
      <c r="D19" s="206" t="s">
        <v>595</v>
      </c>
      <c r="E19" s="145" t="s">
        <v>125</v>
      </c>
      <c r="F19" s="145" t="s">
        <v>79</v>
      </c>
      <c r="G19" s="142">
        <v>2010</v>
      </c>
      <c r="H19" s="142">
        <v>45</v>
      </c>
      <c r="I19" s="142"/>
      <c r="J19" s="295">
        <v>6.9135802469135796E-2</v>
      </c>
      <c r="K19" s="295"/>
      <c r="L19" s="162"/>
      <c r="M19" s="162"/>
      <c r="N19" s="162"/>
      <c r="O19" s="162"/>
      <c r="P19" s="162"/>
      <c r="Q19" s="162"/>
      <c r="R19" s="162"/>
      <c r="S19" s="162"/>
      <c r="T19" s="162"/>
      <c r="U19" s="162">
        <v>69.135802469135797</v>
      </c>
      <c r="V19" s="162"/>
      <c r="W19" s="162"/>
      <c r="X19" s="162"/>
      <c r="Y19" s="162"/>
      <c r="Z19" s="162"/>
      <c r="AA19" s="162"/>
      <c r="AB19" s="162"/>
      <c r="AC19" s="162" t="s">
        <v>447</v>
      </c>
      <c r="AD19" s="162"/>
      <c r="AE19" s="162"/>
      <c r="AF19" s="162"/>
      <c r="AG19" s="162" t="s">
        <v>447</v>
      </c>
      <c r="AH19" s="162"/>
      <c r="AI19" s="162"/>
      <c r="AJ19" s="162"/>
      <c r="AK19" s="162" t="s">
        <v>447</v>
      </c>
      <c r="AL19" s="162"/>
      <c r="AM19" s="162"/>
      <c r="AN19" s="162"/>
      <c r="AO19" s="162" t="s">
        <v>447</v>
      </c>
      <c r="AP19" s="162"/>
      <c r="AQ19" s="162"/>
      <c r="AR19" s="162"/>
      <c r="AS19" s="162" t="s">
        <v>447</v>
      </c>
      <c r="AT19" s="162"/>
      <c r="AU19" s="162"/>
      <c r="AV19" s="162"/>
      <c r="AW19" s="162" t="s">
        <v>447</v>
      </c>
      <c r="AX19" s="295"/>
      <c r="AY19" s="295"/>
      <c r="AZ19" s="295"/>
      <c r="BA19" s="162" t="s">
        <v>447</v>
      </c>
      <c r="BB19" s="295"/>
      <c r="BC19" s="295"/>
      <c r="BD19" s="295"/>
      <c r="BE19" s="162" t="s">
        <v>447</v>
      </c>
      <c r="BF19" s="295"/>
      <c r="BG19" s="295"/>
      <c r="BH19" s="295"/>
      <c r="BI19" s="162" t="s">
        <v>447</v>
      </c>
      <c r="BJ19" s="162"/>
      <c r="BK19" s="162"/>
      <c r="BL19" s="162"/>
      <c r="BM19" s="162" t="s">
        <v>447</v>
      </c>
    </row>
    <row r="20" spans="1:65" x14ac:dyDescent="0.2">
      <c r="D20" s="205"/>
      <c r="E20" s="223"/>
      <c r="F20" s="223"/>
      <c r="J20" s="298"/>
      <c r="K20" s="298"/>
      <c r="AX20" s="298"/>
      <c r="AY20" s="298"/>
      <c r="AZ20" s="298"/>
      <c r="BB20" s="298"/>
      <c r="BC20" s="298"/>
      <c r="BD20" s="298"/>
      <c r="BF20" s="298"/>
      <c r="BG20" s="298"/>
      <c r="BH20" s="298"/>
    </row>
    <row r="21" spans="1:65" x14ac:dyDescent="0.2">
      <c r="D21" s="205"/>
      <c r="E21" s="223"/>
      <c r="F21" s="223"/>
      <c r="J21" s="298"/>
      <c r="K21" s="298"/>
      <c r="AX21" s="298"/>
      <c r="AY21" s="298"/>
      <c r="AZ21" s="298"/>
      <c r="BB21" s="298"/>
      <c r="BC21" s="298"/>
      <c r="BD21" s="298"/>
      <c r="BF21" s="298"/>
      <c r="BG21" s="298"/>
      <c r="BH21" s="298"/>
    </row>
    <row r="22" spans="1:65" x14ac:dyDescent="0.2">
      <c r="D22" s="205"/>
      <c r="E22" s="223"/>
      <c r="F22" s="223"/>
      <c r="J22" s="298"/>
      <c r="K22" s="298"/>
      <c r="AX22" s="298"/>
      <c r="AY22" s="298"/>
      <c r="AZ22" s="298"/>
      <c r="BB22" s="298"/>
      <c r="BC22" s="298"/>
      <c r="BD22" s="298"/>
      <c r="BF22" s="298"/>
      <c r="BG22" s="298"/>
      <c r="BH22" s="298"/>
    </row>
    <row r="23" spans="1:65" x14ac:dyDescent="0.2">
      <c r="A23" s="142" t="s">
        <v>295</v>
      </c>
      <c r="B23" s="142" t="s">
        <v>350</v>
      </c>
      <c r="C23" s="142" t="s">
        <v>351</v>
      </c>
      <c r="D23" s="206" t="s">
        <v>595</v>
      </c>
      <c r="E23" s="145" t="s">
        <v>123</v>
      </c>
      <c r="F23" s="145" t="s">
        <v>79</v>
      </c>
      <c r="G23" s="142">
        <v>2015</v>
      </c>
      <c r="H23" s="142">
        <v>45</v>
      </c>
      <c r="I23" s="142"/>
      <c r="J23" s="295">
        <v>8.5514640638864256E-2</v>
      </c>
      <c r="K23" s="162"/>
      <c r="L23" s="162"/>
      <c r="M23" s="162"/>
      <c r="N23" s="162"/>
      <c r="O23" s="162"/>
      <c r="P23" s="295">
        <v>2.1025224548957706E-4</v>
      </c>
      <c r="Q23" s="295">
        <v>4.2050449097915413E-4</v>
      </c>
      <c r="R23" s="295">
        <v>2.8276738465372129E-2</v>
      </c>
      <c r="S23" s="295">
        <v>7.634719385650475E-3</v>
      </c>
      <c r="T23" s="162"/>
      <c r="U23" s="162">
        <v>85.51464063886425</v>
      </c>
      <c r="V23" s="162"/>
      <c r="W23" s="162"/>
      <c r="X23" s="162"/>
      <c r="Y23" s="162"/>
      <c r="Z23" s="295"/>
      <c r="AA23" s="295">
        <v>2.0996563068622391</v>
      </c>
      <c r="AB23" s="295">
        <v>2.0996563068622391</v>
      </c>
      <c r="AC23" s="162">
        <v>2.0996563068622391</v>
      </c>
      <c r="AD23" s="295"/>
      <c r="AE23" s="295">
        <v>0.1663708961845608</v>
      </c>
      <c r="AF23" s="295">
        <v>0.1663708961845608</v>
      </c>
      <c r="AG23" s="162">
        <v>0.1663708961845608</v>
      </c>
      <c r="AH23" s="295"/>
      <c r="AI23" s="295">
        <v>9.4255794884573751E-2</v>
      </c>
      <c r="AJ23" s="295">
        <v>9.4255794884573751E-2</v>
      </c>
      <c r="AK23" s="162">
        <v>9.4255794884573751E-2</v>
      </c>
      <c r="AL23" s="295"/>
      <c r="AM23" s="295">
        <v>8.483021539611639E-2</v>
      </c>
      <c r="AN23" s="295">
        <v>8.483021539611639E-2</v>
      </c>
      <c r="AO23" s="162">
        <v>8.483021539611639E-2</v>
      </c>
      <c r="AP23" s="295"/>
      <c r="AQ23" s="295">
        <v>0.10372662388938744</v>
      </c>
      <c r="AR23" s="295">
        <v>0.10372662388938744</v>
      </c>
      <c r="AS23" s="162">
        <v>0.10372662388938744</v>
      </c>
      <c r="AT23" s="295"/>
      <c r="AU23" s="295">
        <v>0.44365572315882879</v>
      </c>
      <c r="AV23" s="295">
        <v>0.44365572315882879</v>
      </c>
      <c r="AW23" s="162">
        <v>0.44365572315882879</v>
      </c>
      <c r="AX23" s="295"/>
      <c r="AY23" s="295">
        <v>2.0996563068622391</v>
      </c>
      <c r="AZ23" s="295">
        <v>2.0996563068622391</v>
      </c>
      <c r="BA23" s="162">
        <v>2.0996563068622391</v>
      </c>
      <c r="BB23" s="295"/>
      <c r="BC23" s="295">
        <v>0.1663708961845608</v>
      </c>
      <c r="BD23" s="295">
        <v>0.1663708961845608</v>
      </c>
      <c r="BE23" s="162">
        <v>0.1663708961845608</v>
      </c>
      <c r="BF23" s="295"/>
      <c r="BG23" s="295">
        <v>9.4255794884573751E-2</v>
      </c>
      <c r="BH23" s="295">
        <v>9.4255794884573751E-2</v>
      </c>
      <c r="BI23" s="162">
        <v>9.4255794884573751E-2</v>
      </c>
      <c r="BJ23" s="295"/>
      <c r="BK23" s="295">
        <v>2.0996563068622391</v>
      </c>
      <c r="BL23" s="295">
        <v>2.0996563068622391</v>
      </c>
      <c r="BM23" s="162">
        <v>2.0996563068622391</v>
      </c>
    </row>
    <row r="24" spans="1:65" ht="25.5" x14ac:dyDescent="0.2">
      <c r="A24" s="142" t="s">
        <v>295</v>
      </c>
      <c r="B24" s="142" t="s">
        <v>352</v>
      </c>
      <c r="C24" s="142" t="s">
        <v>353</v>
      </c>
      <c r="D24" s="206" t="s">
        <v>595</v>
      </c>
      <c r="E24" s="145" t="s">
        <v>125</v>
      </c>
      <c r="F24" s="145" t="s">
        <v>79</v>
      </c>
      <c r="G24" s="142">
        <v>2015</v>
      </c>
      <c r="H24" s="142">
        <v>45</v>
      </c>
      <c r="I24" s="142"/>
      <c r="J24" s="295">
        <v>6.0869565217391314E-2</v>
      </c>
      <c r="K24" s="162"/>
      <c r="L24" s="162"/>
      <c r="M24" s="162"/>
      <c r="N24" s="162"/>
      <c r="O24" s="162"/>
      <c r="P24" s="295">
        <v>0.58404079004340204</v>
      </c>
      <c r="Q24" s="295">
        <v>9.2721240260903494E-4</v>
      </c>
      <c r="R24" s="295">
        <v>3.978632126062207E-4</v>
      </c>
      <c r="S24" s="295">
        <v>3.3155267717185056E-3</v>
      </c>
      <c r="T24" s="162"/>
      <c r="U24" s="162">
        <v>60.869565217391312</v>
      </c>
      <c r="V24" s="162"/>
      <c r="W24" s="162"/>
      <c r="X24" s="162"/>
      <c r="Y24" s="162"/>
      <c r="Z24" s="295"/>
      <c r="AA24" s="295">
        <v>0.39628164431561524</v>
      </c>
      <c r="AB24" s="295">
        <v>0.39628164431561524</v>
      </c>
      <c r="AC24" s="162">
        <v>0.39628164431561524</v>
      </c>
      <c r="AD24" s="295"/>
      <c r="AE24" s="295">
        <v>2.7249675165935558E-4</v>
      </c>
      <c r="AF24" s="295">
        <v>2.7249675165935558E-4</v>
      </c>
      <c r="AG24" s="162">
        <v>2.7249675165935558E-4</v>
      </c>
      <c r="AH24" s="295"/>
      <c r="AI24" s="295">
        <v>6.6310535434370111E-3</v>
      </c>
      <c r="AJ24" s="295">
        <v>6.6310535434370111E-3</v>
      </c>
      <c r="AK24" s="162">
        <v>6.6310535434370111E-3</v>
      </c>
      <c r="AL24" s="295"/>
      <c r="AM24" s="295">
        <v>6.6310535434370111E-3</v>
      </c>
      <c r="AN24" s="295">
        <v>6.6310535434370111E-3</v>
      </c>
      <c r="AO24" s="162">
        <v>6.6310535434370111E-3</v>
      </c>
      <c r="AP24" s="295"/>
      <c r="AQ24" s="295">
        <v>4.8015840277204846E-2</v>
      </c>
      <c r="AR24" s="295">
        <v>4.8015840277204846E-2</v>
      </c>
      <c r="AS24" s="162">
        <v>4.8015840277204846E-2</v>
      </c>
      <c r="AT24" s="295"/>
      <c r="AU24" s="295">
        <v>0.69549232736572886</v>
      </c>
      <c r="AV24" s="295">
        <v>0.69549232736572886</v>
      </c>
      <c r="AW24" s="162">
        <v>0.69549232736572886</v>
      </c>
      <c r="AX24" s="295"/>
      <c r="AY24" s="295">
        <v>0.39628164431561524</v>
      </c>
      <c r="AZ24" s="295">
        <v>0.39628164431561524</v>
      </c>
      <c r="BA24" s="162">
        <v>0.39628164431561524</v>
      </c>
      <c r="BB24" s="295"/>
      <c r="BC24" s="295">
        <v>2.7249675165935558E-4</v>
      </c>
      <c r="BD24" s="295">
        <v>2.7249675165935558E-4</v>
      </c>
      <c r="BE24" s="162">
        <v>2.7249675165935558E-4</v>
      </c>
      <c r="BF24" s="295"/>
      <c r="BG24" s="295">
        <v>6.6310535434370111E-3</v>
      </c>
      <c r="BH24" s="295">
        <v>6.6310535434370111E-3</v>
      </c>
      <c r="BI24" s="162">
        <v>6.6310535434370111E-3</v>
      </c>
      <c r="BJ24" s="295"/>
      <c r="BK24" s="295">
        <v>0.39628164431561524</v>
      </c>
      <c r="BL24" s="295">
        <v>0.39628164431561524</v>
      </c>
      <c r="BM24" s="162">
        <v>0.39628164431561524</v>
      </c>
    </row>
    <row r="25" spans="1:65" x14ac:dyDescent="0.2">
      <c r="A25" s="142" t="s">
        <v>295</v>
      </c>
      <c r="B25" s="142" t="s">
        <v>354</v>
      </c>
      <c r="C25" s="142" t="s">
        <v>355</v>
      </c>
      <c r="D25" s="206" t="s">
        <v>595</v>
      </c>
      <c r="E25" s="145" t="s">
        <v>123</v>
      </c>
      <c r="F25" s="145" t="s">
        <v>79</v>
      </c>
      <c r="G25" s="142">
        <v>2015</v>
      </c>
      <c r="H25" s="142">
        <v>45</v>
      </c>
      <c r="I25" s="142"/>
      <c r="J25" s="295">
        <v>9.5235260869565228E-2</v>
      </c>
      <c r="K25" s="162"/>
      <c r="L25" s="162"/>
      <c r="M25" s="162"/>
      <c r="N25" s="162"/>
      <c r="O25" s="162"/>
      <c r="P25" s="295">
        <v>2.3415203873886832E-4</v>
      </c>
      <c r="Q25" s="295">
        <v>4.6830407747773664E-4</v>
      </c>
      <c r="R25" s="295">
        <v>5.9729909660919097E-3</v>
      </c>
      <c r="S25" s="295">
        <v>1.4344460028050496E-3</v>
      </c>
      <c r="T25" s="162"/>
      <c r="U25" s="162">
        <v>95.235260869565224</v>
      </c>
      <c r="V25" s="162"/>
      <c r="W25" s="162"/>
      <c r="X25" s="162"/>
      <c r="Y25" s="162"/>
      <c r="Z25" s="295"/>
      <c r="AA25" s="295">
        <v>0.12729162260869567</v>
      </c>
      <c r="AB25" s="295">
        <v>0.12729162260869567</v>
      </c>
      <c r="AC25" s="162">
        <v>0.12729162260869567</v>
      </c>
      <c r="AD25" s="295"/>
      <c r="AE25" s="295">
        <v>1.7432623043478264E-2</v>
      </c>
      <c r="AF25" s="295">
        <v>1.7432623043478264E-2</v>
      </c>
      <c r="AG25" s="162">
        <v>1.7432623043478264E-2</v>
      </c>
      <c r="AH25" s="295"/>
      <c r="AI25" s="295">
        <v>1.9909969886973029E-2</v>
      </c>
      <c r="AJ25" s="295">
        <v>1.9909969886973029E-2</v>
      </c>
      <c r="AK25" s="162">
        <v>1.9909969886973029E-2</v>
      </c>
      <c r="AL25" s="295"/>
      <c r="AM25" s="295">
        <v>1.5938288920056106E-2</v>
      </c>
      <c r="AN25" s="295">
        <v>1.5938288920056106E-2</v>
      </c>
      <c r="AO25" s="162">
        <v>1.5938288920056106E-2</v>
      </c>
      <c r="AP25" s="295"/>
      <c r="AQ25" s="295">
        <v>1.5645305667849193E-3</v>
      </c>
      <c r="AR25" s="295">
        <v>1.5645305667849193E-3</v>
      </c>
      <c r="AS25" s="162">
        <v>1.5645305667849193E-3</v>
      </c>
      <c r="AT25" s="295"/>
      <c r="AU25" s="295">
        <v>1.0212224238924183E-2</v>
      </c>
      <c r="AV25" s="295">
        <v>1.0212224238924183E-2</v>
      </c>
      <c r="AW25" s="162">
        <v>1.0212224238924183E-2</v>
      </c>
      <c r="AX25" s="295"/>
      <c r="AY25" s="295">
        <v>0.12729162260869567</v>
      </c>
      <c r="AZ25" s="295">
        <v>0.12729162260869567</v>
      </c>
      <c r="BA25" s="162">
        <v>0.12729162260869567</v>
      </c>
      <c r="BB25" s="295"/>
      <c r="BC25" s="295">
        <v>1.7432623043478264E-2</v>
      </c>
      <c r="BD25" s="295">
        <v>1.7432623043478264E-2</v>
      </c>
      <c r="BE25" s="162">
        <v>1.7432623043478264E-2</v>
      </c>
      <c r="BF25" s="295"/>
      <c r="BG25" s="295">
        <v>1.9909969886973029E-2</v>
      </c>
      <c r="BH25" s="295">
        <v>1.9909969886973029E-2</v>
      </c>
      <c r="BI25" s="162">
        <v>1.9909969886973029E-2</v>
      </c>
      <c r="BJ25" s="295"/>
      <c r="BK25" s="295">
        <v>0.12729162260869567</v>
      </c>
      <c r="BL25" s="295">
        <v>0.12729162260869567</v>
      </c>
      <c r="BM25" s="162">
        <v>0.12729162260869567</v>
      </c>
    </row>
    <row r="26" spans="1:65" ht="25.5" x14ac:dyDescent="0.2">
      <c r="A26" s="142" t="s">
        <v>295</v>
      </c>
      <c r="B26" s="142" t="s">
        <v>356</v>
      </c>
      <c r="C26" s="142" t="s">
        <v>357</v>
      </c>
      <c r="D26" s="206" t="s">
        <v>595</v>
      </c>
      <c r="E26" s="145" t="s">
        <v>125</v>
      </c>
      <c r="F26" s="145" t="s">
        <v>79</v>
      </c>
      <c r="G26" s="142">
        <v>2015</v>
      </c>
      <c r="H26" s="142">
        <v>45</v>
      </c>
      <c r="I26" s="142"/>
      <c r="J26" s="295">
        <v>6.9069913043478273E-2</v>
      </c>
      <c r="K26" s="162"/>
      <c r="L26" s="162"/>
      <c r="M26" s="162"/>
      <c r="N26" s="162"/>
      <c r="O26" s="162"/>
      <c r="P26" s="295">
        <v>4.5572575304347836E-2</v>
      </c>
      <c r="Q26" s="295">
        <v>1.0521264574885243E-3</v>
      </c>
      <c r="R26" s="295">
        <v>1.4042405742100485E-4</v>
      </c>
      <c r="S26" s="295">
        <v>1.7409318260869567E-3</v>
      </c>
      <c r="T26" s="162"/>
      <c r="U26" s="162">
        <v>69.06991304347828</v>
      </c>
      <c r="V26" s="162"/>
      <c r="W26" s="162"/>
      <c r="X26" s="162"/>
      <c r="Y26" s="162"/>
      <c r="Z26" s="295"/>
      <c r="AA26" s="295">
        <v>0.1356730434782609</v>
      </c>
      <c r="AB26" s="295">
        <v>0.1356730434782609</v>
      </c>
      <c r="AC26" s="162">
        <v>0.1356730434782609</v>
      </c>
      <c r="AD26" s="295"/>
      <c r="AE26" s="295">
        <v>1.782250434782609E-3</v>
      </c>
      <c r="AF26" s="295">
        <v>1.782250434782609E-3</v>
      </c>
      <c r="AG26" s="162">
        <v>1.782250434782609E-3</v>
      </c>
      <c r="AH26" s="295"/>
      <c r="AI26" s="295">
        <v>3.4818636521739134E-3</v>
      </c>
      <c r="AJ26" s="295">
        <v>3.4818636521739134E-3</v>
      </c>
      <c r="AK26" s="162">
        <v>3.4818636521739134E-3</v>
      </c>
      <c r="AL26" s="295"/>
      <c r="AM26" s="295">
        <v>3.4818636521739134E-3</v>
      </c>
      <c r="AN26" s="295">
        <v>3.4818636521739134E-3</v>
      </c>
      <c r="AO26" s="162">
        <v>3.4818636521739134E-3</v>
      </c>
      <c r="AP26" s="295"/>
      <c r="AQ26" s="295">
        <v>1.107585391304348E-3</v>
      </c>
      <c r="AR26" s="295">
        <v>1.107585391304348E-3</v>
      </c>
      <c r="AS26" s="162">
        <v>1.107585391304348E-3</v>
      </c>
      <c r="AT26" s="295"/>
      <c r="AU26" s="295">
        <v>4.3252566260869575E-2</v>
      </c>
      <c r="AV26" s="295">
        <v>4.3252566260869575E-2</v>
      </c>
      <c r="AW26" s="162">
        <v>4.3252566260869575E-2</v>
      </c>
      <c r="AX26" s="295"/>
      <c r="AY26" s="295">
        <v>0.1356730434782609</v>
      </c>
      <c r="AZ26" s="295">
        <v>0.1356730434782609</v>
      </c>
      <c r="BA26" s="162">
        <v>0.1356730434782609</v>
      </c>
      <c r="BB26" s="295"/>
      <c r="BC26" s="295">
        <v>1.782250434782609E-3</v>
      </c>
      <c r="BD26" s="295">
        <v>1.782250434782609E-3</v>
      </c>
      <c r="BE26" s="162">
        <v>1.782250434782609E-3</v>
      </c>
      <c r="BF26" s="295"/>
      <c r="BG26" s="295">
        <v>3.4818636521739134E-3</v>
      </c>
      <c r="BH26" s="295">
        <v>3.4818636521739134E-3</v>
      </c>
      <c r="BI26" s="162">
        <v>3.4818636521739134E-3</v>
      </c>
      <c r="BJ26" s="295"/>
      <c r="BK26" s="295">
        <v>0.1356730434782609</v>
      </c>
      <c r="BL26" s="295">
        <v>0.1356730434782609</v>
      </c>
      <c r="BM26" s="162">
        <v>0.1356730434782609</v>
      </c>
    </row>
    <row r="27" spans="1:65" ht="25.5" x14ac:dyDescent="0.2">
      <c r="A27" s="142" t="s">
        <v>295</v>
      </c>
      <c r="B27" s="142" t="s">
        <v>358</v>
      </c>
      <c r="C27" s="142" t="s">
        <v>359</v>
      </c>
      <c r="D27" s="206" t="s">
        <v>595</v>
      </c>
      <c r="E27" s="145" t="s">
        <v>125</v>
      </c>
      <c r="F27" s="145" t="s">
        <v>79</v>
      </c>
      <c r="G27" s="142">
        <v>2015</v>
      </c>
      <c r="H27" s="142">
        <v>45</v>
      </c>
      <c r="I27" s="142"/>
      <c r="J27" s="295">
        <v>6.9965017491254389E-2</v>
      </c>
      <c r="K27" s="162"/>
      <c r="L27" s="162"/>
      <c r="M27" s="162"/>
      <c r="N27" s="162"/>
      <c r="O27" s="162"/>
      <c r="P27" s="295">
        <v>4.6163168415792113E-2</v>
      </c>
      <c r="Q27" s="295">
        <v>1.0657613823092356E-3</v>
      </c>
      <c r="R27" s="295">
        <v>1.4224386857804492E-4</v>
      </c>
      <c r="S27" s="295">
        <v>1.7634932533733137E-3</v>
      </c>
      <c r="T27" s="162"/>
      <c r="U27" s="162">
        <v>69.965017491254386</v>
      </c>
      <c r="V27" s="162"/>
      <c r="W27" s="162"/>
      <c r="X27" s="162"/>
      <c r="Y27" s="162"/>
      <c r="Z27" s="295"/>
      <c r="AA27" s="295">
        <v>0.13743128435782112</v>
      </c>
      <c r="AB27" s="295">
        <v>0.13743128435782112</v>
      </c>
      <c r="AC27" s="162">
        <v>0.13743128435782112</v>
      </c>
      <c r="AD27" s="295"/>
      <c r="AE27" s="295">
        <v>1.8053473263368322E-3</v>
      </c>
      <c r="AF27" s="295">
        <v>1.8053473263368322E-3</v>
      </c>
      <c r="AG27" s="162">
        <v>1.8053473263368322E-3</v>
      </c>
      <c r="AH27" s="295"/>
      <c r="AI27" s="295">
        <v>3.5269865067466275E-3</v>
      </c>
      <c r="AJ27" s="295">
        <v>3.5269865067466275E-3</v>
      </c>
      <c r="AK27" s="162">
        <v>3.5269865067466275E-3</v>
      </c>
      <c r="AL27" s="295"/>
      <c r="AM27" s="295">
        <v>3.5269865067466275E-3</v>
      </c>
      <c r="AN27" s="295">
        <v>3.5269865067466275E-3</v>
      </c>
      <c r="AO27" s="162">
        <v>3.5269865067466275E-3</v>
      </c>
      <c r="AP27" s="295"/>
      <c r="AQ27" s="295">
        <v>1.1219390304847579E-3</v>
      </c>
      <c r="AR27" s="295">
        <v>1.1219390304847579E-3</v>
      </c>
      <c r="AS27" s="162">
        <v>1.1219390304847579E-3</v>
      </c>
      <c r="AT27" s="295"/>
      <c r="AU27" s="295">
        <v>4.3813093453273375E-2</v>
      </c>
      <c r="AV27" s="295">
        <v>4.3813093453273375E-2</v>
      </c>
      <c r="AW27" s="162">
        <v>4.3813093453273375E-2</v>
      </c>
      <c r="AX27" s="295"/>
      <c r="AY27" s="295">
        <v>0.13743128435782112</v>
      </c>
      <c r="AZ27" s="295">
        <v>0.13743128435782112</v>
      </c>
      <c r="BA27" s="162">
        <v>0.13743128435782112</v>
      </c>
      <c r="BB27" s="295"/>
      <c r="BC27" s="295">
        <v>1.8053473263368322E-3</v>
      </c>
      <c r="BD27" s="295">
        <v>1.8053473263368322E-3</v>
      </c>
      <c r="BE27" s="162">
        <v>1.8053473263368322E-3</v>
      </c>
      <c r="BF27" s="295"/>
      <c r="BG27" s="295">
        <v>3.5269865067466275E-3</v>
      </c>
      <c r="BH27" s="295">
        <v>3.5269865067466275E-3</v>
      </c>
      <c r="BI27" s="162">
        <v>3.5269865067466275E-3</v>
      </c>
      <c r="BJ27" s="295"/>
      <c r="BK27" s="295">
        <v>0.13743128435782112</v>
      </c>
      <c r="BL27" s="295">
        <v>0.13743128435782112</v>
      </c>
      <c r="BM27" s="162">
        <v>0.13743128435782112</v>
      </c>
    </row>
    <row r="28" spans="1:65" ht="25.5" x14ac:dyDescent="0.2">
      <c r="A28" s="142" t="s">
        <v>295</v>
      </c>
      <c r="B28" s="142" t="s">
        <v>360</v>
      </c>
      <c r="C28" s="142" t="s">
        <v>361</v>
      </c>
      <c r="D28" s="206" t="s">
        <v>595</v>
      </c>
      <c r="E28" s="145" t="s">
        <v>125</v>
      </c>
      <c r="F28" s="145" t="s">
        <v>79</v>
      </c>
      <c r="G28" s="142">
        <v>2015</v>
      </c>
      <c r="H28" s="142">
        <v>45</v>
      </c>
      <c r="I28" s="142"/>
      <c r="J28" s="295">
        <v>6.0118089103596353E-2</v>
      </c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>
        <v>60.118089103596354</v>
      </c>
      <c r="V28" s="162"/>
      <c r="W28" s="162"/>
      <c r="X28" s="162"/>
      <c r="Y28" s="162"/>
      <c r="Z28" s="162"/>
      <c r="AA28" s="162"/>
      <c r="AB28" s="162"/>
      <c r="AC28" s="162" t="s">
        <v>447</v>
      </c>
      <c r="AD28" s="162"/>
      <c r="AE28" s="162"/>
      <c r="AF28" s="162"/>
      <c r="AG28" s="162" t="s">
        <v>447</v>
      </c>
      <c r="AH28" s="162"/>
      <c r="AI28" s="162"/>
      <c r="AJ28" s="162"/>
      <c r="AK28" s="162" t="s">
        <v>447</v>
      </c>
      <c r="AL28" s="162"/>
      <c r="AM28" s="162"/>
      <c r="AN28" s="162"/>
      <c r="AO28" s="162" t="s">
        <v>447</v>
      </c>
      <c r="AP28" s="162"/>
      <c r="AQ28" s="162"/>
      <c r="AR28" s="162"/>
      <c r="AS28" s="162" t="s">
        <v>447</v>
      </c>
      <c r="AT28" s="162"/>
      <c r="AU28" s="162"/>
      <c r="AV28" s="162"/>
      <c r="AW28" s="162" t="s">
        <v>447</v>
      </c>
      <c r="AX28" s="162"/>
      <c r="AY28" s="295"/>
      <c r="AZ28" s="295"/>
      <c r="BA28" s="162" t="s">
        <v>447</v>
      </c>
      <c r="BB28" s="295"/>
      <c r="BC28" s="295"/>
      <c r="BD28" s="295"/>
      <c r="BE28" s="162" t="s">
        <v>447</v>
      </c>
      <c r="BF28" s="295"/>
      <c r="BG28" s="295"/>
      <c r="BH28" s="295"/>
      <c r="BI28" s="162" t="s">
        <v>447</v>
      </c>
      <c r="BJ28" s="295"/>
      <c r="BK28" s="295"/>
      <c r="BL28" s="295"/>
      <c r="BM28" s="162" t="s">
        <v>447</v>
      </c>
    </row>
    <row r="29" spans="1:65" ht="25.5" x14ac:dyDescent="0.2">
      <c r="A29" s="142" t="s">
        <v>295</v>
      </c>
      <c r="B29" s="142" t="s">
        <v>362</v>
      </c>
      <c r="C29" s="142" t="s">
        <v>363</v>
      </c>
      <c r="D29" s="206" t="s">
        <v>595</v>
      </c>
      <c r="E29" s="145" t="s">
        <v>125</v>
      </c>
      <c r="F29" s="145" t="s">
        <v>79</v>
      </c>
      <c r="G29" s="142">
        <v>2035</v>
      </c>
      <c r="H29" s="142">
        <v>45</v>
      </c>
      <c r="I29" s="142"/>
      <c r="J29" s="295">
        <v>6.2738068563746363E-2</v>
      </c>
      <c r="K29" s="162"/>
      <c r="L29" s="162"/>
      <c r="M29" s="162"/>
      <c r="N29" s="162"/>
      <c r="O29" s="162"/>
      <c r="P29" s="295">
        <v>0.60196899713189544</v>
      </c>
      <c r="Q29" s="295">
        <v>9.5567489401782678E-4</v>
      </c>
      <c r="R29" s="295">
        <v>4.100763562600527E-4</v>
      </c>
      <c r="S29" s="295">
        <v>3.417302968833772E-3</v>
      </c>
      <c r="T29" s="162"/>
      <c r="U29" s="162">
        <v>62.73806856374636</v>
      </c>
      <c r="V29" s="162"/>
      <c r="W29" s="162"/>
      <c r="X29" s="162"/>
      <c r="Y29" s="162"/>
      <c r="Z29" s="295"/>
      <c r="AA29" s="295">
        <v>0.40844623881959002</v>
      </c>
      <c r="AB29" s="295">
        <v>0.40844623881959002</v>
      </c>
      <c r="AC29" s="162">
        <v>0.40844623881959002</v>
      </c>
      <c r="AD29" s="295"/>
      <c r="AE29" s="295">
        <v>2.8086154103361768E-4</v>
      </c>
      <c r="AF29" s="295">
        <v>2.8086154103361768E-4</v>
      </c>
      <c r="AG29" s="162">
        <v>2.8086154103361768E-4</v>
      </c>
      <c r="AH29" s="295"/>
      <c r="AI29" s="295">
        <v>6.834605937667544E-3</v>
      </c>
      <c r="AJ29" s="295">
        <v>6.834605937667544E-3</v>
      </c>
      <c r="AK29" s="162">
        <v>6.834605937667544E-3</v>
      </c>
      <c r="AL29" s="295"/>
      <c r="AM29" s="295">
        <v>6.834605937667544E-3</v>
      </c>
      <c r="AN29" s="295">
        <v>6.834605937667544E-3</v>
      </c>
      <c r="AO29" s="162">
        <v>6.834605937667544E-3</v>
      </c>
      <c r="AP29" s="295"/>
      <c r="AQ29" s="295">
        <v>4.9489774876796393E-2</v>
      </c>
      <c r="AR29" s="295">
        <v>4.9489774876796393E-2</v>
      </c>
      <c r="AS29" s="162">
        <v>4.9489774876796393E-2</v>
      </c>
      <c r="AT29" s="295"/>
      <c r="AU29" s="295">
        <v>0.71684174454007454</v>
      </c>
      <c r="AV29" s="295">
        <v>0.71684174454007454</v>
      </c>
      <c r="AW29" s="162">
        <v>0.71684174454007454</v>
      </c>
      <c r="AX29" s="162"/>
      <c r="AY29" s="295">
        <v>0.40844623881959002</v>
      </c>
      <c r="AZ29" s="295">
        <v>0.40844623881959002</v>
      </c>
      <c r="BA29" s="162">
        <v>0.40844623881959002</v>
      </c>
      <c r="BB29" s="295"/>
      <c r="BC29" s="295">
        <v>2.8086154103361768E-4</v>
      </c>
      <c r="BD29" s="295">
        <v>2.8086154103361768E-4</v>
      </c>
      <c r="BE29" s="162">
        <v>2.8086154103361768E-4</v>
      </c>
      <c r="BF29" s="295"/>
      <c r="BG29" s="295">
        <v>6.834605937667544E-3</v>
      </c>
      <c r="BH29" s="295">
        <v>6.834605937667544E-3</v>
      </c>
      <c r="BI29" s="162">
        <v>6.834605937667544E-3</v>
      </c>
      <c r="BJ29" s="295"/>
      <c r="BK29" s="295">
        <v>0.40844623881959002</v>
      </c>
      <c r="BL29" s="295">
        <v>0.40844623881959002</v>
      </c>
      <c r="BM29" s="162">
        <v>0.40844623881959002</v>
      </c>
    </row>
    <row r="30" spans="1:65" ht="25.5" x14ac:dyDescent="0.2">
      <c r="A30" s="142" t="s">
        <v>295</v>
      </c>
      <c r="B30" s="142" t="s">
        <v>364</v>
      </c>
      <c r="C30" s="142" t="s">
        <v>365</v>
      </c>
      <c r="D30" s="206" t="s">
        <v>595</v>
      </c>
      <c r="E30" s="145" t="s">
        <v>125</v>
      </c>
      <c r="F30" s="145" t="s">
        <v>79</v>
      </c>
      <c r="G30" s="142">
        <v>2035</v>
      </c>
      <c r="H30" s="142">
        <v>45</v>
      </c>
      <c r="I30" s="142"/>
      <c r="J30" s="295">
        <v>8.5470085470085472E-2</v>
      </c>
      <c r="K30" s="162"/>
      <c r="L30" s="162"/>
      <c r="M30" s="162"/>
      <c r="N30" s="162"/>
      <c r="O30" s="162"/>
      <c r="P30" s="295">
        <v>5.6393467643467643E-2</v>
      </c>
      <c r="Q30" s="295">
        <v>1.3019465970700733E-3</v>
      </c>
      <c r="R30" s="295">
        <v>1.7376677718233688E-4</v>
      </c>
      <c r="S30" s="295">
        <v>2.1543040293040294E-3</v>
      </c>
      <c r="T30" s="162"/>
      <c r="U30" s="162">
        <v>85.470085470085465</v>
      </c>
      <c r="V30" s="162"/>
      <c r="W30" s="162"/>
      <c r="X30" s="162"/>
      <c r="Y30" s="162"/>
      <c r="Z30" s="295"/>
      <c r="AA30" s="295">
        <v>0.16788766788766787</v>
      </c>
      <c r="AB30" s="295">
        <v>0.16788766788766787</v>
      </c>
      <c r="AC30" s="162">
        <v>0.16788766788766787</v>
      </c>
      <c r="AD30" s="295"/>
      <c r="AE30" s="295">
        <v>2.2054334554334554E-3</v>
      </c>
      <c r="AF30" s="295">
        <v>2.2054334554334554E-3</v>
      </c>
      <c r="AG30" s="162">
        <v>2.2054334554334554E-3</v>
      </c>
      <c r="AH30" s="295"/>
      <c r="AI30" s="295">
        <v>4.3086080586080587E-3</v>
      </c>
      <c r="AJ30" s="295">
        <v>4.3086080586080587E-3</v>
      </c>
      <c r="AK30" s="162">
        <v>4.3086080586080587E-3</v>
      </c>
      <c r="AL30" s="295"/>
      <c r="AM30" s="295">
        <v>4.3086080586080587E-3</v>
      </c>
      <c r="AN30" s="295">
        <v>4.3086080586080587E-3</v>
      </c>
      <c r="AO30" s="162">
        <v>4.3086080586080587E-3</v>
      </c>
      <c r="AP30" s="295"/>
      <c r="AQ30" s="295">
        <v>1.3705738705738705E-3</v>
      </c>
      <c r="AR30" s="295">
        <v>1.3705738705738705E-3</v>
      </c>
      <c r="AS30" s="162">
        <v>1.3705738705738705E-3</v>
      </c>
      <c r="AT30" s="295"/>
      <c r="AU30" s="295">
        <v>5.3522588522588524E-2</v>
      </c>
      <c r="AV30" s="295">
        <v>5.3522588522588524E-2</v>
      </c>
      <c r="AW30" s="162">
        <v>5.3522588522588524E-2</v>
      </c>
      <c r="AX30" s="162"/>
      <c r="AY30" s="295">
        <v>0.16788766788766787</v>
      </c>
      <c r="AZ30" s="295">
        <v>0.16788766788766787</v>
      </c>
      <c r="BA30" s="162">
        <v>0.16788766788766787</v>
      </c>
      <c r="BB30" s="295"/>
      <c r="BC30" s="295">
        <v>2.2054334554334554E-3</v>
      </c>
      <c r="BD30" s="295">
        <v>2.2054334554334554E-3</v>
      </c>
      <c r="BE30" s="162">
        <v>2.2054334554334554E-3</v>
      </c>
      <c r="BF30" s="295"/>
      <c r="BG30" s="295">
        <v>4.3086080586080587E-3</v>
      </c>
      <c r="BH30" s="295">
        <v>4.3086080586080587E-3</v>
      </c>
      <c r="BI30" s="162">
        <v>4.3086080586080587E-3</v>
      </c>
      <c r="BJ30" s="295"/>
      <c r="BK30" s="295">
        <v>0.16788766788766787</v>
      </c>
      <c r="BL30" s="295">
        <v>0.16788766788766787</v>
      </c>
      <c r="BM30" s="162">
        <v>0.16788766788766787</v>
      </c>
    </row>
    <row r="31" spans="1:65" ht="25.5" x14ac:dyDescent="0.2">
      <c r="A31" s="142" t="s">
        <v>295</v>
      </c>
      <c r="B31" s="142" t="s">
        <v>366</v>
      </c>
      <c r="C31" s="142" t="s">
        <v>367</v>
      </c>
      <c r="D31" s="206" t="s">
        <v>595</v>
      </c>
      <c r="E31" s="145" t="s">
        <v>125</v>
      </c>
      <c r="F31" s="145" t="s">
        <v>79</v>
      </c>
      <c r="G31" s="142">
        <v>2035</v>
      </c>
      <c r="H31" s="142">
        <v>45</v>
      </c>
      <c r="I31" s="142"/>
      <c r="J31" s="295">
        <v>6.9834143908217988E-2</v>
      </c>
      <c r="K31" s="162"/>
      <c r="L31" s="162"/>
      <c r="M31" s="162"/>
      <c r="N31" s="162"/>
      <c r="O31" s="162"/>
      <c r="P31" s="295">
        <v>4.6076817558299045E-2</v>
      </c>
      <c r="Q31" s="295">
        <v>1.0637678144410924E-3</v>
      </c>
      <c r="R31" s="295">
        <v>1.4197779325335721E-4</v>
      </c>
      <c r="S31" s="295">
        <v>1.7601945379723159E-3</v>
      </c>
      <c r="T31" s="162"/>
      <c r="U31" s="162">
        <v>69.834143908217982</v>
      </c>
      <c r="V31" s="162"/>
      <c r="W31" s="162"/>
      <c r="X31" s="162"/>
      <c r="Y31" s="162"/>
      <c r="Z31" s="295"/>
      <c r="AA31" s="295">
        <v>0.13717421124828533</v>
      </c>
      <c r="AB31" s="295">
        <v>0.13717421124828533</v>
      </c>
      <c r="AC31" s="162">
        <v>0.13717421124828533</v>
      </c>
      <c r="AD31" s="295"/>
      <c r="AE31" s="295">
        <v>1.8019703204888392E-3</v>
      </c>
      <c r="AF31" s="295">
        <v>1.8019703204888392E-3</v>
      </c>
      <c r="AG31" s="162">
        <v>1.8019703204888392E-3</v>
      </c>
      <c r="AH31" s="295"/>
      <c r="AI31" s="295">
        <v>3.5203890759446317E-3</v>
      </c>
      <c r="AJ31" s="295">
        <v>3.5203890759446317E-3</v>
      </c>
      <c r="AK31" s="162">
        <v>3.5203890759446317E-3</v>
      </c>
      <c r="AL31" s="295"/>
      <c r="AM31" s="295">
        <v>3.5203890759446317E-3</v>
      </c>
      <c r="AN31" s="295">
        <v>3.5203890759446317E-3</v>
      </c>
      <c r="AO31" s="162">
        <v>3.5203890759446317E-3</v>
      </c>
      <c r="AP31" s="295"/>
      <c r="AQ31" s="295">
        <v>1.1198403790996384E-3</v>
      </c>
      <c r="AR31" s="295">
        <v>1.1198403790996384E-3</v>
      </c>
      <c r="AS31" s="162">
        <v>1.1198403790996384E-3</v>
      </c>
      <c r="AT31" s="295"/>
      <c r="AU31" s="295">
        <v>4.3731138545953362E-2</v>
      </c>
      <c r="AV31" s="295">
        <v>4.3731138545953362E-2</v>
      </c>
      <c r="AW31" s="162">
        <v>4.3731138545953362E-2</v>
      </c>
      <c r="AX31" s="162"/>
      <c r="AY31" s="295">
        <v>0.13717421124828533</v>
      </c>
      <c r="AZ31" s="295">
        <v>0.13717421124828533</v>
      </c>
      <c r="BA31" s="162">
        <v>0.13717421124828533</v>
      </c>
      <c r="BB31" s="295"/>
      <c r="BC31" s="295">
        <v>1.8019703204888392E-3</v>
      </c>
      <c r="BD31" s="295">
        <v>1.8019703204888392E-3</v>
      </c>
      <c r="BE31" s="162">
        <v>1.8019703204888392E-3</v>
      </c>
      <c r="BF31" s="295"/>
      <c r="BG31" s="295">
        <v>3.5203890759446317E-3</v>
      </c>
      <c r="BH31" s="295">
        <v>3.5203890759446317E-3</v>
      </c>
      <c r="BI31" s="162">
        <v>3.5203890759446317E-3</v>
      </c>
      <c r="BJ31" s="295"/>
      <c r="BK31" s="295">
        <v>0.13717421124828533</v>
      </c>
      <c r="BL31" s="295">
        <v>0.13717421124828533</v>
      </c>
      <c r="BM31" s="162">
        <v>0.13717421124828533</v>
      </c>
    </row>
    <row r="32" spans="1:65" ht="25.5" x14ac:dyDescent="0.2">
      <c r="A32" s="142" t="s">
        <v>295</v>
      </c>
      <c r="B32" s="142" t="s">
        <v>368</v>
      </c>
      <c r="C32" s="142" t="s">
        <v>369</v>
      </c>
      <c r="D32" s="206" t="s">
        <v>595</v>
      </c>
      <c r="E32" s="145" t="s">
        <v>125</v>
      </c>
      <c r="F32" s="145" t="s">
        <v>79</v>
      </c>
      <c r="G32" s="142">
        <v>2035</v>
      </c>
      <c r="H32" s="142">
        <v>45</v>
      </c>
      <c r="I32" s="142"/>
      <c r="J32" s="295">
        <v>7.6923076923076927E-2</v>
      </c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 t="s">
        <v>447</v>
      </c>
      <c r="AD32" s="162"/>
      <c r="AE32" s="162"/>
      <c r="AF32" s="162"/>
      <c r="AG32" s="162" t="s">
        <v>447</v>
      </c>
      <c r="AH32" s="162"/>
      <c r="AI32" s="162"/>
      <c r="AJ32" s="162"/>
      <c r="AK32" s="162" t="s">
        <v>447</v>
      </c>
      <c r="AL32" s="162"/>
      <c r="AM32" s="162"/>
      <c r="AN32" s="162"/>
      <c r="AO32" s="162" t="s">
        <v>447</v>
      </c>
      <c r="AP32" s="162"/>
      <c r="AQ32" s="162"/>
      <c r="AR32" s="162"/>
      <c r="AS32" s="162" t="s">
        <v>447</v>
      </c>
      <c r="AT32" s="162"/>
      <c r="AU32" s="162"/>
      <c r="AV32" s="162"/>
      <c r="AW32" s="162" t="s">
        <v>447</v>
      </c>
      <c r="AX32" s="162"/>
      <c r="AY32" s="295"/>
      <c r="AZ32" s="295"/>
      <c r="BA32" s="162" t="s">
        <v>447</v>
      </c>
      <c r="BB32" s="295"/>
      <c r="BC32" s="295"/>
      <c r="BD32" s="295"/>
      <c r="BE32" s="162" t="s">
        <v>447</v>
      </c>
      <c r="BF32" s="295"/>
      <c r="BG32" s="295"/>
      <c r="BH32" s="295"/>
      <c r="BI32" s="162" t="s">
        <v>447</v>
      </c>
      <c r="BJ32" s="295"/>
      <c r="BK32" s="295"/>
      <c r="BL32" s="295"/>
      <c r="BM32" s="162" t="s">
        <v>447</v>
      </c>
    </row>
  </sheetData>
  <pageMargins left="0.75" right="0.75" top="1" bottom="1" header="0.5" footer="0.5"/>
  <pageSetup paperSize="9" orientation="landscape" horizont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9">
    <tabColor rgb="FFFFC000"/>
  </sheetPr>
  <dimension ref="A1:K16"/>
  <sheetViews>
    <sheetView zoomScale="80" zoomScaleNormal="80" workbookViewId="0">
      <selection activeCell="H16" sqref="H16"/>
    </sheetView>
  </sheetViews>
  <sheetFormatPr defaultColWidth="9.140625" defaultRowHeight="12.75" x14ac:dyDescent="0.2"/>
  <cols>
    <col min="1" max="1" width="20.42578125" style="131" customWidth="1"/>
    <col min="2" max="2" width="16.5703125" style="131" customWidth="1"/>
    <col min="3" max="3" width="40" style="131" bestFit="1" customWidth="1"/>
    <col min="4" max="4" width="7.85546875" style="131" customWidth="1"/>
    <col min="5" max="5" width="9.140625" style="131"/>
    <col min="6" max="7" width="10.5703125" style="131" customWidth="1"/>
    <col min="8" max="8" width="9.140625" style="131"/>
    <col min="9" max="9" width="12.5703125" style="131" customWidth="1"/>
    <col min="10" max="11" width="11" style="131" customWidth="1"/>
    <col min="12" max="12" width="12.42578125" style="131" customWidth="1"/>
    <col min="13" max="16384" width="9.140625" style="131"/>
  </cols>
  <sheetData>
    <row r="1" spans="1:11" x14ac:dyDescent="0.2">
      <c r="A1" s="130" t="s">
        <v>408</v>
      </c>
      <c r="B1" s="131" t="s">
        <v>13</v>
      </c>
    </row>
    <row r="4" spans="1:11" ht="17.25" customHeight="1" x14ac:dyDescent="0.2"/>
    <row r="5" spans="1:11" ht="18" customHeight="1" x14ac:dyDescent="0.2">
      <c r="H5" s="156"/>
      <c r="I5" s="132"/>
      <c r="J5" s="156" t="s">
        <v>662</v>
      </c>
      <c r="K5" s="156" t="s">
        <v>663</v>
      </c>
    </row>
    <row r="6" spans="1:11" ht="17.25" customHeight="1" x14ac:dyDescent="0.2">
      <c r="E6" s="152" t="s">
        <v>371</v>
      </c>
      <c r="I6" s="132"/>
    </row>
    <row r="7" spans="1:11" ht="15.75" customHeight="1" x14ac:dyDescent="0.2">
      <c r="A7" s="136" t="s">
        <v>3</v>
      </c>
      <c r="B7" s="136" t="s">
        <v>141</v>
      </c>
      <c r="C7" s="136" t="s">
        <v>409</v>
      </c>
      <c r="D7" s="136" t="s">
        <v>373</v>
      </c>
      <c r="E7" s="136" t="s">
        <v>410</v>
      </c>
      <c r="F7" s="136" t="s">
        <v>411</v>
      </c>
      <c r="G7" s="136" t="s">
        <v>415</v>
      </c>
      <c r="H7" s="136" t="s">
        <v>455</v>
      </c>
      <c r="I7" s="132"/>
      <c r="J7" s="131" t="s">
        <v>469</v>
      </c>
      <c r="K7" s="131" t="s">
        <v>470</v>
      </c>
    </row>
    <row r="8" spans="1:11" ht="15" x14ac:dyDescent="0.25">
      <c r="A8" s="235" t="s">
        <v>664</v>
      </c>
      <c r="B8" s="139"/>
      <c r="C8" s="139"/>
      <c r="D8" s="139"/>
      <c r="E8" s="139"/>
      <c r="F8" s="139"/>
      <c r="G8" s="139"/>
      <c r="H8" s="139"/>
    </row>
    <row r="9" spans="1:11" x14ac:dyDescent="0.2">
      <c r="A9" s="142" t="s">
        <v>13</v>
      </c>
      <c r="B9" s="142" t="s">
        <v>309</v>
      </c>
      <c r="C9" s="142" t="s">
        <v>310</v>
      </c>
      <c r="D9" s="142" t="s">
        <v>17</v>
      </c>
      <c r="E9" s="142" t="s">
        <v>116</v>
      </c>
      <c r="F9" s="142" t="s">
        <v>15</v>
      </c>
      <c r="G9" s="142">
        <v>1</v>
      </c>
      <c r="H9" s="207">
        <v>9999</v>
      </c>
      <c r="J9" s="149">
        <v>1</v>
      </c>
      <c r="K9" s="149">
        <v>1</v>
      </c>
    </row>
    <row r="10" spans="1:11" x14ac:dyDescent="0.2">
      <c r="A10" s="142" t="s">
        <v>13</v>
      </c>
      <c r="B10" s="142" t="s">
        <v>311</v>
      </c>
      <c r="C10" s="142" t="s">
        <v>312</v>
      </c>
      <c r="D10" s="142" t="s">
        <v>17</v>
      </c>
      <c r="E10" s="142" t="s">
        <v>116</v>
      </c>
      <c r="F10" s="142" t="s">
        <v>18</v>
      </c>
      <c r="G10" s="142">
        <v>1</v>
      </c>
      <c r="H10" s="207">
        <v>9999</v>
      </c>
      <c r="J10" s="149">
        <v>1</v>
      </c>
      <c r="K10" s="149">
        <v>1</v>
      </c>
    </row>
    <row r="11" spans="1:11" x14ac:dyDescent="0.2">
      <c r="A11" s="142" t="s">
        <v>13</v>
      </c>
      <c r="B11" s="142" t="s">
        <v>313</v>
      </c>
      <c r="C11" s="142" t="s">
        <v>314</v>
      </c>
      <c r="D11" s="142" t="s">
        <v>17</v>
      </c>
      <c r="E11" s="142" t="s">
        <v>116</v>
      </c>
      <c r="F11" s="142" t="s">
        <v>20</v>
      </c>
      <c r="G11" s="142">
        <v>1</v>
      </c>
      <c r="H11" s="207">
        <v>9999</v>
      </c>
      <c r="J11" s="149">
        <v>1</v>
      </c>
      <c r="K11" s="149">
        <v>1</v>
      </c>
    </row>
    <row r="12" spans="1:11" x14ac:dyDescent="0.2">
      <c r="A12" s="142" t="s">
        <v>13</v>
      </c>
      <c r="B12" s="142" t="s">
        <v>315</v>
      </c>
      <c r="C12" s="142" t="s">
        <v>316</v>
      </c>
      <c r="D12" s="142" t="s">
        <v>17</v>
      </c>
      <c r="E12" s="142" t="s">
        <v>116</v>
      </c>
      <c r="F12" s="142" t="s">
        <v>22</v>
      </c>
      <c r="G12" s="142">
        <v>1</v>
      </c>
      <c r="H12" s="207">
        <v>9999</v>
      </c>
      <c r="J12" s="149">
        <v>1</v>
      </c>
      <c r="K12" s="149">
        <v>1</v>
      </c>
    </row>
    <row r="13" spans="1:11" x14ac:dyDescent="0.2">
      <c r="A13" s="142" t="s">
        <v>13</v>
      </c>
      <c r="B13" s="142" t="s">
        <v>317</v>
      </c>
      <c r="C13" s="142" t="s">
        <v>318</v>
      </c>
      <c r="D13" s="142" t="s">
        <v>17</v>
      </c>
      <c r="E13" s="142" t="s">
        <v>116</v>
      </c>
      <c r="F13" s="142" t="s">
        <v>25</v>
      </c>
      <c r="G13" s="142">
        <v>1</v>
      </c>
      <c r="H13" s="207">
        <v>9999</v>
      </c>
      <c r="J13" s="149">
        <v>1</v>
      </c>
      <c r="K13" s="149">
        <v>1</v>
      </c>
    </row>
    <row r="14" spans="1:11" x14ac:dyDescent="0.2">
      <c r="A14" s="142" t="s">
        <v>13</v>
      </c>
      <c r="B14" s="142" t="s">
        <v>319</v>
      </c>
      <c r="C14" s="142" t="s">
        <v>320</v>
      </c>
      <c r="D14" s="142" t="s">
        <v>17</v>
      </c>
      <c r="E14" s="142" t="s">
        <v>116</v>
      </c>
      <c r="F14" s="142" t="s">
        <v>27</v>
      </c>
      <c r="G14" s="142">
        <v>1</v>
      </c>
      <c r="H14" s="207">
        <v>9999</v>
      </c>
      <c r="J14" s="149">
        <v>1</v>
      </c>
      <c r="K14" s="149">
        <v>1</v>
      </c>
    </row>
    <row r="15" spans="1:11" x14ac:dyDescent="0.2">
      <c r="A15" s="142" t="s">
        <v>13</v>
      </c>
      <c r="B15" s="142" t="s">
        <v>321</v>
      </c>
      <c r="C15" s="142" t="s">
        <v>322</v>
      </c>
      <c r="D15" s="142" t="s">
        <v>17</v>
      </c>
      <c r="E15" s="142" t="s">
        <v>116</v>
      </c>
      <c r="F15" s="142" t="s">
        <v>30</v>
      </c>
      <c r="G15" s="142">
        <v>1</v>
      </c>
      <c r="H15" s="207">
        <v>9999</v>
      </c>
      <c r="J15" s="149">
        <v>1</v>
      </c>
      <c r="K15" s="149">
        <v>1</v>
      </c>
    </row>
    <row r="16" spans="1:11" x14ac:dyDescent="0.2">
      <c r="A16" s="142" t="s">
        <v>13</v>
      </c>
      <c r="B16" s="142" t="s">
        <v>323</v>
      </c>
      <c r="C16" s="142" t="s">
        <v>324</v>
      </c>
      <c r="D16" s="142" t="s">
        <v>17</v>
      </c>
      <c r="E16" s="142" t="s">
        <v>116</v>
      </c>
      <c r="F16" s="142" t="s">
        <v>32</v>
      </c>
      <c r="G16" s="142">
        <v>1</v>
      </c>
      <c r="H16" s="207">
        <v>9999</v>
      </c>
      <c r="J16" s="149">
        <v>1</v>
      </c>
      <c r="K16" s="149">
        <v>1</v>
      </c>
    </row>
  </sheetData>
  <pageMargins left="0.75" right="0.75" top="1" bottom="1" header="0.5" footer="0.5"/>
  <pageSetup paperSize="9" orientation="landscape" horizont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2024-04-11T14:49:33+00:00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68FE7B-4EE4-40E4-8683-EF827F2A6B64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9514619D-1511-4D62-95A6-0BA36027B15E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3.xml><?xml version="1.0" encoding="utf-8"?>
<ds:datastoreItem xmlns:ds="http://schemas.openxmlformats.org/officeDocument/2006/customXml" ds:itemID="{A6281E02-9118-420E-A3AC-E8DE8A3390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DAC375E-57F3-472C-8A9C-AAEA8D72A0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16</vt:i4>
      </vt:variant>
    </vt:vector>
  </HeadingPairs>
  <TitlesOfParts>
    <vt:vector size="30" baseType="lpstr">
      <vt:lpstr>Commodities</vt:lpstr>
      <vt:lpstr>Technologies</vt:lpstr>
      <vt:lpstr>CommData_Demand</vt:lpstr>
      <vt:lpstr>TechData_COM</vt:lpstr>
      <vt:lpstr>TechData_SESC</vt:lpstr>
      <vt:lpstr>Sol_PV</vt:lpstr>
      <vt:lpstr>TechData_CHP</vt:lpstr>
      <vt:lpstr>TechData_Emis</vt:lpstr>
      <vt:lpstr>TechData_ZZ</vt:lpstr>
      <vt:lpstr>2014 GHG Inventory</vt:lpstr>
      <vt:lpstr>Original</vt:lpstr>
      <vt:lpstr>2010 GHG Inventory</vt:lpstr>
      <vt:lpstr>Pop</vt:lpstr>
      <vt:lpstr>Conversion Factors</vt:lpstr>
      <vt:lpstr>'Conversion Factors'!btu_per_watthr</vt:lpstr>
      <vt:lpstr>btu_per_watthr</vt:lpstr>
      <vt:lpstr>'Conversion Factors'!cfm_hrs_per_trillion_cfm_hrs</vt:lpstr>
      <vt:lpstr>cfm_hrs_per_trillion_cfm_hrs</vt:lpstr>
      <vt:lpstr>'Conversion Factors'!days_per_year</vt:lpstr>
      <vt:lpstr>days_per_year</vt:lpstr>
      <vt:lpstr>'Conversion Factors'!dollar____per__m</vt:lpstr>
      <vt:lpstr>dollar____per__m</vt:lpstr>
      <vt:lpstr>'Conversion Factors'!hours_per_day</vt:lpstr>
      <vt:lpstr>hours_per_day</vt:lpstr>
      <vt:lpstr>'Conversion Factors'!j_per_btu</vt:lpstr>
      <vt:lpstr>j_per_btu</vt:lpstr>
      <vt:lpstr>'Conversion Factors'!j_per_pj</vt:lpstr>
      <vt:lpstr>j_per_pj</vt:lpstr>
      <vt:lpstr>'Conversion Factors'!lumens_per_billion_lumens</vt:lpstr>
      <vt:lpstr>lumens_per_billion_lumens</vt:lpstr>
    </vt:vector>
  </TitlesOfParts>
  <Manager/>
  <Company>US-EPA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newuser</dc:creator>
  <cp:keywords/>
  <dc:description/>
  <cp:lastModifiedBy>Kaplan, Ozge</cp:lastModifiedBy>
  <cp:revision/>
  <dcterms:created xsi:type="dcterms:W3CDTF">2012-04-18T18:25:03Z</dcterms:created>
  <dcterms:modified xsi:type="dcterms:W3CDTF">2025-05-02T14:43:57Z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323670148849487</vt:r8>
  </property>
  <property fmtid="{D5CDD505-2E9C-101B-9397-08002B2CF9AE}" pid="3" name="ContentTypeId">
    <vt:lpwstr>0x010100C63D01357E587A4FA86952B3800C7D45</vt:lpwstr>
  </property>
  <property fmtid="{D5CDD505-2E9C-101B-9397-08002B2CF9AE}" pid="4" name="MediaServiceImageTags">
    <vt:lpwstr/>
  </property>
  <property fmtid="{D5CDD505-2E9C-101B-9397-08002B2CF9AE}" pid="5" name="Record">
    <vt:lpwstr>Shared</vt:lpwstr>
  </property>
  <property fmtid="{D5CDD505-2E9C-101B-9397-08002B2CF9AE}" pid="6" name="Order">
    <vt:lpwstr>7600.00000000000</vt:lpwstr>
  </property>
  <property fmtid="{D5CDD505-2E9C-101B-9397-08002B2CF9AE}" pid="7" name="Document Creation Date">
    <vt:lpwstr>2023-09-28T09:14:29Z</vt:lpwstr>
  </property>
  <property fmtid="{D5CDD505-2E9C-101B-9397-08002B2CF9AE}" pid="8" name="xd_ProgID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Language">
    <vt:lpwstr>English</vt:lpwstr>
  </property>
  <property fmtid="{D5CDD505-2E9C-101B-9397-08002B2CF9AE}" pid="14" name="xd_Signature">
    <vt:lpwstr/>
  </property>
  <property fmtid="{D5CDD505-2E9C-101B-9397-08002B2CF9AE}" pid="15" name="TaxKeyword">
    <vt:lpwstr/>
  </property>
  <property fmtid="{D5CDD505-2E9C-101B-9397-08002B2CF9AE}" pid="16" name="Document_x0020_Type">
    <vt:lpwstr/>
  </property>
  <property fmtid="{D5CDD505-2E9C-101B-9397-08002B2CF9AE}" pid="17" name="EPA_x0020_Subject">
    <vt:lpwstr/>
  </property>
  <property fmtid="{D5CDD505-2E9C-101B-9397-08002B2CF9AE}" pid="18" name="e3f09c3df709400db2417a7161762d62">
    <vt:lpwstr/>
  </property>
  <property fmtid="{D5CDD505-2E9C-101B-9397-08002B2CF9AE}" pid="19" name="EPA Subject">
    <vt:lpwstr/>
  </property>
  <property fmtid="{D5CDD505-2E9C-101B-9397-08002B2CF9AE}" pid="20" name="Document Type">
    <vt:lpwstr/>
  </property>
</Properties>
</file>