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drawings/drawing2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5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drawings/drawing6.xml" ContentType="application/vnd.openxmlformats-officedocument.drawing+xml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7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drawings/drawing8.xml" ContentType="application/vnd.openxmlformats-officedocument.drawing+xml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9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drawings/drawing10.xml" ContentType="application/vnd.openxmlformats-officedocument.drawing+xml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drawings/drawing11.xml" ContentType="application/vnd.openxmlformats-officedocument.drawing+xml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drawings/drawing12.xml" ContentType="application/vnd.openxmlformats-officedocument.drawing+xml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drawings/drawing13.xml" ContentType="application/vnd.openxmlformats-officedocument.drawing+xml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"/>
    </mc:Choice>
  </mc:AlternateContent>
  <xr:revisionPtr revIDLastSave="49" documentId="13_ncr:1_{9AFCF1BE-F1BB-4A49-B0B2-8223A75B53D5}" xr6:coauthVersionLast="47" xr6:coauthVersionMax="47" xr10:uidLastSave="{FEBCB785-7A08-457C-A7D4-D601DF052705}"/>
  <bookViews>
    <workbookView xWindow="-120" yWindow="-120" windowWidth="29040" windowHeight="15720" tabRatio="905" firstSheet="2" activeTab="10" xr2:uid="{00000000-000D-0000-FFFF-FFFF00000000}"/>
  </bookViews>
  <sheets>
    <sheet name="ANSv6.1-Commodities" sheetId="1" state="veryHidden" r:id="rId1"/>
    <sheet name="ANSv6.1-Technologies" sheetId="2" state="veryHidden" r:id="rId2"/>
    <sheet name="Commodities" sheetId="10" r:id="rId3"/>
    <sheet name="Technologies" sheetId="11" r:id="rId4"/>
    <sheet name="CommData_DMDH2O" sheetId="54" r:id="rId5"/>
    <sheet name="TechData_DMD" sheetId="15" r:id="rId6"/>
    <sheet name="TechData_SESC" sheetId="14" r:id="rId7"/>
    <sheet name="TechData_SolarPV" sheetId="56" r:id="rId8"/>
    <sheet name="TechData_CHP" sheetId="75" r:id="rId9"/>
    <sheet name="TechData-Emis" sheetId="44" r:id="rId10"/>
    <sheet name="TechData_ZZ" sheetId="16" r:id="rId11"/>
    <sheet name="2010 GHG Emissions" sheetId="68" r:id="rId12"/>
    <sheet name="Original" sheetId="63" r:id="rId13"/>
    <sheet name="BldgArea" sheetId="69" r:id="rId14"/>
    <sheet name="Pop" sheetId="28" r:id="rId15"/>
    <sheet name="2014 GHG Inventory" sheetId="67" r:id="rId16"/>
    <sheet name="ANSv6.1-Constraints" sheetId="7" state="veryHidden" r:id="rId17"/>
    <sheet name="ANSv6.1-CommData" sheetId="4" state="veryHidden" r:id="rId18"/>
    <sheet name="ANSv6.1-TechData" sheetId="3" state="veryHidden" r:id="rId19"/>
    <sheet name="ANSv6.1-ConstrData" sheetId="8" state="veryHidden" r:id="rId20"/>
    <sheet name="Conv Factors" sheetId="31" r:id="rId21"/>
    <sheet name="ANSv6.0-ConstrData" sheetId="36" state="veryHidden" r:id="rId22"/>
    <sheet name="ANSv6.0-TechData" sheetId="35" state="veryHidden" r:id="rId23"/>
    <sheet name="ANSv6.0-CommData" sheetId="34" state="veryHidden" r:id="rId24"/>
    <sheet name="ANSv6.0-Constraints" sheetId="33" state="veryHidden" r:id="rId25"/>
    <sheet name="ANSv6.0-Technologies" sheetId="32" state="veryHidden" r:id="rId26"/>
    <sheet name="ANSv6.0-Commodities" sheetId="19" state="veryHidden" r:id="rId27"/>
  </sheets>
  <definedNames>
    <definedName name="_xlnm._FilterDatabase" localSheetId="4" hidden="1">CommData_DMDH2O!$A$5:$AC$5</definedName>
    <definedName name="_xlnm._FilterDatabase" localSheetId="5" hidden="1">TechData_DMD!$A$7:$AG$74</definedName>
    <definedName name="_xlnm._FilterDatabase" localSheetId="3" hidden="1">Technologies!$B$7:$I$109</definedName>
    <definedName name="avg_water_heater_PJ" localSheetId="4">#REF!</definedName>
    <definedName name="avg_water_heater_PJ" localSheetId="7">#REF!</definedName>
    <definedName name="avg_water_heater_PJ">#REF!</definedName>
    <definedName name="btu_per_watthr">#REF!</definedName>
    <definedName name="days_per_year">#REF!</definedName>
    <definedName name="dollar____per__m">#REF!</definedName>
    <definedName name="hours_per_day">#REF!</definedName>
    <definedName name="j_per_btu">#REF!</definedName>
    <definedName name="j_per_pj">#REF!</definedName>
    <definedName name="lumens_per_billion_lumen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32" i="63" l="1"/>
  <c r="F5" i="28" l="1"/>
  <c r="G5" i="28"/>
  <c r="H5" i="28"/>
  <c r="I5" i="28"/>
  <c r="J5" i="28"/>
  <c r="K5" i="28"/>
  <c r="L5" i="28"/>
  <c r="F6" i="28"/>
  <c r="G6" i="28"/>
  <c r="H6" i="28"/>
  <c r="I6" i="28"/>
  <c r="J6" i="28"/>
  <c r="K6" i="28"/>
  <c r="L6" i="28"/>
  <c r="F7" i="28"/>
  <c r="G7" i="28"/>
  <c r="H7" i="28"/>
  <c r="I7" i="28"/>
  <c r="J7" i="28"/>
  <c r="K7" i="28"/>
  <c r="L7" i="28"/>
  <c r="F8" i="28"/>
  <c r="G8" i="28"/>
  <c r="H8" i="28"/>
  <c r="I8" i="28"/>
  <c r="J8" i="28"/>
  <c r="K8" i="28"/>
  <c r="L8" i="28"/>
  <c r="F9" i="28"/>
  <c r="G9" i="28"/>
  <c r="H9" i="28"/>
  <c r="I9" i="28"/>
  <c r="J9" i="28"/>
  <c r="K9" i="28"/>
  <c r="L9" i="28"/>
  <c r="E5" i="28"/>
  <c r="E6" i="28"/>
  <c r="E7" i="28"/>
  <c r="E8" i="28"/>
  <c r="E9" i="28"/>
  <c r="D5" i="28"/>
  <c r="D6" i="28"/>
  <c r="D7" i="28"/>
  <c r="D8" i="28"/>
  <c r="D9" i="28"/>
  <c r="C9" i="28"/>
  <c r="C8" i="28"/>
  <c r="C7" i="28"/>
  <c r="C6" i="28"/>
  <c r="C5" i="28"/>
  <c r="Q12" i="67" l="1"/>
  <c r="Q13" i="67"/>
  <c r="Q14" i="67"/>
  <c r="Q15" i="67"/>
  <c r="Q16" i="67"/>
  <c r="Q17" i="67"/>
  <c r="Q18" i="67"/>
  <c r="Q20" i="67"/>
  <c r="Q21" i="67"/>
  <c r="Q22" i="67"/>
  <c r="Q23" i="67"/>
  <c r="Q24" i="67"/>
  <c r="Q25" i="67"/>
  <c r="Q26" i="67"/>
  <c r="L12" i="67"/>
  <c r="L8" i="67"/>
  <c r="Q10" i="67"/>
  <c r="Q9" i="67"/>
  <c r="Q8" i="67"/>
  <c r="Q5" i="67"/>
  <c r="Q6" i="67"/>
  <c r="Q7" i="67"/>
  <c r="Q4" i="67"/>
  <c r="L4" i="67"/>
  <c r="M4" i="68" l="1"/>
  <c r="M3" i="68"/>
  <c r="M2" i="68"/>
  <c r="N5" i="68"/>
  <c r="N3" i="68"/>
  <c r="N4" i="68"/>
  <c r="N2" i="68"/>
  <c r="I7" i="68" l="1"/>
  <c r="J7" i="68"/>
  <c r="I5" i="68" l="1"/>
  <c r="G37" i="69" l="1"/>
  <c r="F37" i="69"/>
  <c r="F45" i="69" s="1"/>
  <c r="E37" i="69"/>
  <c r="D37" i="69"/>
  <c r="C37" i="69"/>
  <c r="B37" i="69"/>
  <c r="B45" i="69" s="1"/>
  <c r="G36" i="69"/>
  <c r="F36" i="69"/>
  <c r="E36" i="69"/>
  <c r="D36" i="69"/>
  <c r="C36" i="69"/>
  <c r="B36" i="69"/>
  <c r="G35" i="69"/>
  <c r="F35" i="69"/>
  <c r="F43" i="69" s="1"/>
  <c r="E35" i="69"/>
  <c r="D35" i="69"/>
  <c r="C35" i="69"/>
  <c r="B35" i="69"/>
  <c r="B43" i="69" s="1"/>
  <c r="G34" i="69"/>
  <c r="F34" i="69"/>
  <c r="E34" i="69"/>
  <c r="D34" i="69"/>
  <c r="D38" i="69" s="1"/>
  <c r="C34" i="69"/>
  <c r="B34" i="69"/>
  <c r="G33" i="69"/>
  <c r="F33" i="69"/>
  <c r="F38" i="69" s="1"/>
  <c r="E33" i="69"/>
  <c r="E38" i="69" s="1"/>
  <c r="D33" i="69"/>
  <c r="C33" i="69"/>
  <c r="B33" i="69"/>
  <c r="B38" i="69" s="1"/>
  <c r="G30" i="69"/>
  <c r="G44" i="69" s="1"/>
  <c r="F30" i="69"/>
  <c r="F44" i="69" s="1"/>
  <c r="E30" i="69"/>
  <c r="D30" i="69"/>
  <c r="D45" i="69" s="1"/>
  <c r="C30" i="69"/>
  <c r="C44" i="69" s="1"/>
  <c r="B30" i="69"/>
  <c r="B44" i="69" s="1"/>
  <c r="G29" i="69"/>
  <c r="F29" i="69"/>
  <c r="E29" i="69"/>
  <c r="D29" i="69"/>
  <c r="C29" i="69"/>
  <c r="B29" i="69"/>
  <c r="H3" i="68"/>
  <c r="H4" i="68"/>
  <c r="H5" i="68"/>
  <c r="H6" i="68"/>
  <c r="H7" i="68"/>
  <c r="H8" i="68"/>
  <c r="H9" i="68"/>
  <c r="H10" i="68"/>
  <c r="H11" i="68"/>
  <c r="H12" i="68"/>
  <c r="H13" i="68"/>
  <c r="H14" i="68"/>
  <c r="H15" i="68"/>
  <c r="H16" i="68"/>
  <c r="H17" i="68"/>
  <c r="H18" i="68"/>
  <c r="H19" i="68"/>
  <c r="H20" i="68"/>
  <c r="H2" i="68"/>
  <c r="E45" i="69" l="1"/>
  <c r="C38" i="69"/>
  <c r="G38" i="69"/>
  <c r="B41" i="69"/>
  <c r="C41" i="69"/>
  <c r="G41" i="69"/>
  <c r="E42" i="69"/>
  <c r="C43" i="69"/>
  <c r="G43" i="69"/>
  <c r="E44" i="69"/>
  <c r="C45" i="69"/>
  <c r="G45" i="69"/>
  <c r="F41" i="69"/>
  <c r="D42" i="69"/>
  <c r="D44" i="69"/>
  <c r="D41" i="69"/>
  <c r="B42" i="69"/>
  <c r="F42" i="69"/>
  <c r="D43" i="69"/>
  <c r="E41" i="69"/>
  <c r="C42" i="69"/>
  <c r="G42" i="69"/>
  <c r="E43" i="69"/>
  <c r="AP30" i="63"/>
  <c r="AQ30" i="63"/>
  <c r="AR30" i="63"/>
  <c r="AN30" i="63"/>
  <c r="AO30" i="63"/>
  <c r="AM30" i="63"/>
  <c r="AL30" i="63"/>
  <c r="AK30" i="63"/>
  <c r="AJ30" i="63"/>
  <c r="AH30" i="63"/>
  <c r="AI30" i="63"/>
  <c r="AB30" i="63"/>
  <c r="AC30" i="63"/>
  <c r="AD30" i="63"/>
  <c r="AE30" i="63"/>
  <c r="AF30" i="63"/>
  <c r="AG30" i="63"/>
  <c r="P30" i="63"/>
  <c r="Q30" i="63"/>
  <c r="R30" i="63"/>
  <c r="S30" i="63"/>
  <c r="T30" i="63"/>
  <c r="U30" i="63"/>
  <c r="V30" i="63"/>
  <c r="W30" i="63"/>
  <c r="X30" i="63"/>
  <c r="Y30" i="63"/>
  <c r="Z30" i="63"/>
  <c r="AA30" i="63"/>
  <c r="F30" i="63"/>
  <c r="G30" i="63"/>
  <c r="H30" i="63"/>
  <c r="I30" i="63"/>
  <c r="J30" i="63"/>
  <c r="K30" i="63"/>
  <c r="L30" i="63"/>
  <c r="M30" i="63"/>
  <c r="O30" i="63"/>
  <c r="N30" i="63"/>
  <c r="B46" i="69" l="1"/>
  <c r="G46" i="69"/>
  <c r="F46" i="69"/>
  <c r="C46" i="69"/>
  <c r="E46" i="69"/>
  <c r="D46" i="69"/>
  <c r="L1" i="67" l="1"/>
  <c r="L60" i="67" s="1"/>
  <c r="L7" i="67" l="1"/>
  <c r="L16" i="67"/>
  <c r="L21" i="67"/>
  <c r="L25" i="67"/>
  <c r="L29" i="67"/>
  <c r="L34" i="67"/>
  <c r="L38" i="67"/>
  <c r="L43" i="67"/>
  <c r="L48" i="67"/>
  <c r="L52" i="67"/>
  <c r="L56" i="67"/>
  <c r="L13" i="67"/>
  <c r="L17" i="67"/>
  <c r="L22" i="67"/>
  <c r="L26" i="67"/>
  <c r="L30" i="67"/>
  <c r="L35" i="67"/>
  <c r="L39" i="67"/>
  <c r="L44" i="67"/>
  <c r="L49" i="67"/>
  <c r="L53" i="67"/>
  <c r="L57" i="67"/>
  <c r="L5" i="67"/>
  <c r="L9" i="67"/>
  <c r="L14" i="67"/>
  <c r="L18" i="67"/>
  <c r="L23" i="67"/>
  <c r="L27" i="67"/>
  <c r="L32" i="67"/>
  <c r="L36" i="67"/>
  <c r="L40" i="67"/>
  <c r="L45" i="67"/>
  <c r="L50" i="67"/>
  <c r="L54" i="67"/>
  <c r="L59" i="67"/>
  <c r="L6" i="67"/>
  <c r="L10" i="67"/>
  <c r="L15" i="67"/>
  <c r="L20" i="67"/>
  <c r="L24" i="67"/>
  <c r="L28" i="67"/>
  <c r="L33" i="67"/>
  <c r="L37" i="67"/>
  <c r="L42" i="67"/>
  <c r="L47" i="67"/>
  <c r="L51" i="67"/>
  <c r="L55" i="67"/>
  <c r="W37" i="63" l="1"/>
  <c r="W36" i="63"/>
  <c r="W35" i="63"/>
  <c r="W34" i="63"/>
  <c r="W38" i="63" l="1"/>
  <c r="X35" i="63" l="1"/>
  <c r="X37" i="63" l="1"/>
  <c r="X36" i="63"/>
  <c r="X34" i="63"/>
  <c r="C30" i="63" l="1"/>
  <c r="D27" i="63" s="1"/>
  <c r="AZ28" i="63"/>
  <c r="AY28" i="63"/>
  <c r="AX28" i="63"/>
  <c r="AW28" i="63"/>
  <c r="AV28" i="63"/>
  <c r="AU28" i="63"/>
  <c r="AT28" i="63"/>
  <c r="AS28" i="63"/>
  <c r="AZ27" i="63"/>
  <c r="AY27" i="63"/>
  <c r="AX27" i="63"/>
  <c r="AW27" i="63"/>
  <c r="AV27" i="63"/>
  <c r="AU27" i="63"/>
  <c r="AT27" i="63"/>
  <c r="AS27" i="63"/>
  <c r="AZ26" i="63"/>
  <c r="AY26" i="63"/>
  <c r="AX26" i="63"/>
  <c r="AW26" i="63"/>
  <c r="AV26" i="63"/>
  <c r="AU26" i="63"/>
  <c r="AT26" i="63"/>
  <c r="AS26" i="63"/>
  <c r="AZ25" i="63"/>
  <c r="AY25" i="63"/>
  <c r="AX25" i="63"/>
  <c r="AW25" i="63"/>
  <c r="AV25" i="63"/>
  <c r="AU25" i="63"/>
  <c r="AT25" i="63"/>
  <c r="AS25" i="63"/>
  <c r="AZ24" i="63"/>
  <c r="AY24" i="63"/>
  <c r="AX24" i="63"/>
  <c r="AW24" i="63"/>
  <c r="AV24" i="63"/>
  <c r="AU24" i="63"/>
  <c r="AT24" i="63"/>
  <c r="AS24" i="63"/>
  <c r="AZ23" i="63"/>
  <c r="AY23" i="63"/>
  <c r="AX23" i="63"/>
  <c r="AW23" i="63"/>
  <c r="AV23" i="63"/>
  <c r="AU23" i="63"/>
  <c r="AT23" i="63"/>
  <c r="AS23" i="63"/>
  <c r="AZ22" i="63"/>
  <c r="AY22" i="63"/>
  <c r="AX22" i="63"/>
  <c r="AW22" i="63"/>
  <c r="AV22" i="63"/>
  <c r="AU22" i="63"/>
  <c r="AT22" i="63"/>
  <c r="AS22" i="63"/>
  <c r="AZ21" i="63"/>
  <c r="AY21" i="63"/>
  <c r="AX21" i="63"/>
  <c r="AW21" i="63"/>
  <c r="AV21" i="63"/>
  <c r="AU21" i="63"/>
  <c r="AT21" i="63"/>
  <c r="AS21" i="63"/>
  <c r="AZ20" i="63"/>
  <c r="AY20" i="63"/>
  <c r="AX20" i="63"/>
  <c r="AW20" i="63"/>
  <c r="AV20" i="63"/>
  <c r="AU20" i="63"/>
  <c r="AT20" i="63"/>
  <c r="AS20" i="63"/>
  <c r="AZ19" i="63"/>
  <c r="AY19" i="63"/>
  <c r="AX19" i="63"/>
  <c r="AW19" i="63"/>
  <c r="AV19" i="63"/>
  <c r="AU19" i="63"/>
  <c r="AT19" i="63"/>
  <c r="AS19" i="63"/>
  <c r="AZ18" i="63"/>
  <c r="AY18" i="63"/>
  <c r="AX18" i="63"/>
  <c r="AW18" i="63"/>
  <c r="AV18" i="63"/>
  <c r="AU18" i="63"/>
  <c r="AT18" i="63"/>
  <c r="AS18" i="63"/>
  <c r="AZ17" i="63"/>
  <c r="AY17" i="63"/>
  <c r="AX17" i="63"/>
  <c r="AW17" i="63"/>
  <c r="AV17" i="63"/>
  <c r="AU17" i="63"/>
  <c r="AT17" i="63"/>
  <c r="AS17" i="63"/>
  <c r="AZ16" i="63"/>
  <c r="AY16" i="63"/>
  <c r="AX16" i="63"/>
  <c r="AW16" i="63"/>
  <c r="AV16" i="63"/>
  <c r="AU16" i="63"/>
  <c r="AT16" i="63"/>
  <c r="AS16" i="63"/>
  <c r="AZ15" i="63"/>
  <c r="AY15" i="63"/>
  <c r="AX15" i="63"/>
  <c r="AW15" i="63"/>
  <c r="AV15" i="63"/>
  <c r="AU15" i="63"/>
  <c r="AT15" i="63"/>
  <c r="AS15" i="63"/>
  <c r="AZ14" i="63"/>
  <c r="AY14" i="63"/>
  <c r="AX14" i="63"/>
  <c r="AW14" i="63"/>
  <c r="AV14" i="63"/>
  <c r="AU14" i="63"/>
  <c r="AT14" i="63"/>
  <c r="AS14" i="63"/>
  <c r="AZ13" i="63"/>
  <c r="AY13" i="63"/>
  <c r="AX13" i="63"/>
  <c r="AW13" i="63"/>
  <c r="AV13" i="63"/>
  <c r="AU13" i="63"/>
  <c r="AT13" i="63"/>
  <c r="AS13" i="63"/>
  <c r="AZ12" i="63"/>
  <c r="AY12" i="63"/>
  <c r="AX12" i="63"/>
  <c r="AW12" i="63"/>
  <c r="AV12" i="63"/>
  <c r="AU12" i="63"/>
  <c r="AT12" i="63"/>
  <c r="AS12" i="63"/>
  <c r="AZ11" i="63"/>
  <c r="AY11" i="63"/>
  <c r="AX11" i="63"/>
  <c r="AW11" i="63"/>
  <c r="AV11" i="63"/>
  <c r="AU11" i="63"/>
  <c r="AT11" i="63"/>
  <c r="AS11" i="63"/>
  <c r="AZ10" i="63"/>
  <c r="AY10" i="63"/>
  <c r="AX10" i="63"/>
  <c r="AW10" i="63"/>
  <c r="AV10" i="63"/>
  <c r="AU10" i="63"/>
  <c r="AT10" i="63"/>
  <c r="AS10" i="63"/>
  <c r="AZ9" i="63"/>
  <c r="AY9" i="63"/>
  <c r="AX9" i="63"/>
  <c r="AW9" i="63"/>
  <c r="AV9" i="63"/>
  <c r="AU9" i="63"/>
  <c r="AT9" i="63"/>
  <c r="AS9" i="63"/>
  <c r="AZ8" i="63"/>
  <c r="AY8" i="63"/>
  <c r="AX8" i="63"/>
  <c r="AW8" i="63"/>
  <c r="AV8" i="63"/>
  <c r="AU8" i="63"/>
  <c r="AT8" i="63"/>
  <c r="AS8" i="63"/>
  <c r="AZ7" i="63"/>
  <c r="AY7" i="63"/>
  <c r="AX7" i="63"/>
  <c r="AW7" i="63"/>
  <c r="AV7" i="63"/>
  <c r="AU7" i="63"/>
  <c r="AT7" i="63"/>
  <c r="AS7" i="63"/>
  <c r="AZ6" i="63"/>
  <c r="AY6" i="63"/>
  <c r="AX6" i="63"/>
  <c r="AW6" i="63"/>
  <c r="AV6" i="63"/>
  <c r="AU6" i="63"/>
  <c r="AT6" i="63"/>
  <c r="AS6" i="63"/>
  <c r="AZ5" i="63"/>
  <c r="AY5" i="63"/>
  <c r="AX5" i="63"/>
  <c r="AW5" i="63"/>
  <c r="AV5" i="63"/>
  <c r="AU5" i="63"/>
  <c r="AT5" i="63"/>
  <c r="AS5" i="63"/>
  <c r="AZ4" i="63"/>
  <c r="AY4" i="63"/>
  <c r="AX4" i="63"/>
  <c r="AW4" i="63"/>
  <c r="AV4" i="63"/>
  <c r="AU4" i="63"/>
  <c r="AT4" i="63"/>
  <c r="AS4" i="63"/>
  <c r="AZ3" i="63"/>
  <c r="AY3" i="63"/>
  <c r="AX3" i="63"/>
  <c r="AW3" i="63"/>
  <c r="AV3" i="63"/>
  <c r="AU3" i="63"/>
  <c r="AT3" i="63"/>
  <c r="AS3" i="63"/>
  <c r="AV31" i="63" l="1"/>
  <c r="AZ31" i="63"/>
  <c r="AY29" i="63"/>
  <c r="AY31" i="63"/>
  <c r="AS31" i="63"/>
  <c r="AW31" i="63"/>
  <c r="AU31" i="63"/>
  <c r="AT31" i="63"/>
  <c r="AX29" i="63"/>
  <c r="AX31" i="63"/>
  <c r="AT29" i="63"/>
  <c r="AV29" i="63"/>
  <c r="AZ29" i="63"/>
  <c r="AS29" i="63"/>
  <c r="AW29" i="63"/>
  <c r="BA4" i="63"/>
  <c r="BA5" i="63"/>
  <c r="BA6" i="63"/>
  <c r="BA7" i="63"/>
  <c r="BA8" i="63"/>
  <c r="BA9" i="63"/>
  <c r="BA10" i="63"/>
  <c r="BA11" i="63"/>
  <c r="BA12" i="63"/>
  <c r="BA13" i="63"/>
  <c r="BA14" i="63"/>
  <c r="BA15" i="63"/>
  <c r="BA16" i="63"/>
  <c r="BA17" i="63"/>
  <c r="BA18" i="63"/>
  <c r="BA19" i="63"/>
  <c r="BA20" i="63"/>
  <c r="BA21" i="63"/>
  <c r="BA22" i="63"/>
  <c r="BA23" i="63"/>
  <c r="BA24" i="63"/>
  <c r="BA25" i="63"/>
  <c r="BA26" i="63"/>
  <c r="BA27" i="63"/>
  <c r="BA28" i="63"/>
  <c r="AT33" i="63"/>
  <c r="AU29" i="63"/>
  <c r="D4" i="63"/>
  <c r="D6" i="63"/>
  <c r="D8" i="63"/>
  <c r="D10" i="63"/>
  <c r="D12" i="63"/>
  <c r="D14" i="63"/>
  <c r="D16" i="63"/>
  <c r="D18" i="63"/>
  <c r="D20" i="63"/>
  <c r="D22" i="63"/>
  <c r="D24" i="63"/>
  <c r="D26" i="63"/>
  <c r="D28" i="63"/>
  <c r="BA3" i="63"/>
  <c r="D3" i="63"/>
  <c r="D5" i="63"/>
  <c r="D7" i="63"/>
  <c r="D9" i="63"/>
  <c r="D11" i="63"/>
  <c r="D13" i="63"/>
  <c r="D15" i="63"/>
  <c r="D17" i="63"/>
  <c r="D19" i="63"/>
  <c r="D21" i="63"/>
  <c r="D23" i="63"/>
  <c r="D25" i="63"/>
  <c r="AZ30" i="63" l="1"/>
  <c r="BA31" i="63"/>
  <c r="AV30" i="63"/>
  <c r="AT30" i="63"/>
  <c r="AY30" i="63"/>
  <c r="BA29" i="63"/>
  <c r="AS30" i="63" s="1"/>
  <c r="D30" i="63"/>
  <c r="AX30" i="63" l="1"/>
  <c r="AW30" i="63"/>
  <c r="AU30" i="63"/>
  <c r="BA30" i="63" s="1"/>
  <c r="C27" i="31" l="1"/>
  <c r="C28" i="31"/>
  <c r="C29" i="31"/>
  <c r="C30" i="31"/>
  <c r="C31" i="31"/>
  <c r="C32" i="31"/>
  <c r="C33" i="31"/>
  <c r="C34" i="31"/>
  <c r="C35" i="31"/>
  <c r="C36" i="31"/>
  <c r="C37" i="31"/>
  <c r="C38" i="31"/>
  <c r="C39" i="31"/>
  <c r="C40" i="31"/>
  <c r="C41" i="31"/>
  <c r="C42" i="31"/>
  <c r="C43" i="31"/>
  <c r="C44" i="31"/>
  <c r="C45" i="31"/>
  <c r="C46" i="31"/>
  <c r="C47" i="31"/>
  <c r="C48" i="31"/>
  <c r="C49" i="31"/>
  <c r="C50" i="31"/>
  <c r="C51" i="31"/>
  <c r="C52" i="31"/>
  <c r="C53" i="31"/>
  <c r="C54" i="31"/>
  <c r="C55" i="31"/>
  <c r="C26" i="31"/>
  <c r="B6" i="31" l="1"/>
  <c r="B7" i="31"/>
  <c r="B8" i="31"/>
  <c r="B9" i="31"/>
  <c r="B17" i="31"/>
</calcChain>
</file>

<file path=xl/sharedStrings.xml><?xml version="1.0" encoding="utf-8"?>
<sst xmlns="http://schemas.openxmlformats.org/spreadsheetml/2006/main" count="7997" uniqueCount="2303">
  <si>
    <t>ANSWER-Commodities</t>
  </si>
  <si>
    <t>CommName</t>
  </si>
  <si>
    <t>CommDesc</t>
  </si>
  <si>
    <t>CommUnit</t>
  </si>
  <si>
    <t>Set Memberships</t>
  </si>
  <si>
    <t>Comment</t>
  </si>
  <si>
    <t>ANSWER-Technologies</t>
  </si>
  <si>
    <t>TechName</t>
  </si>
  <si>
    <t>TechDesc</t>
  </si>
  <si>
    <t>TACTUnit</t>
  </si>
  <si>
    <t>TCAPUnit</t>
  </si>
  <si>
    <t>Commodities</t>
  </si>
  <si>
    <t>_GLOBAL,R0,R1,R2,R3,R4,R5,R6</t>
  </si>
  <si>
    <t>~FI_Comm</t>
  </si>
  <si>
    <t>Region</t>
  </si>
  <si>
    <t>Csets</t>
  </si>
  <si>
    <t>Unit</t>
  </si>
  <si>
    <t>LimType</t>
  </si>
  <si>
    <t>CTSLvl</t>
  </si>
  <si>
    <t>PeakTS</t>
  </si>
  <si>
    <t>Ctype</t>
  </si>
  <si>
    <t>*Demands</t>
  </si>
  <si>
    <t>R2,R3,R4,R5,R6</t>
  </si>
  <si>
    <t>DEM</t>
  </si>
  <si>
    <t>RSC</t>
  </si>
  <si>
    <t>Residential Cooling</t>
  </si>
  <si>
    <t>PJ</t>
  </si>
  <si>
    <t>*</t>
  </si>
  <si>
    <t>RFZ</t>
  </si>
  <si>
    <t>Residential Freezing</t>
  </si>
  <si>
    <t>RSH</t>
  </si>
  <si>
    <t>Residential Heating</t>
  </si>
  <si>
    <t>RLT</t>
  </si>
  <si>
    <t>Residential Lighting</t>
  </si>
  <si>
    <t>bn-lum-yr</t>
  </si>
  <si>
    <t>ROE</t>
  </si>
  <si>
    <t>Residential Other Appliances - ELC</t>
  </si>
  <si>
    <t>ROG</t>
  </si>
  <si>
    <t>Residential Other Appliances - NGA</t>
  </si>
  <si>
    <t>ROL</t>
  </si>
  <si>
    <t>Residential Other Appliances - LPG</t>
  </si>
  <si>
    <t>RRF</t>
  </si>
  <si>
    <t>Residential Refrigeration</t>
  </si>
  <si>
    <t>RWH</t>
  </si>
  <si>
    <t>Residential Water Heating</t>
  </si>
  <si>
    <t>*Energy Carriers</t>
  </si>
  <si>
    <t>NRG</t>
  </si>
  <si>
    <t>RESELC</t>
  </si>
  <si>
    <t>Electricity to Residential Sector</t>
  </si>
  <si>
    <t>DAYNITE</t>
  </si>
  <si>
    <t>ANNUAL</t>
  </si>
  <si>
    <t>ELC</t>
  </si>
  <si>
    <t>RESNGAEA</t>
  </si>
  <si>
    <t>Natural Gas to Residential Sector</t>
  </si>
  <si>
    <t>RESCOAEA</t>
  </si>
  <si>
    <t>RESDSLEA</t>
  </si>
  <si>
    <t>Diesel to Residential Sector</t>
  </si>
  <si>
    <t>*R2,R3,R4,R5,R6</t>
  </si>
  <si>
    <t>RESKEREA</t>
  </si>
  <si>
    <t>Kerosene to Residential Sector</t>
  </si>
  <si>
    <t>RESLPGEA</t>
  </si>
  <si>
    <t>LPG to Residential Sector</t>
  </si>
  <si>
    <t>RESBIOEA</t>
  </si>
  <si>
    <t>Biomass-wood to Residential Sector after emissions</t>
  </si>
  <si>
    <t>*CHP Energy Carriers</t>
  </si>
  <si>
    <t>R1,R2,R3,R4,R5,R6</t>
  </si>
  <si>
    <t>RESSTNUC</t>
  </si>
  <si>
    <t>STM from Residential NGA Utility-scale CHP</t>
  </si>
  <si>
    <t>RESSTBUC</t>
  </si>
  <si>
    <t>STM from Residential DST Utility-scale CHP</t>
  </si>
  <si>
    <t>RESSTNB</t>
  </si>
  <si>
    <t>STM from Commercial NGA Boilers</t>
  </si>
  <si>
    <t>RESSTDB</t>
  </si>
  <si>
    <t>STM from Commercial DST Boilers</t>
  </si>
  <si>
    <t>*Residential End Use Water Commodities for Demand Pass Through Technologies</t>
  </si>
  <si>
    <t>MAT</t>
  </si>
  <si>
    <t>RBLDLEDMY</t>
  </si>
  <si>
    <t>Dummy water commodity for low eff buildings</t>
  </si>
  <si>
    <t>Mt</t>
  </si>
  <si>
    <t>RBLDMEDMY</t>
  </si>
  <si>
    <t>Dummy water commodity for medium eff buildings</t>
  </si>
  <si>
    <t>RBLDHEDMY</t>
  </si>
  <si>
    <t>Dummy water commodity for high eff buildings</t>
  </si>
  <si>
    <t>RBROOFDMY</t>
  </si>
  <si>
    <t>Dummy water commodity for black roofs</t>
  </si>
  <si>
    <t>RWTROOFDMY</t>
  </si>
  <si>
    <t>Dummy water commodity for white roofs</t>
  </si>
  <si>
    <t>RGRF6DMY</t>
  </si>
  <si>
    <t>Dummy water commodity for green roofs</t>
  </si>
  <si>
    <t>RGRF12DMY</t>
  </si>
  <si>
    <t>*Roof/GI Heating &amp; Cooling Commodities</t>
  </si>
  <si>
    <t>RHCRFBLK</t>
  </si>
  <si>
    <t>Heating/cooling from black roofs</t>
  </si>
  <si>
    <t>RHCRFWT</t>
  </si>
  <si>
    <t>Heating/cooling from white roofs</t>
  </si>
  <si>
    <t>RHCRFG6</t>
  </si>
  <si>
    <t>Heating/cooling from 6 inch green roof</t>
  </si>
  <si>
    <t>RHCRFG12</t>
  </si>
  <si>
    <t>Heating/cooling from 12 inch green roof</t>
  </si>
  <si>
    <t>*Demand Commodities for NYC Population</t>
  </si>
  <si>
    <t>POPDMRES</t>
  </si>
  <si>
    <t>Water Energy Demand per Capita</t>
  </si>
  <si>
    <t>POPBKRES</t>
  </si>
  <si>
    <t>Population Brooklyn</t>
  </si>
  <si>
    <t>POPBXRES</t>
  </si>
  <si>
    <t>Population Bronx</t>
  </si>
  <si>
    <t>POPMHRES</t>
  </si>
  <si>
    <t>Population Manhattan</t>
  </si>
  <si>
    <t>POPSIRES</t>
  </si>
  <si>
    <t>Population Staten Island</t>
  </si>
  <si>
    <t>POPQNRES</t>
  </si>
  <si>
    <t>Population Queens</t>
  </si>
  <si>
    <t>*Emissions</t>
  </si>
  <si>
    <t>ENV</t>
  </si>
  <si>
    <t>CO2R</t>
  </si>
  <si>
    <t>CO2 from the residential sector</t>
  </si>
  <si>
    <t>kt</t>
  </si>
  <si>
    <t>NOXR</t>
  </si>
  <si>
    <t>NOx from the residential sector</t>
  </si>
  <si>
    <t>PM10R</t>
  </si>
  <si>
    <t>PM10 from the residential sector</t>
  </si>
  <si>
    <t>SO2R</t>
  </si>
  <si>
    <t>SO2 from the residential sector</t>
  </si>
  <si>
    <t>NOX2CR</t>
  </si>
  <si>
    <t>Nox species for emission tracking</t>
  </si>
  <si>
    <t>RESNGA</t>
  </si>
  <si>
    <t>RESDSL</t>
  </si>
  <si>
    <t>Distillate-Heating Oil No. 2 to the Residential Sector</t>
  </si>
  <si>
    <t>RESCOA</t>
  </si>
  <si>
    <t>Coal to Residential Sector</t>
  </si>
  <si>
    <t>RESBIO</t>
  </si>
  <si>
    <t>Biomass to Residential</t>
  </si>
  <si>
    <t>RESKER</t>
  </si>
  <si>
    <t>Kerosene and Other Refined Products to the Residential Sector</t>
  </si>
  <si>
    <t>RESLPG</t>
  </si>
  <si>
    <t>LPG to the Residential Sector</t>
  </si>
  <si>
    <t>SOLRES</t>
  </si>
  <si>
    <t>Solar Energy for Residential Sector</t>
  </si>
  <si>
    <t>Electricity</t>
  </si>
  <si>
    <t>SOL</t>
  </si>
  <si>
    <t>Solar Energy</t>
  </si>
  <si>
    <t>*INFES Backstop</t>
  </si>
  <si>
    <t>ZZDMY</t>
  </si>
  <si>
    <t>Dummy commodity for the ZZ-backstop no-INFES processes</t>
  </si>
  <si>
    <t>CO2</t>
  </si>
  <si>
    <t>Carbon dioxide</t>
  </si>
  <si>
    <t>NOX</t>
  </si>
  <si>
    <t>Nitrogen oxide</t>
  </si>
  <si>
    <t>PM10</t>
  </si>
  <si>
    <t>Particulate matter</t>
  </si>
  <si>
    <t>PM25</t>
  </si>
  <si>
    <t>Fine particulate matter</t>
  </si>
  <si>
    <t>VOC</t>
  </si>
  <si>
    <t>Volatile organic compounds</t>
  </si>
  <si>
    <t>CO</t>
  </si>
  <si>
    <t>Carbon monoxide</t>
  </si>
  <si>
    <t>CH4</t>
  </si>
  <si>
    <t>Methane</t>
  </si>
  <si>
    <t>N2O</t>
  </si>
  <si>
    <t>BC</t>
  </si>
  <si>
    <t>Black carbon</t>
  </si>
  <si>
    <t>OC</t>
  </si>
  <si>
    <t>Organic carbon</t>
  </si>
  <si>
    <t>SO2</t>
  </si>
  <si>
    <t>Sulfur dioxide</t>
  </si>
  <si>
    <t>WCRT</t>
  </si>
  <si>
    <t>Water supply from the Croton System</t>
  </si>
  <si>
    <t>WCTDE</t>
  </si>
  <si>
    <t>Water supply from the Catskill-Delaware System</t>
  </si>
  <si>
    <t>WFLT</t>
  </si>
  <si>
    <t>Water filtered for end use purposes</t>
  </si>
  <si>
    <t>WSLT</t>
  </si>
  <si>
    <t>Saline or greywater supply from NYC Harbor and Rivers</t>
  </si>
  <si>
    <t>WRAIN</t>
  </si>
  <si>
    <t>Annual rainfall as an initial supply material</t>
  </si>
  <si>
    <t>WROOF</t>
  </si>
  <si>
    <t>Rain falling on NYC rooftops</t>
  </si>
  <si>
    <t>WDRK</t>
  </si>
  <si>
    <t>Treated water used by end use customers</t>
  </si>
  <si>
    <t>WSWR</t>
  </si>
  <si>
    <t>Stormwater flowing to pump stations</t>
  </si>
  <si>
    <t>WWWTPX</t>
  </si>
  <si>
    <t>Building wasterwater pumped to WWTPs</t>
  </si>
  <si>
    <t>WWWTPY</t>
  </si>
  <si>
    <t>Stormwater pumped to WWTPs</t>
  </si>
  <si>
    <t>WDSGSLT</t>
  </si>
  <si>
    <t>Discharged saline water from end use customers and ELC sector</t>
  </si>
  <si>
    <t>WDSGTRT</t>
  </si>
  <si>
    <t>Discharged water that has been treated by WWTP</t>
  </si>
  <si>
    <t>WDSGCSO</t>
  </si>
  <si>
    <t>Discharged sewage known as combined sewer overflow</t>
  </si>
  <si>
    <t>ZZDMYH2O</t>
  </si>
  <si>
    <t>Dummy water commodity to meet INFES demand</t>
  </si>
  <si>
    <t>*Industrial End Use Water Demand</t>
  </si>
  <si>
    <t>IWROOFDM</t>
  </si>
  <si>
    <t>Demand for rainfall on roofs</t>
  </si>
  <si>
    <t>IWROOF</t>
  </si>
  <si>
    <t>Rain on industrial roofs</t>
  </si>
  <si>
    <t>IWDRK</t>
  </si>
  <si>
    <t>Drinking water</t>
  </si>
  <si>
    <t>IWDSGTRT</t>
  </si>
  <si>
    <t>Discharged wastewater</t>
  </si>
  <si>
    <t>IWCW</t>
  </si>
  <si>
    <t>Industrial clothes washing demand</t>
  </si>
  <si>
    <t>IWSHR</t>
  </si>
  <si>
    <t>Industrial shower demand</t>
  </si>
  <si>
    <t>IWFCT</t>
  </si>
  <si>
    <t>Industrial faucet demand</t>
  </si>
  <si>
    <t>IWDW</t>
  </si>
  <si>
    <t>Industrial dishwashing demand</t>
  </si>
  <si>
    <t>IWTF</t>
  </si>
  <si>
    <t>Industrial toilets demand</t>
  </si>
  <si>
    <t>IWLK</t>
  </si>
  <si>
    <t>Industrial leaks/other demand</t>
  </si>
  <si>
    <t>IWHVAC</t>
  </si>
  <si>
    <t>Industrial HVAC water demand</t>
  </si>
  <si>
    <t>IWSWR</t>
  </si>
  <si>
    <t>Treated water flowing from buildings to sewers</t>
  </si>
  <si>
    <t>*Industrial End Use Water Commodities for Demand Pass Through Technologies</t>
  </si>
  <si>
    <t>ICWLEDMY</t>
  </si>
  <si>
    <t>Dummy water commodity for clothes washing</t>
  </si>
  <si>
    <t>ICWHEDMY</t>
  </si>
  <si>
    <t>IDWLEDMY</t>
  </si>
  <si>
    <t>Dummy water commodity for dish washing</t>
  </si>
  <si>
    <t>IDWHEDMY</t>
  </si>
  <si>
    <t>ITFLEDMY</t>
  </si>
  <si>
    <t>Dummy water commodity for toilets</t>
  </si>
  <si>
    <t>ITFHEDMY</t>
  </si>
  <si>
    <t>ISHRLEDMY</t>
  </si>
  <si>
    <t>Dummy water commodity for showers</t>
  </si>
  <si>
    <t>ISHRHEDMY</t>
  </si>
  <si>
    <t>IFCTLEDMY</t>
  </si>
  <si>
    <t>Dummy water commodity for faucets</t>
  </si>
  <si>
    <t>IFCTHEDMY</t>
  </si>
  <si>
    <t>ILKLEDMY</t>
  </si>
  <si>
    <t>Dummy water commodity for leaks</t>
  </si>
  <si>
    <t>ILKHEDMY</t>
  </si>
  <si>
    <t>IHVACLEDMY</t>
  </si>
  <si>
    <t>Dummy water commodity for HVAC</t>
  </si>
  <si>
    <t>IHVACHEDMY</t>
  </si>
  <si>
    <t>IBROOFDMY</t>
  </si>
  <si>
    <t>IWTROOFDMY</t>
  </si>
  <si>
    <t>IGRF6DMY</t>
  </si>
  <si>
    <t>IGRF12DMY</t>
  </si>
  <si>
    <t>IBLDLEDMY</t>
  </si>
  <si>
    <t>IBLDMEDMY</t>
  </si>
  <si>
    <t>IBLDHEDMY</t>
  </si>
  <si>
    <t>*Commercial End Use Water Demand</t>
  </si>
  <si>
    <t>CWROOFDM</t>
  </si>
  <si>
    <t>CWROOF</t>
  </si>
  <si>
    <t>Rain falling on roofs of Commercial buildings</t>
  </si>
  <si>
    <t>CWDRK</t>
  </si>
  <si>
    <t>CWDSGTRT</t>
  </si>
  <si>
    <t>WCCW</t>
  </si>
  <si>
    <t>Commercial clothes washing demand</t>
  </si>
  <si>
    <t>WCSHR</t>
  </si>
  <si>
    <t>Commercial shower demand</t>
  </si>
  <si>
    <t>WCFCT</t>
  </si>
  <si>
    <t>Commercial faucet demand</t>
  </si>
  <si>
    <t>WCDW</t>
  </si>
  <si>
    <t>Commercial dishwashing demand</t>
  </si>
  <si>
    <t>WCTF</t>
  </si>
  <si>
    <t>Commercial toilets demand</t>
  </si>
  <si>
    <t>WCLK</t>
  </si>
  <si>
    <t>Commercial leaks/other demand</t>
  </si>
  <si>
    <t>WCHVAC</t>
  </si>
  <si>
    <t>Commercial HVAC water demand</t>
  </si>
  <si>
    <t>CWSWR</t>
  </si>
  <si>
    <t>*Commercial End Use Water Commodities for Demand Pass Through Technologies</t>
  </si>
  <si>
    <t>CCWLEDMY</t>
  </si>
  <si>
    <t>CCWHEDMY</t>
  </si>
  <si>
    <t>CDWLEDMY</t>
  </si>
  <si>
    <t>CDWHEDMY</t>
  </si>
  <si>
    <t>CTFLEDMY</t>
  </si>
  <si>
    <t>CTFHEDMY</t>
  </si>
  <si>
    <t>CSHRLEDMY</t>
  </si>
  <si>
    <t>CSHRHEDMY</t>
  </si>
  <si>
    <t>CFCTLEDMY</t>
  </si>
  <si>
    <t>CFCTHEDMY</t>
  </si>
  <si>
    <t>CLKLEDMY</t>
  </si>
  <si>
    <t>CLKHEDMY</t>
  </si>
  <si>
    <t>CHVACLEDMY</t>
  </si>
  <si>
    <t>CHVACHEDMY</t>
  </si>
  <si>
    <t>CBROOFDMY</t>
  </si>
  <si>
    <t>CWTROOFDMY</t>
  </si>
  <si>
    <t>CGRF6DMY</t>
  </si>
  <si>
    <t>CGRF12DMY</t>
  </si>
  <si>
    <t>CBLDLEDMY</t>
  </si>
  <si>
    <t>CBLDMEDMY</t>
  </si>
  <si>
    <t>CBLDHEDMY</t>
  </si>
  <si>
    <t>*Residential End Use Water Demand</t>
  </si>
  <si>
    <t>RWROOFDM</t>
  </si>
  <si>
    <t>RWROOF</t>
  </si>
  <si>
    <t>Rain falling on roofs of Residential buildings</t>
  </si>
  <si>
    <t>RWDRK</t>
  </si>
  <si>
    <t>RWDSGTRT</t>
  </si>
  <si>
    <t>WRCW</t>
  </si>
  <si>
    <t>Residential clothes washing demand</t>
  </si>
  <si>
    <t>WRSHR</t>
  </si>
  <si>
    <t>Residential shower demand</t>
  </si>
  <si>
    <t>WRFCT</t>
  </si>
  <si>
    <t>Residential faucet demand</t>
  </si>
  <si>
    <t>WRDW</t>
  </si>
  <si>
    <t>Residential dishwashing demand</t>
  </si>
  <si>
    <t>WRTF</t>
  </si>
  <si>
    <t>Residential toilets demand</t>
  </si>
  <si>
    <t>WRLK</t>
  </si>
  <si>
    <t>Residential leaks/other demand</t>
  </si>
  <si>
    <t>WRHVAC</t>
  </si>
  <si>
    <t>Residential HVAC water demand</t>
  </si>
  <si>
    <t>RWSWR</t>
  </si>
  <si>
    <t>Stormwater from residential roofs</t>
  </si>
  <si>
    <t>RCWLEDMY</t>
  </si>
  <si>
    <t>RCWHEDMY</t>
  </si>
  <si>
    <t>RDWLEDMY</t>
  </si>
  <si>
    <t>RDWHEDMY</t>
  </si>
  <si>
    <t>RTFLEDMY</t>
  </si>
  <si>
    <t>RTFMEDMY</t>
  </si>
  <si>
    <t>RTFHEDMY</t>
  </si>
  <si>
    <t>RSHRLEDMY</t>
  </si>
  <si>
    <t>RSHRMEDMY</t>
  </si>
  <si>
    <t>RSHRHEDMY</t>
  </si>
  <si>
    <t>RFCTLEDMY</t>
  </si>
  <si>
    <t>RFCTMEDMY</t>
  </si>
  <si>
    <t>RFCTHEDMY</t>
  </si>
  <si>
    <t>RLKLEDMY</t>
  </si>
  <si>
    <t>RLKMEDMY</t>
  </si>
  <si>
    <t>RLKHEDMY</t>
  </si>
  <si>
    <t>RHVACLEDMY</t>
  </si>
  <si>
    <t>RHVACHEDMY</t>
  </si>
  <si>
    <t>*Demand Commodities for NYC Building Pass Through Technologies</t>
  </si>
  <si>
    <t>Dummy commodity for high efficiency apartment</t>
  </si>
  <si>
    <t>Dummy commodity for medium efficiency apartment</t>
  </si>
  <si>
    <t>Dummy commodity for low efficiency apartment</t>
  </si>
  <si>
    <t>Dummy commodity for high efficiency single family dwelling</t>
  </si>
  <si>
    <t>Dummy commodity for medium efficiency single family dwelling</t>
  </si>
  <si>
    <t>Dummy commodity for low efficiency single family dwelling</t>
  </si>
  <si>
    <t>Dummy commodity for high efficiency education</t>
  </si>
  <si>
    <t>Dummy commodity for medium efficiency education</t>
  </si>
  <si>
    <t>Dummy commodity for low efficiency education</t>
  </si>
  <si>
    <t>Dummy commodity for high efficiency office/retail</t>
  </si>
  <si>
    <t>Dummy commodity for medium efficiency office/retail</t>
  </si>
  <si>
    <t>Dummy commodity for low efficiency office/retail</t>
  </si>
  <si>
    <t>Dummy commodity for high efficiency residential buildings</t>
  </si>
  <si>
    <t>Dummy commodity for medium efficiency residential buildings</t>
  </si>
  <si>
    <t>Dummy commodity for low efficiency residential buildings</t>
  </si>
  <si>
    <t>*Building Specific Energy Carriers</t>
  </si>
  <si>
    <t>RESELCBLD</t>
  </si>
  <si>
    <t>ELC delivered to buildings</t>
  </si>
  <si>
    <t>RESNGABLD</t>
  </si>
  <si>
    <t>NGA delivered to buildings</t>
  </si>
  <si>
    <t>RESRFLBLD</t>
  </si>
  <si>
    <t>RFL delivered to buildings</t>
  </si>
  <si>
    <t>RESDSLBLD</t>
  </si>
  <si>
    <t>DSL delivered to buildings</t>
  </si>
  <si>
    <t>RESELCRB</t>
  </si>
  <si>
    <t>ELC delivered to buildings after basic retrofits</t>
  </si>
  <si>
    <t>RESNGARB</t>
  </si>
  <si>
    <t>NGA delivered to buildings after basic retrofits</t>
  </si>
  <si>
    <t>RESNGAEARB</t>
  </si>
  <si>
    <t>RFL delivered to buildings after basic retrofits</t>
  </si>
  <si>
    <t>RESDSLRB</t>
  </si>
  <si>
    <t>DSL delivered to buildings after basic retrofits</t>
  </si>
  <si>
    <t>RESELCRM</t>
  </si>
  <si>
    <t>ELC delivered to buildings after major retrofits</t>
  </si>
  <si>
    <t>RESNGARM</t>
  </si>
  <si>
    <t>NGA delivered to buildings after major retrofits</t>
  </si>
  <si>
    <t>RESNGAEARM</t>
  </si>
  <si>
    <t>RFL delivered to buildings after major retrofits</t>
  </si>
  <si>
    <t>RESDSLRM</t>
  </si>
  <si>
    <t>DSL delivered to buildings after major retrofits</t>
  </si>
  <si>
    <t>Technologies</t>
  </si>
  <si>
    <t>~FI_Process</t>
  </si>
  <si>
    <t>Sets</t>
  </si>
  <si>
    <t>Tact</t>
  </si>
  <si>
    <t>Tcap</t>
  </si>
  <si>
    <t>PrimaryCG</t>
  </si>
  <si>
    <t>Vintage</t>
  </si>
  <si>
    <t>Tslvl</t>
  </si>
  <si>
    <t>*Space Heating</t>
  </si>
  <si>
    <t>*Electric Radiant</t>
  </si>
  <si>
    <t>DMD</t>
  </si>
  <si>
    <t>RSHERDV110</t>
  </si>
  <si>
    <t>Electric Radiant Ver1.RSH.ELC.10</t>
  </si>
  <si>
    <t>PJ/a</t>
  </si>
  <si>
    <t>*Electric Resistance Furnaces</t>
  </si>
  <si>
    <t>*Electric Heat Pump</t>
  </si>
  <si>
    <t>RSHEHPV110</t>
  </si>
  <si>
    <t>Electric Heat Pump Ver1.RSH.ELC.10</t>
  </si>
  <si>
    <t>*Natural Gas Furnace</t>
  </si>
  <si>
    <t>RSHNFRV110</t>
  </si>
  <si>
    <t>Natural Gas Furnace Ver1.RSH.NGA.10</t>
  </si>
  <si>
    <t>*Natural Gas Radiant</t>
  </si>
  <si>
    <t>RSHNRDV110</t>
  </si>
  <si>
    <t>Natural Gas Radiant Ver1.RSH.NGA.10</t>
  </si>
  <si>
    <t>*Kerosene Furnace</t>
  </si>
  <si>
    <t>*Liquid Gas Furnace</t>
  </si>
  <si>
    <t>*Distillate Furnace</t>
  </si>
  <si>
    <t>RSHDFRV110</t>
  </si>
  <si>
    <t>Distillate Furnace Ver1.RSH.DST.10</t>
  </si>
  <si>
    <t>RSHDFRV210</t>
  </si>
  <si>
    <t>Distillate Furnace Ver2.RSH.DST.10</t>
  </si>
  <si>
    <t>RSHDFRV310</t>
  </si>
  <si>
    <t>Distillate Furnace Ver3.RSH.DST.10</t>
  </si>
  <si>
    <t>*Distillate Radiant</t>
  </si>
  <si>
    <t>RSHDRDV110</t>
  </si>
  <si>
    <t>Distillate Radiant Ver1.RSH.DST.10</t>
  </si>
  <si>
    <t>RSHDRDV210</t>
  </si>
  <si>
    <t>Distillate Radiant Ver2.RSH.DST.10</t>
  </si>
  <si>
    <t>RSHDRDV310</t>
  </si>
  <si>
    <t>Distillate Radiant Ver3.RSH.DST.10</t>
  </si>
  <si>
    <t>*Boiler district energy</t>
  </si>
  <si>
    <t>R4</t>
  </si>
  <si>
    <t>RESBLDBS05</t>
  </si>
  <si>
    <t>RES.DSL.BOILER.DISTRICTHEAT.BS</t>
  </si>
  <si>
    <t>RESBLNG10</t>
  </si>
  <si>
    <t>RES.NG.BOILER.DISTRICTHEAT.10</t>
  </si>
  <si>
    <t>*UTILITY SCALE CHP - SH</t>
  </si>
  <si>
    <t>RSHNUTIBOI</t>
  </si>
  <si>
    <t>RSH.NG.UTILITY.BOILER</t>
  </si>
  <si>
    <t>PJa</t>
  </si>
  <si>
    <t>RSHNUTICHP</t>
  </si>
  <si>
    <t>RSH.NG.UTILITY.CHP</t>
  </si>
  <si>
    <t>RSHBUTICHP</t>
  </si>
  <si>
    <t>RSH.DSL.UTILITY.CHP</t>
  </si>
  <si>
    <t xml:space="preserve">*Wood </t>
  </si>
  <si>
    <t>*Geothermal Heat Pump</t>
  </si>
  <si>
    <t>*Natural Gas Heat Pump</t>
  </si>
  <si>
    <t>RSHNHPV110</t>
  </si>
  <si>
    <t>Natural Gas Heat Pump Ver1.RSH.NGA.10</t>
  </si>
  <si>
    <t>*Space Cooling</t>
  </si>
  <si>
    <t>*Room AC</t>
  </si>
  <si>
    <t>RSCRACV110</t>
  </si>
  <si>
    <t>Room AC Ver1.RSC.ELC.10</t>
  </si>
  <si>
    <t>*Central AC</t>
  </si>
  <si>
    <t>RSCCACV110</t>
  </si>
  <si>
    <t>Central AC Ver1.RSC.ELC.10</t>
  </si>
  <si>
    <t>*Portable AC</t>
  </si>
  <si>
    <t>RSCEHPV110</t>
  </si>
  <si>
    <t>Electric Heat Pump Ver1.RSC.ELC.10</t>
  </si>
  <si>
    <t>RSCNHPV110</t>
  </si>
  <si>
    <t>Natural Gas Heat Pump Ver1.RSC.NGA.10</t>
  </si>
  <si>
    <t>*Water Heating</t>
  </si>
  <si>
    <t>*Natural Gas</t>
  </si>
  <si>
    <t>RWHNWHV110</t>
  </si>
  <si>
    <t>Natural Gas Ver1.RWH.NGA.10</t>
  </si>
  <si>
    <t xml:space="preserve">*Electric </t>
  </si>
  <si>
    <t>RWHEWHV110</t>
  </si>
  <si>
    <t>Electric Ver1.RWH.ELC.10</t>
  </si>
  <si>
    <t>*Distillate</t>
  </si>
  <si>
    <t>RWHDWHBS05</t>
  </si>
  <si>
    <t>Distillate Base.RWH.DSL.05</t>
  </si>
  <si>
    <t>RWHDWHV110</t>
  </si>
  <si>
    <t>Distillate Ver1.RWH.DSL.10</t>
  </si>
  <si>
    <t>RWHDWHV210</t>
  </si>
  <si>
    <t>Distillate Ver2.RWH.DSL.10</t>
  </si>
  <si>
    <t>RWHDWHV310</t>
  </si>
  <si>
    <t>Distillate Ver3.RWH.DSL.10</t>
  </si>
  <si>
    <t>RWHNUTIBOI</t>
  </si>
  <si>
    <t>RWH.NG.UTILITY.BOILER</t>
  </si>
  <si>
    <t>RWHNUTICHP</t>
  </si>
  <si>
    <t>RWH.NG.UTILITY.CHP</t>
  </si>
  <si>
    <t>RWHBUTICHP</t>
  </si>
  <si>
    <t>RWH.DSL.UTILITY.CHP</t>
  </si>
  <si>
    <t>*Gas</t>
  </si>
  <si>
    <t>*Solar</t>
  </si>
  <si>
    <t>RWHSWHV110</t>
  </si>
  <si>
    <t>Solar Ver1.RWH.ELC.10</t>
  </si>
  <si>
    <t>*Refrigeration</t>
  </si>
  <si>
    <t>*Freezer</t>
  </si>
  <si>
    <t>* Lighting General Services</t>
  </si>
  <si>
    <t>RLTGINCBS</t>
  </si>
  <si>
    <t>RLT.GSL.INC.BS</t>
  </si>
  <si>
    <t>bn-lum</t>
  </si>
  <si>
    <t>RLTGINC10</t>
  </si>
  <si>
    <t>RLT.GSL.INC.10</t>
  </si>
  <si>
    <t>RLTGCFLBS</t>
  </si>
  <si>
    <t>RLT.GSL.CFL.BS</t>
  </si>
  <si>
    <t>RLTGCFL10</t>
  </si>
  <si>
    <t>RLT.GSL.CFL.10</t>
  </si>
  <si>
    <t>RLTGLED10</t>
  </si>
  <si>
    <t>RLT.GSL.LED.10</t>
  </si>
  <si>
    <t>RLTRINC10</t>
  </si>
  <si>
    <t>RLT.REF.INC.10</t>
  </si>
  <si>
    <t>RLTRCFL10</t>
  </si>
  <si>
    <t>RLT.REF.CFL.10</t>
  </si>
  <si>
    <t>RLTRHAL10</t>
  </si>
  <si>
    <t>RLT.REF.HAL.10</t>
  </si>
  <si>
    <t>RLTRLED10</t>
  </si>
  <si>
    <t>RLT.REF.LED.10</t>
  </si>
  <si>
    <t>RLTLT1210</t>
  </si>
  <si>
    <t>RLT.LFL.T12.10</t>
  </si>
  <si>
    <t>RLTLFL10</t>
  </si>
  <si>
    <t>RLT.LFL.10</t>
  </si>
  <si>
    <t>RLTLT810</t>
  </si>
  <si>
    <t>RLT.LFL.T8.10</t>
  </si>
  <si>
    <t>RLTLLED10</t>
  </si>
  <si>
    <t>RLT.LFL.LED.10</t>
  </si>
  <si>
    <t>RLTEXTBS</t>
  </si>
  <si>
    <t>RLT.EXT.BS</t>
  </si>
  <si>
    <t>RLTEINC10</t>
  </si>
  <si>
    <t>RLT.EXT.INC.10</t>
  </si>
  <si>
    <t>RLTECFL10</t>
  </si>
  <si>
    <t>RLT.EXT.CFL.10</t>
  </si>
  <si>
    <t>RLTEHPS10</t>
  </si>
  <si>
    <t>RLT.EXT.HPS.10</t>
  </si>
  <si>
    <t>RLTELED10</t>
  </si>
  <si>
    <t>RLT.EXT.LED.10</t>
  </si>
  <si>
    <t>* Other</t>
  </si>
  <si>
    <t>ROTHCELC</t>
  </si>
  <si>
    <t>Residential Other - Electric</t>
  </si>
  <si>
    <t>ROTHNGA</t>
  </si>
  <si>
    <t>Residential Other - NGA</t>
  </si>
  <si>
    <t>* Dummy/Pass Through Technologies for NYC LITE Model to Meet Populaiton Demand</t>
  </si>
  <si>
    <t>RBLDHEDM</t>
  </si>
  <si>
    <t>Residential Building High Eff</t>
  </si>
  <si>
    <t>RBLDLEDM</t>
  </si>
  <si>
    <t>Residential Building Low Eff</t>
  </si>
  <si>
    <t>RBROOFDM</t>
  </si>
  <si>
    <t>Residential Sector Black Roof</t>
  </si>
  <si>
    <t>RWTROOFDM</t>
  </si>
  <si>
    <t>Residential Sector White Roof</t>
  </si>
  <si>
    <t>RGROOF6DM</t>
  </si>
  <si>
    <t>Residential Sector Green Roof 6 Inch Depth</t>
  </si>
  <si>
    <t>RGROOF12DM</t>
  </si>
  <si>
    <t>Residential Sector Green Roof 12 Inch Depth</t>
  </si>
  <si>
    <t>* Green Infrastructure Heating &amp; Cooling Technologies</t>
  </si>
  <si>
    <t>* Collectors</t>
  </si>
  <si>
    <t>PRE</t>
  </si>
  <si>
    <t>SCRESELC</t>
  </si>
  <si>
    <t>Collector: ELC to RES</t>
  </si>
  <si>
    <t>* Solar and Wind energy conversion technologies</t>
  </si>
  <si>
    <t>ELE</t>
  </si>
  <si>
    <t>ESOLPVRES</t>
  </si>
  <si>
    <t>Solar PV Distributed Residential Generation</t>
  </si>
  <si>
    <t>GW</t>
  </si>
  <si>
    <t>* Emissions Accounting</t>
  </si>
  <si>
    <t>SERESCOA</t>
  </si>
  <si>
    <t>Emissions: COA to RES</t>
  </si>
  <si>
    <t>SERESNGA</t>
  </si>
  <si>
    <t>Emissions: NGA to RES</t>
  </si>
  <si>
    <t>SERESBIO</t>
  </si>
  <si>
    <t>Emissions: BIO to RES</t>
  </si>
  <si>
    <t>SERESDSL</t>
  </si>
  <si>
    <t>Emissions: DSL to RES</t>
  </si>
  <si>
    <t>SERESKER</t>
  </si>
  <si>
    <t>Emissions: KER to RES</t>
  </si>
  <si>
    <t>SERESLPG</t>
  </si>
  <si>
    <t>Emissions: LPG to RES</t>
  </si>
  <si>
    <t>* DMY Backstop Technologies</t>
  </si>
  <si>
    <t>ZZRLT</t>
  </si>
  <si>
    <t>Residential Lighting - ZZINFES backstop</t>
  </si>
  <si>
    <t>ZZRFZ</t>
  </si>
  <si>
    <t>Residential Freezing - ZZINFES backstop</t>
  </si>
  <si>
    <t>ZZRRF</t>
  </si>
  <si>
    <t>Residential Refrigeration - ZZINFES backstop</t>
  </si>
  <si>
    <t>ZZRSC</t>
  </si>
  <si>
    <t>Residential Cooling - ZZINFES backstop</t>
  </si>
  <si>
    <t>ZZRSH</t>
  </si>
  <si>
    <t>Residential Heating - ZZINFES backstop</t>
  </si>
  <si>
    <t>ZZRWH</t>
  </si>
  <si>
    <t>Residential Water Heating - ZZINFES backstop</t>
  </si>
  <si>
    <t>*Water Collectors</t>
  </si>
  <si>
    <t>XIWROOF</t>
  </si>
  <si>
    <t>Rain falling on industrial roofs</t>
  </si>
  <si>
    <t>Mt/a</t>
  </si>
  <si>
    <t>XCWROOF</t>
  </si>
  <si>
    <t>Rain falling on commercial roofs</t>
  </si>
  <si>
    <t>XRWROOF</t>
  </si>
  <si>
    <t>Rain falling on residential roofs</t>
  </si>
  <si>
    <t>XIWDRK</t>
  </si>
  <si>
    <t>Drinking water delivered to the industrial sector</t>
  </si>
  <si>
    <t>XCWDRK</t>
  </si>
  <si>
    <t>Drinking water delivered to the commercial sector</t>
  </si>
  <si>
    <t>XRWDRK</t>
  </si>
  <si>
    <t>Drinking water delivered to the residential sector</t>
  </si>
  <si>
    <t>XIWDSGTRT</t>
  </si>
  <si>
    <t>Collects Industrial wastewater</t>
  </si>
  <si>
    <t>XCWDSGTRT</t>
  </si>
  <si>
    <t>Collects commercial wastewater</t>
  </si>
  <si>
    <t>XRWDSGTRT</t>
  </si>
  <si>
    <t>Collects residential wastewater</t>
  </si>
  <si>
    <t>*Collectors for Water End Use by Appliances and Fixtures</t>
  </si>
  <si>
    <t>XRWCW</t>
  </si>
  <si>
    <t>Collects RWDRK for use by clothes washing machines</t>
  </si>
  <si>
    <t>XRWSHR</t>
  </si>
  <si>
    <t>Collects RWDRK for use by showers</t>
  </si>
  <si>
    <t>XRWFCT</t>
  </si>
  <si>
    <t>Collects RWDRK for use by faucets</t>
  </si>
  <si>
    <t>XRWDW</t>
  </si>
  <si>
    <t>Collects RWDRK for use by dishwashers</t>
  </si>
  <si>
    <t>XRWTF</t>
  </si>
  <si>
    <t>Collects RWDRK for use by toilets</t>
  </si>
  <si>
    <t>XRWLK</t>
  </si>
  <si>
    <t>Collects RWDRK for use by leaks and landscaping</t>
  </si>
  <si>
    <t>XRWHVAC</t>
  </si>
  <si>
    <t>Collects RWDRK for use by HVAC equipment</t>
  </si>
  <si>
    <t>*Water Supply, Filtration and Wastewater Treatment Technologies</t>
  </si>
  <si>
    <t>*R6</t>
  </si>
  <si>
    <t>WFLTUV</t>
  </si>
  <si>
    <t>UV Treatment Facility in Mt Pleasant</t>
  </si>
  <si>
    <t>*R4</t>
  </si>
  <si>
    <t>WFLTCRT</t>
  </si>
  <si>
    <t>Croton water filtration plant in the Bronx</t>
  </si>
  <si>
    <t>* Pumps and WWTP's for Wastewater from Buildings ONLY</t>
  </si>
  <si>
    <t>WPMPELCX</t>
  </si>
  <si>
    <t>Electric water pumping station</t>
  </si>
  <si>
    <t>WPMPNGAX</t>
  </si>
  <si>
    <t>NGA water pumping station</t>
  </si>
  <si>
    <t>WPMPDSLX</t>
  </si>
  <si>
    <t>Diesel water pumping station</t>
  </si>
  <si>
    <t>WPMPGRVTX</t>
  </si>
  <si>
    <t>Wastewater pumped via gravity</t>
  </si>
  <si>
    <t>*R5</t>
  </si>
  <si>
    <t>WWTPNRX</t>
  </si>
  <si>
    <t>WWTP North River in Manhattan</t>
  </si>
  <si>
    <t>*R3</t>
  </si>
  <si>
    <t>WWTPOHX</t>
  </si>
  <si>
    <t>WWTP Owls Head in Brooklyn</t>
  </si>
  <si>
    <t>WWTPPRX</t>
  </si>
  <si>
    <t>WWTP Port Richmond in Staten Island</t>
  </si>
  <si>
    <t>WWTPOWX</t>
  </si>
  <si>
    <t>WWTP Oakwood in Staten Island</t>
  </si>
  <si>
    <t>WWTPCIX</t>
  </si>
  <si>
    <t>WWTP Coney Island in Brooklyn</t>
  </si>
  <si>
    <t>WWTPRHX</t>
  </si>
  <si>
    <t>WWTP Red Hook in Brooklyn</t>
  </si>
  <si>
    <t>WWTPNCX</t>
  </si>
  <si>
    <t>WWTP Newtown Creek in Brooklyn</t>
  </si>
  <si>
    <t>WWTPWIX</t>
  </si>
  <si>
    <t>WWTP Wards Island in Manhattan</t>
  </si>
  <si>
    <t>WWTPHPX</t>
  </si>
  <si>
    <t>WWTP Hunts Point in Bronx</t>
  </si>
  <si>
    <t>WWTPBBX</t>
  </si>
  <si>
    <t>WWTP Bowery Bay in Bronx</t>
  </si>
  <si>
    <t>WWTPTIX</t>
  </si>
  <si>
    <t>WWTP Tallman Island in Bronx</t>
  </si>
  <si>
    <t>WWTP26X</t>
  </si>
  <si>
    <t>WWTP th Ward in Brooklyn</t>
  </si>
  <si>
    <t>WWTPJMX</t>
  </si>
  <si>
    <t>WWTP Jamaica in Queens</t>
  </si>
  <si>
    <t>WWTPRWX</t>
  </si>
  <si>
    <t>WWTP Rockaway in Brooklyn</t>
  </si>
  <si>
    <t>* Pumps and WWTP's for Wastewater from Stormwater ONLY</t>
  </si>
  <si>
    <t>WPMPELCY</t>
  </si>
  <si>
    <t>WPMPNGAY</t>
  </si>
  <si>
    <t>WPMPDSLY</t>
  </si>
  <si>
    <t>WPMPGRVTY</t>
  </si>
  <si>
    <t>Stormwater pumped via gravity</t>
  </si>
  <si>
    <t>WWTPNRY</t>
  </si>
  <si>
    <t>WWTPOHY</t>
  </si>
  <si>
    <t>WWTPPRY</t>
  </si>
  <si>
    <t>WWTPOWY</t>
  </si>
  <si>
    <t>WWTPCIY</t>
  </si>
  <si>
    <t>WWTPRHY</t>
  </si>
  <si>
    <t>WWTPNCY</t>
  </si>
  <si>
    <t>WWTPWIY</t>
  </si>
  <si>
    <t>WWTPHPY</t>
  </si>
  <si>
    <t>WWTPBBY</t>
  </si>
  <si>
    <t>WWTPTIY</t>
  </si>
  <si>
    <t>WWTP26Y</t>
  </si>
  <si>
    <t>WWTPJMY</t>
  </si>
  <si>
    <t>WWTPRWY</t>
  </si>
  <si>
    <t>** Need to set a constraint for each "pair" of WWTP's so that their combined capacity does not exceed total water handling capacity</t>
  </si>
  <si>
    <t>*Water End Use Technologies in the Industrial Sector</t>
  </si>
  <si>
    <t>ICWELCLE</t>
  </si>
  <si>
    <t>ELC Clothes Washing Low Eff</t>
  </si>
  <si>
    <t>ICWELCHE</t>
  </si>
  <si>
    <t>ELC Clothes Washing High Eff</t>
  </si>
  <si>
    <t>IDWELCLE</t>
  </si>
  <si>
    <t>ELC Dish Washing Low Eff</t>
  </si>
  <si>
    <t>IDWELCHE</t>
  </si>
  <si>
    <t>ELC Dish Washing High Eff</t>
  </si>
  <si>
    <t>ITFLE</t>
  </si>
  <si>
    <t>Industrial Toilet Low Eff</t>
  </si>
  <si>
    <t>ITFHE</t>
  </si>
  <si>
    <t>Industrial Toilet High Eff</t>
  </si>
  <si>
    <t>ISHRLE</t>
  </si>
  <si>
    <t>Industrial Shower Low Eff</t>
  </si>
  <si>
    <t>ISHRHE</t>
  </si>
  <si>
    <t>Industrial Shower High Eff</t>
  </si>
  <si>
    <t>IFCTLE</t>
  </si>
  <si>
    <t>Industrial Faucet Low Eff</t>
  </si>
  <si>
    <t>IFCTHE</t>
  </si>
  <si>
    <t>Industrial Faucet High Eff</t>
  </si>
  <si>
    <t>ILKLE</t>
  </si>
  <si>
    <t>Industrial Leaks No Retrofit</t>
  </si>
  <si>
    <t>ILKHE</t>
  </si>
  <si>
    <t>Industrial Leaks Retrofitted</t>
  </si>
  <si>
    <t>IHVACLE</t>
  </si>
  <si>
    <t>Industrial HVAC Low Eff</t>
  </si>
  <si>
    <t>IHVACHE</t>
  </si>
  <si>
    <t>Industrial HVAC High Eff</t>
  </si>
  <si>
    <t>IBROOF</t>
  </si>
  <si>
    <t>Industrial Sector Black Roof</t>
  </si>
  <si>
    <t>IWTROOF</t>
  </si>
  <si>
    <t>Industrial Sector White Roof</t>
  </si>
  <si>
    <t>IGROOF6</t>
  </si>
  <si>
    <t>Industrial Sector Green Roof 6 Inch Depth</t>
  </si>
  <si>
    <t>IGROOF12</t>
  </si>
  <si>
    <t>Industrial Sector Green Roof 12 Inch Depth</t>
  </si>
  <si>
    <t>IBLDGLE</t>
  </si>
  <si>
    <t>Industrial Building Low Eff</t>
  </si>
  <si>
    <t>IBLDGME</t>
  </si>
  <si>
    <t>Industrial Building Medium Eff</t>
  </si>
  <si>
    <t>IBLDGHE</t>
  </si>
  <si>
    <t>Industrial Building High Eff</t>
  </si>
  <si>
    <t>*Water End Use Pass Through Demand Technologies</t>
  </si>
  <si>
    <t>ICWELCLEDM</t>
  </si>
  <si>
    <t>ICWELCHEDM</t>
  </si>
  <si>
    <t>IDWELCLEDM</t>
  </si>
  <si>
    <t>IDWELCHEDM</t>
  </si>
  <si>
    <t>ITFLEDM</t>
  </si>
  <si>
    <t>ITFHEDM</t>
  </si>
  <si>
    <t>ISHRLEDM</t>
  </si>
  <si>
    <t>ISHRHEDM</t>
  </si>
  <si>
    <t>IFCTLEDM</t>
  </si>
  <si>
    <t>IFCTHEDM</t>
  </si>
  <si>
    <t>ILKLEDM</t>
  </si>
  <si>
    <t>ILKHEDM</t>
  </si>
  <si>
    <t>IHVACLEDM</t>
  </si>
  <si>
    <t>IHVACHEDM</t>
  </si>
  <si>
    <t>IBROOFDM</t>
  </si>
  <si>
    <t>IWTROOFDM</t>
  </si>
  <si>
    <t>IGROOF6DM</t>
  </si>
  <si>
    <t>IGROOF12DM</t>
  </si>
  <si>
    <t>IBLDGLEDM</t>
  </si>
  <si>
    <t>IBLDGMEDM</t>
  </si>
  <si>
    <t>IBLDGHEDM</t>
  </si>
  <si>
    <t>*Water End Use Technologies in the Commercial Sector</t>
  </si>
  <si>
    <t>CCWELCLE</t>
  </si>
  <si>
    <t>CCWELCHE</t>
  </si>
  <si>
    <t>CDWELCLE</t>
  </si>
  <si>
    <t>CDWELCHE</t>
  </si>
  <si>
    <t>CTFLE</t>
  </si>
  <si>
    <t>Commercial Toilet Low Eff</t>
  </si>
  <si>
    <t>CTFHE</t>
  </si>
  <si>
    <t>Commercial Toilet High Eff</t>
  </si>
  <si>
    <t>CSHRLE</t>
  </si>
  <si>
    <t>Commercial Shower Low Eff</t>
  </si>
  <si>
    <t>CSHRHE</t>
  </si>
  <si>
    <t>Commercial Shower High Eff</t>
  </si>
  <si>
    <t>CFCTLE</t>
  </si>
  <si>
    <t>Commercial Faucet Low Eff</t>
  </si>
  <si>
    <t>CFCTHE</t>
  </si>
  <si>
    <t>Commercial Faucet High Eff</t>
  </si>
  <si>
    <t>CLKLE</t>
  </si>
  <si>
    <t>Commercial Leaks No Retrofit</t>
  </si>
  <si>
    <t>CLKHE</t>
  </si>
  <si>
    <t>Commercial Leaks Retrofitted</t>
  </si>
  <si>
    <t>CHVACLE</t>
  </si>
  <si>
    <t>Commercial HVAC Low Eff</t>
  </si>
  <si>
    <t>CHVACHE</t>
  </si>
  <si>
    <t>Commercial HVAC High Eff</t>
  </si>
  <si>
    <t>CBROOF</t>
  </si>
  <si>
    <t>Commercial Sector Black Roof</t>
  </si>
  <si>
    <t>CWTROOF</t>
  </si>
  <si>
    <t>Commercial Sector White Roof</t>
  </si>
  <si>
    <t>CGROOF6</t>
  </si>
  <si>
    <t>Commercial Sector Green Roof 6 Inch Depth</t>
  </si>
  <si>
    <t>CGROOF12</t>
  </si>
  <si>
    <t>Commercial Sector Green Roof 12 Inch Depth</t>
  </si>
  <si>
    <t>CBLDGLE</t>
  </si>
  <si>
    <t>Commercial Building Low Eff</t>
  </si>
  <si>
    <t>CBLDGME</t>
  </si>
  <si>
    <t>Commercial Building Medium Eff</t>
  </si>
  <si>
    <t>CBLDGHE</t>
  </si>
  <si>
    <t>Commercial Building High Eff</t>
  </si>
  <si>
    <t>CCWELCLEDM</t>
  </si>
  <si>
    <t>CCWELCHEDM</t>
  </si>
  <si>
    <t>CDWELCLEDM</t>
  </si>
  <si>
    <t>CDWELCHEDM</t>
  </si>
  <si>
    <t>CTFLEDM</t>
  </si>
  <si>
    <t>CTFHEDM</t>
  </si>
  <si>
    <t>CSHRLEDM</t>
  </si>
  <si>
    <t>CSHRHEDM</t>
  </si>
  <si>
    <t>CFCTLEDM</t>
  </si>
  <si>
    <t>CFCTHEDM</t>
  </si>
  <si>
    <t>CLKLEDM</t>
  </si>
  <si>
    <t>CLKHEDM</t>
  </si>
  <si>
    <t>CHVACLEDM</t>
  </si>
  <si>
    <t>CHVACHEDM</t>
  </si>
  <si>
    <t>CBROOFDM</t>
  </si>
  <si>
    <t>CWTROOFDM</t>
  </si>
  <si>
    <t>CGROOF6DM</t>
  </si>
  <si>
    <t>CGROOF12DM</t>
  </si>
  <si>
    <t>CBLDGLEDM</t>
  </si>
  <si>
    <t>CBLDGMEDM</t>
  </si>
  <si>
    <t>CBLDGHEDM</t>
  </si>
  <si>
    <t>*Water End Use Technologies in the Residential Sector</t>
  </si>
  <si>
    <t>RCWELCLE</t>
  </si>
  <si>
    <t>RCWELCHE</t>
  </si>
  <si>
    <t>RDWELCLE</t>
  </si>
  <si>
    <t>RDWELCHE</t>
  </si>
  <si>
    <t>RTFLE</t>
  </si>
  <si>
    <t>Residential Toilet Low Eff</t>
  </si>
  <si>
    <t>RTFME</t>
  </si>
  <si>
    <t>Residential Toilet Medium Eff</t>
  </si>
  <si>
    <t>RTFHE</t>
  </si>
  <si>
    <t>Residential Toilet High Eff</t>
  </si>
  <si>
    <t>RSHRLE</t>
  </si>
  <si>
    <t>Residential Shower Low Eff</t>
  </si>
  <si>
    <t>RSHRME</t>
  </si>
  <si>
    <t>Residential Shower Medium Eff</t>
  </si>
  <si>
    <t>RSHRHE</t>
  </si>
  <si>
    <t>Residential Shower High Eff</t>
  </si>
  <si>
    <t>RFCTLE</t>
  </si>
  <si>
    <t>Residential Faucet Low Eff</t>
  </si>
  <si>
    <t>RFCTME</t>
  </si>
  <si>
    <t>Residential Faucet Medium Eff</t>
  </si>
  <si>
    <t>RFCTHE</t>
  </si>
  <si>
    <t>Residential Faucet High Eff</t>
  </si>
  <si>
    <t>RLKLE</t>
  </si>
  <si>
    <t>Residential Leaks No Retrofit</t>
  </si>
  <si>
    <t>RLKME</t>
  </si>
  <si>
    <t>Residential Leaks Partially Retrofitted</t>
  </si>
  <si>
    <t>RLKHE</t>
  </si>
  <si>
    <t>Residential Leaks Fully Retrofitted</t>
  </si>
  <si>
    <t>RHVACLE</t>
  </si>
  <si>
    <t>Residential HVAC Low Eff</t>
  </si>
  <si>
    <t>RHVACHE</t>
  </si>
  <si>
    <t>Residential HVAC High Eff</t>
  </si>
  <si>
    <t>RBROOF</t>
  </si>
  <si>
    <t>RWTROOF</t>
  </si>
  <si>
    <t>RGROOF6</t>
  </si>
  <si>
    <t>RGROOF12</t>
  </si>
  <si>
    <t>RBLDLE</t>
  </si>
  <si>
    <t>RBLDME</t>
  </si>
  <si>
    <t>Residential Building Medium Eff</t>
  </si>
  <si>
    <t>RBLDHE</t>
  </si>
  <si>
    <t>RCWELCLEDM</t>
  </si>
  <si>
    <t>RCWELCHEDM</t>
  </si>
  <si>
    <t>RDWELCLEDM</t>
  </si>
  <si>
    <t>RDWELCHEDM</t>
  </si>
  <si>
    <t>RTFLEDM</t>
  </si>
  <si>
    <t>RTFMEDM</t>
  </si>
  <si>
    <t>RTFHEDM</t>
  </si>
  <si>
    <t>RSHRLEDM</t>
  </si>
  <si>
    <t>RSHRMEDM</t>
  </si>
  <si>
    <t>RSHRHEDM</t>
  </si>
  <si>
    <t>RFCTLEDM</t>
  </si>
  <si>
    <t>RFCTMEDM</t>
  </si>
  <si>
    <t>RFCTHEDM</t>
  </si>
  <si>
    <t>RLKLEDM</t>
  </si>
  <si>
    <t>RLKMEDM</t>
  </si>
  <si>
    <t>Residential Leaks Retrofitted</t>
  </si>
  <si>
    <t>RLKHEDM</t>
  </si>
  <si>
    <t>RHVACLEDM</t>
  </si>
  <si>
    <t>RHVACHEDM</t>
  </si>
  <si>
    <t>RBLDMEDM</t>
  </si>
  <si>
    <t>*Building Types in the Industrial Sector</t>
  </si>
  <si>
    <t>IHMFHE</t>
  </si>
  <si>
    <t>High Eff Heavy Manufacturing</t>
  </si>
  <si>
    <t>IHMFME</t>
  </si>
  <si>
    <t>Medium Eff Heavy Manufacturing</t>
  </si>
  <si>
    <t>IHMFLE</t>
  </si>
  <si>
    <t>Low Eff Heavy Manufacturing</t>
  </si>
  <si>
    <t>ILMFHE</t>
  </si>
  <si>
    <t>High Eff Light Manufacturing</t>
  </si>
  <si>
    <t>ILMFME</t>
  </si>
  <si>
    <t>Medium Eff Light Manufacturing</t>
  </si>
  <si>
    <t>ILMFLE</t>
  </si>
  <si>
    <t>Low Eff Light Manufacturing</t>
  </si>
  <si>
    <t>IWHHE</t>
  </si>
  <si>
    <t>High Eff Warehouse</t>
  </si>
  <si>
    <t>IWHME</t>
  </si>
  <si>
    <t>Medium Eff Warehouse</t>
  </si>
  <si>
    <t>IWHLE</t>
  </si>
  <si>
    <t>Low Eff Warehouse</t>
  </si>
  <si>
    <t>ISMHE</t>
  </si>
  <si>
    <t>High Eff Steel Mill</t>
  </si>
  <si>
    <t>ISMME</t>
  </si>
  <si>
    <t>Medium Eff Steel Mill</t>
  </si>
  <si>
    <t>ISMLE</t>
  </si>
  <si>
    <t>Low Eff Steel Mill</t>
  </si>
  <si>
    <t>IBLDHE</t>
  </si>
  <si>
    <t>High Eff Industrial Building</t>
  </si>
  <si>
    <t>IBLDME</t>
  </si>
  <si>
    <t>Medium Eff Industrial Building</t>
  </si>
  <si>
    <t>IBLDLE</t>
  </si>
  <si>
    <t>Low Eff Industrial Building</t>
  </si>
  <si>
    <t>IHMFHEDM</t>
  </si>
  <si>
    <t>High Eff Heavy Manufacturing Pass Thru</t>
  </si>
  <si>
    <t>IHMFMEDM</t>
  </si>
  <si>
    <t>Medium Eff Heavy Manufacturing Pass Thru</t>
  </si>
  <si>
    <t>IHMFLEDM</t>
  </si>
  <si>
    <t>Low Eff Heavy Manufacturing Pass Thru</t>
  </si>
  <si>
    <t>ILMFHEDM</t>
  </si>
  <si>
    <t>High Eff Light Manufacturing Pass Thru</t>
  </si>
  <si>
    <t>ILMFMEDM</t>
  </si>
  <si>
    <t>Medium Eff Light Manufacturing Pass Thru</t>
  </si>
  <si>
    <t>ILMFLEDM</t>
  </si>
  <si>
    <t>Low Eff Light Manufacturing Pass Thru</t>
  </si>
  <si>
    <t>IWHHEDM</t>
  </si>
  <si>
    <t>High Eff Warehouse Pass Thru</t>
  </si>
  <si>
    <t>IWHMEDM</t>
  </si>
  <si>
    <t>Medium Eff Warehouse Pass Thru</t>
  </si>
  <si>
    <t>IWHLEDM</t>
  </si>
  <si>
    <t>Low Eff Warehouse Pass Thru</t>
  </si>
  <si>
    <t>ISMHEDM</t>
  </si>
  <si>
    <t>High Eff Steel Mill Pass Thru</t>
  </si>
  <si>
    <t>ISMMEDM</t>
  </si>
  <si>
    <t>Medium Eff Steel Mill Pass Thru</t>
  </si>
  <si>
    <t>ISMLEDM</t>
  </si>
  <si>
    <t>Low Eff Steel Mill Pass Thru</t>
  </si>
  <si>
    <t>IBLDHEDM</t>
  </si>
  <si>
    <t>High Eff Industrial Building Pass Thru</t>
  </si>
  <si>
    <t>IBLDMEDM</t>
  </si>
  <si>
    <t>Medium Eff Industrial Building Pass Thru</t>
  </si>
  <si>
    <t>IBLDLEDM</t>
  </si>
  <si>
    <t>Low Eff Industrial Building Pass Thru</t>
  </si>
  <si>
    <t>*Building Types in the Commercial Sector</t>
  </si>
  <si>
    <t>CORHE</t>
  </si>
  <si>
    <t>High Eff Office/Retail</t>
  </si>
  <si>
    <t>CORME</t>
  </si>
  <si>
    <t>Medium Eff Office/Retail</t>
  </si>
  <si>
    <t>CORLE</t>
  </si>
  <si>
    <t>Low Eff Office/Retail</t>
  </si>
  <si>
    <t>CGVHE</t>
  </si>
  <si>
    <t>High Eff Government</t>
  </si>
  <si>
    <t>CGVME</t>
  </si>
  <si>
    <t>Medium Eff Government</t>
  </si>
  <si>
    <t>CGVLE</t>
  </si>
  <si>
    <t>Low Eff Government</t>
  </si>
  <si>
    <t>CEDHE</t>
  </si>
  <si>
    <t>High Eff Education</t>
  </si>
  <si>
    <t>CEDME</t>
  </si>
  <si>
    <t>Medium Eff Education</t>
  </si>
  <si>
    <t>CEDLE</t>
  </si>
  <si>
    <t>Low Eff Education</t>
  </si>
  <si>
    <t>CHEHE</t>
  </si>
  <si>
    <t>High Eff Health</t>
  </si>
  <si>
    <t>CHEME</t>
  </si>
  <si>
    <t>Medium Eff Health</t>
  </si>
  <si>
    <t>CHELE</t>
  </si>
  <si>
    <t>Low Eff Health</t>
  </si>
  <si>
    <t>CBLDHE</t>
  </si>
  <si>
    <t>High Eff Commercial Building</t>
  </si>
  <si>
    <t>CBLDME</t>
  </si>
  <si>
    <t>Medium Eff Commercial Building</t>
  </si>
  <si>
    <t>CBLDLE</t>
  </si>
  <si>
    <t>Low Eff Commercial Building</t>
  </si>
  <si>
    <t>CORHEDM</t>
  </si>
  <si>
    <t>High Eff Office/Retail Pass Thru</t>
  </si>
  <si>
    <t>CORMEDM</t>
  </si>
  <si>
    <t>Medium Eff Office/Retail Pass Thru</t>
  </si>
  <si>
    <t>CORLEDM</t>
  </si>
  <si>
    <t>Low Eff Office/Retail Pass Thru</t>
  </si>
  <si>
    <t>CGVHEDM</t>
  </si>
  <si>
    <t>High Eff Government Pass Thru</t>
  </si>
  <si>
    <t>CGVMEDM</t>
  </si>
  <si>
    <t>Medium Eff Government Pass Thru</t>
  </si>
  <si>
    <t>CGVLEDM</t>
  </si>
  <si>
    <t>Low Eff Government Pass Thru</t>
  </si>
  <si>
    <t>CEDHEDM</t>
  </si>
  <si>
    <t>High Eff Education Pass Thru</t>
  </si>
  <si>
    <t>CEDMEDM</t>
  </si>
  <si>
    <t>Medium Eff Education Pass Thru</t>
  </si>
  <si>
    <t>CEDLEDM</t>
  </si>
  <si>
    <t>Low Eff Education Pass Thru</t>
  </si>
  <si>
    <t>CHEHEDM</t>
  </si>
  <si>
    <t>High Eff Health Pass Thru</t>
  </si>
  <si>
    <t>CHEMEDM</t>
  </si>
  <si>
    <t>Medium Eff Health Pass Thru</t>
  </si>
  <si>
    <t>CHELEDM</t>
  </si>
  <si>
    <t>Low Eff Health Pass Thru</t>
  </si>
  <si>
    <t>CBLDHEDM</t>
  </si>
  <si>
    <t>High Eff Commercial Building Pass Thru</t>
  </si>
  <si>
    <t>CBLDMEDM</t>
  </si>
  <si>
    <t>Medium Eff Commercial Building Pass Thru</t>
  </si>
  <si>
    <t>CBLDLEDM</t>
  </si>
  <si>
    <t>Low Eff Commercial Building Pass Thru</t>
  </si>
  <si>
    <t>*Building Types in the Residential Sector</t>
  </si>
  <si>
    <t>RAPTHE</t>
  </si>
  <si>
    <t>High Eff Apartment/Condo/Hotel</t>
  </si>
  <si>
    <t>RAPTME</t>
  </si>
  <si>
    <t>Medium Eff Apartment/Condo/Hotel</t>
  </si>
  <si>
    <t>RAPTLE</t>
  </si>
  <si>
    <t>Low Eff Apartment/Condo/Hotel</t>
  </si>
  <si>
    <t>RSAHE</t>
  </si>
  <si>
    <t>High Eff Small Apartment</t>
  </si>
  <si>
    <t>RSAME</t>
  </si>
  <si>
    <t>Medium Eff Small Apartment</t>
  </si>
  <si>
    <t>RSALE</t>
  </si>
  <si>
    <t>Low Eff Small Apartment</t>
  </si>
  <si>
    <t>RLHHE</t>
  </si>
  <si>
    <t>High Eff Large Hotel</t>
  </si>
  <si>
    <t>RLHME</t>
  </si>
  <si>
    <t>Medium Eff Large Hotel</t>
  </si>
  <si>
    <t>RLHLE</t>
  </si>
  <si>
    <t>Low Eff Large Hotel</t>
  </si>
  <si>
    <t>RSHHE</t>
  </si>
  <si>
    <t>High Eff Small Hotel</t>
  </si>
  <si>
    <t>RSHME</t>
  </si>
  <si>
    <t>Medium Eff Small Hotel</t>
  </si>
  <si>
    <t>RSHLE</t>
  </si>
  <si>
    <t>Low Eff Small Hotel</t>
  </si>
  <si>
    <t>RSFDHE</t>
  </si>
  <si>
    <t>High Eff Single Family Dwelling</t>
  </si>
  <si>
    <t>RSFDME</t>
  </si>
  <si>
    <t>Medium Eff Single Family Dwelling</t>
  </si>
  <si>
    <t>RSFDLE</t>
  </si>
  <si>
    <t>Low Eff Single Family Dwelling</t>
  </si>
  <si>
    <t>RAPTHEDM</t>
  </si>
  <si>
    <t>High Eff Apartment/Condo/Hotel Pass Thru</t>
  </si>
  <si>
    <t>RAPTMEDM</t>
  </si>
  <si>
    <t>Medium Eff Apartment/Condo/Hotel Pass Thru</t>
  </si>
  <si>
    <t>RAPTLEDM</t>
  </si>
  <si>
    <t>Low Eff Apartment/Condo/Hotel Pass Thru</t>
  </si>
  <si>
    <t>RSAHEDM</t>
  </si>
  <si>
    <t>High Eff Small Apartment Pass Thru</t>
  </si>
  <si>
    <t>RSAMEDM</t>
  </si>
  <si>
    <t>Medium Eff Small Apartment Pass Thru</t>
  </si>
  <si>
    <t>RSALEDM</t>
  </si>
  <si>
    <t>Low Eff Small Apartment Pass Thru</t>
  </si>
  <si>
    <t>RLHHEDM</t>
  </si>
  <si>
    <t>High Eff Large Hotel Pass Thru</t>
  </si>
  <si>
    <t>RLHMEDM</t>
  </si>
  <si>
    <t>Medium Eff Large Hotel Pass Thru</t>
  </si>
  <si>
    <t>RLHLEDM</t>
  </si>
  <si>
    <t>Low Eff Large Hotel Pass Thru</t>
  </si>
  <si>
    <t>RSHHEDM</t>
  </si>
  <si>
    <t>High Eff Small Hotel Pass Thru</t>
  </si>
  <si>
    <t>RSHMEDM</t>
  </si>
  <si>
    <t>Medium Eff Small Hotel Pass Thru</t>
  </si>
  <si>
    <t>RSHLEDM</t>
  </si>
  <si>
    <t>Low Eff Small Hotel Pass Thru</t>
  </si>
  <si>
    <t>RSFDHEDM</t>
  </si>
  <si>
    <t>High Eff Single Family Dwelling Pass Thru</t>
  </si>
  <si>
    <t>RSFDMEDM</t>
  </si>
  <si>
    <t>Medium Eff Single Family Dwelling Pass Thru</t>
  </si>
  <si>
    <t>RSFDLEDM</t>
  </si>
  <si>
    <t>Low Eff Single Family Dwelling Pass Thru</t>
  </si>
  <si>
    <t>* Dummy/Backstop Demand Technologies</t>
  </si>
  <si>
    <t>ZZDMYRRFDM</t>
  </si>
  <si>
    <t>Dummy technology to meet RWROOFDM</t>
  </si>
  <si>
    <t>ZZDMYCRFDM</t>
  </si>
  <si>
    <t>Dummy technology to meet CWROOFDM</t>
  </si>
  <si>
    <t>ZZDMYIRFDM</t>
  </si>
  <si>
    <t>Dummy technology to meet IWROOFDM</t>
  </si>
  <si>
    <t>ZZDMYRBLD</t>
  </si>
  <si>
    <t>Dummy RES Building to meet POPDM</t>
  </si>
  <si>
    <t>ZZDMYCBLD</t>
  </si>
  <si>
    <t>Dummy COM Building to meet POPDM</t>
  </si>
  <si>
    <t>ZZDMYIBLD</t>
  </si>
  <si>
    <t>Dummy IND Building to meet POPDM</t>
  </si>
  <si>
    <t>*R3,R6</t>
  </si>
  <si>
    <t>ZZWFLT</t>
  </si>
  <si>
    <t>Dummy Water Filtration Technology</t>
  </si>
  <si>
    <t>ZZWPMPX</t>
  </si>
  <si>
    <t>Dummy Water Pumping Technology for Wastewater</t>
  </si>
  <si>
    <t>ZZWPMPY</t>
  </si>
  <si>
    <t>Dummy Water Pumping Technology for Stormwater</t>
  </si>
  <si>
    <t>ZZWWTPX</t>
  </si>
  <si>
    <t>Dummy WWTP for  Wastewater</t>
  </si>
  <si>
    <t>ZZWWTPY</t>
  </si>
  <si>
    <t>Dummy WWTP for Stormwater</t>
  </si>
  <si>
    <t>* Building Retrofit &amp;Green Infrastructure Technologies</t>
  </si>
  <si>
    <t>XELCRBLD</t>
  </si>
  <si>
    <t>Collects ELC for use in buildings</t>
  </si>
  <si>
    <t>XNGARBLD</t>
  </si>
  <si>
    <t>Collects NGA for use in buildings</t>
  </si>
  <si>
    <t>XRFLRBLD</t>
  </si>
  <si>
    <t>Collects RFL for use in buildings</t>
  </si>
  <si>
    <t>XDSLRBLD</t>
  </si>
  <si>
    <t>Collects DSL for use in buildings</t>
  </si>
  <si>
    <t>RBLDBAUHE</t>
  </si>
  <si>
    <t>High efficiency building energy without retrofits</t>
  </si>
  <si>
    <t>RBLDBAU</t>
  </si>
  <si>
    <t>Building energy without retrofits</t>
  </si>
  <si>
    <t>RBLDR10</t>
  </si>
  <si>
    <t>Building retrofit for 10% energy reduction</t>
  </si>
  <si>
    <t>RBLDR25</t>
  </si>
  <si>
    <t>Building retrofit for 25% energy reduction</t>
  </si>
  <si>
    <t>RBLDR50</t>
  </si>
  <si>
    <t>Building retrofit for 50% energy reduction</t>
  </si>
  <si>
    <t>RELCHE</t>
  </si>
  <si>
    <t>High efficiency building ELC without retrofits</t>
  </si>
  <si>
    <t>RELCBAU</t>
  </si>
  <si>
    <t>Building ELC without retrofits</t>
  </si>
  <si>
    <t>RELCR10</t>
  </si>
  <si>
    <t>Building ELC retrofit for 10% energy reduction</t>
  </si>
  <si>
    <t>RELCR25</t>
  </si>
  <si>
    <t>Building ELC retrofit for 25% energy reduction</t>
  </si>
  <si>
    <t>RELCR50</t>
  </si>
  <si>
    <t>Building ELC retrofit for 50% energy reduction</t>
  </si>
  <si>
    <t>*Green Infrastructure Heating &amp; Cooling Pass Through Technologies</t>
  </si>
  <si>
    <t>RSHRFBLK</t>
  </si>
  <si>
    <t>Heating provided by black roofs</t>
  </si>
  <si>
    <t>RSHRFWT</t>
  </si>
  <si>
    <t>Heating provided by white roofs</t>
  </si>
  <si>
    <t>RSHRFG6</t>
  </si>
  <si>
    <t>Heating provided by 6 inch green roofs</t>
  </si>
  <si>
    <t>RSHRFG12</t>
  </si>
  <si>
    <t>Heating provided by 12 inch green roofs</t>
  </si>
  <si>
    <t>RSCRFBLK</t>
  </si>
  <si>
    <t>Cooling provided by black roofs</t>
  </si>
  <si>
    <t>RSCRFWT</t>
  </si>
  <si>
    <t>Cooling provided by white roofs</t>
  </si>
  <si>
    <t>RSCRFG6</t>
  </si>
  <si>
    <t>Cooling provided by 6 inch green roofs</t>
  </si>
  <si>
    <t>RSCRFG12</t>
  </si>
  <si>
    <t>Cooling provided by 12 inch green roofs</t>
  </si>
  <si>
    <t>CommData</t>
  </si>
  <si>
    <t>~FI_T</t>
  </si>
  <si>
    <t>*CommDesc</t>
  </si>
  <si>
    <t>*Units</t>
  </si>
  <si>
    <t>COM_PROJ~2010</t>
  </si>
  <si>
    <t>COM_PROJ~2015</t>
  </si>
  <si>
    <t>COM_PROJ~2020</t>
  </si>
  <si>
    <t>COM_PROJ~2025</t>
  </si>
  <si>
    <t>COM_PROJ~2030</t>
  </si>
  <si>
    <t>COM_PROJ~2035</t>
  </si>
  <si>
    <t>COM_PROJ~2040</t>
  </si>
  <si>
    <t>COM_PROJ~2045</t>
  </si>
  <si>
    <t>COM_PROJ~2050</t>
  </si>
  <si>
    <t>COM_PROJ~2055</t>
  </si>
  <si>
    <t>COM_FR~IDAM</t>
  </si>
  <si>
    <t>COM_FR~IDPM</t>
  </si>
  <si>
    <t>COM_FR~IN</t>
  </si>
  <si>
    <t>COM_FR~IP</t>
  </si>
  <si>
    <t>COM_FR~SDAM</t>
  </si>
  <si>
    <t>COM_FR~SDPM</t>
  </si>
  <si>
    <t>COM_FR~SN</t>
  </si>
  <si>
    <t>COM_FR~SP</t>
  </si>
  <si>
    <t>COM_FR~WDAM</t>
  </si>
  <si>
    <t>COM_FR~WDPM</t>
  </si>
  <si>
    <t>COM_FR~WN</t>
  </si>
  <si>
    <t>COM_FR~WP</t>
  </si>
  <si>
    <t>ELF</t>
  </si>
  <si>
    <t>*Brooklyn</t>
  </si>
  <si>
    <t>R2</t>
  </si>
  <si>
    <t>*R2</t>
  </si>
  <si>
    <t>*Bronx</t>
  </si>
  <si>
    <t>R3</t>
  </si>
  <si>
    <t>*Manhattan</t>
  </si>
  <si>
    <t>*Staten Island</t>
  </si>
  <si>
    <t>R5</t>
  </si>
  <si>
    <t>*Queens</t>
  </si>
  <si>
    <t>R6</t>
  </si>
  <si>
    <t>* Water Demand scenario</t>
  </si>
  <si>
    <t>*Maximum</t>
  </si>
  <si>
    <t>* Water End Use Demands</t>
  </si>
  <si>
    <t>* Uvol units</t>
  </si>
  <si>
    <t>*MN Tonnes/year</t>
  </si>
  <si>
    <t>* NYC Water Demand for Clothes Washing</t>
  </si>
  <si>
    <t>Demand for clothes washing (Mgal/year for highest efficiency appliances)</t>
  </si>
  <si>
    <t>* NYC Water Demand for Showers</t>
  </si>
  <si>
    <t>Demand for showers (Mgal/year with highest efficiency fixtures)</t>
  </si>
  <si>
    <t>* NYC Water Demand for Faucets</t>
  </si>
  <si>
    <t>Demand for faucets (Mgal/year with highest efficiency fixtures)</t>
  </si>
  <si>
    <t>* NYC Water Demand for Dishwashers</t>
  </si>
  <si>
    <t>Demand for dishwashers (Mgal/year with highest efficiency appliances)</t>
  </si>
  <si>
    <t>* NYC Water Demand for Toilets</t>
  </si>
  <si>
    <t>Demand for toilets (Mgal/year with highest efficiency appliances)</t>
  </si>
  <si>
    <t>* NYC Water Demand for Landscaping/Other Uses</t>
  </si>
  <si>
    <t>Demand for leaks/other uses (Mgal/year)</t>
  </si>
  <si>
    <t>* NYC Water Demand for HVAC</t>
  </si>
  <si>
    <t>Demand for HVAC (Mgal/year with highest efficiency appliances)</t>
  </si>
  <si>
    <t>* NYC Rain on Residential Roofs</t>
  </si>
  <si>
    <t>Annual rainfall on roofs (Mgal/year)</t>
  </si>
  <si>
    <t>* Determined by multiplying annual average rainfall (45 inches) by 0.623 gallons/ft2-inch by total industrial rooftop area drawn from NYC PLUTO data</t>
  </si>
  <si>
    <t>** COMMERCIAL WATER END USE DEMAND</t>
  </si>
  <si>
    <t>CWCW</t>
  </si>
  <si>
    <t>CWSHR</t>
  </si>
  <si>
    <t>CWFCT</t>
  </si>
  <si>
    <t>CWDW</t>
  </si>
  <si>
    <t>CWTF</t>
  </si>
  <si>
    <t>CWLK</t>
  </si>
  <si>
    <t>CWHVAC</t>
  </si>
  <si>
    <t>* RESIDENTIAL WATER END USE DEMAND</t>
  </si>
  <si>
    <t>RWCW</t>
  </si>
  <si>
    <t>RWSHR</t>
  </si>
  <si>
    <t>RWFCT</t>
  </si>
  <si>
    <t>RWDW</t>
  </si>
  <si>
    <t>RWTF</t>
  </si>
  <si>
    <t>RWLK</t>
  </si>
  <si>
    <t>RWHVAC</t>
  </si>
  <si>
    <t>* Determined by multiplying annual average rainfall (45 inches) by 0.623 gallons/ft2-inch by total rooftop area drawn from NYC PLUTO data</t>
  </si>
  <si>
    <t>* Water Supply and Filtration Demand (Mgal/year equals the maximum demand calculated for each customer sector)</t>
  </si>
  <si>
    <t>* Brooklyn</t>
  </si>
  <si>
    <t>Industrial water demand</t>
  </si>
  <si>
    <t>Commercial water demand</t>
  </si>
  <si>
    <t>Residential water demand</t>
  </si>
  <si>
    <t>Wastewater from industrial sector</t>
  </si>
  <si>
    <t>Wastewater from Commercial sector</t>
  </si>
  <si>
    <t>Wastewater from residential sector</t>
  </si>
  <si>
    <t>Total wastewater fed into sewers</t>
  </si>
  <si>
    <t>WWWTP</t>
  </si>
  <si>
    <t>Demand to pull wotal water fed into WWTPs</t>
  </si>
  <si>
    <t>Demand for treated wastewater</t>
  </si>
  <si>
    <t>* Bronx</t>
  </si>
  <si>
    <t>* Manhattan</t>
  </si>
  <si>
    <t>* Staten Island</t>
  </si>
  <si>
    <t>* Queens</t>
  </si>
  <si>
    <t>* Total Industrial Water Demand</t>
  </si>
  <si>
    <t>Total Industrial drinking water demand</t>
  </si>
  <si>
    <t>Total Industrial rainfaill</t>
  </si>
  <si>
    <t>Total Industrial sewer water</t>
  </si>
  <si>
    <t>IWWWTP</t>
  </si>
  <si>
    <t>Total Industrial water sent to WWTPs</t>
  </si>
  <si>
    <t>Total Industrial wastewater treated</t>
  </si>
  <si>
    <t>* Total Commercial Water Demand</t>
  </si>
  <si>
    <t>Total Commercial drinking water demand</t>
  </si>
  <si>
    <t>Total Commercial rainfaill</t>
  </si>
  <si>
    <t>Total Commercial sewer water</t>
  </si>
  <si>
    <t>RWWWTP</t>
  </si>
  <si>
    <t>Total Commercial water sent to WWTPs</t>
  </si>
  <si>
    <t>Total Commercial wastewater treated</t>
  </si>
  <si>
    <t>* Total Residential Water Demand</t>
  </si>
  <si>
    <t>Total Residential drinking water demand</t>
  </si>
  <si>
    <t>Total Residential rainfaill</t>
  </si>
  <si>
    <t>Total Residential sewer water</t>
  </si>
  <si>
    <t>Total Residential water sent to WWTPs</t>
  </si>
  <si>
    <t>Total Residential wastewater treated</t>
  </si>
  <si>
    <t>* Total NYC Water Demand</t>
  </si>
  <si>
    <t>Total drinking water demand</t>
  </si>
  <si>
    <t>WRAIN_DM</t>
  </si>
  <si>
    <t>Total rainfaill</t>
  </si>
  <si>
    <t>Total sewer water</t>
  </si>
  <si>
    <t>Total water sent to WWTPs</t>
  </si>
  <si>
    <t>Total wastewater treated</t>
  </si>
  <si>
    <t>*Dummy Demand</t>
  </si>
  <si>
    <t>ZZWSWR</t>
  </si>
  <si>
    <t>Overflow demand for sewers</t>
  </si>
  <si>
    <t>ZZWWWTP</t>
  </si>
  <si>
    <t>Overflow demand for WWTP</t>
  </si>
  <si>
    <t>*NYC Population</t>
  </si>
  <si>
    <t>*R1</t>
  </si>
  <si>
    <t>Northeast and Mid-Atlantic</t>
  </si>
  <si>
    <t>TechData</t>
  </si>
  <si>
    <t>*TechDesc</t>
  </si>
  <si>
    <t>CommIN</t>
  </si>
  <si>
    <t>CommOUT</t>
  </si>
  <si>
    <t>NCAP_START</t>
  </si>
  <si>
    <t>NCAP_TLIFE</t>
  </si>
  <si>
    <t>NCAP_COST</t>
  </si>
  <si>
    <t>EFF</t>
  </si>
  <si>
    <t>Share~UP</t>
  </si>
  <si>
    <t>NCAP_AF~R2</t>
  </si>
  <si>
    <t>NCAP_AF~R3</t>
  </si>
  <si>
    <t>NCAP_AF~R4</t>
  </si>
  <si>
    <t>NCAP_AF~R5</t>
  </si>
  <si>
    <t>NCAP_AF~R6</t>
  </si>
  <si>
    <t>NCAP_FOM</t>
  </si>
  <si>
    <t>NCAP_DRATE</t>
  </si>
  <si>
    <t>PRC_RESID~R2~2010</t>
  </si>
  <si>
    <t>PRC_RESID~R3~2010</t>
  </si>
  <si>
    <t>PRC_RESID~R4~2010</t>
  </si>
  <si>
    <t>PRC_RESID~R5~2010</t>
  </si>
  <si>
    <t>PRC_RESID~R6~2010</t>
  </si>
  <si>
    <t>PRC_RESID~R2~2015</t>
  </si>
  <si>
    <t>PRC_RESID~R3~2015</t>
  </si>
  <si>
    <t>PRC_RESID~R4~2015</t>
  </si>
  <si>
    <t>PRC_RESID~R5~2015</t>
  </si>
  <si>
    <t>PRC_RESID~R6~2015</t>
  </si>
  <si>
    <t>PRC_RESID~R2~2020</t>
  </si>
  <si>
    <t>PRC_RESID~R3~2020</t>
  </si>
  <si>
    <t>PRC_RESID~R4~2020</t>
  </si>
  <si>
    <t>PRC_RESID~R5~2020</t>
  </si>
  <si>
    <t>PRC_RESID~R6~2020</t>
  </si>
  <si>
    <t>NCAP_BND~2010</t>
  </si>
  <si>
    <t>NCAP_BND~2015</t>
  </si>
  <si>
    <t>NCAP_BND~2020</t>
  </si>
  <si>
    <t>NCAP_BND~2025</t>
  </si>
  <si>
    <t>NCAP_BND~2030</t>
  </si>
  <si>
    <t>NCAP_BND~2035</t>
  </si>
  <si>
    <t>NCAP_BND~2040</t>
  </si>
  <si>
    <t>NCAP_BND~2045</t>
  </si>
  <si>
    <t>NCAP_BND~2050</t>
  </si>
  <si>
    <t>NCAP_BND~2055</t>
  </si>
  <si>
    <t>*GROWTH~2015</t>
  </si>
  <si>
    <t>*GROWTH~2020</t>
  </si>
  <si>
    <t>*GROWTH~2025</t>
  </si>
  <si>
    <t>*GROWTH~2030</t>
  </si>
  <si>
    <t>*GROWTH~2035</t>
  </si>
  <si>
    <t>*GROWTH~2040</t>
  </si>
  <si>
    <t>*GROWTH~2045</t>
  </si>
  <si>
    <t>*GROWTH~2050</t>
  </si>
  <si>
    <t>*GROWTH~2055</t>
  </si>
  <si>
    <t>*Electric Radiant Heating</t>
  </si>
  <si>
    <t>*Electric Heat Pumps</t>
  </si>
  <si>
    <t>*Natural Gas Furnaces</t>
  </si>
  <si>
    <t>*Natural Gas Radiant Heating</t>
  </si>
  <si>
    <t>*Kerosene Furnaces</t>
  </si>
  <si>
    <t>*LPG Furnaces</t>
  </si>
  <si>
    <t>*Fuel Oil (DSL) Furnaces</t>
  </si>
  <si>
    <t>*Dfuel Oil (DSL) Radiant Space Heating</t>
  </si>
  <si>
    <t>*Wood Fired Furnaces</t>
  </si>
  <si>
    <t>*Geothermal Heat Pumps</t>
  </si>
  <si>
    <t>*Natural Gas Heat Pumps</t>
  </si>
  <si>
    <t>*Room/Window AC</t>
  </si>
  <si>
    <t>*Central AC Units</t>
  </si>
  <si>
    <t>*Portable AC Units</t>
  </si>
  <si>
    <t>*Electric Water Heaters</t>
  </si>
  <si>
    <t>*Fuel Oil (DSL) Water Heaters</t>
  </si>
  <si>
    <t>*UTILITY SCALE CHP - WH</t>
  </si>
  <si>
    <t>*Gas Water Heaters</t>
  </si>
  <si>
    <t>*Lighting</t>
  </si>
  <si>
    <t>* Residential Other</t>
  </si>
  <si>
    <t>Mt, Mt/a</t>
  </si>
  <si>
    <t>RSHERDBS05</t>
  </si>
  <si>
    <t>Electric Radiant Base.RSH.ELC.05</t>
  </si>
  <si>
    <t>RSHEFRV120</t>
  </si>
  <si>
    <t>Electric Resistance Furnace Ver1.RSH.ELC.20</t>
  </si>
  <si>
    <t>RSHEFRV130</t>
  </si>
  <si>
    <t>Electric Resistance Furnace Ver1.RSH.ELC.30</t>
  </si>
  <si>
    <t>RSHEFRV230</t>
  </si>
  <si>
    <t>Electric Resistance Furnace Ver2.RSH.ELC.30</t>
  </si>
  <si>
    <t>RSHEFRV140</t>
  </si>
  <si>
    <t>Electric Resistance Furnace Ver1.RSH.ELC.40</t>
  </si>
  <si>
    <t>RSHEFRV240</t>
  </si>
  <si>
    <t>Electric Resistance Furnace Ver2.RSH.ELC.40</t>
  </si>
  <si>
    <t>RSHEFRV250</t>
  </si>
  <si>
    <t>Electric Resistance Furnace Ver2.RSH.ELC.50</t>
  </si>
  <si>
    <t>RSHEFRV220</t>
  </si>
  <si>
    <t>Electric Resistance Furnace Ver2.RSH.ELC.20</t>
  </si>
  <si>
    <t>RSHEFRV150</t>
  </si>
  <si>
    <t>Electric Resistance Furnace Ver1.RSH.ELC.50</t>
  </si>
  <si>
    <t>RSHEHPBS05</t>
  </si>
  <si>
    <t>Electric Heat Pump Base.RSH.ELC.05</t>
  </si>
  <si>
    <t>RSHEHPV115</t>
  </si>
  <si>
    <t>Electric Heat Pump Ver1.RSH.ELC.15</t>
  </si>
  <si>
    <t>RSHEHPV215</t>
  </si>
  <si>
    <t>Electric Heat Pump Ver2.RSH.ELC.15</t>
  </si>
  <si>
    <t>RSHEHPV320</t>
  </si>
  <si>
    <t>Electric Heat Pump Ver3.RSH.ELC.20</t>
  </si>
  <si>
    <t>RSHEHPV520</t>
  </si>
  <si>
    <t>Electric Heat Pump Ver5.RSH.ELC.20</t>
  </si>
  <si>
    <t>RSHEHPV430</t>
  </si>
  <si>
    <t>Electric Heat Pump Ver4.RSH.ELC.30</t>
  </si>
  <si>
    <t>RSHEHPV630</t>
  </si>
  <si>
    <t>Electric Heat Pump Ver6.RSH.ELC.30</t>
  </si>
  <si>
    <t>RSHEHPV440</t>
  </si>
  <si>
    <t>Electric Heat Pump Ver4.RSH.ELC.40</t>
  </si>
  <si>
    <t>RSHEHPV640</t>
  </si>
  <si>
    <t>Electric Heat Pump Ver6.RSH.ELC.40</t>
  </si>
  <si>
    <t>RSHEHPV210</t>
  </si>
  <si>
    <t>Electric Heat Pump Ver2.RSH.ELC.10</t>
  </si>
  <si>
    <t>RSHEHPV310</t>
  </si>
  <si>
    <t>Electric Heat Pump Ver3.RSH.ELC.10</t>
  </si>
  <si>
    <t>RSHEHPV315</t>
  </si>
  <si>
    <t>Electric Heat Pump Ver3.RSH.ELC.15</t>
  </si>
  <si>
    <t>RSHEHPV330</t>
  </si>
  <si>
    <t>Electric Heat Pump Ver3.RSH.ELC.30</t>
  </si>
  <si>
    <t>RSHEHPV410</t>
  </si>
  <si>
    <t>Electric Heat Pump Ver4.RSH.ELC.10</t>
  </si>
  <si>
    <t>RSHEHPV420</t>
  </si>
  <si>
    <t>Electric Heat Pump Ver4.RSH.ELC.20</t>
  </si>
  <si>
    <t>RSHEHPV435</t>
  </si>
  <si>
    <t>Electric Heat Pump Ver4.RSH.ELC.35</t>
  </si>
  <si>
    <t>RSHNFRBS05</t>
  </si>
  <si>
    <t>Natural Gas Furnace Base.RSH.NGA.05</t>
  </si>
  <si>
    <t>RSHNFRV115</t>
  </si>
  <si>
    <t>Natural Gas Furnace Ver1.RSH.NGA.15</t>
  </si>
  <si>
    <t>RSHNFRV215</t>
  </si>
  <si>
    <t>Natural Gas Furnace Ver2.RSH.NGA.15</t>
  </si>
  <si>
    <t>RSHNFRV320</t>
  </si>
  <si>
    <t>Natural Gas Furnace Ver3.RSH.NGA.20</t>
  </si>
  <si>
    <t>RSHNFRV520</t>
  </si>
  <si>
    <t>Natural Gas Furnace Ver5.RSH.NGA.20</t>
  </si>
  <si>
    <t>RSHNFRV430</t>
  </si>
  <si>
    <t>Natural Gas Furnace Ver4.RSH.NGA.30</t>
  </si>
  <si>
    <t>RSHNFRV630</t>
  </si>
  <si>
    <t>Natural Gas Furnace Ver6.RSH.NGA.30</t>
  </si>
  <si>
    <t>RSHNFRV440</t>
  </si>
  <si>
    <t>Natural Gas Furnace Ver4.RSH.NGA.40</t>
  </si>
  <si>
    <t>RSHNFRV640</t>
  </si>
  <si>
    <t>Natural Gas Furnace Ver6.RSH.NGA.40</t>
  </si>
  <si>
    <t>RSHNFRV210</t>
  </si>
  <si>
    <t>Natural Gas Furnace Ver2.RSH.NGA.10</t>
  </si>
  <si>
    <t>RSHNFRV310</t>
  </si>
  <si>
    <t>Natural Gas Furnace Ver3.RSH.NGA.10</t>
  </si>
  <si>
    <t>RSHNFRV410</t>
  </si>
  <si>
    <t>Natural Gas Furnace Ver4.RSH.NGA.10</t>
  </si>
  <si>
    <t>RSHNFRV510</t>
  </si>
  <si>
    <t>Natural Gas Furnace Ver5.RSH.NGA.10</t>
  </si>
  <si>
    <t>RSHNFRV120</t>
  </si>
  <si>
    <t>Natural Gas Furnace Ver1.RSH.NGA.20</t>
  </si>
  <si>
    <t>RSHNFRV220</t>
  </si>
  <si>
    <t>Natural Gas Furnace Ver2.RSH.NGA.20</t>
  </si>
  <si>
    <t>RSHNFRV130</t>
  </si>
  <si>
    <t>Natural Gas Furnace Ver1.RSH.NGA.30</t>
  </si>
  <si>
    <t>RSHNFRV230</t>
  </si>
  <si>
    <t>RSHNFRV140</t>
  </si>
  <si>
    <t>Natural Gas Furnace Ver1.RSH.NGA.40</t>
  </si>
  <si>
    <t>RSHNFRV240</t>
  </si>
  <si>
    <t>RSHNFRV150</t>
  </si>
  <si>
    <t>Natural Gas Furnace Ver1.RSH.NGA.50</t>
  </si>
  <si>
    <t>RSHNFRV250</t>
  </si>
  <si>
    <t>RSHNRDBS05</t>
  </si>
  <si>
    <t>Natural Gas Radiant Base.RSH.NGA.05</t>
  </si>
  <si>
    <t>RSHNRDV115</t>
  </si>
  <si>
    <t>Natural Gas Radiant Ver1.RSH.NGA.15</t>
  </si>
  <si>
    <t>RSHNRDV120</t>
  </si>
  <si>
    <t>Natural Gas Radiant Ver1.RSH.NGA.20</t>
  </si>
  <si>
    <t>RSHNRDV215</t>
  </si>
  <si>
    <t>Natural Gas Radiant Ver2.RSH.NGA.15</t>
  </si>
  <si>
    <t>RSHNRDV220</t>
  </si>
  <si>
    <t>Natural Gas Radiant Ver2.RSH.NGA.20</t>
  </si>
  <si>
    <t>RSHNRDV315</t>
  </si>
  <si>
    <t>Natural Gas Radiant Ver3.RSH.NGA.15</t>
  </si>
  <si>
    <t>RSHNRDV210</t>
  </si>
  <si>
    <t>Natural Gas Radiant Ver2.RSH.NGA.10</t>
  </si>
  <si>
    <t>RSHNRDV310</t>
  </si>
  <si>
    <t>Natural Gas Radiant Ver3.RSH.NGA.10</t>
  </si>
  <si>
    <t>RSHKFRBS05</t>
  </si>
  <si>
    <t>Kerosene Furnace Base.RSH.KER.05</t>
  </si>
  <si>
    <t>RSHKFRV110</t>
  </si>
  <si>
    <t>Kerosene Furnace Ver1.RSH.KER.10</t>
  </si>
  <si>
    <t>RSHKFRV115</t>
  </si>
  <si>
    <t>Kerosene Furnace Ver1.RSH.KER.15</t>
  </si>
  <si>
    <t>RSHKFRV210</t>
  </si>
  <si>
    <t>Kerosene Furnace Ver2.RSH.KER.10</t>
  </si>
  <si>
    <t>RSHKFRV310</t>
  </si>
  <si>
    <t>Kerosene Furnace Ver3.RSH.KER.10</t>
  </si>
  <si>
    <t>RSHLFRBS05</t>
  </si>
  <si>
    <t>Liquid Gas Furnace Base.RSH.LPG.05</t>
  </si>
  <si>
    <t>RSHLFRV110</t>
  </si>
  <si>
    <t>Liquid Gas Furnace Ver1.RSH.LPG.10</t>
  </si>
  <si>
    <t>RSHLFRV210</t>
  </si>
  <si>
    <t>Liquid Gas Furnace Ver2.RSH.LPG.10</t>
  </si>
  <si>
    <t>RSHLFRV310</t>
  </si>
  <si>
    <t>Liquid Gas Furnace Ver3.RSH.LPG.10</t>
  </si>
  <si>
    <t>RSHLFRV410</t>
  </si>
  <si>
    <t>Liquid Gas Furnace Ver4.RSH.LPG.10</t>
  </si>
  <si>
    <t>RSHLFRV510</t>
  </si>
  <si>
    <t>Liquid Gas Furnace Ver5.RSH.LPG.10</t>
  </si>
  <si>
    <t>RSHDFRBS05</t>
  </si>
  <si>
    <t>Distillate Furnace Base.RSH.DST.05</t>
  </si>
  <si>
    <t>RSHDFRV115</t>
  </si>
  <si>
    <t>Distillate Furnace Ver1.RSH.DST.15</t>
  </si>
  <si>
    <t>RSHDRDBS05</t>
  </si>
  <si>
    <t>Distillate Radiant Base.RSH.DST.05</t>
  </si>
  <si>
    <t>RSHDRDV115</t>
  </si>
  <si>
    <t>Distillate Radiant Ver1.RSH.DST.15</t>
  </si>
  <si>
    <t>RSHWDHBS05</t>
  </si>
  <si>
    <t>Wood Heat Base.RSH.BWD.05</t>
  </si>
  <si>
    <t>RSHWDHV110</t>
  </si>
  <si>
    <t>Wood Heat Ver1.RSH.BWD.10</t>
  </si>
  <si>
    <t>RSHGHPBS05</t>
  </si>
  <si>
    <t>Geothermal Heat Pump Base.RSH.ELC.05</t>
  </si>
  <si>
    <t>RSHGHPV110</t>
  </si>
  <si>
    <t>Geothermal Heat Pump Ver1.RSH.ELC.10</t>
  </si>
  <si>
    <t>RSHGHPV210</t>
  </si>
  <si>
    <t>Geothermal Heat Pump Ver2.RSH.ELC.10</t>
  </si>
  <si>
    <t>RSHGHPV220</t>
  </si>
  <si>
    <t>Geothermal Heat Pump Ver2.RSH.ELC.20</t>
  </si>
  <si>
    <t>RSHNHPBS05</t>
  </si>
  <si>
    <t>Natural Gas Heat Pump Base.RSH.NGA.05</t>
  </si>
  <si>
    <t>RSHNHPV120</t>
  </si>
  <si>
    <t>Natural Gas Heat Pump Ver1.RSH.NGA.20</t>
  </si>
  <si>
    <t>RSHNHPV220</t>
  </si>
  <si>
    <t>Natural Gas Heat Pump Ver2.RSH.NGA.20</t>
  </si>
  <si>
    <t>RSHNHPV130</t>
  </si>
  <si>
    <t>Natural Gas Heat Pump Ver1.RSH.NGA.30</t>
  </si>
  <si>
    <t>RSHNHPV230</t>
  </si>
  <si>
    <t>Natural Gas Heat Pump Ver2.RSH.NGA.30</t>
  </si>
  <si>
    <t>RSHNHPV140</t>
  </si>
  <si>
    <t>Natural Gas Heat Pump Ver1.RSH.NGA.40</t>
  </si>
  <si>
    <t>RSHNHPV240</t>
  </si>
  <si>
    <t>Natural Gas Heat Pump Ver2.RSH.NGA.40</t>
  </si>
  <si>
    <t>RSHNHPV150</t>
  </si>
  <si>
    <t>Natural Gas Heat Pump Ver1.RSH.NGA.50</t>
  </si>
  <si>
    <t>RSHNHPV250</t>
  </si>
  <si>
    <t>Natural Gas Heat Pump Ver2.RSH.NGA.50</t>
  </si>
  <si>
    <t>RSCRACBS05</t>
  </si>
  <si>
    <t>Room AC Base.RSC.ELC.05</t>
  </si>
  <si>
    <t>RSCRACV115</t>
  </si>
  <si>
    <t>Room AC Ver1.RSC.ELC.15</t>
  </si>
  <si>
    <t>RSCRACV215</t>
  </si>
  <si>
    <t>Room AC Ver2.RSC.ELC.15</t>
  </si>
  <si>
    <t>RSCRACV320</t>
  </si>
  <si>
    <t>Room AC  Ver3.RSC.ELC.20</t>
  </si>
  <si>
    <t>RSCRACV520</t>
  </si>
  <si>
    <t>Room AC  Ver5.RSC.ELC.20</t>
  </si>
  <si>
    <t>RSCRACV430</t>
  </si>
  <si>
    <t>Room AC  Ver4.RSC.ELC.30</t>
  </si>
  <si>
    <t>RSCRACV630</t>
  </si>
  <si>
    <t>Room AC  Ver6.RSC.ELC.30</t>
  </si>
  <si>
    <t>RSCRACV440</t>
  </si>
  <si>
    <t>Room AC  Ver4.RSC.ELC.40</t>
  </si>
  <si>
    <t>RSCRACV640</t>
  </si>
  <si>
    <t>Room AC Ver6.RSC.ELC.40</t>
  </si>
  <si>
    <t>RSCRACV210</t>
  </si>
  <si>
    <t>Room AC Ver2.RSC.ELC.10</t>
  </si>
  <si>
    <t>RSCRACV130</t>
  </si>
  <si>
    <t>Room AC Ver1.RSC.ELC.30</t>
  </si>
  <si>
    <t>RSCRACV310</t>
  </si>
  <si>
    <t>Room AC Ver3.RSC.ELC.10</t>
  </si>
  <si>
    <t>RSCRACV120</t>
  </si>
  <si>
    <t>Room AC Ver1.RSC.ELC.20</t>
  </si>
  <si>
    <t>RSCRACV220</t>
  </si>
  <si>
    <t>Room AC Ver2.RSC.ELC.20</t>
  </si>
  <si>
    <t>RSCRACV230</t>
  </si>
  <si>
    <t>Room AC Ver2.RSC.ELC.30</t>
  </si>
  <si>
    <t>RSCRACV140</t>
  </si>
  <si>
    <t>Room AC Ver1.RSC.ELC.40</t>
  </si>
  <si>
    <t>RSCRACV240</t>
  </si>
  <si>
    <t>Room AC Ver2.RSC.ELC.40</t>
  </si>
  <si>
    <t>RSCRACV150</t>
  </si>
  <si>
    <t>Room AC Ver1.RSC.ELC.50</t>
  </si>
  <si>
    <t>RSCRACV250</t>
  </si>
  <si>
    <t>Room AC Ver2.RSC.ELC.50</t>
  </si>
  <si>
    <t>RSCCACBS05</t>
  </si>
  <si>
    <t>Central AC Base.RSC.ELC.05</t>
  </si>
  <si>
    <t>RSCCACV115</t>
  </si>
  <si>
    <t>Central AC Ver1.RSC.ELC.15</t>
  </si>
  <si>
    <t>RSCCACV215</t>
  </si>
  <si>
    <t>Central AC Ver2.RSC.ELC.15</t>
  </si>
  <si>
    <t>RSCCACV320</t>
  </si>
  <si>
    <t>Central AC Ver3.RSC.ELC.20</t>
  </si>
  <si>
    <t>RSCCACV520</t>
  </si>
  <si>
    <t>Central AC Ver5.RSC.ELC.20</t>
  </si>
  <si>
    <t>RSCCACV430</t>
  </si>
  <si>
    <t>Central AC Ver4.RSC.ELC.30</t>
  </si>
  <si>
    <t>RSCCACV630</t>
  </si>
  <si>
    <t>Central AC Ver6.RSC.ELC.30</t>
  </si>
  <si>
    <t>RSCCACV440</t>
  </si>
  <si>
    <t>Central AC Ver4.RSC.ELC.40</t>
  </si>
  <si>
    <t>RSCCACV640</t>
  </si>
  <si>
    <t>Central AC Ver6.RSC.ELC.40</t>
  </si>
  <si>
    <t>RSCCACV120</t>
  </si>
  <si>
    <t>Central AC Ver1.RSC.ELC.20</t>
  </si>
  <si>
    <t>RSCCACV310</t>
  </si>
  <si>
    <t xml:space="preserve">Central AC Ver3.RSC.ELC.10 </t>
  </si>
  <si>
    <t>RSCCACV220</t>
  </si>
  <si>
    <t>Central AC Ver2.RSC.ELC.20</t>
  </si>
  <si>
    <t>RSCCACV410</t>
  </si>
  <si>
    <t>Central AC Ver4.RSC.ELC.10</t>
  </si>
  <si>
    <t>RSCCACV415</t>
  </si>
  <si>
    <t>Central AC Ver4.RSC.ELC.15</t>
  </si>
  <si>
    <t>RSCCACV130</t>
  </si>
  <si>
    <t>Central AC Ver1.RSC.ELC.30</t>
  </si>
  <si>
    <t>RSCCACV230</t>
  </si>
  <si>
    <t>Central AC Ver2.RSC.ELC.30</t>
  </si>
  <si>
    <t>RSCCACV140</t>
  </si>
  <si>
    <t>Central AC Ver1.RSC.ELC.40</t>
  </si>
  <si>
    <t>RSCCACV240</t>
  </si>
  <si>
    <t>Central AC Ver2.RSC.ELC.40</t>
  </si>
  <si>
    <t>RSCCACV150</t>
  </si>
  <si>
    <t>Central AC Ver1.RSC.ELC.50</t>
  </si>
  <si>
    <t>RSCCACV250</t>
  </si>
  <si>
    <t>Central AC Ver2.RSC.ELC.50</t>
  </si>
  <si>
    <t>RSCCACP120</t>
  </si>
  <si>
    <t>Portable AC Ver1.RSC.ELC.20</t>
  </si>
  <si>
    <t>RSCCACP220</t>
  </si>
  <si>
    <t>Portable AC Ver2.RSC.ELC.20</t>
  </si>
  <si>
    <t>RSCCACP130</t>
  </si>
  <si>
    <t>Portable AC Ver4.RSC.ELC.30</t>
  </si>
  <si>
    <t>RSCCACP230</t>
  </si>
  <si>
    <t>Portable AC Ver6.RSC.ELC.30</t>
  </si>
  <si>
    <t>RSCCACP140</t>
  </si>
  <si>
    <t>Portable AC Ver4.RSC.ELC.40</t>
  </si>
  <si>
    <t>RSCCACP240</t>
  </si>
  <si>
    <t>Portable AC Ver6.RSC.ELC.40</t>
  </si>
  <si>
    <t>Portable AC Ver1.RSC.ELC.30</t>
  </si>
  <si>
    <t>Portable AC Ver2.RSC.ELC.30</t>
  </si>
  <si>
    <t>Portable AC Ver1.RSC.ELC.40</t>
  </si>
  <si>
    <t>Portable AC Ver2.RSC.ELC.40</t>
  </si>
  <si>
    <t>RSCCACP150</t>
  </si>
  <si>
    <t>Portable AC Ver1.RSC.ELC.50</t>
  </si>
  <si>
    <t>RSCCACP250</t>
  </si>
  <si>
    <t>Portable AC Ver2.RSC.ELC.50</t>
  </si>
  <si>
    <t>RSCEHPBS05</t>
  </si>
  <si>
    <t>Electric Heat Pump Base.RSC.ELC.05</t>
  </si>
  <si>
    <t>RSCEHPV115</t>
  </si>
  <si>
    <t>Electric Heat Pump Ver1.RSC.ELC.15</t>
  </si>
  <si>
    <t>RSCEHPV215</t>
  </si>
  <si>
    <t>Electric Heat Pump Ver2.RSC.ELC.15</t>
  </si>
  <si>
    <t>RSCEHPV320</t>
  </si>
  <si>
    <t>Electric Heat Pump Ver3.RSC.ELC.20</t>
  </si>
  <si>
    <t>RSCEHPV520</t>
  </si>
  <si>
    <t>Electric Heat Pump Ver5.RSC.ELC.20</t>
  </si>
  <si>
    <t>RSCEHPV430</t>
  </si>
  <si>
    <t>Electric Heat Pump Ver4.RSC.ELC.30</t>
  </si>
  <si>
    <t>RSCEHPV630</t>
  </si>
  <si>
    <t>Electric Heat Pump Ver6.RSC.ELC.30</t>
  </si>
  <si>
    <t>RSCEHPV440</t>
  </si>
  <si>
    <t>Electric Heat Pump Ver4.RSC.ELC.40</t>
  </si>
  <si>
    <t>RSCEHPV640</t>
  </si>
  <si>
    <t>Electric Heat Pump Ver6.RSC.ELC.40</t>
  </si>
  <si>
    <t>RSCEHPV210</t>
  </si>
  <si>
    <t>Electric Heat Pump Ver2.RSC.ELC.10</t>
  </si>
  <si>
    <t>RSCEHPV310</t>
  </si>
  <si>
    <t>Electric Heat Pump Ver3.RSC.ELC.10</t>
  </si>
  <si>
    <t>RSCEHPV315</t>
  </si>
  <si>
    <t>Electric Heat Pump Ver3.RSC.ELC.15</t>
  </si>
  <si>
    <t>RSCEHPV330</t>
  </si>
  <si>
    <t>Electric Heat Pump Ver3.RSC.ELC.30</t>
  </si>
  <si>
    <t>RSCEHPV410</t>
  </si>
  <si>
    <t>Electric Heat Pump Ver4.RSC.ELC.10</t>
  </si>
  <si>
    <t>RSCEHPV420</t>
  </si>
  <si>
    <t>Electric Heat Pump Ver4.RSC.ELC.20</t>
  </si>
  <si>
    <t>RSCEHPV435</t>
  </si>
  <si>
    <t>Electric Heat Pump Ver4.RSC.ELC.35</t>
  </si>
  <si>
    <t>RSCGHPBS05</t>
  </si>
  <si>
    <t>Geothermal Heat Pump Base.RSC.ELC.05</t>
  </si>
  <si>
    <t>RSCGHPV110</t>
  </si>
  <si>
    <t>Geothermal Heat Pump Ver1.RSC.ELC.10</t>
  </si>
  <si>
    <t>RSCGHPV210</t>
  </si>
  <si>
    <t>Geothermal Heat Pump Ver2.RSC.ELC.10</t>
  </si>
  <si>
    <t>RSCGHPV220</t>
  </si>
  <si>
    <t>Geothermal Heat Pump Ver2.RSC.ELC.20</t>
  </si>
  <si>
    <t>RSCNHPBS05</t>
  </si>
  <si>
    <t>Natural Gas Heat Pump Base.RSC.NGA.05</t>
  </si>
  <si>
    <t>RSCNHPV120</t>
  </si>
  <si>
    <t>Natural Gas Heat Pump Ver1.RSC.NGA.20</t>
  </si>
  <si>
    <t>RSCNHPV220</t>
  </si>
  <si>
    <t>Natural Gas Heat Pump Ver2.RSC.NGA.20</t>
  </si>
  <si>
    <t>RSCNHPV130</t>
  </si>
  <si>
    <t>Natural Gas Heat Pump Ver1.RSC.NGA.30</t>
  </si>
  <si>
    <t>RSCNHPV230</t>
  </si>
  <si>
    <t>Natural Gas Heat Pump Ver2.RSC.NGA.30</t>
  </si>
  <si>
    <t>RSCNHPV140</t>
  </si>
  <si>
    <t>Natural Gas Heat Pump Ver1.RSC.NGA.40</t>
  </si>
  <si>
    <t>RSCNHPV240</t>
  </si>
  <si>
    <t>Natural Gas Heat Pump Ver2.RSC.NGA.40</t>
  </si>
  <si>
    <t>RSCNHPV150</t>
  </si>
  <si>
    <t>Natural Gas Heat Pump Ver1.RSC.NGA.50</t>
  </si>
  <si>
    <t>RSCNHPV250</t>
  </si>
  <si>
    <t>Natural Gas Heat Pump Ver2.RSC.NGA.50</t>
  </si>
  <si>
    <t>RWHNWHBS05</t>
  </si>
  <si>
    <t>Natural Gas Base.RWH.NGA.05</t>
  </si>
  <si>
    <t>RWHNWHV115</t>
  </si>
  <si>
    <t>Natural Gas Ver1.RWH.NGA.15</t>
  </si>
  <si>
    <t>RWHNWHV215</t>
  </si>
  <si>
    <t>Natural Gas Ver2.RWH.NGA.15</t>
  </si>
  <si>
    <t>RWHNWHV320</t>
  </si>
  <si>
    <t>Natural Gas Ver3.RWH.NGA.20</t>
  </si>
  <si>
    <t>RWHNWHV520</t>
  </si>
  <si>
    <t>Natural Gas Ver5.RWH.NGA.20</t>
  </si>
  <si>
    <t>RWHNWHV430</t>
  </si>
  <si>
    <t>Natural Gas Ver4.RWH.NGA.30</t>
  </si>
  <si>
    <t>RWHNWHV630</t>
  </si>
  <si>
    <t>Natural Gas Ver6.RWH.NGA.30</t>
  </si>
  <si>
    <t>RWHNWHV440</t>
  </si>
  <si>
    <t>Natural Gas Ver4.RWH.NGA.40</t>
  </si>
  <si>
    <t>RWHNWHV640</t>
  </si>
  <si>
    <t>Natural Gas Ver6.RWH.NGA.40</t>
  </si>
  <si>
    <t>RWHNWHV210</t>
  </si>
  <si>
    <t>Natural Gas Ver2.RWH.NGA.10</t>
  </si>
  <si>
    <t>RWHNWHV310</t>
  </si>
  <si>
    <t>Natural Gas Ver3.RWH.NGA.10</t>
  </si>
  <si>
    <t>RWHNWHV120</t>
  </si>
  <si>
    <t>Natural Gas Ver1.RWH.NGA.20</t>
  </si>
  <si>
    <t>RWHNWHV220</t>
  </si>
  <si>
    <t>Natural Gas Ver2.RWH.NGA.20</t>
  </si>
  <si>
    <t>RWHNWHV130</t>
  </si>
  <si>
    <t>Natural Gas Ver1.RWH.NGA.30</t>
  </si>
  <si>
    <t>RWHNWHV230</t>
  </si>
  <si>
    <t>Natural Gas Ver2.RWH.NGA.30</t>
  </si>
  <si>
    <t>RWHNWHV140</t>
  </si>
  <si>
    <t>Natural Gas Ver1.RWH.NGA.40</t>
  </si>
  <si>
    <t>RWHNWHV240</t>
  </si>
  <si>
    <t>Natural Gas Ver2.RWH.NGA.40</t>
  </si>
  <si>
    <t>RWHNWHV150</t>
  </si>
  <si>
    <t>Natural Gas Ver1.RWH.NGA.50</t>
  </si>
  <si>
    <t>RWHNWHV250</t>
  </si>
  <si>
    <t>Natural Gas Ver2.RWH.NGA.50</t>
  </si>
  <si>
    <t>RWHEWHBS05</t>
  </si>
  <si>
    <t>Electric Base.RWH.ELC.05</t>
  </si>
  <si>
    <t>RWHEWHV115</t>
  </si>
  <si>
    <t>Electric Ver1.RWH.ELC.15</t>
  </si>
  <si>
    <t>RWHEWHV215</t>
  </si>
  <si>
    <t>Electric Ver2.RWH.ELC.15</t>
  </si>
  <si>
    <t>RWHEWHV320</t>
  </si>
  <si>
    <t>Electric Ver3.RWH.ELC.20</t>
  </si>
  <si>
    <t>RWHEWHV520</t>
  </si>
  <si>
    <t>Electric Ver5.RWH.ELC.20</t>
  </si>
  <si>
    <t>RWHEWHV430</t>
  </si>
  <si>
    <t>Electric Ver4.RWH.ELC.30</t>
  </si>
  <si>
    <t>RWHEWHV630</t>
  </si>
  <si>
    <t>Electric Ver6.RWH.ELC.30</t>
  </si>
  <si>
    <t>RWHEWHV440</t>
  </si>
  <si>
    <t>Electric Ver4.RWH.ELC.40</t>
  </si>
  <si>
    <t>RWHEWHV640</t>
  </si>
  <si>
    <t>Electric Ver6.RWH.ELC.40</t>
  </si>
  <si>
    <t>RWHEWHV210</t>
  </si>
  <si>
    <t>Electric Ver2.RWH.ELC.10</t>
  </si>
  <si>
    <t>RWHEWHV310</t>
  </si>
  <si>
    <t>Electric Ver3.RWH.ELC.10</t>
  </si>
  <si>
    <t>RWHEWHV410</t>
  </si>
  <si>
    <t>Electric Ver4.RWH.ELC.10</t>
  </si>
  <si>
    <t>RWHEWHV510</t>
  </si>
  <si>
    <t>Electric Ver5.RWH.ELC.10</t>
  </si>
  <si>
    <t>RWHEWHV120</t>
  </si>
  <si>
    <t>Electric Ver1.RWH.ELC.20</t>
  </si>
  <si>
    <t>RWHEWHV220</t>
  </si>
  <si>
    <t>Electric Ver2.RWH.ELC.20</t>
  </si>
  <si>
    <t>RWHEWHV130</t>
  </si>
  <si>
    <t>Electric Ver1.RWH.ELC.30</t>
  </si>
  <si>
    <t>RWHEWHV230</t>
  </si>
  <si>
    <t>Electric Ver2.RWH.ELC.30</t>
  </si>
  <si>
    <t>RWHEWHV140</t>
  </si>
  <si>
    <t>Electric Ver1.RWH.ELC.40</t>
  </si>
  <si>
    <t>RWHEWHV240</t>
  </si>
  <si>
    <t>Electric Ver2.RWH.ELC.40</t>
  </si>
  <si>
    <t>RWHEWHV150</t>
  </si>
  <si>
    <t>Electric Ver1.RWH.ELC.50</t>
  </si>
  <si>
    <t>RWHEWHV250</t>
  </si>
  <si>
    <t>Electric Ver2.RWH.ELC.50</t>
  </si>
  <si>
    <t>RWHLWHBS05</t>
  </si>
  <si>
    <t>Liquid Gas Base.RWH.LPG.05</t>
  </si>
  <si>
    <t>RWHLWHV110</t>
  </si>
  <si>
    <t>Liquid Gas Ver1.RWH.LPG.10</t>
  </si>
  <si>
    <t>RWHLWHV115</t>
  </si>
  <si>
    <t>Liquid Gas Ver1.RWH.LPG.15</t>
  </si>
  <si>
    <t>RWHLWHV210</t>
  </si>
  <si>
    <t>Liquid Gas Ver2.RWH.LPG.10</t>
  </si>
  <si>
    <t>RWHLWHV310</t>
  </si>
  <si>
    <t>Liquid Gas Ver3.RWH.LPG.10</t>
  </si>
  <si>
    <t>RWHLWHV320</t>
  </si>
  <si>
    <t>Liquid Gas Ver3.RWH.LPG.20</t>
  </si>
  <si>
    <t>RWHLWHV410</t>
  </si>
  <si>
    <t xml:space="preserve">Liquid Gas Ver4.RWH.LPG.10 </t>
  </si>
  <si>
    <t>RWHLWHV420</t>
  </si>
  <si>
    <t>Liquid Gas Ver4.RWH.LPG.20</t>
  </si>
  <si>
    <t>RWHSWHV115</t>
  </si>
  <si>
    <t>Solar Ver1.RWH.ELC.15</t>
  </si>
  <si>
    <t>RWHSWHV220</t>
  </si>
  <si>
    <t>Solar Ver2.RWH.ELC.20</t>
  </si>
  <si>
    <t>RWHSWHV330</t>
  </si>
  <si>
    <t>Solar Ver3.RWH.ELC.30</t>
  </si>
  <si>
    <t>RWHSWHV430</t>
  </si>
  <si>
    <t>Solar Ver4.RWH.ELC.30</t>
  </si>
  <si>
    <t>RWHSWHV340</t>
  </si>
  <si>
    <t>Solar Ver3.RWH.ELC.40</t>
  </si>
  <si>
    <t>RWHSWHV440</t>
  </si>
  <si>
    <t>Solar Ver4.RWH.ELC.40</t>
  </si>
  <si>
    <t>RWHSWHV120</t>
  </si>
  <si>
    <t>Solar Ver1.RWH.ELC.20</t>
  </si>
  <si>
    <t>RWHSWHV130</t>
  </si>
  <si>
    <t>Solar Ver1.RWH.ELC.30</t>
  </si>
  <si>
    <t>RWHSWHV230</t>
  </si>
  <si>
    <t>Solar Ver2.RWH.ELC.30</t>
  </si>
  <si>
    <t>RWHSWHV140</t>
  </si>
  <si>
    <t>Solar Ver1.RWH.ELC.40</t>
  </si>
  <si>
    <t>RWHSWHV240</t>
  </si>
  <si>
    <t>Solar Ver2.RWH.ELC.40</t>
  </si>
  <si>
    <t>RWHSWHV150</t>
  </si>
  <si>
    <t>Solar Ver1.RWH.ELC.50</t>
  </si>
  <si>
    <t>RWHSWHV250</t>
  </si>
  <si>
    <t>RRFBS05</t>
  </si>
  <si>
    <t>Base.RRF.BS.ELC.05</t>
  </si>
  <si>
    <t>RRFTFV110</t>
  </si>
  <si>
    <t>TF Ver1.RRF.ELC.10</t>
  </si>
  <si>
    <t>RRFTFV115</t>
  </si>
  <si>
    <t>TF Ver1.RRF.ELC.15</t>
  </si>
  <si>
    <t>RRFTFV210</t>
  </si>
  <si>
    <t>TF VerC.RRF.ELC.10</t>
  </si>
  <si>
    <t>RRFTFV215</t>
  </si>
  <si>
    <t>TF Ver2.RRF.ELC.15</t>
  </si>
  <si>
    <t>RRFTFV310</t>
  </si>
  <si>
    <t>TF Ver3.RRF.ELC.10</t>
  </si>
  <si>
    <t>RRFTFV315</t>
  </si>
  <si>
    <t>TF Ver3.RRF.ELC.15</t>
  </si>
  <si>
    <t>RRFSFV110</t>
  </si>
  <si>
    <t>SF Ver1.RRF.ELC.10</t>
  </si>
  <si>
    <t>RRFSFV210</t>
  </si>
  <si>
    <t>SF Ver2.RRF.ELC.10</t>
  </si>
  <si>
    <t>RRFSFV215</t>
  </si>
  <si>
    <t>SF Ver2.RRF.ELC.15</t>
  </si>
  <si>
    <t>RRFBFV110</t>
  </si>
  <si>
    <t>BF Ver1.RRF.ELC.10</t>
  </si>
  <si>
    <t>RRFBFV210</t>
  </si>
  <si>
    <t>BF Ver2.RRF.ELC.10</t>
  </si>
  <si>
    <t>RRFBFV215</t>
  </si>
  <si>
    <t>BF Ver2.RRF.ELC.15</t>
  </si>
  <si>
    <t>RFZBS05</t>
  </si>
  <si>
    <t>Base.RFZ.BS.ELC.05</t>
  </si>
  <si>
    <t>RFZCV110</t>
  </si>
  <si>
    <t>C Ver1.RFZ.ELC.10</t>
  </si>
  <si>
    <t>RFZCV210</t>
  </si>
  <si>
    <t>C Ver2.RFZ.ELC.10</t>
  </si>
  <si>
    <t>RFZCV215</t>
  </si>
  <si>
    <t>C Ver2.RFZ.ELC.15</t>
  </si>
  <si>
    <t>RFZUV110</t>
  </si>
  <si>
    <t>U Ver1.RFZ.ELC.10</t>
  </si>
  <si>
    <t>RFZUV210</t>
  </si>
  <si>
    <t>U Ver2.RFZ.ELC.10</t>
  </si>
  <si>
    <t>RFZUV215</t>
  </si>
  <si>
    <t>U Ver2.RFZ.ELC.15</t>
  </si>
  <si>
    <t>RLTGINC15</t>
  </si>
  <si>
    <t>RLT.GSL.INC.15</t>
  </si>
  <si>
    <t>RLTGCFL15</t>
  </si>
  <si>
    <t>RLT.GSL.CFL.15</t>
  </si>
  <si>
    <t>RLTGCFL20</t>
  </si>
  <si>
    <t>RLT.GSL.CFL.20</t>
  </si>
  <si>
    <t>RLTGCFL30</t>
  </si>
  <si>
    <t>RLT.GSL.CFL.30</t>
  </si>
  <si>
    <t>RLTGCFL40</t>
  </si>
  <si>
    <t>RLT.GSL.CFL.40</t>
  </si>
  <si>
    <t>RLTGLED15</t>
  </si>
  <si>
    <t>RLT.GSL.LED.15</t>
  </si>
  <si>
    <t>RLTGLED20</t>
  </si>
  <si>
    <t>RLT.GSL.LED.20</t>
  </si>
  <si>
    <t>RLTGLED25</t>
  </si>
  <si>
    <t>RLT.GSL.LED.25</t>
  </si>
  <si>
    <t>RLTGLED30</t>
  </si>
  <si>
    <t>RLT.GSL.LED.30</t>
  </si>
  <si>
    <t>RLTGLED40</t>
  </si>
  <si>
    <t>RLT.GSL.LED.40</t>
  </si>
  <si>
    <t>RLTRINC20</t>
  </si>
  <si>
    <t>RLT.REF.INC.20</t>
  </si>
  <si>
    <t>RLTRINC30</t>
  </si>
  <si>
    <t>RLT.REF.INC.30</t>
  </si>
  <si>
    <t>RLTRINC40</t>
  </si>
  <si>
    <t>RLT.REF.INC.40</t>
  </si>
  <si>
    <t>RLTRCFL20</t>
  </si>
  <si>
    <t>RLT.REF.CFL.20</t>
  </si>
  <si>
    <t>RLTRCFL30</t>
  </si>
  <si>
    <t>RLT.REF.CFL.30</t>
  </si>
  <si>
    <t>RLTRCFL40</t>
  </si>
  <si>
    <t>RLT.REF.CFL.40</t>
  </si>
  <si>
    <t>RLTRHAL20</t>
  </si>
  <si>
    <t>RLT.REF.HAL.20</t>
  </si>
  <si>
    <t>RLTRHAL30</t>
  </si>
  <si>
    <t>RLT.REF.HAL.30</t>
  </si>
  <si>
    <t>RLTRHAL40</t>
  </si>
  <si>
    <t>RLT.REF.HAL.40</t>
  </si>
  <si>
    <t>RLTRLED15</t>
  </si>
  <si>
    <t>RLT.REF.LED.15</t>
  </si>
  <si>
    <t>RLTRLED20</t>
  </si>
  <si>
    <t>RLT.REF.LED.20</t>
  </si>
  <si>
    <t>RLTRLED25</t>
  </si>
  <si>
    <t>RLT.REF.LED.25</t>
  </si>
  <si>
    <t>RLTRLED30</t>
  </si>
  <si>
    <t>RLT.REF.LED.30</t>
  </si>
  <si>
    <t>RLTLT830</t>
  </si>
  <si>
    <t>RLT.LFL.T8.30</t>
  </si>
  <si>
    <t>RLTLLED15</t>
  </si>
  <si>
    <t>RLT.LFL.LED.15</t>
  </si>
  <si>
    <t>RLTLLED20</t>
  </si>
  <si>
    <t>RLT.LFL.LED.20</t>
  </si>
  <si>
    <t>RLTLLED30</t>
  </si>
  <si>
    <t>RLT.LFL.LED.30</t>
  </si>
  <si>
    <t>RLTEINC15</t>
  </si>
  <si>
    <t>RLT.EXT.INC.15</t>
  </si>
  <si>
    <t>RLTEINC20</t>
  </si>
  <si>
    <t>RLT.EXT.INC.20</t>
  </si>
  <si>
    <t>RLTEINC30</t>
  </si>
  <si>
    <t>RLT.EXT.INC.30</t>
  </si>
  <si>
    <t>RLTEINC40</t>
  </si>
  <si>
    <t>RLT.EXT.INC.40</t>
  </si>
  <si>
    <t>RLTECFL20</t>
  </si>
  <si>
    <t>RLT.EXT.CFL.20</t>
  </si>
  <si>
    <t>RLTECFL30</t>
  </si>
  <si>
    <t>RLT.EXT.CFL.30</t>
  </si>
  <si>
    <t>RLTECFL40</t>
  </si>
  <si>
    <t>RLT.EXT.CFL.40</t>
  </si>
  <si>
    <t>RLTEHPS20</t>
  </si>
  <si>
    <t>RLT.EXT.HPS.20</t>
  </si>
  <si>
    <t>RLTELED15</t>
  </si>
  <si>
    <t>RLT.EXT.LED.15</t>
  </si>
  <si>
    <t>RLTELED20</t>
  </si>
  <si>
    <t>RLT.EXT.LED.20</t>
  </si>
  <si>
    <t>RLTELED25</t>
  </si>
  <si>
    <t>RLT.EXT.LED.25</t>
  </si>
  <si>
    <t>RLTELED30</t>
  </si>
  <si>
    <t>RLT.EXT.LED.30</t>
  </si>
  <si>
    <t>ROTHLPG</t>
  </si>
  <si>
    <t>Residential Other - LPG</t>
  </si>
  <si>
    <t>ACT_COST</t>
  </si>
  <si>
    <t>Peak</t>
  </si>
  <si>
    <t>NCAP_AF</t>
  </si>
  <si>
    <t>PRC_CAPACT</t>
  </si>
  <si>
    <t>Input</t>
  </si>
  <si>
    <t>Output</t>
  </si>
  <si>
    <t>* Building Retrofit Collectors</t>
  </si>
  <si>
    <t>RESRFLEA</t>
  </si>
  <si>
    <t>RESRFLRB</t>
  </si>
  <si>
    <t>RESRFLRM</t>
  </si>
  <si>
    <t>PRC_RESID~2010</t>
  </si>
  <si>
    <t>NCAP_COST~2010</t>
  </si>
  <si>
    <t>NCAP_COST~2015</t>
  </si>
  <si>
    <t>NCAP_COST~2020</t>
  </si>
  <si>
    <t>NCAP_COST~2025</t>
  </si>
  <si>
    <t>NCAP_COST~2030</t>
  </si>
  <si>
    <t>NCAP_COST~2035</t>
  </si>
  <si>
    <t>NCAP_COST~2040</t>
  </si>
  <si>
    <t>NCAP_COST~2045</t>
  </si>
  <si>
    <t>NCAP_COST~2050</t>
  </si>
  <si>
    <t>NCAP_COST~2055</t>
  </si>
  <si>
    <t>NCAP_AF~IDAM</t>
  </si>
  <si>
    <t>NCAP_AF~IDPM</t>
  </si>
  <si>
    <t>*NCAP_AF~IP</t>
  </si>
  <si>
    <t>NCAP_AF~IP</t>
  </si>
  <si>
    <t>NCAP_AF~IN</t>
  </si>
  <si>
    <t>NCAP_AF~SDAM</t>
  </si>
  <si>
    <t>NCAP_AF~SDPM</t>
  </si>
  <si>
    <t>*NCAP_AF~SP</t>
  </si>
  <si>
    <t>NCAP_AF~SP</t>
  </si>
  <si>
    <t>NCAP_AF~SN</t>
  </si>
  <si>
    <t>NCAP_AF~WDAM</t>
  </si>
  <si>
    <t>NCAP_AF~WDPM</t>
  </si>
  <si>
    <t>*NCAP_AF~WP</t>
  </si>
  <si>
    <t>NCAP_AF~WP</t>
  </si>
  <si>
    <t>NCAP_AF~WN</t>
  </si>
  <si>
    <t>ACT_BND~FX~2010</t>
  </si>
  <si>
    <t>ACT_BND~FX~2015</t>
  </si>
  <si>
    <t>ACT_BND~LO~2020</t>
  </si>
  <si>
    <t>ACT_BND~LO~2025</t>
  </si>
  <si>
    <t>ACT_BND~LO~2030</t>
  </si>
  <si>
    <t>ACT_BND~LO~2035</t>
  </si>
  <si>
    <t>ACT_BND~LO~2040</t>
  </si>
  <si>
    <t>ACT_BND~LO~2045</t>
  </si>
  <si>
    <t>ACT_BND~LO~2050</t>
  </si>
  <si>
    <t>ACT_BND~LO~2055</t>
  </si>
  <si>
    <t>ACT_BND~UP~2020</t>
  </si>
  <si>
    <t>ACT_BND~UP~2025</t>
  </si>
  <si>
    <t>ACT_BND~UP~2030</t>
  </si>
  <si>
    <t>ACT_BND~UP~2035</t>
  </si>
  <si>
    <t>ACT_BND~UP~2040</t>
  </si>
  <si>
    <t>ACT_BND~UP~2045</t>
  </si>
  <si>
    <t>ACT_BND~UP~2050</t>
  </si>
  <si>
    <t>ACT_BND~UP~2055</t>
  </si>
  <si>
    <t>* Solar PV Technologies</t>
  </si>
  <si>
    <t>S</t>
  </si>
  <si>
    <t>PRC_RESID~R2~2025</t>
  </si>
  <si>
    <t>PRC_RESID~R3~2025</t>
  </si>
  <si>
    <t>PRC_RESID~R4~2025</t>
  </si>
  <si>
    <t>PRC_RESID~R5~2025</t>
  </si>
  <si>
    <t>PRC_RESID~R6~2025</t>
  </si>
  <si>
    <t>PRC_RESID~R2~2030</t>
  </si>
  <si>
    <t>PRC_RESID~R3~2030</t>
  </si>
  <si>
    <t>PRC_RESID~R4~2030</t>
  </si>
  <si>
    <t>PRC_RESID~R5~2030</t>
  </si>
  <si>
    <t>PRC_RESID~R6~2030</t>
  </si>
  <si>
    <t>PRC_RESID~R2~2035</t>
  </si>
  <si>
    <t>PRC_RESID~R3~2035</t>
  </si>
  <si>
    <t>PRC_RESID~R4~2035</t>
  </si>
  <si>
    <t>PRC_RESID~R5~2035</t>
  </si>
  <si>
    <t>PRC_RESID~R6~2035</t>
  </si>
  <si>
    <t>PRC_RESID~R2~2040</t>
  </si>
  <si>
    <t>PRC_RESID~R3~2040</t>
  </si>
  <si>
    <t>PRC_RESID~R4~2040</t>
  </si>
  <si>
    <t>PRC_RESID~R5~2040</t>
  </si>
  <si>
    <t>PRC_RESID~R6~2040</t>
  </si>
  <si>
    <t>PRC_RESID~R2~2055</t>
  </si>
  <si>
    <t>PRC_RESID~R3~2055</t>
  </si>
  <si>
    <t>PRC_RESID~R4~2055</t>
  </si>
  <si>
    <t>PRC_RESID~R5~2055</t>
  </si>
  <si>
    <t>PRC_RESID~R6~2055</t>
  </si>
  <si>
    <t>NCAP_BND~FX~2010</t>
  </si>
  <si>
    <t>NCAP_BND~FX~2020</t>
  </si>
  <si>
    <t>NCAP_BND~FX~2025</t>
  </si>
  <si>
    <t>NCAP_BND~FX~2030</t>
  </si>
  <si>
    <t>NCAP_BND~FX~2055</t>
  </si>
  <si>
    <t>NCAP_BND~UP~R2~2015</t>
  </si>
  <si>
    <t>NCAP_BND~UP~R3~2015</t>
  </si>
  <si>
    <t>NCAP_BND~UP~R4~2015</t>
  </si>
  <si>
    <t>NCAP_BND~UP~R5~2015</t>
  </si>
  <si>
    <t>NCAP_BND~UP~R6~2015</t>
  </si>
  <si>
    <t>NCAP_BND~UP~2020</t>
  </si>
  <si>
    <t>NCAP_BND~UP~2025</t>
  </si>
  <si>
    <t>NCAP_BND~UP~2030</t>
  </si>
  <si>
    <t>NCAP_BND~UP~2035</t>
  </si>
  <si>
    <t>NCAP_BND~UP~2040</t>
  </si>
  <si>
    <t>NCAP_BND~UP~2045</t>
  </si>
  <si>
    <t>NCAP_BND~UP~2050</t>
  </si>
  <si>
    <t>NCAP_BND~UP~2055</t>
  </si>
  <si>
    <t>*GROWTH~2010</t>
  </si>
  <si>
    <t>* Existing Boilers</t>
  </si>
  <si>
    <t/>
  </si>
  <si>
    <t>PJ, PJ/a</t>
  </si>
  <si>
    <t>NCAP_LIFE</t>
  </si>
  <si>
    <t>ENV_ACT~CO2~2010</t>
  </si>
  <si>
    <t>ENV_ACT~CO2~2055</t>
  </si>
  <si>
    <t>ENV_ACT~NOX~2010</t>
  </si>
  <si>
    <t>ENV_ACT~NOX~2055</t>
  </si>
  <si>
    <t>ENV_ACT~PM10~2010</t>
  </si>
  <si>
    <t>ENV_ACT~PM10~2055</t>
  </si>
  <si>
    <t>ENV_ACT~PM25~2010</t>
  </si>
  <si>
    <t>ENV_ACT~PM25~2055</t>
  </si>
  <si>
    <t>ENV_ACT~VOC~2010</t>
  </si>
  <si>
    <t>ENV_ACT~VOC~2055</t>
  </si>
  <si>
    <t>ENV_ACT~CO~2010</t>
  </si>
  <si>
    <t>ENV_ACT~CO~2055</t>
  </si>
  <si>
    <t>ENV_ACT~CH4~2010</t>
  </si>
  <si>
    <t>ENV_ACT~CH4~2055</t>
  </si>
  <si>
    <t>ENV_ACT~N2O~2010</t>
  </si>
  <si>
    <t>ENV_ACT~N2O~2055</t>
  </si>
  <si>
    <t>ENV_ACT~BC~2010</t>
  </si>
  <si>
    <t>ENV_ACT~BC~2055</t>
  </si>
  <si>
    <t>ENV_ACT~OC~2010</t>
  </si>
  <si>
    <t>ENV_ACT~OC~2055</t>
  </si>
  <si>
    <t>ENV_ACT~SO2~2010</t>
  </si>
  <si>
    <t>ENV_ACT~SO2~2055</t>
  </si>
  <si>
    <t>ENV_ACT~CO2R</t>
  </si>
  <si>
    <t>ENV_ACT~NOXR</t>
  </si>
  <si>
    <t>ENV_ACT~PM10R</t>
  </si>
  <si>
    <t>ENV_ACT~SO2R</t>
  </si>
  <si>
    <t>ENV_ACT~NOX2CR</t>
  </si>
  <si>
    <t>* Residential</t>
  </si>
  <si>
    <t>* ZZ&lt;dm&gt;INFES Backstop Technologies</t>
  </si>
  <si>
    <t xml:space="preserve"> </t>
  </si>
  <si>
    <t>* Dummy and Backstop Water Technologies</t>
  </si>
  <si>
    <t>ConstrName</t>
  </si>
  <si>
    <t>ConstrDesc</t>
  </si>
  <si>
    <t>Units</t>
  </si>
  <si>
    <t>BX</t>
  </si>
  <si>
    <t>MN</t>
  </si>
  <si>
    <t>SI</t>
  </si>
  <si>
    <t>QN</t>
  </si>
  <si>
    <t>2005</t>
  </si>
  <si>
    <t>2010</t>
  </si>
  <si>
    <t>NGA</t>
  </si>
  <si>
    <t>DSL</t>
  </si>
  <si>
    <t>Brooklyn</t>
  </si>
  <si>
    <t>Bronx</t>
  </si>
  <si>
    <t>Manhattan</t>
  </si>
  <si>
    <t>Staten Island</t>
  </si>
  <si>
    <t>Queens</t>
  </si>
  <si>
    <t>West North Central</t>
  </si>
  <si>
    <t>Mountain</t>
  </si>
  <si>
    <t>Pacific</t>
  </si>
  <si>
    <t>NYC</t>
  </si>
  <si>
    <t>Total</t>
  </si>
  <si>
    <t>Natural Gas</t>
  </si>
  <si>
    <t xml:space="preserve"> Lighting</t>
  </si>
  <si>
    <t>Citywide GHG Emissions Summary 2010</t>
  </si>
  <si>
    <t>Sector</t>
  </si>
  <si>
    <t>Fuel Type</t>
  </si>
  <si>
    <t>Consumed</t>
  </si>
  <si>
    <t>MgCO2e</t>
  </si>
  <si>
    <t>Source GJ</t>
  </si>
  <si>
    <t>Source PJ</t>
  </si>
  <si>
    <t>There is no sub-classification for buildings</t>
  </si>
  <si>
    <t>buildings</t>
  </si>
  <si>
    <t>#2 fuel oil</t>
  </si>
  <si>
    <t>liters</t>
  </si>
  <si>
    <t>#4 fuel oil</t>
  </si>
  <si>
    <t>The NYC DEP established a separate deadline to phase out each type of heating oil. In the case of No. 6, which is the most polluting, the deadline was established for June 30, 2015. As a result, its use in NYC is now very rare, and is in fact against the law! The established deadline to phase out No. 4 heating oil is January 1, 2030, since its causes less pollution than No. 6. However, if any boiler or burner using No. 4 heating oil is replaced before the deadline, conversion to a cleaner fuel is mandatory during the project.</t>
  </si>
  <si>
    <t>#6 fuel oil</t>
  </si>
  <si>
    <t>GJ</t>
  </si>
  <si>
    <t>Natural gas</t>
  </si>
  <si>
    <t>Steam</t>
  </si>
  <si>
    <t>kg</t>
  </si>
  <si>
    <t>transit bus</t>
  </si>
  <si>
    <t>transportation</t>
  </si>
  <si>
    <t>CNG</t>
  </si>
  <si>
    <t>commuter rail</t>
  </si>
  <si>
    <t>Diesel</t>
  </si>
  <si>
    <t>heavy truck</t>
  </si>
  <si>
    <t>light truck</t>
  </si>
  <si>
    <t>light</t>
  </si>
  <si>
    <t>non-transit bus</t>
  </si>
  <si>
    <t>passenger cars</t>
  </si>
  <si>
    <t>solid waste trn rail</t>
  </si>
  <si>
    <t>solid waste trn truck</t>
  </si>
  <si>
    <t>subway and commuter rail</t>
  </si>
  <si>
    <t>Gasoline</t>
  </si>
  <si>
    <t>Street light and traffic signals</t>
  </si>
  <si>
    <t>1 to 4</t>
  </si>
  <si>
    <t>Multifamily</t>
  </si>
  <si>
    <t>Commercial</t>
  </si>
  <si>
    <t>Institutional</t>
  </si>
  <si>
    <t>Industrial</t>
  </si>
  <si>
    <t>TOTAL</t>
  </si>
  <si>
    <t>Fuel Oil</t>
  </si>
  <si>
    <t xml:space="preserve">TOTAL BLDGAREA </t>
  </si>
  <si>
    <t>BK</t>
  </si>
  <si>
    <t>Space Heating</t>
  </si>
  <si>
    <t>DHW</t>
  </si>
  <si>
    <t>Space Cooling</t>
  </si>
  <si>
    <t>2015 NYC GHG Inventory (CY 2014)</t>
  </si>
  <si>
    <t>Citywide Site MMBtu, by Fuel Type, per 2015 NYC GHG Inventory (CY2014)</t>
  </si>
  <si>
    <t>MMBtu by End Use</t>
  </si>
  <si>
    <t>Description of Typical Building</t>
  </si>
  <si>
    <t>CY2014 Site MMBtu</t>
  </si>
  <si>
    <t>CY2014 Site MMBtu % of Total</t>
  </si>
  <si>
    <t>CY2014 Site kBtu/SF</t>
  </si>
  <si>
    <t>Biofuel</t>
  </si>
  <si>
    <t>% Fuel Oil, Space Heating</t>
  </si>
  <si>
    <t>% Fuel Oil, DHW</t>
  </si>
  <si>
    <t>% Fuel Oil, Space Cooling</t>
  </si>
  <si>
    <t>% Fuel Oil, Ventilation</t>
  </si>
  <si>
    <t>% Fuel Oil, Lighting</t>
  </si>
  <si>
    <t>% Fuel Oil, Conveyance</t>
  </si>
  <si>
    <t>% Fuel Oil, Process Loads</t>
  </si>
  <si>
    <t>% Fuel Oil, Plug Loads/Misc</t>
  </si>
  <si>
    <t>% Electricity, Space Heating</t>
  </si>
  <si>
    <t>% Electricity, DHW</t>
  </si>
  <si>
    <t>% Electricity, Space Cooling</t>
  </si>
  <si>
    <t>% Electricity, Ventilation</t>
  </si>
  <si>
    <t>% Electricity, Lighting</t>
  </si>
  <si>
    <t>% Electricity, Conveyance</t>
  </si>
  <si>
    <t>% Electricity, Process Loads</t>
  </si>
  <si>
    <t>% Electricity, Plug Loads/Misc</t>
  </si>
  <si>
    <t>% Natural Gas, Space Heating</t>
  </si>
  <si>
    <t>% Natural Gas, DHW</t>
  </si>
  <si>
    <t>% Natural Gas, Space Cooling</t>
  </si>
  <si>
    <t>% Natural Gas, Ventilation</t>
  </si>
  <si>
    <t>% Natural Gas, Lighting</t>
  </si>
  <si>
    <t>% Natural Gas, Conveyance</t>
  </si>
  <si>
    <t>% Natural Gas, Process Loads</t>
  </si>
  <si>
    <t>% Natural Gas, Plug Loads/Misc</t>
  </si>
  <si>
    <t>% Steam, Space Heating</t>
  </si>
  <si>
    <t>% Steam, DHW</t>
  </si>
  <si>
    <t>% Steam, Space Cooling</t>
  </si>
  <si>
    <t>% Steam, Ventilation</t>
  </si>
  <si>
    <t>% Steam, Lighting</t>
  </si>
  <si>
    <t>% Steam, Conveyance</t>
  </si>
  <si>
    <t>% Steam, Process Loads</t>
  </si>
  <si>
    <t>% Steam, Plug Loads/Misc</t>
  </si>
  <si>
    <t>Ventilation</t>
  </si>
  <si>
    <t>Conveyance</t>
  </si>
  <si>
    <t xml:space="preserve"> Process Loads</t>
  </si>
  <si>
    <t>Plug Loads/Misc</t>
  </si>
  <si>
    <t>1 to 4 Family, Freestanding, Wood Frame</t>
  </si>
  <si>
    <t>1 to 4 Family, Row House, Masonry</t>
  </si>
  <si>
    <t>Multifamily, NYCHA</t>
  </si>
  <si>
    <t>Multifamily, Post-1980 &gt;7 stories</t>
  </si>
  <si>
    <t>Multifamily, Post-1980 up to 7 stories</t>
  </si>
  <si>
    <t>Multifamily, Post-war &gt;7 stories</t>
  </si>
  <si>
    <t>Multifamily, Post-war up to 7 stories</t>
  </si>
  <si>
    <t>Multifamily, Pre-war &gt;7 stories</t>
  </si>
  <si>
    <t>Multifamily, Pre-war up to 7 stories</t>
  </si>
  <si>
    <t>Multifamily, VeryLarge</t>
  </si>
  <si>
    <t>Commercial, Post-1980 &gt;7 stories</t>
  </si>
  <si>
    <t>Commercial, Post-1980 up to 7 stories</t>
  </si>
  <si>
    <t>Commercial, Post-war &gt;7 stories</t>
  </si>
  <si>
    <t>Commercial, Post-war up to 7 stories</t>
  </si>
  <si>
    <t>Commercial, Pre-war &gt;7 stories</t>
  </si>
  <si>
    <t>Commercial, Pre-war up to 7 stories</t>
  </si>
  <si>
    <t>Commercial, VeryLarge</t>
  </si>
  <si>
    <t>Commercial, Mixed use</t>
  </si>
  <si>
    <t xml:space="preserve">Industrial, 3 stories of more warehouse/factory building </t>
  </si>
  <si>
    <t xml:space="preserve">Industrial, 3 stories or less warehouse/factory building </t>
  </si>
  <si>
    <t xml:space="preserve">Industrial, Transportation, Garages, and Utilities </t>
  </si>
  <si>
    <t xml:space="preserve">Institutional, Hospital and Health Facilities </t>
  </si>
  <si>
    <t xml:space="preserve">Institutional, Institutional General </t>
  </si>
  <si>
    <t xml:space="preserve">Institutional, K-12 Schools </t>
  </si>
  <si>
    <t xml:space="preserve">Institutional, Religious </t>
  </si>
  <si>
    <t xml:space="preserve">Institutional, University </t>
  </si>
  <si>
    <t>NoData</t>
  </si>
  <si>
    <t xml:space="preserve">Water heating </t>
  </si>
  <si>
    <t>STEAM</t>
  </si>
  <si>
    <t>BldgArea (Data belong to 2010 Pluto)</t>
  </si>
  <si>
    <t>Industrial, 3 stories of more warehouse/factory building</t>
  </si>
  <si>
    <t>Industrial, 3 stories or less warehouse/factory building</t>
  </si>
  <si>
    <t>Industrial, Transportation, Garages, and Utilities</t>
  </si>
  <si>
    <t>Institutional, Hospital and Health Facilities</t>
  </si>
  <si>
    <t>Institutional, Institutional General</t>
  </si>
  <si>
    <t>Institutional, K-12 Schools</t>
  </si>
  <si>
    <t>Institutional, Religious</t>
  </si>
  <si>
    <t>Institutional, University</t>
  </si>
  <si>
    <t>#N/A</t>
  </si>
  <si>
    <t>No Data + N/A percentage</t>
  </si>
  <si>
    <t>TOTAL BLDGAREA Nodata and N/A exclueded)</t>
  </si>
  <si>
    <t>TOTAL BLDGAREA (%) (Nodata and N/A exclueded)</t>
  </si>
  <si>
    <t>Population Projections for calculations</t>
  </si>
  <si>
    <t>Attachment 1 -- 2055 Socioeconomic and Demographic Forecasts (population)</t>
  </si>
  <si>
    <t>Population (in 000s)</t>
  </si>
  <si>
    <t>AREA NAME</t>
  </si>
  <si>
    <t>FORECAST REGION</t>
  </si>
  <si>
    <t>Bronx County</t>
  </si>
  <si>
    <t>Kings County</t>
  </si>
  <si>
    <t>New York County</t>
  </si>
  <si>
    <t>Queens County</t>
  </si>
  <si>
    <t>Richmond County</t>
  </si>
  <si>
    <t>New York City Total</t>
  </si>
  <si>
    <t>Nassau County</t>
  </si>
  <si>
    <t>Suffolk County</t>
  </si>
  <si>
    <t>Long Island Total</t>
  </si>
  <si>
    <t>Dutchess County</t>
  </si>
  <si>
    <t>Orange County</t>
  </si>
  <si>
    <t>Putnam County</t>
  </si>
  <si>
    <t>Rockland County</t>
  </si>
  <si>
    <t>Sullivan County</t>
  </si>
  <si>
    <t>Ulster County</t>
  </si>
  <si>
    <t>Westchester County</t>
  </si>
  <si>
    <t>Mid-Hudson Total</t>
  </si>
  <si>
    <t>Bergen County</t>
  </si>
  <si>
    <t>Essex County</t>
  </si>
  <si>
    <t>Hudson County</t>
  </si>
  <si>
    <t>Hunterdon County</t>
  </si>
  <si>
    <t>Mercer County</t>
  </si>
  <si>
    <t>Middlesex County</t>
  </si>
  <si>
    <t>Monmouth County</t>
  </si>
  <si>
    <t>Morris County</t>
  </si>
  <si>
    <t>Ocean County</t>
  </si>
  <si>
    <t>Passaic County</t>
  </si>
  <si>
    <t>Somerset County</t>
  </si>
  <si>
    <t>Sussex County</t>
  </si>
  <si>
    <t>Union County</t>
  </si>
  <si>
    <t>Warren County</t>
  </si>
  <si>
    <t>New Jersey Total</t>
  </si>
  <si>
    <t>Fairfield County</t>
  </si>
  <si>
    <t>Litchfield County</t>
  </si>
  <si>
    <t>New Haven County</t>
  </si>
  <si>
    <t>Connecticut Total</t>
  </si>
  <si>
    <t>CY2005</t>
  </si>
  <si>
    <t>CY2013</t>
  </si>
  <si>
    <t>CY2014</t>
  </si>
  <si>
    <t>CY2019</t>
  </si>
  <si>
    <t>SOURCE:https://nyc-ghg-inventory.cusp.nyu.edu/www.urbanintelligencelab.org/</t>
  </si>
  <si>
    <t>StationaryEnergy</t>
  </si>
  <si>
    <t>Residential(smallandlargeresidential)</t>
  </si>
  <si>
    <t>tCo2e</t>
  </si>
  <si>
    <t>SourceMMBtu</t>
  </si>
  <si>
    <t>Source (PJ)</t>
  </si>
  <si>
    <t>#2fueloil</t>
  </si>
  <si>
    <t>#4fueloil</t>
  </si>
  <si>
    <t>#6fueloil</t>
  </si>
  <si>
    <t>kwh</t>
  </si>
  <si>
    <t>Naturalgas</t>
  </si>
  <si>
    <t>CommercialandInstitutional(commercialinstitutionalandstreetlights)</t>
  </si>
  <si>
    <t>Manufacturingandconstruction(industrial)</t>
  </si>
  <si>
    <t>ElectricityT&amp;Dlosses</t>
  </si>
  <si>
    <t>SteamT&amp;Dlosseskg</t>
  </si>
  <si>
    <t>Fugitivenaturalgas</t>
  </si>
  <si>
    <t>CH4-naturalgasdistribution</t>
  </si>
  <si>
    <t>Transportationwithincity(Basic)</t>
  </si>
  <si>
    <r>
      <rPr>
        <sz val="11"/>
        <rFont val="Arial"/>
        <family val="2"/>
      </rPr>
      <t>On-Road</t>
    </r>
  </si>
  <si>
    <t>Gasoline-passengercars</t>
  </si>
  <si>
    <t>Diesel-passengercars</t>
  </si>
  <si>
    <t>Gasoline-lighttrucks</t>
  </si>
  <si>
    <t>Diesel-lighttrucks</t>
  </si>
  <si>
    <t>Diesel-heavytrucks</t>
  </si>
  <si>
    <t>Diesel-transitbus</t>
  </si>
  <si>
    <t>Diesel-non-transitbus</t>
  </si>
  <si>
    <t>CNG-transitbus</t>
  </si>
  <si>
    <t>-</t>
  </si>
  <si>
    <t>Ethanol</t>
  </si>
  <si>
    <r>
      <rPr>
        <sz val="11"/>
        <rFont val="Arial"/>
        <family val="2"/>
      </rPr>
      <t>Railways</t>
    </r>
  </si>
  <si>
    <t>Electricity-subwayandcommuterra</t>
  </si>
  <si>
    <t>Diesel-commuterrail</t>
  </si>
  <si>
    <t>MarineNavigation</t>
  </si>
  <si>
    <t>Diesel-marinenavigation</t>
  </si>
  <si>
    <r>
      <rPr>
        <sz val="11"/>
        <rFont val="Arial"/>
        <family val="2"/>
      </rPr>
      <t>Aviation</t>
    </r>
  </si>
  <si>
    <t>Jetfuel-aviation</t>
  </si>
  <si>
    <r>
      <rPr>
        <sz val="11"/>
        <rFont val="Arial"/>
        <family val="2"/>
      </rPr>
      <t>Waste</t>
    </r>
  </si>
  <si>
    <r>
      <rPr>
        <sz val="11"/>
        <rFont val="Arial"/>
        <family val="2"/>
      </rPr>
      <t>Landfills</t>
    </r>
  </si>
  <si>
    <t>Exportedsolidwaste-landfill</t>
  </si>
  <si>
    <t>Mg</t>
  </si>
  <si>
    <t>Closedlandfillsincity</t>
  </si>
  <si>
    <r>
      <rPr>
        <sz val="11"/>
        <rFont val="Arial"/>
        <family val="2"/>
      </rPr>
      <t>Incineration</t>
    </r>
  </si>
  <si>
    <t>Exportedsolidwaste-wastetoener</t>
  </si>
  <si>
    <t>Biologicaltreatment</t>
  </si>
  <si>
    <t>CH4andN2O-composting</t>
  </si>
  <si>
    <t>Wastewatertreatment</t>
  </si>
  <si>
    <t>CH4-wastewatertreatmentplants</t>
  </si>
  <si>
    <t>N2O-wastewatertreatmentplants</t>
  </si>
  <si>
    <t>ANSWER-Constraints</t>
  </si>
  <si>
    <t>ANSWER-CommData</t>
  </si>
  <si>
    <t>ANSWER-TechData</t>
  </si>
  <si>
    <t>ANSWER-ConstrData</t>
  </si>
  <si>
    <t>Year</t>
  </si>
  <si>
    <t>Conversion Factors</t>
  </si>
  <si>
    <t>Hours per day</t>
  </si>
  <si>
    <t>Days per year</t>
  </si>
  <si>
    <t>j per btu</t>
  </si>
  <si>
    <t>btu per watthr</t>
  </si>
  <si>
    <t>j per pj</t>
  </si>
  <si>
    <t>dollar($) per $m</t>
  </si>
  <si>
    <t>cfm hrs per trillion cfm hrs</t>
  </si>
  <si>
    <t>lumens per billion lumens</t>
  </si>
  <si>
    <t>kwhr per j</t>
  </si>
  <si>
    <t>units per m units</t>
  </si>
  <si>
    <t>btu per mmbtu</t>
  </si>
  <si>
    <t>tBTU to PJ</t>
  </si>
  <si>
    <t>Lighting average operating hours per day</t>
  </si>
  <si>
    <t>Source: Table ES-3.  Average Operating Hours per Day by Light Source, 2001 from U.S. Lighting Market Characterization Report (Sept 2002).</t>
  </si>
  <si>
    <t>PJ per quad</t>
  </si>
  <si>
    <t>PJ=</t>
  </si>
  <si>
    <t>BTU</t>
  </si>
  <si>
    <t xml:space="preserve">NIPA Table 1.1.9. Implicit Price Deflators for Gross Domestic Product                                                                                                                                                                                          </t>
  </si>
  <si>
    <t xml:space="preserve">[Index numbers, 2009=100]                                                                                                                                                                                                                                 </t>
  </si>
  <si>
    <t>US Department of Commerce: Bureau of Economic Analysis</t>
  </si>
  <si>
    <t>http://www.bea.gov/national/nipaweb/SelectTable.asp?Selected=Y</t>
  </si>
  <si>
    <t>Downloaded on 1/09/2014    Last Revised 12/23/2013</t>
  </si>
  <si>
    <t>Deflator</t>
  </si>
  <si>
    <t>To bring to $2005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</si>
  <si>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</si>
  <si>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</si>
  <si>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</si>
  <si>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</si>
  <si>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</si>
  <si>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</si>
  <si>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</si>
  <si>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</si>
  <si>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</si>
  <si>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</si>
  <si>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</si>
  <si>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</si>
  <si>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</si>
  <si>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</si>
  <si>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</si>
  <si>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</si>
  <si>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</si>
  <si>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</si>
  <si>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</si>
  <si>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</si>
  <si>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</si>
  <si>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</si>
  <si>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2006</t>
  </si>
  <si>
    <t>2007</t>
  </si>
  <si>
    <t>2008</t>
  </si>
  <si>
    <t>2009</t>
  </si>
  <si>
    <t>2011</t>
  </si>
  <si>
    <t>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</si>
</sst>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0.000"/>
    <numFmt numFmtId="166" formatCode="0.0000"/>
    <numFmt numFmtId="167" formatCode="0.0"/>
    <numFmt numFmtId="168" formatCode="0.E+00"/>
    <numFmt numFmtId="169" formatCode="0.0%"/>
    <numFmt numFmtId="177" formatCode="0.000000"/>
    <numFmt numFmtId="181" formatCode="&quot;$&quot;#,##0"/>
    <numFmt numFmtId="182" formatCode="_-* #,##0_-;\-* #,##0_-;_-* &quot;-&quot;??_-;_-@_-"/>
    <numFmt numFmtId="183" formatCode="_(* #,##0_);_(* \(#,##0\);_(* &quot;-&quot;??_);_(@_)"/>
    <numFmt numFmtId="185" formatCode="\Te\x\t"/>
    <numFmt numFmtId="186" formatCode="_(* #,##0.00000_);_(* \(#,##0.00000\);_(* &quot;-&quot;??_);_(@_)"/>
    <numFmt numFmtId="188" formatCode="_-* #,##0.00\ _€_-;\-* #,##0.00\ _€_-;_-* &quot;-&quot;??\ _€_-;_-@_-"/>
    <numFmt numFmtId="189" formatCode="#,##0.0,;\-#,##0.0\ "/>
    <numFmt numFmtId="190" formatCode="_(* #,##0.000_);_(* \(#,##0.000\);_(* &quot;-&quot;??_);_(@_)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20"/>
      <name val="Arial"/>
      <family val="2"/>
    </font>
    <font>
      <sz val="10"/>
      <color indexed="20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rgb="FF800080"/>
      <name val="Arial"/>
      <family val="2"/>
    </font>
    <font>
      <u/>
      <sz val="10"/>
      <color theme="10"/>
      <name val="Arial"/>
      <family val="2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b/>
      <sz val="14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5"/>
      </patternFill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5">
    <xf numFmtId="0" fontId="0" fillId="0" borderId="0"/>
    <xf numFmtId="164" fontId="8" fillId="0" borderId="0" applyFont="0" applyFill="0" applyBorder="0" applyAlignment="0" applyProtection="0"/>
    <xf numFmtId="0" fontId="8" fillId="0" borderId="0"/>
    <xf numFmtId="0" fontId="24" fillId="0" borderId="0"/>
    <xf numFmtId="0" fontId="8" fillId="0" borderId="0"/>
    <xf numFmtId="0" fontId="6" fillId="0" borderId="0"/>
    <xf numFmtId="0" fontId="20" fillId="0" borderId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30" fillId="0" borderId="0" applyNumberFormat="0" applyProtection="0">
      <alignment horizontal="left"/>
    </xf>
    <xf numFmtId="0" fontId="31" fillId="0" borderId="14" applyNumberFormat="0" applyProtection="0">
      <alignment wrapText="1"/>
    </xf>
    <xf numFmtId="0" fontId="31" fillId="0" borderId="15" applyNumberFormat="0" applyProtection="0">
      <alignment wrapText="1"/>
    </xf>
    <xf numFmtId="0" fontId="32" fillId="0" borderId="16" applyNumberFormat="0" applyFont="0" applyProtection="0">
      <alignment wrapText="1"/>
    </xf>
    <xf numFmtId="0" fontId="33" fillId="0" borderId="0"/>
    <xf numFmtId="43" fontId="34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4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88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47" fillId="0" borderId="0" applyNumberFormat="0" applyFill="0" applyBorder="0" applyAlignment="0" applyProtection="0"/>
    <xf numFmtId="0" fontId="25" fillId="0" borderId="0"/>
    <xf numFmtId="0" fontId="4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12" borderId="0" applyNumberFormat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12" borderId="0" applyNumberFormat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12" borderId="0" applyNumberFormat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12" borderId="0" applyNumberFormat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61">
    <xf numFmtId="0" fontId="0" fillId="0" borderId="0" xfId="0"/>
    <xf numFmtId="0" fontId="7" fillId="0" borderId="0" xfId="0" applyFont="1"/>
    <xf numFmtId="0" fontId="9" fillId="0" borderId="0" xfId="0" applyFont="1"/>
    <xf numFmtId="0" fontId="10" fillId="0" borderId="0" xfId="0" applyFont="1"/>
    <xf numFmtId="0" fontId="0" fillId="2" borderId="0" xfId="0" applyFill="1"/>
    <xf numFmtId="0" fontId="11" fillId="0" borderId="0" xfId="0" applyFont="1"/>
    <xf numFmtId="49" fontId="9" fillId="0" borderId="0" xfId="0" applyNumberFormat="1" applyFont="1"/>
    <xf numFmtId="11" fontId="9" fillId="0" borderId="0" xfId="0" applyNumberFormat="1" applyFont="1"/>
    <xf numFmtId="0" fontId="12" fillId="0" borderId="0" xfId="0" applyFont="1"/>
    <xf numFmtId="0" fontId="13" fillId="0" borderId="0" xfId="0" applyFont="1"/>
    <xf numFmtId="49" fontId="12" fillId="0" borderId="0" xfId="0" applyNumberFormat="1" applyFont="1"/>
    <xf numFmtId="0" fontId="14" fillId="0" borderId="0" xfId="0" applyFont="1"/>
    <xf numFmtId="0" fontId="6" fillId="0" borderId="0" xfId="0" applyFont="1"/>
    <xf numFmtId="0" fontId="0" fillId="3" borderId="0" xfId="0" applyFill="1"/>
    <xf numFmtId="0" fontId="6" fillId="4" borderId="0" xfId="0" applyFont="1" applyFill="1"/>
    <xf numFmtId="0" fontId="0" fillId="4" borderId="0" xfId="0" applyFill="1"/>
    <xf numFmtId="0" fontId="15" fillId="4" borderId="0" xfId="0" applyFont="1" applyFill="1"/>
    <xf numFmtId="2" fontId="6" fillId="4" borderId="0" xfId="0" applyNumberFormat="1" applyFont="1" applyFill="1"/>
    <xf numFmtId="0" fontId="0" fillId="4" borderId="0" xfId="0" applyFill="1" applyAlignment="1">
      <alignment horizontal="left"/>
    </xf>
    <xf numFmtId="0" fontId="6" fillId="4" borderId="0" xfId="0" applyFont="1" applyFill="1" applyAlignment="1">
      <alignment vertical="center"/>
    </xf>
    <xf numFmtId="0" fontId="0" fillId="4" borderId="0" xfId="0" applyFill="1" applyAlignment="1">
      <alignment horizontal="center"/>
    </xf>
    <xf numFmtId="0" fontId="22" fillId="4" borderId="0" xfId="0" applyFont="1" applyFill="1"/>
    <xf numFmtId="0" fontId="35" fillId="4" borderId="0" xfId="0" applyFont="1" applyFill="1"/>
    <xf numFmtId="1" fontId="0" fillId="4" borderId="0" xfId="0" applyNumberFormat="1" applyFill="1"/>
    <xf numFmtId="0" fontId="6" fillId="4" borderId="0" xfId="0" applyFont="1" applyFill="1" applyAlignment="1">
      <alignment horizontal="right"/>
    </xf>
    <xf numFmtId="0" fontId="25" fillId="4" borderId="7" xfId="0" applyFont="1" applyFill="1" applyBorder="1"/>
    <xf numFmtId="0" fontId="6" fillId="4" borderId="10" xfId="0" applyFont="1" applyFill="1" applyBorder="1"/>
    <xf numFmtId="0" fontId="6" fillId="4" borderId="12" xfId="0" applyFont="1" applyFill="1" applyBorder="1"/>
    <xf numFmtId="168" fontId="15" fillId="4" borderId="0" xfId="0" applyNumberFormat="1" applyFont="1" applyFill="1"/>
    <xf numFmtId="2" fontId="15" fillId="4" borderId="0" xfId="0" applyNumberFormat="1" applyFont="1" applyFill="1" applyAlignment="1">
      <alignment horizontal="left"/>
    </xf>
    <xf numFmtId="11" fontId="15" fillId="4" borderId="0" xfId="0" applyNumberFormat="1" applyFont="1" applyFill="1" applyAlignment="1">
      <alignment horizontal="right"/>
    </xf>
    <xf numFmtId="0" fontId="15" fillId="4" borderId="0" xfId="5" applyFont="1" applyFill="1"/>
    <xf numFmtId="165" fontId="15" fillId="4" borderId="0" xfId="5" applyNumberFormat="1" applyFont="1" applyFill="1"/>
    <xf numFmtId="0" fontId="17" fillId="4" borderId="0" xfId="5" applyFont="1" applyFill="1"/>
    <xf numFmtId="0" fontId="29" fillId="4" borderId="0" xfId="9" applyFill="1" applyBorder="1" applyAlignment="1" applyProtection="1"/>
    <xf numFmtId="2" fontId="6" fillId="4" borderId="0" xfId="0" applyNumberFormat="1" applyFont="1" applyFill="1" applyAlignment="1">
      <alignment horizontal="right"/>
    </xf>
    <xf numFmtId="3" fontId="6" fillId="4" borderId="0" xfId="0" applyNumberFormat="1" applyFont="1" applyFill="1" applyAlignment="1">
      <alignment horizontal="right"/>
    </xf>
    <xf numFmtId="0" fontId="26" fillId="4" borderId="2" xfId="0" applyFont="1" applyFill="1" applyBorder="1"/>
    <xf numFmtId="0" fontId="26" fillId="4" borderId="4" xfId="0" applyFont="1" applyFill="1" applyBorder="1" applyAlignment="1">
      <alignment horizontal="left" wrapText="1"/>
    </xf>
    <xf numFmtId="0" fontId="26" fillId="4" borderId="5" xfId="0" applyFont="1" applyFill="1" applyBorder="1" applyAlignment="1">
      <alignment wrapText="1" readingOrder="1"/>
    </xf>
    <xf numFmtId="0" fontId="26" fillId="4" borderId="6" xfId="0" applyFont="1" applyFill="1" applyBorder="1" applyAlignment="1">
      <alignment wrapText="1" readingOrder="1"/>
    </xf>
    <xf numFmtId="3" fontId="26" fillId="4" borderId="2" xfId="0" applyNumberFormat="1" applyFont="1" applyFill="1" applyBorder="1"/>
    <xf numFmtId="3" fontId="26" fillId="4" borderId="0" xfId="0" applyNumberFormat="1" applyFont="1" applyFill="1"/>
    <xf numFmtId="182" fontId="6" fillId="4" borderId="2" xfId="0" applyNumberFormat="1" applyFont="1" applyFill="1" applyBorder="1" applyAlignment="1">
      <alignment vertical="center"/>
    </xf>
    <xf numFmtId="10" fontId="6" fillId="4" borderId="0" xfId="7" applyNumberFormat="1" applyFont="1" applyFill="1" applyBorder="1" applyAlignment="1">
      <alignment horizontal="right" vertical="center" readingOrder="1"/>
    </xf>
    <xf numFmtId="2" fontId="6" fillId="4" borderId="0" xfId="0" applyNumberFormat="1" applyFont="1" applyFill="1" applyAlignment="1">
      <alignment horizontal="right" vertical="center" readingOrder="1"/>
    </xf>
    <xf numFmtId="183" fontId="6" fillId="4" borderId="2" xfId="0" applyNumberFormat="1" applyFont="1" applyFill="1" applyBorder="1"/>
    <xf numFmtId="183" fontId="6" fillId="4" borderId="0" xfId="0" applyNumberFormat="1" applyFont="1" applyFill="1"/>
    <xf numFmtId="43" fontId="25" fillId="4" borderId="20" xfId="0" applyNumberFormat="1" applyFont="1" applyFill="1" applyBorder="1"/>
    <xf numFmtId="43" fontId="6" fillId="4" borderId="2" xfId="0" applyNumberFormat="1" applyFont="1" applyFill="1" applyBorder="1"/>
    <xf numFmtId="41" fontId="25" fillId="4" borderId="2" xfId="0" applyNumberFormat="1" applyFont="1" applyFill="1" applyBorder="1"/>
    <xf numFmtId="41" fontId="25" fillId="4" borderId="0" xfId="0" applyNumberFormat="1" applyFont="1" applyFill="1"/>
    <xf numFmtId="41" fontId="25" fillId="4" borderId="3" xfId="0" applyNumberFormat="1" applyFont="1" applyFill="1" applyBorder="1"/>
    <xf numFmtId="43" fontId="25" fillId="4" borderId="3" xfId="0" applyNumberFormat="1" applyFont="1" applyFill="1" applyBorder="1"/>
    <xf numFmtId="10" fontId="6" fillId="4" borderId="12" xfId="7" applyNumberFormat="1" applyFont="1" applyFill="1" applyBorder="1" applyAlignment="1">
      <alignment horizontal="right" vertical="center" readingOrder="1"/>
    </xf>
    <xf numFmtId="2" fontId="6" fillId="4" borderId="12" xfId="0" applyNumberFormat="1" applyFont="1" applyFill="1" applyBorder="1" applyAlignment="1">
      <alignment horizontal="right" vertical="center" readingOrder="1"/>
    </xf>
    <xf numFmtId="183" fontId="6" fillId="4" borderId="28" xfId="0" applyNumberFormat="1" applyFont="1" applyFill="1" applyBorder="1"/>
    <xf numFmtId="183" fontId="6" fillId="4" borderId="12" xfId="0" applyNumberFormat="1" applyFont="1" applyFill="1" applyBorder="1"/>
    <xf numFmtId="41" fontId="25" fillId="4" borderId="28" xfId="0" applyNumberFormat="1" applyFont="1" applyFill="1" applyBorder="1"/>
    <xf numFmtId="41" fontId="25" fillId="4" borderId="12" xfId="0" applyNumberFormat="1" applyFont="1" applyFill="1" applyBorder="1"/>
    <xf numFmtId="41" fontId="25" fillId="4" borderId="29" xfId="0" applyNumberFormat="1" applyFont="1" applyFill="1" applyBorder="1"/>
    <xf numFmtId="43" fontId="25" fillId="4" borderId="30" xfId="0" applyNumberFormat="1" applyFont="1" applyFill="1" applyBorder="1"/>
    <xf numFmtId="43" fontId="6" fillId="4" borderId="28" xfId="0" applyNumberFormat="1" applyFont="1" applyFill="1" applyBorder="1"/>
    <xf numFmtId="0" fontId="6" fillId="4" borderId="3" xfId="0" applyFont="1" applyFill="1" applyBorder="1" applyAlignment="1">
      <alignment vertical="center"/>
    </xf>
    <xf numFmtId="183" fontId="6" fillId="4" borderId="3" xfId="0" applyNumberFormat="1" applyFont="1" applyFill="1" applyBorder="1"/>
    <xf numFmtId="0" fontId="6" fillId="4" borderId="10" xfId="0" applyFont="1" applyFill="1" applyBorder="1" applyAlignment="1">
      <alignment vertical="center"/>
    </xf>
    <xf numFmtId="182" fontId="6" fillId="4" borderId="31" xfId="0" applyNumberFormat="1" applyFont="1" applyFill="1" applyBorder="1" applyAlignment="1">
      <alignment vertical="center"/>
    </xf>
    <xf numFmtId="10" fontId="6" fillId="4" borderId="10" xfId="7" applyNumberFormat="1" applyFont="1" applyFill="1" applyBorder="1" applyAlignment="1">
      <alignment horizontal="right" vertical="center" readingOrder="1"/>
    </xf>
    <xf numFmtId="2" fontId="6" fillId="4" borderId="10" xfId="0" applyNumberFormat="1" applyFont="1" applyFill="1" applyBorder="1" applyAlignment="1">
      <alignment horizontal="right" vertical="center" readingOrder="1"/>
    </xf>
    <xf numFmtId="183" fontId="6" fillId="4" borderId="31" xfId="0" applyNumberFormat="1" applyFont="1" applyFill="1" applyBorder="1"/>
    <xf numFmtId="183" fontId="6" fillId="4" borderId="10" xfId="0" applyNumberFormat="1" applyFont="1" applyFill="1" applyBorder="1"/>
    <xf numFmtId="41" fontId="25" fillId="4" borderId="31" xfId="0" applyNumberFormat="1" applyFont="1" applyFill="1" applyBorder="1"/>
    <xf numFmtId="2" fontId="25" fillId="4" borderId="10" xfId="0" applyNumberFormat="1" applyFont="1" applyFill="1" applyBorder="1"/>
    <xf numFmtId="41" fontId="25" fillId="4" borderId="10" xfId="0" applyNumberFormat="1" applyFont="1" applyFill="1" applyBorder="1"/>
    <xf numFmtId="41" fontId="25" fillId="4" borderId="32" xfId="0" applyNumberFormat="1" applyFont="1" applyFill="1" applyBorder="1"/>
    <xf numFmtId="43" fontId="25" fillId="4" borderId="32" xfId="0" applyNumberFormat="1" applyFont="1" applyFill="1" applyBorder="1"/>
    <xf numFmtId="43" fontId="6" fillId="4" borderId="31" xfId="0" applyNumberFormat="1" applyFont="1" applyFill="1" applyBorder="1"/>
    <xf numFmtId="0" fontId="6" fillId="4" borderId="12" xfId="0" applyFont="1" applyFill="1" applyBorder="1" applyAlignment="1">
      <alignment vertical="center"/>
    </xf>
    <xf numFmtId="182" fontId="6" fillId="4" borderId="28" xfId="0" applyNumberFormat="1" applyFont="1" applyFill="1" applyBorder="1" applyAlignment="1">
      <alignment vertical="center"/>
    </xf>
    <xf numFmtId="0" fontId="26" fillId="4" borderId="21" xfId="0" applyFont="1" applyFill="1" applyBorder="1" applyAlignment="1">
      <alignment horizontal="center" vertical="center" textRotation="90"/>
    </xf>
    <xf numFmtId="0" fontId="6" fillId="4" borderId="21" xfId="0" applyFont="1" applyFill="1" applyBorder="1" applyAlignment="1">
      <alignment vertical="center"/>
    </xf>
    <xf numFmtId="164" fontId="6" fillId="4" borderId="7" xfId="0" applyNumberFormat="1" applyFont="1" applyFill="1" applyBorder="1" applyAlignment="1">
      <alignment vertical="center"/>
    </xf>
    <xf numFmtId="10" fontId="6" fillId="4" borderId="21" xfId="7" applyNumberFormat="1" applyFont="1" applyFill="1" applyBorder="1" applyAlignment="1">
      <alignment horizontal="right" vertical="center" readingOrder="1"/>
    </xf>
    <xf numFmtId="2" fontId="6" fillId="4" borderId="21" xfId="0" applyNumberFormat="1" applyFont="1" applyFill="1" applyBorder="1" applyAlignment="1">
      <alignment horizontal="right" vertical="center" readingOrder="1"/>
    </xf>
    <xf numFmtId="10" fontId="6" fillId="4" borderId="7" xfId="0" applyNumberFormat="1" applyFont="1" applyFill="1" applyBorder="1"/>
    <xf numFmtId="10" fontId="6" fillId="4" borderId="21" xfId="0" applyNumberFormat="1" applyFont="1" applyFill="1" applyBorder="1"/>
    <xf numFmtId="0" fontId="25" fillId="4" borderId="21" xfId="0" applyFont="1" applyFill="1" applyBorder="1"/>
    <xf numFmtId="0" fontId="25" fillId="4" borderId="22" xfId="0" applyFont="1" applyFill="1" applyBorder="1"/>
    <xf numFmtId="3" fontId="25" fillId="4" borderId="21" xfId="0" applyNumberFormat="1" applyFont="1" applyFill="1" applyBorder="1"/>
    <xf numFmtId="43" fontId="6" fillId="4" borderId="7" xfId="0" applyNumberFormat="1" applyFont="1" applyFill="1" applyBorder="1"/>
    <xf numFmtId="0" fontId="6" fillId="4" borderId="21" xfId="0" applyFont="1" applyFill="1" applyBorder="1"/>
    <xf numFmtId="183" fontId="6" fillId="4" borderId="2" xfId="16" applyNumberFormat="1" applyFont="1" applyFill="1" applyBorder="1"/>
    <xf numFmtId="9" fontId="6" fillId="4" borderId="0" xfId="7" applyFont="1" applyFill="1" applyBorder="1" applyAlignment="1">
      <alignment vertical="center" readingOrder="1"/>
    </xf>
    <xf numFmtId="0" fontId="6" fillId="4" borderId="0" xfId="0" applyFont="1" applyFill="1" applyAlignment="1">
      <alignment horizontal="center" vertical="center" readingOrder="1"/>
    </xf>
    <xf numFmtId="183" fontId="37" fillId="4" borderId="0" xfId="16" applyNumberFormat="1" applyFont="1" applyFill="1"/>
    <xf numFmtId="2" fontId="37" fillId="4" borderId="0" xfId="16" applyNumberFormat="1" applyFont="1" applyFill="1"/>
    <xf numFmtId="0" fontId="38" fillId="4" borderId="0" xfId="0" applyFont="1" applyFill="1"/>
    <xf numFmtId="183" fontId="25" fillId="4" borderId="0" xfId="0" applyNumberFormat="1" applyFont="1" applyFill="1"/>
    <xf numFmtId="183" fontId="6" fillId="4" borderId="0" xfId="16" applyNumberFormat="1" applyFont="1" applyFill="1"/>
    <xf numFmtId="9" fontId="6" fillId="4" borderId="0" xfId="7" applyFont="1" applyFill="1"/>
    <xf numFmtId="9" fontId="39" fillId="4" borderId="0" xfId="7" applyFont="1" applyFill="1"/>
    <xf numFmtId="3" fontId="6" fillId="4" borderId="0" xfId="0" applyNumberFormat="1" applyFont="1" applyFill="1"/>
    <xf numFmtId="2" fontId="6" fillId="3" borderId="0" xfId="0" applyNumberFormat="1" applyFont="1" applyFill="1" applyAlignment="1">
      <alignment horizontal="right"/>
    </xf>
    <xf numFmtId="0" fontId="21" fillId="4" borderId="0" xfId="0" applyFont="1" applyFill="1" applyAlignment="1">
      <alignment horizontal="right"/>
    </xf>
    <xf numFmtId="0" fontId="40" fillId="4" borderId="0" xfId="0" applyFont="1" applyFill="1" applyAlignment="1">
      <alignment horizontal="right"/>
    </xf>
    <xf numFmtId="0" fontId="21" fillId="3" borderId="0" xfId="0" applyFont="1" applyFill="1" applyAlignment="1">
      <alignment horizontal="right" vertical="top" wrapText="1"/>
    </xf>
    <xf numFmtId="0" fontId="40" fillId="3" borderId="0" xfId="0" applyFont="1" applyFill="1" applyAlignment="1">
      <alignment horizontal="right"/>
    </xf>
    <xf numFmtId="167" fontId="40" fillId="4" borderId="0" xfId="0" applyNumberFormat="1" applyFont="1" applyFill="1" applyAlignment="1">
      <alignment horizontal="right"/>
    </xf>
    <xf numFmtId="1" fontId="41" fillId="4" borderId="0" xfId="0" applyNumberFormat="1" applyFont="1" applyFill="1" applyAlignment="1">
      <alignment horizontal="right" vertical="top" wrapText="1"/>
    </xf>
    <xf numFmtId="167" fontId="40" fillId="3" borderId="0" xfId="0" applyNumberFormat="1" applyFont="1" applyFill="1" applyAlignment="1">
      <alignment horizontal="right"/>
    </xf>
    <xf numFmtId="0" fontId="21" fillId="3" borderId="0" xfId="0" applyFont="1" applyFill="1" applyAlignment="1">
      <alignment vertical="top" wrapText="1"/>
    </xf>
    <xf numFmtId="0" fontId="40" fillId="4" borderId="0" xfId="0" applyFont="1" applyFill="1" applyAlignment="1">
      <alignment horizontal="right" vertical="top" wrapText="1" indent="1"/>
    </xf>
    <xf numFmtId="165" fontId="39" fillId="4" borderId="0" xfId="7" applyNumberFormat="1" applyFont="1" applyFill="1"/>
    <xf numFmtId="0" fontId="0" fillId="3" borderId="0" xfId="0" applyFill="1" applyAlignment="1">
      <alignment horizontal="right"/>
    </xf>
    <xf numFmtId="0" fontId="26" fillId="3" borderId="0" xfId="0" applyFont="1" applyFill="1" applyAlignment="1">
      <alignment horizontal="right"/>
    </xf>
    <xf numFmtId="9" fontId="35" fillId="4" borderId="0" xfId="7" applyFont="1" applyFill="1"/>
    <xf numFmtId="183" fontId="35" fillId="4" borderId="0" xfId="7" applyNumberFormat="1" applyFont="1" applyFill="1"/>
    <xf numFmtId="2" fontId="35" fillId="4" borderId="0" xfId="7" applyNumberFormat="1" applyFont="1" applyFill="1"/>
    <xf numFmtId="183" fontId="35" fillId="4" borderId="0" xfId="0" applyNumberFormat="1" applyFont="1" applyFill="1"/>
    <xf numFmtId="41" fontId="39" fillId="4" borderId="0" xfId="7" applyNumberFormat="1" applyFont="1" applyFill="1"/>
    <xf numFmtId="43" fontId="39" fillId="4" borderId="0" xfId="7" applyNumberFormat="1" applyFont="1" applyFill="1"/>
    <xf numFmtId="0" fontId="39" fillId="4" borderId="0" xfId="7" applyNumberFormat="1" applyFont="1" applyFill="1"/>
    <xf numFmtId="0" fontId="26" fillId="5" borderId="0" xfId="0" applyFont="1" applyFill="1" applyAlignment="1">
      <alignment wrapText="1"/>
    </xf>
    <xf numFmtId="0" fontId="26" fillId="5" borderId="2" xfId="0" applyFont="1" applyFill="1" applyBorder="1" applyAlignment="1">
      <alignment wrapText="1"/>
    </xf>
    <xf numFmtId="0" fontId="26" fillId="5" borderId="3" xfId="0" applyFont="1" applyFill="1" applyBorder="1" applyAlignment="1">
      <alignment wrapText="1"/>
    </xf>
    <xf numFmtId="0" fontId="26" fillId="5" borderId="7" xfId="0" applyFont="1" applyFill="1" applyBorder="1" applyAlignment="1">
      <alignment wrapText="1"/>
    </xf>
    <xf numFmtId="0" fontId="26" fillId="5" borderId="21" xfId="0" applyFont="1" applyFill="1" applyBorder="1" applyAlignment="1">
      <alignment wrapText="1"/>
    </xf>
    <xf numFmtId="0" fontId="26" fillId="5" borderId="22" xfId="0" applyFont="1" applyFill="1" applyBorder="1" applyAlignment="1">
      <alignment wrapText="1"/>
    </xf>
    <xf numFmtId="43" fontId="6" fillId="4" borderId="0" xfId="0" applyNumberFormat="1" applyFont="1" applyFill="1"/>
    <xf numFmtId="41" fontId="6" fillId="4" borderId="0" xfId="0" applyNumberFormat="1" applyFont="1" applyFill="1"/>
    <xf numFmtId="0" fontId="0" fillId="4" borderId="33" xfId="0" applyFill="1" applyBorder="1" applyAlignment="1">
      <alignment horizontal="left"/>
    </xf>
    <xf numFmtId="0" fontId="0" fillId="4" borderId="33" xfId="0" applyFill="1" applyBorder="1"/>
    <xf numFmtId="10" fontId="0" fillId="4" borderId="0" xfId="0" applyNumberFormat="1" applyFill="1"/>
    <xf numFmtId="0" fontId="42" fillId="4" borderId="0" xfId="0" applyFont="1" applyFill="1"/>
    <xf numFmtId="0" fontId="43" fillId="4" borderId="0" xfId="0" applyFont="1" applyFill="1"/>
    <xf numFmtId="0" fontId="42" fillId="3" borderId="0" xfId="0" applyFont="1" applyFill="1"/>
    <xf numFmtId="0" fontId="42" fillId="3" borderId="0" xfId="0" applyFont="1" applyFill="1" applyAlignment="1">
      <alignment horizontal="right"/>
    </xf>
    <xf numFmtId="10" fontId="0" fillId="4" borderId="33" xfId="0" applyNumberFormat="1" applyFill="1" applyBorder="1"/>
    <xf numFmtId="1" fontId="0" fillId="4" borderId="33" xfId="0" applyNumberFormat="1" applyFill="1" applyBorder="1"/>
    <xf numFmtId="0" fontId="6" fillId="4" borderId="18" xfId="0" applyFont="1" applyFill="1" applyBorder="1" applyAlignment="1">
      <alignment vertical="center"/>
    </xf>
    <xf numFmtId="183" fontId="6" fillId="4" borderId="18" xfId="0" applyNumberFormat="1" applyFont="1" applyFill="1" applyBorder="1"/>
    <xf numFmtId="183" fontId="6" fillId="4" borderId="19" xfId="0" applyNumberFormat="1" applyFont="1" applyFill="1" applyBorder="1"/>
    <xf numFmtId="183" fontId="6" fillId="4" borderId="20" xfId="0" applyNumberFormat="1" applyFont="1" applyFill="1" applyBorder="1"/>
    <xf numFmtId="41" fontId="25" fillId="4" borderId="18" xfId="0" applyNumberFormat="1" applyFont="1" applyFill="1" applyBorder="1"/>
    <xf numFmtId="41" fontId="25" fillId="4" borderId="19" xfId="0" applyNumberFormat="1" applyFont="1" applyFill="1" applyBorder="1"/>
    <xf numFmtId="41" fontId="25" fillId="4" borderId="20" xfId="0" applyNumberFormat="1" applyFont="1" applyFill="1" applyBorder="1"/>
    <xf numFmtId="0" fontId="6" fillId="4" borderId="19" xfId="0" applyFont="1" applyFill="1" applyBorder="1"/>
    <xf numFmtId="43" fontId="6" fillId="4" borderId="18" xfId="0" applyNumberFormat="1" applyFont="1" applyFill="1" applyBorder="1"/>
    <xf numFmtId="0" fontId="6" fillId="4" borderId="2" xfId="0" applyFont="1" applyFill="1" applyBorder="1" applyAlignment="1">
      <alignment vertical="center"/>
    </xf>
    <xf numFmtId="183" fontId="6" fillId="4" borderId="4" xfId="0" applyNumberFormat="1" applyFont="1" applyFill="1" applyBorder="1"/>
    <xf numFmtId="183" fontId="6" fillId="4" borderId="5" xfId="0" applyNumberFormat="1" applyFont="1" applyFill="1" applyBorder="1"/>
    <xf numFmtId="183" fontId="6" fillId="4" borderId="6" xfId="0" applyNumberFormat="1" applyFont="1" applyFill="1" applyBorder="1"/>
    <xf numFmtId="41" fontId="25" fillId="4" borderId="4" xfId="0" applyNumberFormat="1" applyFont="1" applyFill="1" applyBorder="1"/>
    <xf numFmtId="41" fontId="25" fillId="4" borderId="5" xfId="0" applyNumberFormat="1" applyFont="1" applyFill="1" applyBorder="1"/>
    <xf numFmtId="41" fontId="25" fillId="4" borderId="6" xfId="0" applyNumberFormat="1" applyFont="1" applyFill="1" applyBorder="1"/>
    <xf numFmtId="43" fontId="25" fillId="4" borderId="22" xfId="0" applyNumberFormat="1" applyFont="1" applyFill="1" applyBorder="1"/>
    <xf numFmtId="43" fontId="6" fillId="4" borderId="4" xfId="0" applyNumberFormat="1" applyFont="1" applyFill="1" applyBorder="1"/>
    <xf numFmtId="0" fontId="6" fillId="4" borderId="24" xfId="0" applyFont="1" applyFill="1" applyBorder="1" applyAlignment="1">
      <alignment vertical="center"/>
    </xf>
    <xf numFmtId="183" fontId="6" fillId="4" borderId="25" xfId="16" applyNumberFormat="1" applyFont="1" applyFill="1" applyBorder="1" applyAlignment="1">
      <alignment horizontal="right" vertical="center" readingOrder="1"/>
    </xf>
    <xf numFmtId="10" fontId="6" fillId="4" borderId="25" xfId="7" applyNumberFormat="1" applyFont="1" applyFill="1" applyBorder="1" applyAlignment="1">
      <alignment horizontal="right" vertical="center" readingOrder="1"/>
    </xf>
    <xf numFmtId="2" fontId="6" fillId="4" borderId="25" xfId="0" applyNumberFormat="1" applyFont="1" applyFill="1" applyBorder="1" applyAlignment="1">
      <alignment horizontal="right" vertical="center" readingOrder="1"/>
    </xf>
    <xf numFmtId="43" fontId="25" fillId="4" borderId="6" xfId="0" applyNumberFormat="1" applyFont="1" applyFill="1" applyBorder="1"/>
    <xf numFmtId="0" fontId="6" fillId="4" borderId="25" xfId="0" applyFont="1" applyFill="1" applyBorder="1"/>
    <xf numFmtId="183" fontId="6" fillId="4" borderId="0" xfId="16" applyNumberFormat="1" applyFont="1" applyFill="1" applyBorder="1" applyAlignment="1">
      <alignment horizontal="right" vertical="center" readingOrder="1"/>
    </xf>
    <xf numFmtId="41" fontId="6" fillId="4" borderId="2" xfId="0" applyNumberFormat="1" applyFont="1" applyFill="1" applyBorder="1"/>
    <xf numFmtId="0" fontId="6" fillId="4" borderId="28" xfId="0" applyFont="1" applyFill="1" applyBorder="1" applyAlignment="1">
      <alignment vertical="center"/>
    </xf>
    <xf numFmtId="183" fontId="6" fillId="4" borderId="12" xfId="16" applyNumberFormat="1" applyFont="1" applyFill="1" applyBorder="1" applyAlignment="1">
      <alignment horizontal="right" vertical="center" readingOrder="1"/>
    </xf>
    <xf numFmtId="0" fontId="6" fillId="8" borderId="0" xfId="0" applyFont="1" applyFill="1" applyAlignment="1">
      <alignment horizontal="right"/>
    </xf>
    <xf numFmtId="0" fontId="21" fillId="4" borderId="0" xfId="0" applyFont="1" applyFill="1" applyAlignment="1">
      <alignment vertical="top" wrapText="1"/>
    </xf>
    <xf numFmtId="167" fontId="40" fillId="6" borderId="0" xfId="0" applyNumberFormat="1" applyFont="1" applyFill="1" applyAlignment="1">
      <alignment horizontal="right"/>
    </xf>
    <xf numFmtId="0" fontId="44" fillId="4" borderId="0" xfId="0" applyFont="1" applyFill="1" applyAlignment="1">
      <alignment vertical="top" wrapText="1"/>
    </xf>
    <xf numFmtId="0" fontId="6" fillId="0" borderId="0" xfId="15" applyFont="1" applyAlignment="1">
      <alignment vertical="center"/>
    </xf>
    <xf numFmtId="0" fontId="18" fillId="0" borderId="0" xfId="0" applyFont="1"/>
    <xf numFmtId="0" fontId="6" fillId="0" borderId="0" xfId="0" applyFont="1" applyAlignment="1">
      <alignment vertical="center"/>
    </xf>
    <xf numFmtId="185" fontId="13" fillId="0" borderId="0" xfId="0" applyNumberFormat="1" applyFont="1"/>
    <xf numFmtId="185" fontId="7" fillId="7" borderId="19" xfId="0" applyNumberFormat="1" applyFont="1" applyFill="1" applyBorder="1" applyAlignment="1">
      <alignment horizontal="left"/>
    </xf>
    <xf numFmtId="185" fontId="7" fillId="10" borderId="21" xfId="0" applyNumberFormat="1" applyFont="1" applyFill="1" applyBorder="1"/>
    <xf numFmtId="0" fontId="7" fillId="11" borderId="0" xfId="0" applyFont="1" applyFill="1"/>
    <xf numFmtId="0" fontId="6" fillId="11" borderId="0" xfId="0" applyFont="1" applyFill="1"/>
    <xf numFmtId="0" fontId="18" fillId="11" borderId="0" xfId="0" applyFont="1" applyFill="1"/>
    <xf numFmtId="0" fontId="9" fillId="11" borderId="0" xfId="6" applyFont="1" applyFill="1" applyAlignment="1">
      <alignment wrapText="1"/>
    </xf>
    <xf numFmtId="0" fontId="6" fillId="11" borderId="0" xfId="15" applyFont="1" applyFill="1" applyAlignment="1">
      <alignment vertical="center"/>
    </xf>
    <xf numFmtId="0" fontId="19" fillId="11" borderId="0" xfId="0" applyFont="1" applyFill="1"/>
    <xf numFmtId="0" fontId="28" fillId="11" borderId="0" xfId="0" applyFont="1" applyFill="1"/>
    <xf numFmtId="0" fontId="9" fillId="11" borderId="0" xfId="0" applyFont="1" applyFill="1"/>
    <xf numFmtId="0" fontId="6" fillId="7" borderId="0" xfId="15" applyFont="1" applyFill="1" applyAlignment="1">
      <alignment vertical="center"/>
    </xf>
    <xf numFmtId="0" fontId="6" fillId="7" borderId="0" xfId="0" applyFont="1" applyFill="1"/>
    <xf numFmtId="0" fontId="7" fillId="7" borderId="0" xfId="15" applyFont="1" applyFill="1" applyAlignment="1">
      <alignment vertical="center"/>
    </xf>
    <xf numFmtId="0" fontId="7" fillId="7" borderId="0" xfId="0" applyFont="1" applyFill="1"/>
    <xf numFmtId="0" fontId="18" fillId="7" borderId="0" xfId="0" applyFont="1" applyFill="1"/>
    <xf numFmtId="49" fontId="6" fillId="0" borderId="0" xfId="0" applyNumberFormat="1" applyFont="1" applyAlignment="1">
      <alignment horizontal="center"/>
    </xf>
    <xf numFmtId="0" fontId="0" fillId="11" borderId="0" xfId="0" applyFill="1"/>
    <xf numFmtId="0" fontId="0" fillId="7" borderId="0" xfId="0" applyFill="1"/>
    <xf numFmtId="166" fontId="0" fillId="7" borderId="0" xfId="0" applyNumberFormat="1" applyFill="1"/>
    <xf numFmtId="0" fontId="13" fillId="0" borderId="0" xfId="17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7" fillId="0" borderId="0" xfId="0" applyFont="1"/>
    <xf numFmtId="0" fontId="6" fillId="0" borderId="0" xfId="0" applyFont="1" applyAlignment="1">
      <alignment horizontal="left"/>
    </xf>
    <xf numFmtId="0" fontId="15" fillId="9" borderId="0" xfId="0" applyFont="1" applyFill="1" applyAlignment="1">
      <alignment horizontal="right"/>
    </xf>
    <xf numFmtId="0" fontId="15" fillId="11" borderId="0" xfId="0" applyFont="1" applyFill="1"/>
    <xf numFmtId="0" fontId="6" fillId="11" borderId="0" xfId="0" applyFont="1" applyFill="1" applyAlignment="1">
      <alignment horizontal="right"/>
    </xf>
    <xf numFmtId="0" fontId="6" fillId="11" borderId="0" xfId="0" applyFont="1" applyFill="1" applyAlignment="1">
      <alignment horizontal="left"/>
    </xf>
    <xf numFmtId="2" fontId="6" fillId="11" borderId="0" xfId="0" applyNumberFormat="1" applyFont="1" applyFill="1"/>
    <xf numFmtId="2" fontId="6" fillId="11" borderId="0" xfId="0" applyNumberFormat="1" applyFont="1" applyFill="1" applyAlignment="1">
      <alignment horizontal="right"/>
    </xf>
    <xf numFmtId="4" fontId="6" fillId="11" borderId="0" xfId="0" applyNumberFormat="1" applyFont="1" applyFill="1" applyAlignment="1">
      <alignment horizontal="right"/>
    </xf>
    <xf numFmtId="2" fontId="15" fillId="11" borderId="0" xfId="0" applyNumberFormat="1" applyFont="1" applyFill="1"/>
    <xf numFmtId="169" fontId="6" fillId="11" borderId="0" xfId="7" applyNumberFormat="1" applyFont="1" applyFill="1" applyAlignment="1">
      <alignment horizontal="right"/>
    </xf>
    <xf numFmtId="1" fontId="6" fillId="11" borderId="0" xfId="0" applyNumberFormat="1" applyFont="1" applyFill="1" applyAlignment="1">
      <alignment horizontal="right"/>
    </xf>
    <xf numFmtId="0" fontId="15" fillId="7" borderId="0" xfId="0" applyFont="1" applyFill="1" applyAlignment="1">
      <alignment horizontal="left"/>
    </xf>
    <xf numFmtId="0" fontId="15" fillId="7" borderId="0" xfId="0" applyFont="1" applyFill="1"/>
    <xf numFmtId="0" fontId="17" fillId="7" borderId="0" xfId="0" applyFont="1" applyFill="1"/>
    <xf numFmtId="0" fontId="15" fillId="7" borderId="0" xfId="0" applyFont="1" applyFill="1" applyAlignment="1">
      <alignment horizontal="right"/>
    </xf>
    <xf numFmtId="0" fontId="6" fillId="7" borderId="0" xfId="0" applyFont="1" applyFill="1" applyAlignment="1">
      <alignment horizontal="right"/>
    </xf>
    <xf numFmtId="0" fontId="27" fillId="0" borderId="0" xfId="0" applyFont="1"/>
    <xf numFmtId="0" fontId="27" fillId="11" borderId="0" xfId="0" applyFont="1" applyFill="1"/>
    <xf numFmtId="0" fontId="27" fillId="11" borderId="0" xfId="0" applyFont="1" applyFill="1" applyAlignment="1">
      <alignment horizontal="left"/>
    </xf>
    <xf numFmtId="0" fontId="27" fillId="11" borderId="0" xfId="6" applyFont="1" applyFill="1" applyAlignment="1">
      <alignment wrapText="1"/>
    </xf>
    <xf numFmtId="1" fontId="27" fillId="11" borderId="0" xfId="0" applyNumberFormat="1" applyFont="1" applyFill="1"/>
    <xf numFmtId="0" fontId="27" fillId="7" borderId="0" xfId="0" applyFont="1" applyFill="1"/>
    <xf numFmtId="0" fontId="27" fillId="7" borderId="0" xfId="0" applyFont="1" applyFill="1" applyAlignment="1">
      <alignment horizontal="left"/>
    </xf>
    <xf numFmtId="0" fontId="27" fillId="7" borderId="0" xfId="6" applyFont="1" applyFill="1" applyAlignment="1">
      <alignment wrapText="1"/>
    </xf>
    <xf numFmtId="1" fontId="27" fillId="7" borderId="0" xfId="0" applyNumberFormat="1" applyFont="1" applyFill="1"/>
    <xf numFmtId="177" fontId="27" fillId="7" borderId="0" xfId="0" applyNumberFormat="1" applyFont="1" applyFill="1"/>
    <xf numFmtId="0" fontId="18" fillId="0" borderId="0" xfId="15" applyFont="1" applyAlignment="1">
      <alignment horizontal="center" vertical="center"/>
    </xf>
    <xf numFmtId="0" fontId="7" fillId="0" borderId="11" xfId="15" applyFont="1" applyBorder="1" applyAlignment="1">
      <alignment vertical="center"/>
    </xf>
    <xf numFmtId="0" fontId="33" fillId="0" borderId="0" xfId="15" applyAlignment="1">
      <alignment vertical="center"/>
    </xf>
    <xf numFmtId="0" fontId="18" fillId="11" borderId="0" xfId="15" applyFont="1" applyFill="1" applyAlignment="1">
      <alignment horizontal="center" vertical="center"/>
    </xf>
    <xf numFmtId="1" fontId="15" fillId="11" borderId="0" xfId="0" applyNumberFormat="1" applyFont="1" applyFill="1"/>
    <xf numFmtId="0" fontId="33" fillId="11" borderId="0" xfId="15" applyFill="1" applyAlignment="1">
      <alignment vertical="center"/>
    </xf>
    <xf numFmtId="181" fontId="18" fillId="11" borderId="0" xfId="15" applyNumberFormat="1" applyFont="1" applyFill="1" applyAlignment="1">
      <alignment horizontal="center" vertical="center"/>
    </xf>
    <xf numFmtId="0" fontId="6" fillId="11" borderId="11" xfId="15" applyFont="1" applyFill="1" applyBorder="1" applyAlignment="1">
      <alignment vertical="center"/>
    </xf>
    <xf numFmtId="0" fontId="21" fillId="7" borderId="0" xfId="0" applyFont="1" applyFill="1"/>
    <xf numFmtId="0" fontId="18" fillId="7" borderId="0" xfId="15" applyFont="1" applyFill="1" applyAlignment="1">
      <alignment horizontal="center" vertical="center"/>
    </xf>
    <xf numFmtId="0" fontId="7" fillId="7" borderId="11" xfId="15" applyFont="1" applyFill="1" applyBorder="1" applyAlignment="1">
      <alignment vertical="center"/>
    </xf>
    <xf numFmtId="0" fontId="33" fillId="7" borderId="0" xfId="15" applyFill="1" applyAlignment="1">
      <alignment vertical="center"/>
    </xf>
    <xf numFmtId="181" fontId="18" fillId="7" borderId="0" xfId="15" applyNumberFormat="1" applyFont="1" applyFill="1" applyAlignment="1">
      <alignment horizontal="center" vertical="center"/>
    </xf>
    <xf numFmtId="0" fontId="6" fillId="7" borderId="0" xfId="0" applyFont="1" applyFill="1" applyAlignment="1">
      <alignment horizontal="left"/>
    </xf>
    <xf numFmtId="1" fontId="6" fillId="11" borderId="0" xfId="0" applyNumberFormat="1" applyFont="1" applyFill="1"/>
    <xf numFmtId="43" fontId="6" fillId="11" borderId="0" xfId="16" applyFont="1" applyFill="1"/>
    <xf numFmtId="185" fontId="7" fillId="9" borderId="0" xfId="0" applyNumberFormat="1" applyFont="1" applyFill="1" applyAlignment="1">
      <alignment horizontal="left"/>
    </xf>
    <xf numFmtId="0" fontId="6" fillId="9" borderId="0" xfId="0" applyFont="1" applyFill="1"/>
    <xf numFmtId="185" fontId="7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right"/>
    </xf>
    <xf numFmtId="43" fontId="6" fillId="7" borderId="0" xfId="16" applyFont="1" applyFill="1"/>
    <xf numFmtId="1" fontId="6" fillId="0" borderId="0" xfId="0" applyNumberFormat="1" applyFont="1"/>
    <xf numFmtId="43" fontId="6" fillId="0" borderId="0" xfId="16" applyFont="1" applyFill="1"/>
    <xf numFmtId="186" fontId="6" fillId="9" borderId="0" xfId="0" applyNumberFormat="1" applyFont="1" applyFill="1"/>
    <xf numFmtId="185" fontId="6" fillId="11" borderId="0" xfId="19" applyNumberFormat="1" applyFill="1"/>
    <xf numFmtId="0" fontId="7" fillId="11" borderId="21" xfId="25" applyFont="1" applyFill="1" applyBorder="1"/>
    <xf numFmtId="0" fontId="6" fillId="11" borderId="0" xfId="25" applyFill="1"/>
    <xf numFmtId="185" fontId="7" fillId="7" borderId="0" xfId="0" applyNumberFormat="1" applyFont="1" applyFill="1" applyAlignment="1">
      <alignment horizontal="left"/>
    </xf>
    <xf numFmtId="0" fontId="17" fillId="4" borderId="0" xfId="0" applyFont="1" applyFill="1"/>
    <xf numFmtId="0" fontId="6" fillId="0" borderId="0" xfId="84"/>
    <xf numFmtId="0" fontId="7" fillId="7" borderId="0" xfId="84" applyFont="1" applyFill="1"/>
    <xf numFmtId="0" fontId="6" fillId="7" borderId="0" xfId="84" applyFill="1"/>
    <xf numFmtId="0" fontId="6" fillId="11" borderId="0" xfId="84" applyFill="1"/>
    <xf numFmtId="0" fontId="6" fillId="7" borderId="0" xfId="84" applyFill="1" applyAlignment="1">
      <alignment horizontal="right"/>
    </xf>
    <xf numFmtId="2" fontId="6" fillId="7" borderId="0" xfId="84" applyNumberFormat="1" applyFill="1" applyAlignment="1">
      <alignment horizontal="right"/>
    </xf>
    <xf numFmtId="1" fontId="6" fillId="7" borderId="0" xfId="84" applyNumberFormat="1" applyFill="1" applyAlignment="1">
      <alignment horizontal="right"/>
    </xf>
    <xf numFmtId="0" fontId="6" fillId="11" borderId="0" xfId="84" applyFill="1" applyAlignment="1">
      <alignment horizontal="right"/>
    </xf>
    <xf numFmtId="2" fontId="6" fillId="11" borderId="0" xfId="84" applyNumberFormat="1" applyFill="1" applyAlignment="1">
      <alignment horizontal="right"/>
    </xf>
    <xf numFmtId="166" fontId="6" fillId="11" borderId="0" xfId="84" applyNumberFormat="1" applyFill="1" applyAlignment="1">
      <alignment horizontal="right"/>
    </xf>
    <xf numFmtId="1" fontId="6" fillId="11" borderId="0" xfId="84" applyNumberFormat="1" applyFill="1" applyAlignment="1">
      <alignment horizontal="right"/>
    </xf>
    <xf numFmtId="0" fontId="7" fillId="0" borderId="0" xfId="84" applyFont="1" applyAlignment="1">
      <alignment vertical="center"/>
    </xf>
    <xf numFmtId="0" fontId="6" fillId="0" borderId="0" xfId="84" applyAlignment="1">
      <alignment vertical="center"/>
    </xf>
    <xf numFmtId="0" fontId="6" fillId="0" borderId="0" xfId="84" applyAlignment="1">
      <alignment horizontal="center" vertical="center"/>
    </xf>
    <xf numFmtId="0" fontId="6" fillId="0" borderId="0" xfId="84" applyAlignment="1">
      <alignment horizontal="right" vertical="center"/>
    </xf>
    <xf numFmtId="43" fontId="6" fillId="0" borderId="0" xfId="16" applyFont="1" applyFill="1" applyAlignment="1">
      <alignment vertical="center"/>
    </xf>
    <xf numFmtId="0" fontId="7" fillId="0" borderId="0" xfId="84" applyFont="1" applyAlignment="1">
      <alignment horizontal="center" vertical="center"/>
    </xf>
    <xf numFmtId="0" fontId="6" fillId="0" borderId="0" xfId="84" applyAlignment="1">
      <alignment vertical="center" wrapText="1"/>
    </xf>
    <xf numFmtId="43" fontId="7" fillId="7" borderId="19" xfId="16" applyFont="1" applyFill="1" applyBorder="1" applyAlignment="1">
      <alignment horizontal="left"/>
    </xf>
    <xf numFmtId="0" fontId="7" fillId="7" borderId="0" xfId="84" applyFont="1" applyFill="1" applyAlignment="1">
      <alignment vertical="center"/>
    </xf>
    <xf numFmtId="0" fontId="6" fillId="7" borderId="0" xfId="84" applyFill="1" applyAlignment="1">
      <alignment vertical="center"/>
    </xf>
    <xf numFmtId="0" fontId="6" fillId="7" borderId="0" xfId="84" applyFill="1" applyAlignment="1">
      <alignment vertical="center" wrapText="1"/>
    </xf>
    <xf numFmtId="0" fontId="6" fillId="7" borderId="0" xfId="84" applyFill="1" applyAlignment="1">
      <alignment horizontal="center" vertical="center"/>
    </xf>
    <xf numFmtId="0" fontId="6" fillId="7" borderId="0" xfId="84" applyFill="1" applyAlignment="1">
      <alignment horizontal="right" vertical="center"/>
    </xf>
    <xf numFmtId="43" fontId="6" fillId="7" borderId="0" xfId="16" applyFont="1" applyFill="1" applyAlignment="1">
      <alignment vertical="center"/>
    </xf>
    <xf numFmtId="0" fontId="7" fillId="7" borderId="0" xfId="84" applyFont="1" applyFill="1" applyAlignment="1">
      <alignment horizontal="center" vertical="center"/>
    </xf>
    <xf numFmtId="0" fontId="6" fillId="11" borderId="0" xfId="84" applyFill="1" applyAlignment="1">
      <alignment horizontal="left" vertical="center"/>
    </xf>
    <xf numFmtId="0" fontId="6" fillId="11" borderId="0" xfId="84" applyFill="1" applyAlignment="1">
      <alignment vertical="center"/>
    </xf>
    <xf numFmtId="0" fontId="6" fillId="11" borderId="0" xfId="84" applyFill="1" applyAlignment="1">
      <alignment horizontal="center" vertical="center"/>
    </xf>
    <xf numFmtId="43" fontId="6" fillId="11" borderId="0" xfId="16" applyFont="1" applyFill="1" applyAlignment="1">
      <alignment horizontal="right" vertical="center"/>
    </xf>
    <xf numFmtId="43" fontId="6" fillId="11" borderId="0" xfId="16" applyFont="1" applyFill="1" applyAlignment="1">
      <alignment vertical="center"/>
    </xf>
    <xf numFmtId="43" fontId="6" fillId="11" borderId="0" xfId="16" applyFont="1" applyFill="1" applyAlignment="1">
      <alignment horizontal="center" vertical="center"/>
    </xf>
    <xf numFmtId="43" fontId="7" fillId="11" borderId="0" xfId="16" applyFont="1" applyFill="1" applyAlignment="1">
      <alignment horizontal="center" vertical="center" wrapText="1"/>
    </xf>
    <xf numFmtId="43" fontId="7" fillId="11" borderId="0" xfId="16" applyFont="1" applyFill="1" applyAlignment="1">
      <alignment horizontal="center" vertical="center"/>
    </xf>
    <xf numFmtId="0" fontId="7" fillId="11" borderId="0" xfId="84" applyFont="1" applyFill="1" applyAlignment="1">
      <alignment horizontal="center" vertical="center" wrapText="1"/>
    </xf>
    <xf numFmtId="166" fontId="6" fillId="11" borderId="0" xfId="84" applyNumberFormat="1" applyFill="1" applyAlignment="1">
      <alignment vertical="center"/>
    </xf>
    <xf numFmtId="0" fontId="6" fillId="11" borderId="0" xfId="84" applyFill="1" applyAlignment="1">
      <alignment horizontal="right" vertical="center"/>
    </xf>
    <xf numFmtId="0" fontId="18" fillId="11" borderId="0" xfId="84" applyFont="1" applyFill="1"/>
    <xf numFmtId="0" fontId="6" fillId="11" borderId="0" xfId="84" applyFill="1" applyAlignment="1">
      <alignment horizontal="left"/>
    </xf>
    <xf numFmtId="183" fontId="39" fillId="4" borderId="0" xfId="16" applyNumberFormat="1" applyFont="1" applyFill="1"/>
    <xf numFmtId="0" fontId="26" fillId="0" borderId="0" xfId="0" applyFont="1" applyFill="1"/>
    <xf numFmtId="0" fontId="25" fillId="0" borderId="0" xfId="0" applyFont="1" applyFill="1"/>
    <xf numFmtId="0" fontId="36" fillId="0" borderId="0" xfId="0" applyFont="1" applyFill="1"/>
    <xf numFmtId="1" fontId="36" fillId="0" borderId="0" xfId="0" applyNumberFormat="1" applyFont="1" applyFill="1"/>
    <xf numFmtId="0" fontId="6" fillId="0" borderId="0" xfId="0" applyFont="1" applyFill="1" applyAlignment="1">
      <alignment horizontal="right"/>
    </xf>
    <xf numFmtId="1" fontId="6" fillId="0" borderId="0" xfId="0" applyNumberFormat="1" applyFont="1" applyFill="1" applyAlignment="1">
      <alignment horizontal="right"/>
    </xf>
    <xf numFmtId="0" fontId="49" fillId="0" borderId="0" xfId="0" applyFont="1" applyFill="1"/>
    <xf numFmtId="0" fontId="50" fillId="0" borderId="0" xfId="0" applyFont="1" applyFill="1"/>
    <xf numFmtId="183" fontId="50" fillId="0" borderId="0" xfId="0" applyNumberFormat="1" applyFont="1" applyFill="1"/>
    <xf numFmtId="0" fontId="0" fillId="0" borderId="34" xfId="0" applyFill="1" applyBorder="1"/>
    <xf numFmtId="0" fontId="0" fillId="0" borderId="35" xfId="0" applyFill="1" applyBorder="1"/>
    <xf numFmtId="0" fontId="42" fillId="0" borderId="35" xfId="0" applyFont="1" applyFill="1" applyBorder="1" applyAlignment="1">
      <alignment horizontal="center"/>
    </xf>
    <xf numFmtId="0" fontId="0" fillId="0" borderId="36" xfId="0" applyFill="1" applyBorder="1"/>
    <xf numFmtId="0" fontId="42" fillId="0" borderId="37" xfId="0" applyFont="1" applyFill="1" applyBorder="1"/>
    <xf numFmtId="0" fontId="50" fillId="0" borderId="38" xfId="0" applyFont="1" applyFill="1" applyBorder="1" applyAlignment="1">
      <alignment horizontal="center"/>
    </xf>
    <xf numFmtId="0" fontId="50" fillId="0" borderId="39" xfId="0" applyFont="1" applyFill="1" applyBorder="1" applyAlignment="1">
      <alignment horizontal="center"/>
    </xf>
    <xf numFmtId="0" fontId="50" fillId="0" borderId="40" xfId="0" applyFont="1" applyFill="1" applyBorder="1"/>
    <xf numFmtId="189" fontId="42" fillId="0" borderId="13" xfId="16" applyNumberFormat="1" applyFont="1" applyFill="1" applyBorder="1"/>
    <xf numFmtId="189" fontId="42" fillId="0" borderId="41" xfId="16" applyNumberFormat="1" applyFont="1" applyFill="1" applyBorder="1"/>
    <xf numFmtId="0" fontId="0" fillId="0" borderId="42" xfId="0" applyFill="1" applyBorder="1"/>
    <xf numFmtId="3" fontId="0" fillId="0" borderId="8" xfId="16" applyNumberFormat="1" applyFont="1" applyFill="1" applyBorder="1"/>
    <xf numFmtId="3" fontId="0" fillId="0" borderId="43" xfId="16" applyNumberFormat="1" applyFont="1" applyFill="1" applyBorder="1"/>
    <xf numFmtId="189" fontId="1" fillId="0" borderId="8" xfId="16" applyNumberFormat="1" applyFont="1" applyFill="1" applyBorder="1"/>
    <xf numFmtId="189" fontId="1" fillId="0" borderId="43" xfId="16" applyNumberFormat="1" applyFont="1" applyFill="1" applyBorder="1"/>
    <xf numFmtId="0" fontId="42" fillId="0" borderId="42" xfId="0" applyFont="1" applyFill="1" applyBorder="1"/>
    <xf numFmtId="189" fontId="42" fillId="0" borderId="8" xfId="16" applyNumberFormat="1" applyFont="1" applyFill="1" applyBorder="1"/>
    <xf numFmtId="189" fontId="42" fillId="0" borderId="43" xfId="16" applyNumberFormat="1" applyFont="1" applyFill="1" applyBorder="1"/>
    <xf numFmtId="0" fontId="42" fillId="0" borderId="44" xfId="0" applyFont="1" applyFill="1" applyBorder="1"/>
    <xf numFmtId="189" fontId="42" fillId="0" borderId="45" xfId="16" applyNumberFormat="1" applyFont="1" applyFill="1" applyBorder="1"/>
    <xf numFmtId="189" fontId="42" fillId="0" borderId="46" xfId="16" applyNumberFormat="1" applyFont="1" applyFill="1" applyBorder="1"/>
    <xf numFmtId="0" fontId="6" fillId="4" borderId="0" xfId="0" applyFont="1" applyFill="1" applyAlignment="1">
      <alignment horizontal="right"/>
    </xf>
    <xf numFmtId="0" fontId="26" fillId="4" borderId="9" xfId="0" applyFont="1" applyFill="1" applyBorder="1" applyAlignment="1">
      <alignment horizontal="center" vertical="center" textRotation="90"/>
    </xf>
    <xf numFmtId="0" fontId="26" fillId="4" borderId="0" xfId="0" applyFont="1" applyFill="1"/>
    <xf numFmtId="0" fontId="40" fillId="4" borderId="0" xfId="0" applyFont="1" applyFill="1" applyAlignment="1">
      <alignment horizontal="right" vertical="top" wrapText="1"/>
    </xf>
    <xf numFmtId="0" fontId="6" fillId="4" borderId="0" xfId="0" applyFont="1" applyFill="1" applyAlignment="1">
      <alignment horizontal="right" vertical="top" wrapText="1"/>
    </xf>
    <xf numFmtId="0" fontId="21" fillId="4" borderId="0" xfId="0" applyFont="1" applyFill="1" applyAlignment="1">
      <alignment horizontal="right" vertical="top" wrapText="1"/>
    </xf>
    <xf numFmtId="0" fontId="6" fillId="4" borderId="0" xfId="0" applyFont="1" applyFill="1" applyAlignment="1">
      <alignment horizontal="right"/>
    </xf>
    <xf numFmtId="0" fontId="6" fillId="4" borderId="0" xfId="0" applyFont="1" applyFill="1" applyAlignment="1">
      <alignment horizontal="center" wrapText="1"/>
    </xf>
    <xf numFmtId="0" fontId="26" fillId="4" borderId="17" xfId="0" applyFont="1" applyFill="1" applyBorder="1" applyAlignment="1">
      <alignment horizontal="center" vertical="center" textRotation="90"/>
    </xf>
    <xf numFmtId="0" fontId="26" fillId="4" borderId="9" xfId="0" applyFont="1" applyFill="1" applyBorder="1" applyAlignment="1">
      <alignment horizontal="center" vertical="center" textRotation="90"/>
    </xf>
    <xf numFmtId="0" fontId="26" fillId="4" borderId="13" xfId="0" applyFont="1" applyFill="1" applyBorder="1" applyAlignment="1">
      <alignment horizontal="center" vertical="center" textRotation="90"/>
    </xf>
    <xf numFmtId="0" fontId="26" fillId="4" borderId="18" xfId="0" applyFont="1" applyFill="1" applyBorder="1" applyAlignment="1">
      <alignment horizontal="left"/>
    </xf>
    <xf numFmtId="0" fontId="26" fillId="4" borderId="19" xfId="0" applyFont="1" applyFill="1" applyBorder="1" applyAlignment="1">
      <alignment horizontal="left"/>
    </xf>
    <xf numFmtId="0" fontId="26" fillId="4" borderId="20" xfId="0" applyFont="1" applyFill="1" applyBorder="1" applyAlignment="1">
      <alignment horizontal="left"/>
    </xf>
    <xf numFmtId="0" fontId="26" fillId="4" borderId="4" xfId="0" applyFont="1" applyFill="1" applyBorder="1" applyAlignment="1"/>
    <xf numFmtId="0" fontId="26" fillId="4" borderId="5" xfId="0" applyFont="1" applyFill="1" applyBorder="1" applyAlignment="1"/>
    <xf numFmtId="0" fontId="26" fillId="4" borderId="7" xfId="0" applyFont="1" applyFill="1" applyBorder="1" applyAlignment="1">
      <alignment wrapText="1"/>
    </xf>
    <xf numFmtId="0" fontId="26" fillId="4" borderId="21" xfId="0" applyFont="1" applyFill="1" applyBorder="1" applyAlignment="1">
      <alignment wrapText="1"/>
    </xf>
    <xf numFmtId="0" fontId="26" fillId="4" borderId="22" xfId="0" applyFont="1" applyFill="1" applyBorder="1" applyAlignment="1">
      <alignment wrapText="1"/>
    </xf>
    <xf numFmtId="0" fontId="26" fillId="4" borderId="0" xfId="0" applyFont="1" applyFill="1" applyAlignment="1"/>
    <xf numFmtId="0" fontId="26" fillId="4" borderId="23" xfId="0" applyFont="1" applyFill="1" applyBorder="1" applyAlignment="1">
      <alignment horizontal="center" vertical="center" textRotation="90"/>
    </xf>
    <xf numFmtId="0" fontId="26" fillId="4" borderId="26" xfId="0" applyFont="1" applyFill="1" applyBorder="1" applyAlignment="1">
      <alignment horizontal="center" vertical="center" textRotation="90"/>
    </xf>
    <xf numFmtId="0" fontId="26" fillId="4" borderId="27" xfId="0" applyFont="1" applyFill="1" applyBorder="1" applyAlignment="1">
      <alignment horizontal="center" vertical="center" textRotation="90"/>
    </xf>
    <xf numFmtId="0" fontId="25" fillId="0" borderId="0" xfId="0" applyFont="1" applyFill="1" applyAlignment="1">
      <alignment horizontal="center"/>
    </xf>
    <xf numFmtId="0" fontId="40" fillId="4" borderId="0" xfId="0" applyFont="1" applyFill="1" applyAlignment="1">
      <alignment horizontal="right" vertical="top" wrapText="1"/>
    </xf>
    <xf numFmtId="0" fontId="6" fillId="4" borderId="0" xfId="0" applyFont="1" applyFill="1" applyAlignment="1">
      <alignment horizontal="right" vertical="top" wrapText="1"/>
    </xf>
    <xf numFmtId="0" fontId="21" fillId="4" borderId="0" xfId="0" applyFont="1" applyFill="1" applyAlignment="1">
      <alignment horizontal="right" vertical="top" wrapText="1" indent="4"/>
    </xf>
    <xf numFmtId="0" fontId="21" fillId="4" borderId="0" xfId="0" applyFont="1" applyFill="1" applyAlignment="1">
      <alignment horizontal="right" vertical="top" wrapText="1"/>
    </xf>
    <xf numFmtId="2" fontId="0" fillId="11" borderId="0" xfId="0" applyNumberFormat="1" applyFill="1"/>
    <xf numFmtId="2" fontId="0" fillId="7" borderId="0" xfId="0" applyNumberFormat="1" applyFill="1"/>
    <xf numFmtId="165" fontId="6" fillId="11" borderId="0" xfId="0" applyNumberFormat="1" applyFont="1" applyFill="1"/>
    <xf numFmtId="190" fontId="6" fillId="9" borderId="0" xfId="16" applyNumberFormat="1" applyFont="1" applyFill="1"/>
    <xf numFmtId="3" fontId="6" fillId="11" borderId="0" xfId="0" applyNumberFormat="1" applyFont="1" applyFill="1"/>
    <xf numFmtId="165" fontId="27" fillId="11" borderId="0" xfId="0" applyNumberFormat="1" applyFont="1" applyFill="1"/>
    <xf numFmtId="165" fontId="27" fillId="11" borderId="0" xfId="1" applyNumberFormat="1" applyFont="1" applyFill="1" applyBorder="1" applyAlignment="1">
      <alignment wrapText="1"/>
    </xf>
    <xf numFmtId="165" fontId="27" fillId="11" borderId="0" xfId="6" applyNumberFormat="1" applyFont="1" applyFill="1" applyAlignment="1">
      <alignment wrapText="1"/>
    </xf>
  </cellXfs>
  <cellStyles count="115">
    <cellStyle name="20% - Accent5 2" xfId="48" xr:uid="{03889B2D-6DC1-48F4-BDBA-019E302C83A8}"/>
    <cellStyle name="20% - Accent5 2 2" xfId="96" xr:uid="{B51D0C29-A354-46BA-954B-082B571EA662}"/>
    <cellStyle name="20% - Accent5 3" xfId="66" xr:uid="{4C05EA62-EBC4-4DC6-B674-F6E213AD422E}"/>
    <cellStyle name="20% - Accent5 3 2" xfId="107" xr:uid="{DA827F34-2416-42EC-9D7C-B37D6F5D307E}"/>
    <cellStyle name="Body: normal cell" xfId="14" xr:uid="{00000000-0005-0000-0000-000000000000}"/>
    <cellStyle name="Comma" xfId="16" builtinId="3"/>
    <cellStyle name="Comma 10 2" xfId="29" xr:uid="{49122807-7558-4847-8A0B-1859AC1E0BDC}"/>
    <cellStyle name="Comma 10 2 2" xfId="53" xr:uid="{D7E6E875-9B76-4EF6-9A7D-D67AD8D6383E}"/>
    <cellStyle name="Comma 10 2 3" xfId="71" xr:uid="{45909A0C-89C0-4EE0-BC5B-E31DF6023747}"/>
    <cellStyle name="Comma 2" xfId="18" xr:uid="{1905C7C7-29C5-4E33-8F12-6517ADDD90F1}"/>
    <cellStyle name="Comma 2 2" xfId="28" xr:uid="{883D46C4-89BC-4F62-A67E-E5D676E801CD}"/>
    <cellStyle name="Comma 2 2 2" xfId="36" xr:uid="{AF233BB0-2FB1-4701-9ECC-B5925D961640}"/>
    <cellStyle name="Comma 2 2 2 2" xfId="57" xr:uid="{9DE04E2C-F75E-4B2A-9DE3-B9153031AE9F}"/>
    <cellStyle name="Comma 2 2 2 3" xfId="75" xr:uid="{BEEAFE2B-E78A-4976-A129-FF0315989467}"/>
    <cellStyle name="Comma 2 2 3" xfId="52" xr:uid="{94B16A63-106C-4458-BBC1-08FC37257535}"/>
    <cellStyle name="Comma 2 2 4" xfId="70" xr:uid="{10914023-8963-407F-A67B-13B502B661D3}"/>
    <cellStyle name="Comma 2 3" xfId="30" xr:uid="{6A7247C2-58E2-4C5F-9C5D-2AA3563A2515}"/>
    <cellStyle name="Comma 2 3 2" xfId="54" xr:uid="{C746E0B5-C9D1-4A9D-A1E7-5270473882F6}"/>
    <cellStyle name="Comma 2 3 3" xfId="72" xr:uid="{E66E8AF9-6E80-4DC7-B455-5124EBF0A42C}"/>
    <cellStyle name="Comma 2 4" xfId="49" xr:uid="{3E71D8BA-9DAA-475A-B500-78496C20C169}"/>
    <cellStyle name="Comma 2 5" xfId="67" xr:uid="{D176D01A-9DD8-4E78-9F31-F626DE247126}"/>
    <cellStyle name="Comma 26" xfId="35" xr:uid="{0A539E46-B3E2-4C11-852D-4645B8A51B0D}"/>
    <cellStyle name="Comma 3" xfId="1" xr:uid="{00000000-0005-0000-0000-000002000000}"/>
    <cellStyle name="Comma 3 2" xfId="51" xr:uid="{A1C0D834-A48E-441F-9756-82FC26333D9F}"/>
    <cellStyle name="Comma 3 3" xfId="69" xr:uid="{B0F14236-2936-4F63-BFC0-A8A929793A13}"/>
    <cellStyle name="Comma 3 4" xfId="27" xr:uid="{9DE17917-62A5-4D91-A5ED-35E10D7C3850}"/>
    <cellStyle name="Comma 3 7" xfId="34" xr:uid="{B9DA649F-3E8F-44D7-8F63-405ED44975C5}"/>
    <cellStyle name="Comma 4" xfId="33" xr:uid="{B80884AC-AA5D-4CFF-80CA-18269D859DFE}"/>
    <cellStyle name="Comma 4 2" xfId="41" xr:uid="{227C8227-911A-4CD7-B9D3-4A8C9607107B}"/>
    <cellStyle name="Comma 4 2 2" xfId="62" xr:uid="{12C5AD3E-DE8C-4578-9CFF-B3F4A96D8501}"/>
    <cellStyle name="Comma 4 2 2 2" xfId="103" xr:uid="{309410D8-6DC8-44B8-B499-CCF51600DFA4}"/>
    <cellStyle name="Comma 4 2 3" xfId="80" xr:uid="{511199BD-0002-4116-9AC6-1DCA956F896D}"/>
    <cellStyle name="Comma 4 2 3 2" xfId="114" xr:uid="{7D7C8B1D-D993-4FCE-A06C-7994C39C1174}"/>
    <cellStyle name="Comma 4 2 4" xfId="92" xr:uid="{D20C5626-D01F-4A30-B272-A0FFB02A31F4}"/>
    <cellStyle name="Comma 4 3" xfId="56" xr:uid="{FEF91D04-4542-4E91-9BA2-57ABAB2530EA}"/>
    <cellStyle name="Comma 4 3 2" xfId="98" xr:uid="{B8BC385B-50E7-4105-BAEC-24546BEE8726}"/>
    <cellStyle name="Comma 4 4" xfId="74" xr:uid="{FE6972C8-8BFB-4928-9A79-597A6F36503F}"/>
    <cellStyle name="Comma 4 4 2" xfId="109" xr:uid="{108A29E9-0E70-4C2F-A639-AEED379E11C1}"/>
    <cellStyle name="Comma 4 5" xfId="87" xr:uid="{114C1688-F80A-4064-A7B4-E995966DDE52}"/>
    <cellStyle name="Comma 5" xfId="38" xr:uid="{163FD0AB-17C5-457C-9C6F-AAC60D72CB89}"/>
    <cellStyle name="Comma 5 2" xfId="59" xr:uid="{66044EF1-0DD9-4303-8B2A-0E27D66F8E20}"/>
    <cellStyle name="Comma 5 2 2" xfId="100" xr:uid="{58CC471F-9E88-438E-AC4E-3D2F51D376AC}"/>
    <cellStyle name="Comma 5 3" xfId="77" xr:uid="{27075348-7421-4D0E-A269-3B0505F666F3}"/>
    <cellStyle name="Comma 5 3 2" xfId="111" xr:uid="{01F811A8-1574-48C8-BE6A-1B6D1079D698}"/>
    <cellStyle name="Comma 5 4" xfId="89" xr:uid="{626480EB-50DA-41F6-B56E-89B0E67F12A6}"/>
    <cellStyle name="Comma 6" xfId="50" xr:uid="{6E3FD1BE-214C-452B-87D5-9A6F4CEE7115}"/>
    <cellStyle name="Comma 6 2" xfId="68" xr:uid="{8B447AF5-646F-4AE1-AEA1-CC01115DAFA6}"/>
    <cellStyle name="Comma 7" xfId="47" xr:uid="{6270A350-0246-424B-BB22-6FF608599695}"/>
    <cellStyle name="Comma 7 2" xfId="95" xr:uid="{7DD5023A-7E12-4DD9-82DD-2A329C153A36}"/>
    <cellStyle name="Comma 8" xfId="65" xr:uid="{B29750E2-4C28-4786-AFF9-92C7099257E8}"/>
    <cellStyle name="Comma 8 2" xfId="106" xr:uid="{5014CF92-C034-4440-892B-9DDEE3224AD7}"/>
    <cellStyle name="Comma 9" xfId="22" xr:uid="{A097E3D3-5B45-466B-A64C-ED46749E2AC5}"/>
    <cellStyle name="Header: bottom row" xfId="12" xr:uid="{00000000-0005-0000-0000-000003000000}"/>
    <cellStyle name="Hyperlink" xfId="9" builtinId="8"/>
    <cellStyle name="Hyperlink 2" xfId="45" xr:uid="{8740C0A0-C4BB-467A-914D-A7967A89DFC1}"/>
    <cellStyle name="Hyperlink 3" xfId="43" xr:uid="{DFF180FA-9AAD-4D24-B41B-CD892F1813CF}"/>
    <cellStyle name="Normal" xfId="0" builtinId="0"/>
    <cellStyle name="Normal 10" xfId="17" xr:uid="{E5BEE50C-66AA-4342-A984-DB45D9F1BB46}"/>
    <cellStyle name="Normal 10 2" xfId="25" xr:uid="{96FFFD0C-E2E8-4E2A-9304-5DE59ED8C3A8}"/>
    <cellStyle name="Normal 10 3" xfId="19" xr:uid="{FE90CAF8-5E65-433A-976F-59387CCF3EDD}"/>
    <cellStyle name="Normal 10 4" xfId="85" xr:uid="{B785792A-F0F7-4BA5-81A1-61E0DE80DC3A}"/>
    <cellStyle name="Normal 2" xfId="2" xr:uid="{00000000-0005-0000-0000-000006000000}"/>
    <cellStyle name="Normal 2 2" xfId="15" xr:uid="{00000000-0005-0000-0000-000007000000}"/>
    <cellStyle name="Normal 2 2 2" xfId="84" xr:uid="{233A2CD8-3984-4996-A142-B1884C2A1354}"/>
    <cellStyle name="Normal 2 3" xfId="32" xr:uid="{84BB1EC6-AA45-4F29-9F7F-A4C45500AD47}"/>
    <cellStyle name="Normal 2 3 2" xfId="40" xr:uid="{BD0D20D6-3A2A-4C43-B6CE-734A5084707B}"/>
    <cellStyle name="Normal 2 3 2 2" xfId="61" xr:uid="{122036CB-D05C-4169-BAF8-AEB1BFE743BD}"/>
    <cellStyle name="Normal 2 3 2 2 2" xfId="102" xr:uid="{B5281475-D46E-48A0-B82D-1D46FCA62B3C}"/>
    <cellStyle name="Normal 2 3 2 3" xfId="79" xr:uid="{1834C5CA-980B-4BA4-ABF9-F71D2C5A2226}"/>
    <cellStyle name="Normal 2 3 2 3 2" xfId="113" xr:uid="{1A6CAF7C-058A-4812-AFB8-A02924127750}"/>
    <cellStyle name="Normal 2 3 2 4" xfId="91" xr:uid="{9E4D0B84-A476-4D4F-9D04-B99E846BAE9C}"/>
    <cellStyle name="Normal 2 3 3" xfId="55" xr:uid="{016C6AD0-0429-4098-91A4-E770F7EEDA6E}"/>
    <cellStyle name="Normal 2 3 3 2" xfId="97" xr:uid="{804010E3-C28D-44A5-A0BF-6FF345BE4436}"/>
    <cellStyle name="Normal 2 3 4" xfId="73" xr:uid="{71C00994-AEAC-4E34-B8F2-13D2C6B371CC}"/>
    <cellStyle name="Normal 2 3 4 2" xfId="108" xr:uid="{1AA5AABE-EDF6-49D7-B486-A8762B21C1E4}"/>
    <cellStyle name="Normal 2 3 5" xfId="86" xr:uid="{F2791086-C762-4793-82D4-C84FB25B4120}"/>
    <cellStyle name="Normal 2 4" xfId="20" xr:uid="{F285E783-0954-4062-9F14-1D7B1F126762}"/>
    <cellStyle name="Normal 3" xfId="3" xr:uid="{00000000-0005-0000-0000-000008000000}"/>
    <cellStyle name="Normal 3 2" xfId="58" xr:uid="{4525667B-9FC9-4AAF-8053-C4CBA4287452}"/>
    <cellStyle name="Normal 3 2 2" xfId="76" xr:uid="{E64B32D9-237D-4464-B435-C0A2CE3C5B0B}"/>
    <cellStyle name="Normal 3 2 2 2" xfId="110" xr:uid="{65CD190B-EAE1-4207-AFDA-5F3E705F00D6}"/>
    <cellStyle name="Normal 3 2 3" xfId="99" xr:uid="{1073692D-9AB9-41DD-A1F7-674DDA8589CB}"/>
    <cellStyle name="Normal 3 3" xfId="44" xr:uid="{FB9D0AEB-92A5-47D9-A8A0-DAF6CD1285F1}"/>
    <cellStyle name="Normal 3 4" xfId="37" xr:uid="{05BCEE18-2E2E-4EBE-A2F0-6A54B2CF9DED}"/>
    <cellStyle name="Normal 3 4 2" xfId="88" xr:uid="{FB9EEA1F-6B04-45D0-882D-B91C1B10B40F}"/>
    <cellStyle name="Normal 3 5" xfId="81" xr:uid="{4E7D64B5-DEB0-4030-813E-144284F18260}"/>
    <cellStyle name="Normal 4" xfId="10" xr:uid="{00000000-0005-0000-0000-000009000000}"/>
    <cellStyle name="Normal 4 2" xfId="24" xr:uid="{F7D5E2FA-1354-4094-A9AC-A7DDFB4317CE}"/>
    <cellStyle name="Normal 4 3" xfId="23" xr:uid="{DDA69903-596E-4341-B7C1-DB19366046D2}"/>
    <cellStyle name="Normal 4 4" xfId="83" xr:uid="{B41E953D-7B10-4A53-81D9-5CCCF850C85D}"/>
    <cellStyle name="Normal 5" xfId="42" xr:uid="{C0A171B3-0B94-461F-A165-F0992922395A}"/>
    <cellStyle name="Normal 5 2" xfId="93" xr:uid="{7AD43ED6-BC77-4F3C-B10F-4CC5479E6BDC}"/>
    <cellStyle name="Normal 6" xfId="39" xr:uid="{B547BF51-6300-4A68-B334-E784550753B2}"/>
    <cellStyle name="Normal 6 2" xfId="60" xr:uid="{B3FAA92A-4252-4536-AB7C-4B22B68D86D7}"/>
    <cellStyle name="Normal 6 2 2" xfId="101" xr:uid="{8ADC3C63-A3BF-406E-ACA9-CDC81B3A39E3}"/>
    <cellStyle name="Normal 6 3" xfId="78" xr:uid="{0874CDB9-8D17-44F5-BC28-E53ABEECC9CC}"/>
    <cellStyle name="Normal 6 3 2" xfId="112" xr:uid="{6E71A102-3F61-48B0-9B92-AD6D8470D7B6}"/>
    <cellStyle name="Normal 6 4" xfId="90" xr:uid="{4B6C77E4-E0F6-43AF-AB8F-E9640D2F5D64}"/>
    <cellStyle name="Normal 7" xfId="4" xr:uid="{00000000-0005-0000-0000-00000A000000}"/>
    <cellStyle name="Normal 7 2" xfId="63" xr:uid="{8E42D23F-5BFC-4B63-81E1-B623E7B29C2B}"/>
    <cellStyle name="Normal 7 2 2" xfId="104" xr:uid="{D9055431-74D2-4F75-B20D-307972179573}"/>
    <cellStyle name="Normal 7 3" xfId="82" xr:uid="{749F7A41-A9FE-4D60-B914-F6F58383B038}"/>
    <cellStyle name="Normal_EPAUS9r_08_SRC_Coal_v0.1a" xfId="5" xr:uid="{00000000-0005-0000-0000-00000F000000}"/>
    <cellStyle name="Normal_Sheet1" xfId="6" xr:uid="{00000000-0005-0000-0000-000012000000}"/>
    <cellStyle name="Normale_B2020" xfId="21" xr:uid="{C8135D35-4F39-4001-ADD5-863F063875AC}"/>
    <cellStyle name="Parent row" xfId="13" xr:uid="{00000000-0005-0000-0000-000014000000}"/>
    <cellStyle name="Percent" xfId="7" builtinId="5"/>
    <cellStyle name="Percent 2" xfId="8" xr:uid="{00000000-0005-0000-0000-000016000000}"/>
    <cellStyle name="Percent 2 2" xfId="26" xr:uid="{47F88FDF-DD80-47E6-93BD-7DCA3BAA8826}"/>
    <cellStyle name="Percent 3" xfId="46" xr:uid="{EC8D6295-EA24-4CCB-BC45-97796F8069B0}"/>
    <cellStyle name="Percent 3 2" xfId="94" xr:uid="{2FB8DD46-4664-4421-B49E-DDD73D272A76}"/>
    <cellStyle name="Percent 4" xfId="64" xr:uid="{C898FFB0-01DA-4B08-8073-FA7EABDC17AC}"/>
    <cellStyle name="Percent 4 2" xfId="105" xr:uid="{4BC96677-44C9-401C-9E01-EE8E75E38404}"/>
    <cellStyle name="Pourcentage 2" xfId="31" xr:uid="{4ED2742B-2A76-4B06-B771-ABCB3270EAB6}"/>
    <cellStyle name="Table title" xfId="11" xr:uid="{00000000-0005-0000-0000-000017000000}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9A5A5"/>
      <color rgb="FFDFA5F9"/>
      <color rgb="FF0000FF"/>
      <color rgb="FFD5A4F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35" Type="http://schemas.openxmlformats.org/officeDocument/2006/relationships/customXml" Target="../customXml/item4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58B-4E31-BBA9-874259B2272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58B-4E31-BBA9-874259B2272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58B-4E31-BBA9-874259B2272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58B-4E31-BBA9-874259B2272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58B-4E31-BBA9-874259B2272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058B-4E31-BBA9-874259B22728}"/>
                </c:ext>
              </c:extLst>
            </c:dLbl>
            <c:dLbl>
              <c:idx val="1"/>
              <c:layout>
                <c:manualLayout>
                  <c:x val="-1.94444444444444E-2"/>
                  <c:y val="6.48854961832061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8B-4E31-BBA9-874259B22728}"/>
                </c:ext>
              </c:extLst>
            </c:dLbl>
            <c:dLbl>
              <c:idx val="2"/>
              <c:layout>
                <c:manualLayout>
                  <c:x val="-0.108333333333333"/>
                  <c:y val="5.72519083969465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8B-4E31-BBA9-874259B22728}"/>
                </c:ext>
              </c:extLst>
            </c:dLbl>
            <c:dLbl>
              <c:idx val="3"/>
              <c:layout>
                <c:manualLayout>
                  <c:x val="-0.105555555555556"/>
                  <c:y val="-6.10687022900762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58B-4E31-BBA9-874259B22728}"/>
                </c:ext>
              </c:extLst>
            </c:dLbl>
            <c:dLbl>
              <c:idx val="4"/>
              <c:layout>
                <c:manualLayout>
                  <c:x val="0.22500000000000001"/>
                  <c:y val="-2.2900763358778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58B-4E31-BBA9-874259B2272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BldgArea!$A$33:$A$37</c:f>
              <c:strCache>
                <c:ptCount val="5"/>
                <c:pt idx="0">
                  <c:v>1 to 4</c:v>
                </c:pt>
                <c:pt idx="1">
                  <c:v>Commercial</c:v>
                </c:pt>
                <c:pt idx="2">
                  <c:v>Industrial</c:v>
                </c:pt>
                <c:pt idx="3">
                  <c:v>Institutional</c:v>
                </c:pt>
                <c:pt idx="4">
                  <c:v>Multifamily</c:v>
                </c:pt>
              </c:strCache>
            </c:strRef>
          </c:cat>
          <c:val>
            <c:numRef>
              <c:f>BldgArea!$B$33:$B$37</c:f>
              <c:numCache>
                <c:formatCode>0.00%</c:formatCode>
                <c:ptCount val="5"/>
                <c:pt idx="0">
                  <c:v>0.33675143768134252</c:v>
                </c:pt>
                <c:pt idx="1">
                  <c:v>8.999178537130581E-2</c:v>
                </c:pt>
                <c:pt idx="2">
                  <c:v>9.3532150464678415E-2</c:v>
                </c:pt>
                <c:pt idx="3">
                  <c:v>0.11533324576069863</c:v>
                </c:pt>
                <c:pt idx="4">
                  <c:v>0.36439138072197463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8B-4E31-BBA9-874259B2272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F33-4692-ACEE-A11098185A7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F33-4692-ACEE-A11098185A7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F33-4692-ACEE-A11098185A7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F33-4692-ACEE-A11098185A7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F33-4692-ACEE-A11098185A7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F33-4692-ACEE-A11098185A70}"/>
                </c:ext>
              </c:extLst>
            </c:dLbl>
            <c:dLbl>
              <c:idx val="1"/>
              <c:layout>
                <c:manualLayout>
                  <c:x val="-1.94444444444444E-2"/>
                  <c:y val="6.48854961832061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33-4692-ACEE-A11098185A70}"/>
                </c:ext>
              </c:extLst>
            </c:dLbl>
            <c:dLbl>
              <c:idx val="2"/>
              <c:layout>
                <c:manualLayout>
                  <c:x val="-0.108333333333333"/>
                  <c:y val="5.72519083969465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33-4692-ACEE-A11098185A70}"/>
                </c:ext>
              </c:extLst>
            </c:dLbl>
            <c:dLbl>
              <c:idx val="3"/>
              <c:layout>
                <c:manualLayout>
                  <c:x val="-0.105555555555556"/>
                  <c:y val="-6.10687022900762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33-4692-ACEE-A11098185A70}"/>
                </c:ext>
              </c:extLst>
            </c:dLbl>
            <c:dLbl>
              <c:idx val="4"/>
              <c:layout>
                <c:manualLayout>
                  <c:x val="0.22500000000000001"/>
                  <c:y val="-2.2900763358778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33-4692-ACEE-A11098185A70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BldgArea!$A$33:$A$37</c:f>
              <c:strCache>
                <c:ptCount val="5"/>
                <c:pt idx="0">
                  <c:v>1 to 4</c:v>
                </c:pt>
                <c:pt idx="1">
                  <c:v>Commercial</c:v>
                </c:pt>
                <c:pt idx="2">
                  <c:v>Industrial</c:v>
                </c:pt>
                <c:pt idx="3">
                  <c:v>Institutional</c:v>
                </c:pt>
                <c:pt idx="4">
                  <c:v>Multifamily</c:v>
                </c:pt>
              </c:strCache>
            </c:strRef>
          </c:cat>
          <c:val>
            <c:numRef>
              <c:f>BldgArea!$C$33:$C$37</c:f>
              <c:numCache>
                <c:formatCode>0.00%</c:formatCode>
                <c:ptCount val="5"/>
                <c:pt idx="0">
                  <c:v>0.20348147713281867</c:v>
                </c:pt>
                <c:pt idx="1">
                  <c:v>7.5832040545669221E-2</c:v>
                </c:pt>
                <c:pt idx="2">
                  <c:v>6.2960767154516081E-2</c:v>
                </c:pt>
                <c:pt idx="3">
                  <c:v>0.1326176722337703</c:v>
                </c:pt>
                <c:pt idx="4">
                  <c:v>0.52510804293322577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F33-4692-ACEE-A11098185A7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7B4-4B99-844D-A3B48D9D17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7B4-4B99-844D-A3B48D9D17A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7B4-4B99-844D-A3B48D9D17A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7B4-4B99-844D-A3B48D9D17A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7B4-4B99-844D-A3B48D9D17A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77B4-4B99-844D-A3B48D9D17AF}"/>
                </c:ext>
              </c:extLst>
            </c:dLbl>
            <c:dLbl>
              <c:idx val="1"/>
              <c:layout>
                <c:manualLayout>
                  <c:x val="-1.94444444444444E-2"/>
                  <c:y val="6.48854961832061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B4-4B99-844D-A3B48D9D17AF}"/>
                </c:ext>
              </c:extLst>
            </c:dLbl>
            <c:dLbl>
              <c:idx val="2"/>
              <c:layout>
                <c:manualLayout>
                  <c:x val="-0.108333333333333"/>
                  <c:y val="5.72519083969465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B4-4B99-844D-A3B48D9D17AF}"/>
                </c:ext>
              </c:extLst>
            </c:dLbl>
            <c:dLbl>
              <c:idx val="3"/>
              <c:layout>
                <c:manualLayout>
                  <c:x val="-0.105555555555556"/>
                  <c:y val="-6.10687022900762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B4-4B99-844D-A3B48D9D17AF}"/>
                </c:ext>
              </c:extLst>
            </c:dLbl>
            <c:dLbl>
              <c:idx val="4"/>
              <c:layout>
                <c:manualLayout>
                  <c:x val="0.22500000000000001"/>
                  <c:y val="-2.2900763358778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B4-4B99-844D-A3B48D9D17A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BldgArea!$A$33:$A$37</c:f>
              <c:strCache>
                <c:ptCount val="5"/>
                <c:pt idx="0">
                  <c:v>1 to 4</c:v>
                </c:pt>
                <c:pt idx="1">
                  <c:v>Commercial</c:v>
                </c:pt>
                <c:pt idx="2">
                  <c:v>Industrial</c:v>
                </c:pt>
                <c:pt idx="3">
                  <c:v>Institutional</c:v>
                </c:pt>
                <c:pt idx="4">
                  <c:v>Multifamily</c:v>
                </c:pt>
              </c:strCache>
            </c:strRef>
          </c:cat>
          <c:val>
            <c:numRef>
              <c:f>BldgArea!$D$33:$D$37</c:f>
              <c:numCache>
                <c:formatCode>0.00%</c:formatCode>
                <c:ptCount val="5"/>
                <c:pt idx="0">
                  <c:v>1.7608050806540914E-2</c:v>
                </c:pt>
                <c:pt idx="1">
                  <c:v>0.43050075908570307</c:v>
                </c:pt>
                <c:pt idx="2">
                  <c:v>2.2908885173868007E-2</c:v>
                </c:pt>
                <c:pt idx="3">
                  <c:v>9.5166637623355976E-2</c:v>
                </c:pt>
                <c:pt idx="4">
                  <c:v>0.433815667310532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7B4-4B99-844D-A3B48D9D17A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C1B-43BD-BA59-67EFBEA556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C1B-43BD-BA59-67EFBEA556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C1B-43BD-BA59-67EFBEA556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C1B-43BD-BA59-67EFBEA5562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C1B-43BD-BA59-67EFBEA5562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7C1B-43BD-BA59-67EFBEA5562D}"/>
                </c:ext>
              </c:extLst>
            </c:dLbl>
            <c:dLbl>
              <c:idx val="1"/>
              <c:layout>
                <c:manualLayout>
                  <c:x val="-1.94444444444444E-2"/>
                  <c:y val="6.48854961832061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1B-43BD-BA59-67EFBEA5562D}"/>
                </c:ext>
              </c:extLst>
            </c:dLbl>
            <c:dLbl>
              <c:idx val="2"/>
              <c:layout>
                <c:manualLayout>
                  <c:x val="-0.108333333333333"/>
                  <c:y val="5.72519083969465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1B-43BD-BA59-67EFBEA5562D}"/>
                </c:ext>
              </c:extLst>
            </c:dLbl>
            <c:dLbl>
              <c:idx val="3"/>
              <c:layout>
                <c:manualLayout>
                  <c:x val="-0.105555555555556"/>
                  <c:y val="-6.10687022900762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1B-43BD-BA59-67EFBEA5562D}"/>
                </c:ext>
              </c:extLst>
            </c:dLbl>
            <c:dLbl>
              <c:idx val="4"/>
              <c:layout>
                <c:manualLayout>
                  <c:x val="0.22500000000000001"/>
                  <c:y val="-2.2900763358778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1B-43BD-BA59-67EFBEA5562D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BldgArea!$A$33:$A$37</c:f>
              <c:strCache>
                <c:ptCount val="5"/>
                <c:pt idx="0">
                  <c:v>1 to 4</c:v>
                </c:pt>
                <c:pt idx="1">
                  <c:v>Commercial</c:v>
                </c:pt>
                <c:pt idx="2">
                  <c:v>Industrial</c:v>
                </c:pt>
                <c:pt idx="3">
                  <c:v>Institutional</c:v>
                </c:pt>
                <c:pt idx="4">
                  <c:v>Multifamily</c:v>
                </c:pt>
              </c:strCache>
            </c:strRef>
          </c:cat>
          <c:val>
            <c:numRef>
              <c:f>BldgArea!$E$33:$E$37</c:f>
              <c:numCache>
                <c:formatCode>0.00%</c:formatCode>
                <c:ptCount val="5"/>
                <c:pt idx="0">
                  <c:v>0.35229494205783035</c:v>
                </c:pt>
                <c:pt idx="1">
                  <c:v>0.11940034341090776</c:v>
                </c:pt>
                <c:pt idx="2">
                  <c:v>0.11272549718427922</c:v>
                </c:pt>
                <c:pt idx="3">
                  <c:v>7.1031781925268184E-2</c:v>
                </c:pt>
                <c:pt idx="4">
                  <c:v>0.34454743542171451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C1B-43BD-BA59-67EFBEA5562D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832-464C-9005-557F3DB0D28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832-464C-9005-557F3DB0D28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832-464C-9005-557F3DB0D28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832-464C-9005-557F3DB0D28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832-464C-9005-557F3DB0D28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832-464C-9005-557F3DB0D285}"/>
                </c:ext>
              </c:extLst>
            </c:dLbl>
            <c:dLbl>
              <c:idx val="1"/>
              <c:layout>
                <c:manualLayout>
                  <c:x val="-1.94444444444444E-2"/>
                  <c:y val="6.48854961832061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32-464C-9005-557F3DB0D285}"/>
                </c:ext>
              </c:extLst>
            </c:dLbl>
            <c:dLbl>
              <c:idx val="2"/>
              <c:layout>
                <c:manualLayout>
                  <c:x val="-0.108333333333333"/>
                  <c:y val="5.72519083969465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32-464C-9005-557F3DB0D285}"/>
                </c:ext>
              </c:extLst>
            </c:dLbl>
            <c:dLbl>
              <c:idx val="3"/>
              <c:layout>
                <c:manualLayout>
                  <c:x val="-0.105555555555556"/>
                  <c:y val="-6.10687022900762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32-464C-9005-557F3DB0D285}"/>
                </c:ext>
              </c:extLst>
            </c:dLbl>
            <c:dLbl>
              <c:idx val="4"/>
              <c:layout>
                <c:manualLayout>
                  <c:x val="0.22500000000000001"/>
                  <c:y val="-2.2900763358778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32-464C-9005-557F3DB0D28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BldgArea!$A$33:$A$37</c:f>
              <c:strCache>
                <c:ptCount val="5"/>
                <c:pt idx="0">
                  <c:v>1 to 4</c:v>
                </c:pt>
                <c:pt idx="1">
                  <c:v>Commercial</c:v>
                </c:pt>
                <c:pt idx="2">
                  <c:v>Industrial</c:v>
                </c:pt>
                <c:pt idx="3">
                  <c:v>Institutional</c:v>
                </c:pt>
                <c:pt idx="4">
                  <c:v>Multifamily</c:v>
                </c:pt>
              </c:strCache>
            </c:strRef>
          </c:cat>
          <c:val>
            <c:numRef>
              <c:f>BldgArea!$F$33:$F$37</c:f>
              <c:numCache>
                <c:formatCode>0.00%</c:formatCode>
                <c:ptCount val="5"/>
                <c:pt idx="0">
                  <c:v>0.70806890189041227</c:v>
                </c:pt>
                <c:pt idx="1">
                  <c:v>7.9701599038691701E-2</c:v>
                </c:pt>
                <c:pt idx="2">
                  <c:v>3.9369945141670144E-2</c:v>
                </c:pt>
                <c:pt idx="3">
                  <c:v>9.5485738382454402E-2</c:v>
                </c:pt>
                <c:pt idx="4">
                  <c:v>7.737381554677146E-2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832-464C-9005-557F3DB0D285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image" Target="../media/image6.emf"/><Relationship Id="rId7" Type="http://schemas.openxmlformats.org/officeDocument/2006/relationships/image" Target="../media/image2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6" Type="http://schemas.openxmlformats.org/officeDocument/2006/relationships/image" Target="../media/image3.emf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5.emf"/><Relationship Id="rId2" Type="http://schemas.openxmlformats.org/officeDocument/2006/relationships/image" Target="../media/image56.emf"/><Relationship Id="rId1" Type="http://schemas.openxmlformats.org/officeDocument/2006/relationships/image" Target="../media/image57.emf"/><Relationship Id="rId4" Type="http://schemas.openxmlformats.org/officeDocument/2006/relationships/image" Target="../media/image54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0.emf"/><Relationship Id="rId2" Type="http://schemas.openxmlformats.org/officeDocument/2006/relationships/image" Target="../media/image61.emf"/><Relationship Id="rId1" Type="http://schemas.openxmlformats.org/officeDocument/2006/relationships/image" Target="../media/image62.emf"/><Relationship Id="rId5" Type="http://schemas.openxmlformats.org/officeDocument/2006/relationships/image" Target="../media/image58.emf"/><Relationship Id="rId4" Type="http://schemas.openxmlformats.org/officeDocument/2006/relationships/image" Target="../media/image59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7" Type="http://schemas.openxmlformats.org/officeDocument/2006/relationships/image" Target="../media/image63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6" Type="http://schemas.openxmlformats.org/officeDocument/2006/relationships/image" Target="../media/image64.emf"/><Relationship Id="rId5" Type="http://schemas.openxmlformats.org/officeDocument/2006/relationships/image" Target="../media/image65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2.emf"/><Relationship Id="rId1" Type="http://schemas.openxmlformats.org/officeDocument/2006/relationships/image" Target="../media/image13.emf"/><Relationship Id="rId5" Type="http://schemas.openxmlformats.org/officeDocument/2006/relationships/image" Target="../media/image9.e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6.emf"/><Relationship Id="rId1" Type="http://schemas.openxmlformats.org/officeDocument/2006/relationships/image" Target="../media/image17.emf"/><Relationship Id="rId4" Type="http://schemas.openxmlformats.org/officeDocument/2006/relationships/image" Target="../media/image14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21.emf"/><Relationship Id="rId1" Type="http://schemas.openxmlformats.org/officeDocument/2006/relationships/image" Target="../media/image22.emf"/><Relationship Id="rId5" Type="http://schemas.openxmlformats.org/officeDocument/2006/relationships/image" Target="../media/image18.emf"/><Relationship Id="rId4" Type="http://schemas.openxmlformats.org/officeDocument/2006/relationships/image" Target="../media/image19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7" Type="http://schemas.openxmlformats.org/officeDocument/2006/relationships/image" Target="../media/image23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6" Type="http://schemas.openxmlformats.org/officeDocument/2006/relationships/image" Target="../media/image24.emf"/><Relationship Id="rId5" Type="http://schemas.openxmlformats.org/officeDocument/2006/relationships/image" Target="../media/image25.emf"/><Relationship Id="rId4" Type="http://schemas.openxmlformats.org/officeDocument/2006/relationships/image" Target="../media/image26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3.emf"/><Relationship Id="rId2" Type="http://schemas.openxmlformats.org/officeDocument/2006/relationships/image" Target="../media/image34.emf"/><Relationship Id="rId1" Type="http://schemas.openxmlformats.org/officeDocument/2006/relationships/image" Target="../media/image35.emf"/><Relationship Id="rId6" Type="http://schemas.openxmlformats.org/officeDocument/2006/relationships/image" Target="../media/image30.emf"/><Relationship Id="rId5" Type="http://schemas.openxmlformats.org/officeDocument/2006/relationships/image" Target="../media/image31.emf"/><Relationship Id="rId4" Type="http://schemas.openxmlformats.org/officeDocument/2006/relationships/image" Target="../media/image32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9.emf"/><Relationship Id="rId2" Type="http://schemas.openxmlformats.org/officeDocument/2006/relationships/image" Target="../media/image40.emf"/><Relationship Id="rId1" Type="http://schemas.openxmlformats.org/officeDocument/2006/relationships/image" Target="../media/image41.emf"/><Relationship Id="rId6" Type="http://schemas.openxmlformats.org/officeDocument/2006/relationships/image" Target="../media/image36.emf"/><Relationship Id="rId5" Type="http://schemas.openxmlformats.org/officeDocument/2006/relationships/image" Target="../media/image37.emf"/><Relationship Id="rId4" Type="http://schemas.openxmlformats.org/officeDocument/2006/relationships/image" Target="../media/image38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6.emf"/><Relationship Id="rId7" Type="http://schemas.openxmlformats.org/officeDocument/2006/relationships/image" Target="../media/image42.emf"/><Relationship Id="rId2" Type="http://schemas.openxmlformats.org/officeDocument/2006/relationships/image" Target="../media/image47.emf"/><Relationship Id="rId1" Type="http://schemas.openxmlformats.org/officeDocument/2006/relationships/image" Target="../media/image48.emf"/><Relationship Id="rId6" Type="http://schemas.openxmlformats.org/officeDocument/2006/relationships/image" Target="../media/image43.emf"/><Relationship Id="rId5" Type="http://schemas.openxmlformats.org/officeDocument/2006/relationships/image" Target="../media/image44.emf"/><Relationship Id="rId4" Type="http://schemas.openxmlformats.org/officeDocument/2006/relationships/image" Target="../media/image45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51.emf"/><Relationship Id="rId2" Type="http://schemas.openxmlformats.org/officeDocument/2006/relationships/image" Target="../media/image52.emf"/><Relationship Id="rId1" Type="http://schemas.openxmlformats.org/officeDocument/2006/relationships/image" Target="../media/image53.emf"/><Relationship Id="rId5" Type="http://schemas.openxmlformats.org/officeDocument/2006/relationships/image" Target="../media/image49.emf"/><Relationship Id="rId4" Type="http://schemas.openxmlformats.org/officeDocument/2006/relationships/image" Target="../media/image5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</xdr:row>
          <xdr:rowOff>104775</xdr:rowOff>
        </xdr:from>
        <xdr:to>
          <xdr:col>4</xdr:col>
          <xdr:colOff>866775</xdr:colOff>
          <xdr:row>4</xdr:row>
          <xdr:rowOff>95250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180975</xdr:rowOff>
        </xdr:from>
        <xdr:to>
          <xdr:col>4</xdr:col>
          <xdr:colOff>866775</xdr:colOff>
          <xdr:row>5</xdr:row>
          <xdr:rowOff>171450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1019175</xdr:colOff>
          <xdr:row>4</xdr:row>
          <xdr:rowOff>180975</xdr:rowOff>
        </xdr:from>
        <xdr:to>
          <xdr:col>4</xdr:col>
          <xdr:colOff>1857375</xdr:colOff>
          <xdr:row>5</xdr:row>
          <xdr:rowOff>171450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1019175</xdr:colOff>
          <xdr:row>3</xdr:row>
          <xdr:rowOff>104775</xdr:rowOff>
        </xdr:from>
        <xdr:to>
          <xdr:col>4</xdr:col>
          <xdr:colOff>1857375</xdr:colOff>
          <xdr:row>4</xdr:row>
          <xdr:rowOff>95250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180975</xdr:rowOff>
        </xdr:from>
        <xdr:to>
          <xdr:col>3</xdr:col>
          <xdr:colOff>609600</xdr:colOff>
          <xdr:row>5</xdr:row>
          <xdr:rowOff>171450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542925</xdr:colOff>
          <xdr:row>4</xdr:row>
          <xdr:rowOff>66675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</xdr:row>
          <xdr:rowOff>0</xdr:rowOff>
        </xdr:from>
        <xdr:to>
          <xdr:col>4</xdr:col>
          <xdr:colOff>1400175</xdr:colOff>
          <xdr:row>3</xdr:row>
          <xdr:rowOff>47625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28575</xdr:rowOff>
        </xdr:from>
        <xdr:to>
          <xdr:col>0</xdr:col>
          <xdr:colOff>619125</xdr:colOff>
          <xdr:row>4</xdr:row>
          <xdr:rowOff>238125</xdr:rowOff>
        </xdr:to>
        <xdr:sp macro="" textlink="">
          <xdr:nvSpPr>
            <xdr:cNvPr id="68609" name="cmdAddParameter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36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28575</xdr:rowOff>
        </xdr:from>
        <xdr:to>
          <xdr:col>2</xdr:col>
          <xdr:colOff>1400175</xdr:colOff>
          <xdr:row>4</xdr:row>
          <xdr:rowOff>0</xdr:rowOff>
        </xdr:to>
        <xdr:sp macro="" textlink="">
          <xdr:nvSpPr>
            <xdr:cNvPr id="68610" name="cmdCommNameAndDesc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36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0</xdr:rowOff>
        </xdr:from>
        <xdr:to>
          <xdr:col>0</xdr:col>
          <xdr:colOff>619125</xdr:colOff>
          <xdr:row>5</xdr:row>
          <xdr:rowOff>200025</xdr:rowOff>
        </xdr:to>
        <xdr:sp macro="" textlink="">
          <xdr:nvSpPr>
            <xdr:cNvPr id="68611" name="cmdAddParamQualifier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36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28575</xdr:rowOff>
        </xdr:from>
        <xdr:to>
          <xdr:col>0</xdr:col>
          <xdr:colOff>619125</xdr:colOff>
          <xdr:row>3</xdr:row>
          <xdr:rowOff>238125</xdr:rowOff>
        </xdr:to>
        <xdr:sp macro="" textlink="">
          <xdr:nvSpPr>
            <xdr:cNvPr id="68612" name="cmdCheckCommDataSheet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36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209550</xdr:colOff>
          <xdr:row>3</xdr:row>
          <xdr:rowOff>209550</xdr:rowOff>
        </xdr:to>
        <xdr:sp macro="" textlink="">
          <xdr:nvSpPr>
            <xdr:cNvPr id="68613" name="cmdRefreshUnits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36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866775</xdr:colOff>
          <xdr:row>5</xdr:row>
          <xdr:rowOff>19050</xdr:rowOff>
        </xdr:to>
        <xdr:sp macro="" textlink="">
          <xdr:nvSpPr>
            <xdr:cNvPr id="67585" name="cmdConstraintSets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37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0</xdr:rowOff>
        </xdr:from>
        <xdr:to>
          <xdr:col>0</xdr:col>
          <xdr:colOff>704850</xdr:colOff>
          <xdr:row>3</xdr:row>
          <xdr:rowOff>200025</xdr:rowOff>
        </xdr:to>
        <xdr:sp macro="" textlink="">
          <xdr:nvSpPr>
            <xdr:cNvPr id="67586" name="cmdCheckConstraintsSheet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37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28575</xdr:rowOff>
        </xdr:from>
        <xdr:to>
          <xdr:col>3</xdr:col>
          <xdr:colOff>504825</xdr:colOff>
          <xdr:row>5</xdr:row>
          <xdr:rowOff>19050</xdr:rowOff>
        </xdr:to>
        <xdr:sp macro="" textlink="">
          <xdr:nvSpPr>
            <xdr:cNvPr id="67587" name="cmdConstraintUnit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37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66675</xdr:rowOff>
        </xdr:from>
        <xdr:to>
          <xdr:col>3</xdr:col>
          <xdr:colOff>504825</xdr:colOff>
          <xdr:row>4</xdr:row>
          <xdr:rowOff>0</xdr:rowOff>
        </xdr:to>
        <xdr:sp macro="" textlink="">
          <xdr:nvSpPr>
            <xdr:cNvPr id="67588" name="cmdRefreshUnits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00000000-0008-0000-3700-000004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4</xdr:row>
          <xdr:rowOff>28575</xdr:rowOff>
        </xdr:from>
        <xdr:to>
          <xdr:col>5</xdr:col>
          <xdr:colOff>1590675</xdr:colOff>
          <xdr:row>5</xdr:row>
          <xdr:rowOff>76200</xdr:rowOff>
        </xdr:to>
        <xdr:sp macro="" textlink="">
          <xdr:nvSpPr>
            <xdr:cNvPr id="66561" name="cmdTechnologySets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38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6562" name="cmdCheckTechnologiesSheet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38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28575</xdr:rowOff>
        </xdr:from>
        <xdr:to>
          <xdr:col>3</xdr:col>
          <xdr:colOff>581025</xdr:colOff>
          <xdr:row>5</xdr:row>
          <xdr:rowOff>76200</xdr:rowOff>
        </xdr:to>
        <xdr:sp macro="" textlink="">
          <xdr:nvSpPr>
            <xdr:cNvPr id="66563" name="cmdTACTUnit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38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581025</xdr:colOff>
          <xdr:row>5</xdr:row>
          <xdr:rowOff>76200</xdr:rowOff>
        </xdr:to>
        <xdr:sp macro="" textlink="">
          <xdr:nvSpPr>
            <xdr:cNvPr id="66564" name="cmdTCAPUnit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38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171450</xdr:colOff>
          <xdr:row>3</xdr:row>
          <xdr:rowOff>161925</xdr:rowOff>
        </xdr:to>
        <xdr:sp macro="" textlink="">
          <xdr:nvSpPr>
            <xdr:cNvPr id="66565" name="cmdRefreshUnits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00000000-0008-0000-3800-000005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</xdr:row>
          <xdr:rowOff>104775</xdr:rowOff>
        </xdr:from>
        <xdr:to>
          <xdr:col>4</xdr:col>
          <xdr:colOff>866775</xdr:colOff>
          <xdr:row>4</xdr:row>
          <xdr:rowOff>95250</xdr:rowOff>
        </xdr:to>
        <xdr:sp macro="" textlink="">
          <xdr:nvSpPr>
            <xdr:cNvPr id="63489" name="cmdEnergySets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39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180975</xdr:rowOff>
        </xdr:from>
        <xdr:to>
          <xdr:col>4</xdr:col>
          <xdr:colOff>866775</xdr:colOff>
          <xdr:row>5</xdr:row>
          <xdr:rowOff>171450</xdr:rowOff>
        </xdr:to>
        <xdr:sp macro="" textlink="">
          <xdr:nvSpPr>
            <xdr:cNvPr id="63490" name="cmdDemandSets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39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1019175</xdr:colOff>
          <xdr:row>4</xdr:row>
          <xdr:rowOff>180975</xdr:rowOff>
        </xdr:from>
        <xdr:to>
          <xdr:col>4</xdr:col>
          <xdr:colOff>1857375</xdr:colOff>
          <xdr:row>5</xdr:row>
          <xdr:rowOff>171450</xdr:rowOff>
        </xdr:to>
        <xdr:sp macro="" textlink="">
          <xdr:nvSpPr>
            <xdr:cNvPr id="63491" name="cmdEmissionSets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39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1019175</xdr:colOff>
          <xdr:row>3</xdr:row>
          <xdr:rowOff>104775</xdr:rowOff>
        </xdr:from>
        <xdr:to>
          <xdr:col>4</xdr:col>
          <xdr:colOff>1857375</xdr:colOff>
          <xdr:row>4</xdr:row>
          <xdr:rowOff>95250</xdr:rowOff>
        </xdr:to>
        <xdr:sp macro="" textlink="">
          <xdr:nvSpPr>
            <xdr:cNvPr id="63492" name="cmdMaterialSets" hidden="1">
              <a:extLst>
                <a:ext uri="{63B3BB69-23CF-44E3-9099-C40C66FF867C}">
                  <a14:compatExt spid="_x0000_s63492"/>
                </a:ext>
                <a:ext uri="{FF2B5EF4-FFF2-40B4-BE49-F238E27FC236}">
                  <a16:creationId xmlns:a16="http://schemas.microsoft.com/office/drawing/2014/main" id="{00000000-0008-0000-3900-000004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63493" name="cmdCheckCommoditiesSheet" hidden="1">
              <a:extLst>
                <a:ext uri="{63B3BB69-23CF-44E3-9099-C40C66FF867C}">
                  <a14:compatExt spid="_x0000_s63493"/>
                </a:ext>
                <a:ext uri="{FF2B5EF4-FFF2-40B4-BE49-F238E27FC236}">
                  <a16:creationId xmlns:a16="http://schemas.microsoft.com/office/drawing/2014/main" id="{00000000-0008-0000-3900-000005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180975</xdr:rowOff>
        </xdr:from>
        <xdr:to>
          <xdr:col>3</xdr:col>
          <xdr:colOff>609600</xdr:colOff>
          <xdr:row>5</xdr:row>
          <xdr:rowOff>171450</xdr:rowOff>
        </xdr:to>
        <xdr:sp macro="" textlink="">
          <xdr:nvSpPr>
            <xdr:cNvPr id="63494" name="cmdCommUnit" hidden="1">
              <a:extLst>
                <a:ext uri="{63B3BB69-23CF-44E3-9099-C40C66FF867C}">
                  <a14:compatExt spid="_x0000_s63494"/>
                </a:ext>
                <a:ext uri="{FF2B5EF4-FFF2-40B4-BE49-F238E27FC236}">
                  <a16:creationId xmlns:a16="http://schemas.microsoft.com/office/drawing/2014/main" id="{00000000-0008-0000-3900-000006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542925</xdr:colOff>
          <xdr:row>4</xdr:row>
          <xdr:rowOff>66675</xdr:rowOff>
        </xdr:to>
        <xdr:sp macro="" textlink="">
          <xdr:nvSpPr>
            <xdr:cNvPr id="63495" name="cmdRefreshUnits" hidden="1">
              <a:extLst>
                <a:ext uri="{63B3BB69-23CF-44E3-9099-C40C66FF867C}">
                  <a14:compatExt spid="_x0000_s63495"/>
                </a:ext>
                <a:ext uri="{FF2B5EF4-FFF2-40B4-BE49-F238E27FC236}">
                  <a16:creationId xmlns:a16="http://schemas.microsoft.com/office/drawing/2014/main" id="{00000000-0008-0000-3900-000007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4</xdr:row>
          <xdr:rowOff>28575</xdr:rowOff>
        </xdr:from>
        <xdr:to>
          <xdr:col>5</xdr:col>
          <xdr:colOff>1590675</xdr:colOff>
          <xdr:row>5</xdr:row>
          <xdr:rowOff>76200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28575</xdr:rowOff>
        </xdr:from>
        <xdr:to>
          <xdr:col>3</xdr:col>
          <xdr:colOff>581025</xdr:colOff>
          <xdr:row>5</xdr:row>
          <xdr:rowOff>76200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581025</xdr:colOff>
          <xdr:row>5</xdr:row>
          <xdr:rowOff>76200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171450</xdr:colOff>
          <xdr:row>3</xdr:row>
          <xdr:rowOff>161925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1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139700</xdr:colOff>
      <xdr:row>0</xdr:row>
      <xdr:rowOff>88900</xdr:rowOff>
    </xdr:from>
    <xdr:to>
      <xdr:col>12</xdr:col>
      <xdr:colOff>584200</xdr:colOff>
      <xdr:row>16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657225</xdr:colOff>
      <xdr:row>0</xdr:row>
      <xdr:rowOff>85725</xdr:rowOff>
    </xdr:from>
    <xdr:to>
      <xdr:col>18</xdr:col>
      <xdr:colOff>273050</xdr:colOff>
      <xdr:row>17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1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152400</xdr:colOff>
      <xdr:row>17</xdr:row>
      <xdr:rowOff>85725</xdr:rowOff>
    </xdr:from>
    <xdr:to>
      <xdr:col>12</xdr:col>
      <xdr:colOff>596900</xdr:colOff>
      <xdr:row>33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1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676275</xdr:colOff>
      <xdr:row>17</xdr:row>
      <xdr:rowOff>76200</xdr:rowOff>
    </xdr:from>
    <xdr:to>
      <xdr:col>18</xdr:col>
      <xdr:colOff>292100</xdr:colOff>
      <xdr:row>33</xdr:row>
      <xdr:rowOff>66675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1A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152400</xdr:colOff>
      <xdr:row>33</xdr:row>
      <xdr:rowOff>133350</xdr:rowOff>
    </xdr:from>
    <xdr:to>
      <xdr:col>12</xdr:col>
      <xdr:colOff>596900</xdr:colOff>
      <xdr:row>50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1A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866775</xdr:colOff>
          <xdr:row>5</xdr:row>
          <xdr:rowOff>19050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22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0</xdr:rowOff>
        </xdr:from>
        <xdr:to>
          <xdr:col>0</xdr:col>
          <xdr:colOff>704850</xdr:colOff>
          <xdr:row>3</xdr:row>
          <xdr:rowOff>200025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22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28575</xdr:rowOff>
        </xdr:from>
        <xdr:to>
          <xdr:col>3</xdr:col>
          <xdr:colOff>504825</xdr:colOff>
          <xdr:row>5</xdr:row>
          <xdr:rowOff>19050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22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66675</xdr:rowOff>
        </xdr:from>
        <xdr:to>
          <xdr:col>3</xdr:col>
          <xdr:colOff>504825</xdr:colOff>
          <xdr:row>4</xdr:row>
          <xdr:rowOff>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22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28575</xdr:rowOff>
        </xdr:from>
        <xdr:to>
          <xdr:col>0</xdr:col>
          <xdr:colOff>619125</xdr:colOff>
          <xdr:row>4</xdr:row>
          <xdr:rowOff>238125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2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28575</xdr:rowOff>
        </xdr:from>
        <xdr:to>
          <xdr:col>2</xdr:col>
          <xdr:colOff>1400175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2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0</xdr:rowOff>
        </xdr:from>
        <xdr:to>
          <xdr:col>0</xdr:col>
          <xdr:colOff>619125</xdr:colOff>
          <xdr:row>5</xdr:row>
          <xdr:rowOff>200025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23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28575</xdr:rowOff>
        </xdr:from>
        <xdr:to>
          <xdr:col>0</xdr:col>
          <xdr:colOff>619125</xdr:colOff>
          <xdr:row>3</xdr:row>
          <xdr:rowOff>238125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23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209550</xdr:colOff>
          <xdr:row>3</xdr:row>
          <xdr:rowOff>209550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23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1257300</xdr:colOff>
          <xdr:row>3</xdr:row>
          <xdr:rowOff>200025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24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</xdr:row>
          <xdr:rowOff>142875</xdr:rowOff>
        </xdr:from>
        <xdr:to>
          <xdr:col>4</xdr:col>
          <xdr:colOff>542925</xdr:colOff>
          <xdr:row>3</xdr:row>
          <xdr:rowOff>190500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24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</xdr:row>
          <xdr:rowOff>142875</xdr:rowOff>
        </xdr:from>
        <xdr:to>
          <xdr:col>5</xdr:col>
          <xdr:colOff>628650</xdr:colOff>
          <xdr:row>3</xdr:row>
          <xdr:rowOff>190500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24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0</xdr:rowOff>
        </xdr:from>
        <xdr:to>
          <xdr:col>0</xdr:col>
          <xdr:colOff>619125</xdr:colOff>
          <xdr:row>4</xdr:row>
          <xdr:rowOff>200025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24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28575</xdr:rowOff>
        </xdr:from>
        <xdr:to>
          <xdr:col>1</xdr:col>
          <xdr:colOff>28575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24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28575</xdr:colOff>
          <xdr:row>4</xdr:row>
          <xdr:rowOff>28575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24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28575</xdr:rowOff>
        </xdr:from>
        <xdr:to>
          <xdr:col>3</xdr:col>
          <xdr:colOff>476250</xdr:colOff>
          <xdr:row>3</xdr:row>
          <xdr:rowOff>200025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24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0</xdr:rowOff>
        </xdr:from>
        <xdr:to>
          <xdr:col>2</xdr:col>
          <xdr:colOff>1019175</xdr:colOff>
          <xdr:row>4</xdr:row>
          <xdr:rowOff>28575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2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571500</xdr:colOff>
          <xdr:row>3</xdr:row>
          <xdr:rowOff>200025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25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0</xdr:rowOff>
        </xdr:from>
        <xdr:to>
          <xdr:col>0</xdr:col>
          <xdr:colOff>619125</xdr:colOff>
          <xdr:row>4</xdr:row>
          <xdr:rowOff>200025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25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0</xdr:colOff>
          <xdr:row>4</xdr:row>
          <xdr:rowOff>28575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25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0</xdr:rowOff>
        </xdr:from>
        <xdr:to>
          <xdr:col>0</xdr:col>
          <xdr:colOff>619125</xdr:colOff>
          <xdr:row>5</xdr:row>
          <xdr:rowOff>200025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25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1019175</xdr:colOff>
          <xdr:row>2</xdr:row>
          <xdr:rowOff>28575</xdr:rowOff>
        </xdr:from>
        <xdr:to>
          <xdr:col>3</xdr:col>
          <xdr:colOff>276225</xdr:colOff>
          <xdr:row>3</xdr:row>
          <xdr:rowOff>200025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25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0</xdr:rowOff>
        </xdr:from>
        <xdr:to>
          <xdr:col>2</xdr:col>
          <xdr:colOff>1019175</xdr:colOff>
          <xdr:row>4</xdr:row>
          <xdr:rowOff>28575</xdr:rowOff>
        </xdr:to>
        <xdr:sp macro="" textlink="">
          <xdr:nvSpPr>
            <xdr:cNvPr id="70657" name="cmdConstrNameAndDesc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34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571500</xdr:colOff>
          <xdr:row>3</xdr:row>
          <xdr:rowOff>200025</xdr:rowOff>
        </xdr:to>
        <xdr:sp macro="" textlink="">
          <xdr:nvSpPr>
            <xdr:cNvPr id="70658" name="cmdTechName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00000000-0008-0000-3400-000002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0</xdr:rowOff>
        </xdr:from>
        <xdr:to>
          <xdr:col>0</xdr:col>
          <xdr:colOff>619125</xdr:colOff>
          <xdr:row>4</xdr:row>
          <xdr:rowOff>200025</xdr:rowOff>
        </xdr:to>
        <xdr:sp macro="" textlink="">
          <xdr:nvSpPr>
            <xdr:cNvPr id="70659" name="cmdAddParameter" hidden="1">
              <a:extLst>
                <a:ext uri="{63B3BB69-23CF-44E3-9099-C40C66FF867C}">
                  <a14:compatExt spid="_x0000_s70659"/>
                </a:ext>
                <a:ext uri="{FF2B5EF4-FFF2-40B4-BE49-F238E27FC236}">
                  <a16:creationId xmlns:a16="http://schemas.microsoft.com/office/drawing/2014/main" id="{00000000-0008-0000-3400-000003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0</xdr:colOff>
          <xdr:row>4</xdr:row>
          <xdr:rowOff>28575</xdr:rowOff>
        </xdr:to>
        <xdr:sp macro="" textlink="">
          <xdr:nvSpPr>
            <xdr:cNvPr id="70660" name="cmdCheckConstrDataSheet" hidden="1">
              <a:extLst>
                <a:ext uri="{63B3BB69-23CF-44E3-9099-C40C66FF867C}">
                  <a14:compatExt spid="_x0000_s70660"/>
                </a:ext>
                <a:ext uri="{FF2B5EF4-FFF2-40B4-BE49-F238E27FC236}">
                  <a16:creationId xmlns:a16="http://schemas.microsoft.com/office/drawing/2014/main" id="{00000000-0008-0000-3400-000004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0</xdr:rowOff>
        </xdr:from>
        <xdr:to>
          <xdr:col>0</xdr:col>
          <xdr:colOff>619125</xdr:colOff>
          <xdr:row>5</xdr:row>
          <xdr:rowOff>200025</xdr:rowOff>
        </xdr:to>
        <xdr:sp macro="" textlink="">
          <xdr:nvSpPr>
            <xdr:cNvPr id="70661" name="cmdAddParamQualifier" hidden="1">
              <a:extLst>
                <a:ext uri="{63B3BB69-23CF-44E3-9099-C40C66FF867C}">
                  <a14:compatExt spid="_x0000_s70661"/>
                </a:ext>
                <a:ext uri="{FF2B5EF4-FFF2-40B4-BE49-F238E27FC236}">
                  <a16:creationId xmlns:a16="http://schemas.microsoft.com/office/drawing/2014/main" id="{00000000-0008-0000-3400-000005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1019175</xdr:colOff>
          <xdr:row>2</xdr:row>
          <xdr:rowOff>28575</xdr:rowOff>
        </xdr:from>
        <xdr:to>
          <xdr:col>3</xdr:col>
          <xdr:colOff>276225</xdr:colOff>
          <xdr:row>3</xdr:row>
          <xdr:rowOff>200025</xdr:rowOff>
        </xdr:to>
        <xdr:sp macro="" textlink="">
          <xdr:nvSpPr>
            <xdr:cNvPr id="70662" name="cmdRefreshUnits" hidden="1">
              <a:extLst>
                <a:ext uri="{63B3BB69-23CF-44E3-9099-C40C66FF867C}">
                  <a14:compatExt spid="_x0000_s70662"/>
                </a:ext>
                <a:ext uri="{FF2B5EF4-FFF2-40B4-BE49-F238E27FC236}">
                  <a16:creationId xmlns:a16="http://schemas.microsoft.com/office/drawing/2014/main" id="{00000000-0008-0000-3400-000006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1257300</xdr:colOff>
          <xdr:row>3</xdr:row>
          <xdr:rowOff>200025</xdr:rowOff>
        </xdr:to>
        <xdr:sp macro="" textlink="">
          <xdr:nvSpPr>
            <xdr:cNvPr id="69633" name="cmdTechNameAndDesc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35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</xdr:row>
          <xdr:rowOff>142875</xdr:rowOff>
        </xdr:from>
        <xdr:to>
          <xdr:col>4</xdr:col>
          <xdr:colOff>542925</xdr:colOff>
          <xdr:row>3</xdr:row>
          <xdr:rowOff>190500</xdr:rowOff>
        </xdr:to>
        <xdr:sp macro="" textlink="">
          <xdr:nvSpPr>
            <xdr:cNvPr id="69634" name="cmdCommIN" hidden="1">
              <a:extLst>
                <a:ext uri="{63B3BB69-23CF-44E3-9099-C40C66FF867C}">
                  <a14:compatExt spid="_x0000_s69634"/>
                </a:ext>
                <a:ext uri="{FF2B5EF4-FFF2-40B4-BE49-F238E27FC236}">
                  <a16:creationId xmlns:a16="http://schemas.microsoft.com/office/drawing/2014/main" id="{00000000-0008-0000-3500-000002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</xdr:row>
          <xdr:rowOff>142875</xdr:rowOff>
        </xdr:from>
        <xdr:to>
          <xdr:col>5</xdr:col>
          <xdr:colOff>628650</xdr:colOff>
          <xdr:row>3</xdr:row>
          <xdr:rowOff>190500</xdr:rowOff>
        </xdr:to>
        <xdr:sp macro="" textlink="">
          <xdr:nvSpPr>
            <xdr:cNvPr id="69635" name="cmdCommOUT" hidden="1">
              <a:extLst>
                <a:ext uri="{63B3BB69-23CF-44E3-9099-C40C66FF867C}">
                  <a14:compatExt spid="_x0000_s69635"/>
                </a:ext>
                <a:ext uri="{FF2B5EF4-FFF2-40B4-BE49-F238E27FC236}">
                  <a16:creationId xmlns:a16="http://schemas.microsoft.com/office/drawing/2014/main" id="{00000000-0008-0000-3500-000003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0</xdr:rowOff>
        </xdr:from>
        <xdr:to>
          <xdr:col>0</xdr:col>
          <xdr:colOff>619125</xdr:colOff>
          <xdr:row>4</xdr:row>
          <xdr:rowOff>200025</xdr:rowOff>
        </xdr:to>
        <xdr:sp macro="" textlink="">
          <xdr:nvSpPr>
            <xdr:cNvPr id="69636" name="cmdAddParameter" hidden="1">
              <a:extLst>
                <a:ext uri="{63B3BB69-23CF-44E3-9099-C40C66FF867C}">
                  <a14:compatExt spid="_x0000_s69636"/>
                </a:ext>
                <a:ext uri="{FF2B5EF4-FFF2-40B4-BE49-F238E27FC236}">
                  <a16:creationId xmlns:a16="http://schemas.microsoft.com/office/drawing/2014/main" id="{00000000-0008-0000-3500-000004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28575</xdr:rowOff>
        </xdr:from>
        <xdr:to>
          <xdr:col>1</xdr:col>
          <xdr:colOff>28575</xdr:colOff>
          <xdr:row>6</xdr:row>
          <xdr:rowOff>28575</xdr:rowOff>
        </xdr:to>
        <xdr:sp macro="" textlink="">
          <xdr:nvSpPr>
            <xdr:cNvPr id="69637" name="cmdAddParamQualifier" hidden="1">
              <a:extLst>
                <a:ext uri="{63B3BB69-23CF-44E3-9099-C40C66FF867C}">
                  <a14:compatExt spid="_x0000_s69637"/>
                </a:ext>
                <a:ext uri="{FF2B5EF4-FFF2-40B4-BE49-F238E27FC236}">
                  <a16:creationId xmlns:a16="http://schemas.microsoft.com/office/drawing/2014/main" id="{00000000-0008-0000-3500-000005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28575</xdr:colOff>
          <xdr:row>4</xdr:row>
          <xdr:rowOff>28575</xdr:rowOff>
        </xdr:to>
        <xdr:sp macro="" textlink="">
          <xdr:nvSpPr>
            <xdr:cNvPr id="69638" name="cmdCheckTechDataSheet" hidden="1">
              <a:extLst>
                <a:ext uri="{63B3BB69-23CF-44E3-9099-C40C66FF867C}">
                  <a14:compatExt spid="_x0000_s69638"/>
                </a:ext>
                <a:ext uri="{FF2B5EF4-FFF2-40B4-BE49-F238E27FC236}">
                  <a16:creationId xmlns:a16="http://schemas.microsoft.com/office/drawing/2014/main" id="{00000000-0008-0000-3500-000006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28575</xdr:rowOff>
        </xdr:from>
        <xdr:to>
          <xdr:col>3</xdr:col>
          <xdr:colOff>476250</xdr:colOff>
          <xdr:row>3</xdr:row>
          <xdr:rowOff>200025</xdr:rowOff>
        </xdr:to>
        <xdr:sp macro="" textlink="">
          <xdr:nvSpPr>
            <xdr:cNvPr id="69639" name="cmdRefreshUnits" hidden="1">
              <a:extLst>
                <a:ext uri="{63B3BB69-23CF-44E3-9099-C40C66FF867C}">
                  <a14:compatExt spid="_x0000_s69639"/>
                </a:ext>
                <a:ext uri="{FF2B5EF4-FFF2-40B4-BE49-F238E27FC236}">
                  <a16:creationId xmlns:a16="http://schemas.microsoft.com/office/drawing/2014/main" id="{00000000-0008-0000-3500-000007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5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control" Target="../activeX/activeX15.xml"/><Relationship Id="rId11" Type="http://schemas.openxmlformats.org/officeDocument/2006/relationships/image" Target="../media/image17.emf"/><Relationship Id="rId5" Type="http://schemas.openxmlformats.org/officeDocument/2006/relationships/image" Target="../media/image14.emf"/><Relationship Id="rId10" Type="http://schemas.openxmlformats.org/officeDocument/2006/relationships/control" Target="../activeX/activeX17.xml"/><Relationship Id="rId4" Type="http://schemas.openxmlformats.org/officeDocument/2006/relationships/control" Target="../activeX/activeX14.xml"/><Relationship Id="rId9" Type="http://schemas.openxmlformats.org/officeDocument/2006/relationships/image" Target="../media/image16.emf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13" Type="http://schemas.openxmlformats.org/officeDocument/2006/relationships/image" Target="../media/image22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19.emf"/><Relationship Id="rId12" Type="http://schemas.openxmlformats.org/officeDocument/2006/relationships/control" Target="../activeX/activeX2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13" Type="http://schemas.openxmlformats.org/officeDocument/2006/relationships/image" Target="../media/image27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4.emf"/><Relationship Id="rId12" Type="http://schemas.openxmlformats.org/officeDocument/2006/relationships/control" Target="../activeX/activeX27.xml"/><Relationship Id="rId17" Type="http://schemas.openxmlformats.org/officeDocument/2006/relationships/image" Target="../media/image29.emf"/><Relationship Id="rId2" Type="http://schemas.openxmlformats.org/officeDocument/2006/relationships/drawing" Target="../drawings/drawing6.xml"/><Relationship Id="rId16" Type="http://schemas.openxmlformats.org/officeDocument/2006/relationships/control" Target="../activeX/activeX29.xml"/><Relationship Id="rId1" Type="http://schemas.openxmlformats.org/officeDocument/2006/relationships/printerSettings" Target="../printerSettings/printerSettings16.bin"/><Relationship Id="rId6" Type="http://schemas.openxmlformats.org/officeDocument/2006/relationships/control" Target="../activeX/activeX24.xml"/><Relationship Id="rId11" Type="http://schemas.openxmlformats.org/officeDocument/2006/relationships/image" Target="../media/image26.emf"/><Relationship Id="rId5" Type="http://schemas.openxmlformats.org/officeDocument/2006/relationships/image" Target="../media/image23.emf"/><Relationship Id="rId15" Type="http://schemas.openxmlformats.org/officeDocument/2006/relationships/image" Target="../media/image28.emf"/><Relationship Id="rId10" Type="http://schemas.openxmlformats.org/officeDocument/2006/relationships/control" Target="../activeX/activeX26.xml"/><Relationship Id="rId4" Type="http://schemas.openxmlformats.org/officeDocument/2006/relationships/control" Target="../activeX/activeX23.xml"/><Relationship Id="rId9" Type="http://schemas.openxmlformats.org/officeDocument/2006/relationships/image" Target="../media/image25.emf"/><Relationship Id="rId14" Type="http://schemas.openxmlformats.org/officeDocument/2006/relationships/control" Target="../activeX/activeX2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control" Target="../activeX/activeX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0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0" Type="http://schemas.openxmlformats.org/officeDocument/2006/relationships/control" Target="../activeX/activeX12.xml"/><Relationship Id="rId4" Type="http://schemas.openxmlformats.org/officeDocument/2006/relationships/control" Target="../activeX/activeX9.xml"/><Relationship Id="rId9" Type="http://schemas.openxmlformats.org/officeDocument/2006/relationships/image" Target="../media/image11.emf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5" Type="http://schemas.openxmlformats.org/officeDocument/2006/relationships/image" Target="../media/image35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Relationship Id="rId14" Type="http://schemas.openxmlformats.org/officeDocument/2006/relationships/control" Target="../activeX/activeX35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bea.gov/national/nipaweb/SelectTable.asp?Selected=Y" TargetMode="Externa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8.xml"/><Relationship Id="rId13" Type="http://schemas.openxmlformats.org/officeDocument/2006/relationships/image" Target="../media/image40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7.emf"/><Relationship Id="rId12" Type="http://schemas.openxmlformats.org/officeDocument/2006/relationships/control" Target="../activeX/activeX4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6" Type="http://schemas.openxmlformats.org/officeDocument/2006/relationships/control" Target="../activeX/activeX37.xml"/><Relationship Id="rId11" Type="http://schemas.openxmlformats.org/officeDocument/2006/relationships/image" Target="../media/image39.emf"/><Relationship Id="rId5" Type="http://schemas.openxmlformats.org/officeDocument/2006/relationships/image" Target="../media/image36.emf"/><Relationship Id="rId15" Type="http://schemas.openxmlformats.org/officeDocument/2006/relationships/image" Target="../media/image41.emf"/><Relationship Id="rId10" Type="http://schemas.openxmlformats.org/officeDocument/2006/relationships/control" Target="../activeX/activeX39.xml"/><Relationship Id="rId4" Type="http://schemas.openxmlformats.org/officeDocument/2006/relationships/control" Target="../activeX/activeX36.xml"/><Relationship Id="rId9" Type="http://schemas.openxmlformats.org/officeDocument/2006/relationships/image" Target="../media/image38.emf"/><Relationship Id="rId14" Type="http://schemas.openxmlformats.org/officeDocument/2006/relationships/control" Target="../activeX/activeX41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13" Type="http://schemas.openxmlformats.org/officeDocument/2006/relationships/image" Target="../media/image46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3.emf"/><Relationship Id="rId12" Type="http://schemas.openxmlformats.org/officeDocument/2006/relationships/control" Target="../activeX/activeX46.xml"/><Relationship Id="rId17" Type="http://schemas.openxmlformats.org/officeDocument/2006/relationships/image" Target="../media/image48.emf"/><Relationship Id="rId2" Type="http://schemas.openxmlformats.org/officeDocument/2006/relationships/drawing" Target="../drawings/drawing9.xml"/><Relationship Id="rId16" Type="http://schemas.openxmlformats.org/officeDocument/2006/relationships/control" Target="../activeX/activeX48.xml"/><Relationship Id="rId1" Type="http://schemas.openxmlformats.org/officeDocument/2006/relationships/printerSettings" Target="../printerSettings/printerSettings20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5" Type="http://schemas.openxmlformats.org/officeDocument/2006/relationships/image" Target="../media/image47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Relationship Id="rId14" Type="http://schemas.openxmlformats.org/officeDocument/2006/relationships/control" Target="../activeX/activeX47.xm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1.xml"/><Relationship Id="rId13" Type="http://schemas.openxmlformats.org/officeDocument/2006/relationships/image" Target="../media/image53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50.emf"/><Relationship Id="rId12" Type="http://schemas.openxmlformats.org/officeDocument/2006/relationships/control" Target="../activeX/activeX53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1.bin"/><Relationship Id="rId6" Type="http://schemas.openxmlformats.org/officeDocument/2006/relationships/control" Target="../activeX/activeX50.xml"/><Relationship Id="rId11" Type="http://schemas.openxmlformats.org/officeDocument/2006/relationships/image" Target="../media/image52.emf"/><Relationship Id="rId5" Type="http://schemas.openxmlformats.org/officeDocument/2006/relationships/image" Target="../media/image49.emf"/><Relationship Id="rId10" Type="http://schemas.openxmlformats.org/officeDocument/2006/relationships/control" Target="../activeX/activeX52.xml"/><Relationship Id="rId4" Type="http://schemas.openxmlformats.org/officeDocument/2006/relationships/control" Target="../activeX/activeX49.xml"/><Relationship Id="rId9" Type="http://schemas.openxmlformats.org/officeDocument/2006/relationships/image" Target="../media/image51.emf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6.xml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5.emf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6" Type="http://schemas.openxmlformats.org/officeDocument/2006/relationships/control" Target="../activeX/activeX55.xml"/><Relationship Id="rId11" Type="http://schemas.openxmlformats.org/officeDocument/2006/relationships/image" Target="../media/image57.emf"/><Relationship Id="rId5" Type="http://schemas.openxmlformats.org/officeDocument/2006/relationships/image" Target="../media/image54.emf"/><Relationship Id="rId10" Type="http://schemas.openxmlformats.org/officeDocument/2006/relationships/control" Target="../activeX/activeX57.xml"/><Relationship Id="rId4" Type="http://schemas.openxmlformats.org/officeDocument/2006/relationships/control" Target="../activeX/activeX54.xml"/><Relationship Id="rId9" Type="http://schemas.openxmlformats.org/officeDocument/2006/relationships/image" Target="../media/image56.emf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2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9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3.bin"/><Relationship Id="rId6" Type="http://schemas.openxmlformats.org/officeDocument/2006/relationships/control" Target="../activeX/activeX59.xml"/><Relationship Id="rId11" Type="http://schemas.openxmlformats.org/officeDocument/2006/relationships/image" Target="../media/image61.emf"/><Relationship Id="rId5" Type="http://schemas.openxmlformats.org/officeDocument/2006/relationships/image" Target="../media/image58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60.emf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5.xml"/><Relationship Id="rId13" Type="http://schemas.openxmlformats.org/officeDocument/2006/relationships/image" Target="../media/image67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64.emf"/><Relationship Id="rId12" Type="http://schemas.openxmlformats.org/officeDocument/2006/relationships/control" Target="../activeX/activeX67.xml"/><Relationship Id="rId17" Type="http://schemas.openxmlformats.org/officeDocument/2006/relationships/image" Target="../media/image69.emf"/><Relationship Id="rId2" Type="http://schemas.openxmlformats.org/officeDocument/2006/relationships/drawing" Target="../drawings/drawing13.xml"/><Relationship Id="rId16" Type="http://schemas.openxmlformats.org/officeDocument/2006/relationships/control" Target="../activeX/activeX69.xml"/><Relationship Id="rId1" Type="http://schemas.openxmlformats.org/officeDocument/2006/relationships/printerSettings" Target="../printerSettings/printerSettings24.bin"/><Relationship Id="rId6" Type="http://schemas.openxmlformats.org/officeDocument/2006/relationships/control" Target="../activeX/activeX64.xml"/><Relationship Id="rId11" Type="http://schemas.openxmlformats.org/officeDocument/2006/relationships/image" Target="../media/image66.emf"/><Relationship Id="rId5" Type="http://schemas.openxmlformats.org/officeDocument/2006/relationships/image" Target="../media/image63.emf"/><Relationship Id="rId15" Type="http://schemas.openxmlformats.org/officeDocument/2006/relationships/image" Target="../media/image68.emf"/><Relationship Id="rId10" Type="http://schemas.openxmlformats.org/officeDocument/2006/relationships/control" Target="../activeX/activeX66.xml"/><Relationship Id="rId4" Type="http://schemas.openxmlformats.org/officeDocument/2006/relationships/control" Target="../activeX/activeX63.xml"/><Relationship Id="rId9" Type="http://schemas.openxmlformats.org/officeDocument/2006/relationships/image" Target="../media/image65.emf"/><Relationship Id="rId14" Type="http://schemas.openxmlformats.org/officeDocument/2006/relationships/control" Target="../activeX/activeX6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140625" customWidth="1"/>
    <col min="3" max="3" width="29.85546875" customWidth="1"/>
    <col min="4" max="4" width="10.140625" customWidth="1"/>
    <col min="5" max="5" width="29.85546875" customWidth="1"/>
    <col min="6" max="6" width="10.1406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561975</xdr:colOff>
                <xdr:row>2</xdr:row>
                <xdr:rowOff>0</xdr:rowOff>
              </from>
              <to>
                <xdr:col>4</xdr:col>
                <xdr:colOff>1533525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28575</xdr:colOff>
                <xdr:row>4</xdr:row>
                <xdr:rowOff>180975</xdr:rowOff>
              </from>
              <to>
                <xdr:col>4</xdr:col>
                <xdr:colOff>19050</xdr:colOff>
                <xdr:row>6</xdr:row>
                <xdr:rowOff>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28575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1019175</xdr:colOff>
                <xdr:row>3</xdr:row>
                <xdr:rowOff>104775</xdr:rowOff>
              </from>
              <to>
                <xdr:col>5</xdr:col>
                <xdr:colOff>0</xdr:colOff>
                <xdr:row>4</xdr:row>
                <xdr:rowOff>123825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1019175</xdr:colOff>
                <xdr:row>4</xdr:row>
                <xdr:rowOff>180975</xdr:rowOff>
              </from>
              <to>
                <xdr:col>5</xdr:col>
                <xdr:colOff>0</xdr:colOff>
                <xdr:row>6</xdr:row>
                <xdr:rowOff>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28575</xdr:colOff>
                <xdr:row>4</xdr:row>
                <xdr:rowOff>180975</xdr:rowOff>
              </from>
              <to>
                <xdr:col>4</xdr:col>
                <xdr:colOff>1000125</xdr:colOff>
                <xdr:row>6</xdr:row>
                <xdr:rowOff>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28575</xdr:colOff>
                <xdr:row>3</xdr:row>
                <xdr:rowOff>104775</xdr:rowOff>
              </from>
              <to>
                <xdr:col>4</xdr:col>
                <xdr:colOff>1000125</xdr:colOff>
                <xdr:row>4</xdr:row>
                <xdr:rowOff>123825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1">
    <tabColor rgb="FFFFC000"/>
  </sheetPr>
  <dimension ref="A1:GL12"/>
  <sheetViews>
    <sheetView zoomScale="80" zoomScaleNormal="80" workbookViewId="0">
      <pane xSplit="6" ySplit="5" topLeftCell="Y6" activePane="bottomRight" state="frozen"/>
      <selection pane="topRight" activeCell="C33" sqref="C33"/>
      <selection pane="bottomLeft" activeCell="C33" sqref="C33"/>
      <selection pane="bottomRight" activeCell="J7" sqref="J7:AJ12"/>
    </sheetView>
  </sheetViews>
  <sheetFormatPr defaultColWidth="9.140625" defaultRowHeight="12.75" x14ac:dyDescent="0.2"/>
  <cols>
    <col min="1" max="1" width="14.140625" bestFit="1" customWidth="1"/>
    <col min="2" max="2" width="30.85546875" bestFit="1" customWidth="1"/>
    <col min="3" max="3" width="19.85546875" bestFit="1" customWidth="1"/>
    <col min="4" max="4" width="7" bestFit="1" customWidth="1"/>
    <col min="5" max="5" width="9.5703125" bestFit="1" customWidth="1"/>
    <col min="6" max="6" width="11.85546875" bestFit="1" customWidth="1"/>
    <col min="7" max="7" width="14.140625" style="216" bestFit="1" customWidth="1"/>
    <col min="8" max="8" width="11.5703125" style="216" bestFit="1" customWidth="1"/>
    <col min="9" max="9" width="4.42578125" style="216" bestFit="1" customWidth="1"/>
    <col min="10" max="13" width="20.85546875" style="216" bestFit="1" customWidth="1"/>
    <col min="14" max="17" width="22.140625" style="216" bestFit="1" customWidth="1"/>
    <col min="18" max="19" width="21.140625" style="216" bestFit="1" customWidth="1"/>
    <col min="20" max="21" width="19.85546875" style="216" bestFit="1" customWidth="1"/>
    <col min="22" max="25" width="20.85546875" style="216" bestFit="1" customWidth="1"/>
    <col min="26" max="27" width="19.5703125" style="216" bestFit="1" customWidth="1"/>
    <col min="28" max="29" width="19.85546875" style="216" bestFit="1" customWidth="1"/>
    <col min="30" max="31" width="20.85546875" style="216" bestFit="1" customWidth="1"/>
    <col min="32" max="33" width="16.5703125" style="216" bestFit="1" customWidth="1"/>
    <col min="34" max="34" width="17.85546875" style="216" bestFit="1" customWidth="1"/>
    <col min="35" max="35" width="16.42578125" style="216" bestFit="1" customWidth="1"/>
    <col min="36" max="36" width="19.140625" style="216" bestFit="1" customWidth="1"/>
    <col min="37" max="194" width="9.140625" style="216"/>
  </cols>
  <sheetData>
    <row r="1" spans="1:36" x14ac:dyDescent="0.2">
      <c r="A1" s="1" t="s">
        <v>1230</v>
      </c>
      <c r="B1" s="12" t="s">
        <v>12</v>
      </c>
    </row>
    <row r="4" spans="1:36" ht="17.25" customHeight="1" x14ac:dyDescent="0.2">
      <c r="F4" s="194" t="s">
        <v>1104</v>
      </c>
    </row>
    <row r="5" spans="1:36" ht="15.75" customHeight="1" x14ac:dyDescent="0.2">
      <c r="A5" s="175" t="s">
        <v>14</v>
      </c>
      <c r="B5" s="175" t="s">
        <v>7</v>
      </c>
      <c r="C5" s="175" t="s">
        <v>1231</v>
      </c>
      <c r="D5" s="175" t="s">
        <v>1106</v>
      </c>
      <c r="E5" s="175" t="s">
        <v>1232</v>
      </c>
      <c r="F5" s="175" t="s">
        <v>1233</v>
      </c>
      <c r="G5" s="175" t="s">
        <v>1234</v>
      </c>
      <c r="H5" s="175" t="s">
        <v>1966</v>
      </c>
      <c r="I5" s="175" t="s">
        <v>1237</v>
      </c>
      <c r="J5" s="175" t="s">
        <v>1967</v>
      </c>
      <c r="K5" s="175" t="s">
        <v>1968</v>
      </c>
      <c r="L5" s="175" t="s">
        <v>1969</v>
      </c>
      <c r="M5" s="175" t="s">
        <v>1970</v>
      </c>
      <c r="N5" s="175" t="s">
        <v>1971</v>
      </c>
      <c r="O5" s="175" t="s">
        <v>1972</v>
      </c>
      <c r="P5" s="175" t="s">
        <v>1973</v>
      </c>
      <c r="Q5" s="175" t="s">
        <v>1974</v>
      </c>
      <c r="R5" s="175" t="s">
        <v>1975</v>
      </c>
      <c r="S5" s="175" t="s">
        <v>1976</v>
      </c>
      <c r="T5" s="175" t="s">
        <v>1977</v>
      </c>
      <c r="U5" s="175" t="s">
        <v>1978</v>
      </c>
      <c r="V5" s="175" t="s">
        <v>1979</v>
      </c>
      <c r="W5" s="175" t="s">
        <v>1980</v>
      </c>
      <c r="X5" s="175" t="s">
        <v>1981</v>
      </c>
      <c r="Y5" s="175" t="s">
        <v>1982</v>
      </c>
      <c r="Z5" s="175" t="s">
        <v>1983</v>
      </c>
      <c r="AA5" s="175" t="s">
        <v>1984</v>
      </c>
      <c r="AB5" s="175" t="s">
        <v>1985</v>
      </c>
      <c r="AC5" s="175" t="s">
        <v>1986</v>
      </c>
      <c r="AD5" s="175" t="s">
        <v>1987</v>
      </c>
      <c r="AE5" s="175" t="s">
        <v>1988</v>
      </c>
      <c r="AF5" s="175" t="s">
        <v>1989</v>
      </c>
      <c r="AG5" s="175" t="s">
        <v>1990</v>
      </c>
      <c r="AH5" s="175" t="s">
        <v>1991</v>
      </c>
      <c r="AI5" s="175" t="s">
        <v>1992</v>
      </c>
      <c r="AJ5" s="175" t="s">
        <v>1993</v>
      </c>
    </row>
    <row r="6" spans="1:36" s="216" customFormat="1" x14ac:dyDescent="0.2">
      <c r="A6" s="221" t="s">
        <v>1994</v>
      </c>
      <c r="B6" s="221"/>
      <c r="C6" s="221"/>
      <c r="D6" s="222"/>
      <c r="E6" s="223"/>
      <c r="F6" s="223"/>
      <c r="G6" s="224"/>
      <c r="H6" s="224"/>
      <c r="I6" s="224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1"/>
      <c r="AG6" s="221"/>
      <c r="AH6" s="221"/>
      <c r="AI6" s="221"/>
      <c r="AJ6" s="221"/>
    </row>
    <row r="7" spans="1:36" s="216" customFormat="1" x14ac:dyDescent="0.2">
      <c r="A7" s="217" t="s">
        <v>27</v>
      </c>
      <c r="B7" s="217" t="s">
        <v>537</v>
      </c>
      <c r="C7" s="217" t="s">
        <v>538</v>
      </c>
      <c r="D7" s="218" t="s">
        <v>26</v>
      </c>
      <c r="E7" s="219" t="s">
        <v>128</v>
      </c>
      <c r="F7" s="219" t="s">
        <v>54</v>
      </c>
      <c r="G7" s="220">
        <v>2010</v>
      </c>
      <c r="H7" s="220">
        <v>55</v>
      </c>
      <c r="I7" s="220">
        <v>1</v>
      </c>
      <c r="J7" s="358">
        <v>0.10060378499999999</v>
      </c>
      <c r="K7" s="358">
        <v>0.10060378499999999</v>
      </c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358"/>
      <c r="AB7" s="358"/>
      <c r="AC7" s="358"/>
      <c r="AD7" s="358"/>
      <c r="AE7" s="358"/>
      <c r="AF7" s="358"/>
      <c r="AG7" s="358"/>
      <c r="AH7" s="358"/>
      <c r="AI7" s="358"/>
      <c r="AJ7" s="358"/>
    </row>
    <row r="8" spans="1:36" s="216" customFormat="1" x14ac:dyDescent="0.2">
      <c r="A8" s="217" t="s">
        <v>22</v>
      </c>
      <c r="B8" s="217" t="s">
        <v>539</v>
      </c>
      <c r="C8" s="217" t="s">
        <v>540</v>
      </c>
      <c r="D8" s="218" t="s">
        <v>26</v>
      </c>
      <c r="E8" s="219" t="s">
        <v>125</v>
      </c>
      <c r="F8" s="219" t="s">
        <v>52</v>
      </c>
      <c r="G8" s="220">
        <v>2010</v>
      </c>
      <c r="H8" s="220">
        <v>55</v>
      </c>
      <c r="I8" s="220">
        <v>1</v>
      </c>
      <c r="J8" s="359">
        <v>5.5983606000000005E-2</v>
      </c>
      <c r="K8" s="359">
        <v>5.5983606000000005E-2</v>
      </c>
      <c r="L8" s="359">
        <v>3.9275865139168441E-2</v>
      </c>
      <c r="M8" s="359">
        <v>3.9275865139168441E-2</v>
      </c>
      <c r="N8" s="359">
        <v>2.1727074332305945E-4</v>
      </c>
      <c r="O8" s="359">
        <v>2.1727074332305945E-4</v>
      </c>
      <c r="P8" s="359">
        <v>1.7966619159406839E-4</v>
      </c>
      <c r="Q8" s="359">
        <v>1.7966619159406839E-4</v>
      </c>
      <c r="R8" s="359">
        <v>2.2980559389938981E-3</v>
      </c>
      <c r="S8" s="359">
        <v>2.2980559389938981E-3</v>
      </c>
      <c r="T8" s="359">
        <v>1.6713134101773802E-2</v>
      </c>
      <c r="U8" s="359">
        <v>1.6713134101773802E-2</v>
      </c>
      <c r="V8" s="359">
        <v>4.7390856133350664E-3</v>
      </c>
      <c r="W8" s="359">
        <v>4.7390856133350664E-3</v>
      </c>
      <c r="X8" s="359">
        <v>9.4781712266701334E-5</v>
      </c>
      <c r="Y8" s="359">
        <v>9.4781712266701334E-5</v>
      </c>
      <c r="Z8" s="360">
        <v>1.0779971495644103E-5</v>
      </c>
      <c r="AA8" s="359">
        <v>1.0779971495644103E-5</v>
      </c>
      <c r="AB8" s="360">
        <v>1.149027969496949E-3</v>
      </c>
      <c r="AC8" s="359">
        <v>1.149027969496949E-3</v>
      </c>
      <c r="AD8" s="359">
        <v>2.5069701152660706E-4</v>
      </c>
      <c r="AE8" s="359">
        <v>2.5069701152660706E-4</v>
      </c>
      <c r="AF8" s="358">
        <v>55.983606000000002</v>
      </c>
      <c r="AG8" s="358">
        <v>3.9275865139168441E-2</v>
      </c>
      <c r="AH8" s="358">
        <v>2.1727074332305945E-4</v>
      </c>
      <c r="AI8" s="358">
        <v>2.5069701152660706E-4</v>
      </c>
      <c r="AJ8" s="358">
        <v>3.9275865139168441E-2</v>
      </c>
    </row>
    <row r="9" spans="1:36" s="216" customFormat="1" x14ac:dyDescent="0.2">
      <c r="A9" s="217" t="s">
        <v>27</v>
      </c>
      <c r="B9" s="217" t="s">
        <v>541</v>
      </c>
      <c r="C9" s="217" t="s">
        <v>542</v>
      </c>
      <c r="D9" s="218" t="s">
        <v>26</v>
      </c>
      <c r="E9" s="219" t="s">
        <v>130</v>
      </c>
      <c r="F9" s="219" t="s">
        <v>62</v>
      </c>
      <c r="G9" s="220">
        <v>2010</v>
      </c>
      <c r="H9" s="220">
        <v>55</v>
      </c>
      <c r="I9" s="220">
        <v>1</v>
      </c>
      <c r="J9" s="359"/>
      <c r="K9" s="359"/>
      <c r="L9" s="359">
        <v>0.12680825708658253</v>
      </c>
      <c r="M9" s="359">
        <v>0.12680825708658253</v>
      </c>
      <c r="N9" s="359">
        <v>0.70373708963144821</v>
      </c>
      <c r="O9" s="359">
        <v>0.70373708963144821</v>
      </c>
      <c r="P9" s="359">
        <v>0.6052138970830454</v>
      </c>
      <c r="Q9" s="359">
        <v>0.6052138970830454</v>
      </c>
      <c r="R9" s="359">
        <v>1.1519337812962567</v>
      </c>
      <c r="S9" s="359">
        <v>1.1519337812962567</v>
      </c>
      <c r="T9" s="359">
        <v>5.1881544168748119</v>
      </c>
      <c r="U9" s="359">
        <v>5.1881544168748119</v>
      </c>
      <c r="V9" s="359">
        <v>0.18729739993150055</v>
      </c>
      <c r="W9" s="359">
        <v>0.18729739993150055</v>
      </c>
      <c r="X9" s="359">
        <v>3.9808319152014561E-3</v>
      </c>
      <c r="Y9" s="359">
        <v>3.9808319152014561E-3</v>
      </c>
      <c r="Z9" s="360">
        <v>4.5693649229769928E-2</v>
      </c>
      <c r="AA9" s="359">
        <v>4.5693649229769928E-2</v>
      </c>
      <c r="AB9" s="360">
        <v>0.23038675625925134</v>
      </c>
      <c r="AC9" s="359">
        <v>0.23038675625925134</v>
      </c>
      <c r="AD9" s="359">
        <v>1.0748065374927783E-2</v>
      </c>
      <c r="AE9" s="359">
        <v>1.0748065374927783E-2</v>
      </c>
      <c r="AF9" s="358">
        <v>0</v>
      </c>
      <c r="AG9" s="358">
        <v>0.12680825708658253</v>
      </c>
      <c r="AH9" s="358">
        <v>0.70373708963144821</v>
      </c>
      <c r="AI9" s="358">
        <v>1.0748065374927783E-2</v>
      </c>
      <c r="AJ9" s="358">
        <v>0.12680825708658253</v>
      </c>
    </row>
    <row r="10" spans="1:36" s="216" customFormat="1" x14ac:dyDescent="0.2">
      <c r="A10" s="217" t="s">
        <v>22</v>
      </c>
      <c r="B10" s="217" t="s">
        <v>543</v>
      </c>
      <c r="C10" s="217" t="s">
        <v>544</v>
      </c>
      <c r="D10" s="218" t="s">
        <v>26</v>
      </c>
      <c r="E10" s="219" t="s">
        <v>126</v>
      </c>
      <c r="F10" s="219" t="s">
        <v>55</v>
      </c>
      <c r="G10" s="220">
        <v>2010</v>
      </c>
      <c r="H10" s="220">
        <v>55</v>
      </c>
      <c r="I10" s="220">
        <v>1</v>
      </c>
      <c r="J10" s="359">
        <v>7.7180565000000007E-2</v>
      </c>
      <c r="K10" s="359">
        <v>7.7180565000000007E-2</v>
      </c>
      <c r="L10" s="359">
        <v>5.5800635763898224E-2</v>
      </c>
      <c r="M10" s="359">
        <v>5.5800635763898224E-2</v>
      </c>
      <c r="N10" s="359">
        <v>7.3780840621154318E-3</v>
      </c>
      <c r="O10" s="359">
        <v>7.3780840621154318E-3</v>
      </c>
      <c r="P10" s="359">
        <v>6.6030752320612894E-3</v>
      </c>
      <c r="Q10" s="359">
        <v>6.6030752320612894E-3</v>
      </c>
      <c r="R10" s="359">
        <v>2.1700247241515976E-3</v>
      </c>
      <c r="S10" s="359">
        <v>2.1700247241515976E-3</v>
      </c>
      <c r="T10" s="359">
        <v>1.5500176601082839E-2</v>
      </c>
      <c r="U10" s="359">
        <v>1.5500176601082839E-2</v>
      </c>
      <c r="V10" s="359">
        <v>5.5180628699854906E-3</v>
      </c>
      <c r="W10" s="359">
        <v>5.5180628699854906E-3</v>
      </c>
      <c r="X10" s="359">
        <v>5.6869027360020798E-4</v>
      </c>
      <c r="Y10" s="359">
        <v>5.6869027360020798E-4</v>
      </c>
      <c r="Z10" s="360">
        <v>1.9809225696183867E-3</v>
      </c>
      <c r="AA10" s="359">
        <v>1.9809225696183867E-3</v>
      </c>
      <c r="AB10" s="360">
        <v>1.9530222517364379E-4</v>
      </c>
      <c r="AC10" s="359">
        <v>1.9530222517364379E-4</v>
      </c>
      <c r="AD10" s="359">
        <v>0.13206150464122579</v>
      </c>
      <c r="AE10" s="359">
        <v>0.13206150464122579</v>
      </c>
      <c r="AF10" s="358">
        <v>77.180565000000001</v>
      </c>
      <c r="AG10" s="358">
        <v>5.5800635763898224E-2</v>
      </c>
      <c r="AH10" s="358">
        <v>7.3780840621154318E-3</v>
      </c>
      <c r="AI10" s="358">
        <v>0.13206150464122579</v>
      </c>
      <c r="AJ10" s="358">
        <v>5.5800635763898224E-2</v>
      </c>
    </row>
    <row r="11" spans="1:36" s="216" customFormat="1" x14ac:dyDescent="0.2">
      <c r="A11" s="217" t="s">
        <v>27</v>
      </c>
      <c r="B11" s="217" t="s">
        <v>545</v>
      </c>
      <c r="C11" s="217" t="s">
        <v>546</v>
      </c>
      <c r="D11" s="218" t="s">
        <v>26</v>
      </c>
      <c r="E11" s="219" t="s">
        <v>132</v>
      </c>
      <c r="F11" s="219" t="s">
        <v>58</v>
      </c>
      <c r="G11" s="220">
        <v>2010</v>
      </c>
      <c r="H11" s="220">
        <v>55</v>
      </c>
      <c r="I11" s="220">
        <v>1</v>
      </c>
      <c r="J11" s="359">
        <v>7.6294280999999992E-2</v>
      </c>
      <c r="K11" s="359">
        <v>7.6294280999999992E-2</v>
      </c>
      <c r="L11" s="359">
        <v>5.7326049969084157E-2</v>
      </c>
      <c r="M11" s="359">
        <v>5.7326049969084157E-2</v>
      </c>
      <c r="N11" s="359">
        <v>7.2612996627506596E-3</v>
      </c>
      <c r="O11" s="359">
        <v>7.2612996627506596E-3</v>
      </c>
      <c r="P11" s="359">
        <v>6.5288001353679169E-3</v>
      </c>
      <c r="Q11" s="359">
        <v>6.5288001353679169E-3</v>
      </c>
      <c r="R11" s="359">
        <v>2.140172532179142E-3</v>
      </c>
      <c r="S11" s="359">
        <v>2.140172532179142E-3</v>
      </c>
      <c r="T11" s="359">
        <v>1.5923902769190042E-2</v>
      </c>
      <c r="U11" s="359">
        <v>1.5923902769190042E-2</v>
      </c>
      <c r="V11" s="359">
        <v>5.6689093858316554E-3</v>
      </c>
      <c r="W11" s="359">
        <v>5.6689093858316554E-3</v>
      </c>
      <c r="X11" s="359">
        <v>5.6869027360020798E-4</v>
      </c>
      <c r="Y11" s="359">
        <v>5.6869027360020798E-4</v>
      </c>
      <c r="Z11" s="360">
        <v>5.223040108294334E-4</v>
      </c>
      <c r="AA11" s="359">
        <v>5.223040108294334E-4</v>
      </c>
      <c r="AB11" s="360">
        <v>2.1401725321791421E-4</v>
      </c>
      <c r="AC11" s="359">
        <v>2.1401725321791421E-4</v>
      </c>
      <c r="AD11" s="359">
        <v>0.13567165159349917</v>
      </c>
      <c r="AE11" s="359">
        <v>0.13567165159349917</v>
      </c>
      <c r="AF11" s="358">
        <v>76.294280999999998</v>
      </c>
      <c r="AG11" s="358">
        <v>5.7326049969084157E-2</v>
      </c>
      <c r="AH11" s="358">
        <v>7.2612996627506596E-3</v>
      </c>
      <c r="AI11" s="358">
        <v>0.13567165159349917</v>
      </c>
      <c r="AJ11" s="358">
        <v>5.7326049969084157E-2</v>
      </c>
    </row>
    <row r="12" spans="1:36" s="216" customFormat="1" x14ac:dyDescent="0.2">
      <c r="A12" s="217" t="s">
        <v>27</v>
      </c>
      <c r="B12" s="217" t="s">
        <v>547</v>
      </c>
      <c r="C12" s="217" t="s">
        <v>548</v>
      </c>
      <c r="D12" s="218" t="s">
        <v>26</v>
      </c>
      <c r="E12" s="219" t="s">
        <v>134</v>
      </c>
      <c r="F12" s="219" t="s">
        <v>60</v>
      </c>
      <c r="G12" s="220">
        <v>2010</v>
      </c>
      <c r="H12" s="220">
        <v>55</v>
      </c>
      <c r="I12" s="220">
        <v>1</v>
      </c>
      <c r="J12" s="359">
        <v>6.5711627999999994E-2</v>
      </c>
      <c r="K12" s="359">
        <v>6.5711627999999994E-2</v>
      </c>
      <c r="L12" s="359">
        <v>6.2863259097865581E-2</v>
      </c>
      <c r="M12" s="359">
        <v>6.2863259097865581E-2</v>
      </c>
      <c r="N12" s="359">
        <v>2.3456439961890146E-4</v>
      </c>
      <c r="O12" s="359">
        <v>2.3456439961890146E-4</v>
      </c>
      <c r="P12" s="359">
        <v>1.8765151969512116E-4</v>
      </c>
      <c r="Q12" s="359">
        <v>1.8765151969512116E-4</v>
      </c>
      <c r="R12" s="359">
        <v>2.439469756036575E-3</v>
      </c>
      <c r="S12" s="359">
        <v>2.439469756036575E-3</v>
      </c>
      <c r="T12" s="359">
        <v>1.782689437103651E-2</v>
      </c>
      <c r="U12" s="359">
        <v>1.782689437103651E-2</v>
      </c>
      <c r="V12" s="359">
        <v>1.0425988349337147E-2</v>
      </c>
      <c r="W12" s="359">
        <v>1.0425988349337147E-2</v>
      </c>
      <c r="X12" s="359">
        <v>5.6869027360020798E-4</v>
      </c>
      <c r="Y12" s="359">
        <v>5.6869027360020798E-4</v>
      </c>
      <c r="Z12" s="360">
        <v>2.4394697560365753E-5</v>
      </c>
      <c r="AA12" s="359">
        <v>2.4394697560365753E-5</v>
      </c>
      <c r="AB12" s="360">
        <v>2.4394697560365752E-4</v>
      </c>
      <c r="AC12" s="359">
        <v>2.4394697560365752E-4</v>
      </c>
      <c r="AD12" s="359">
        <v>2.8147727954268173E-4</v>
      </c>
      <c r="AE12" s="359">
        <v>2.8147727954268173E-4</v>
      </c>
      <c r="AF12" s="358">
        <v>65.71162799999999</v>
      </c>
      <c r="AG12" s="358">
        <v>6.2863259097865581E-2</v>
      </c>
      <c r="AH12" s="358">
        <v>2.3456439961890146E-4</v>
      </c>
      <c r="AI12" s="358">
        <v>2.8147727954268173E-4</v>
      </c>
      <c r="AJ12" s="358">
        <v>6.2863259097865581E-2</v>
      </c>
    </row>
  </sheetData>
  <pageMargins left="0.75" right="0.75" top="1" bottom="1" header="0.5" footer="0.5"/>
  <pageSetup paperSize="9" orientation="landscape" horizont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3">
    <tabColor rgb="FFFFC000"/>
  </sheetPr>
  <dimension ref="A1:H18"/>
  <sheetViews>
    <sheetView tabSelected="1" zoomScale="85" workbookViewId="0">
      <pane xSplit="6" ySplit="5" topLeftCell="H6" activePane="bottomRight" state="frozen"/>
      <selection pane="topRight" activeCell="C33" sqref="C33"/>
      <selection pane="bottomLeft" activeCell="C33" sqref="C33"/>
      <selection pane="bottomRight" activeCell="I44" sqref="I44"/>
    </sheetView>
  </sheetViews>
  <sheetFormatPr defaultColWidth="9.140625" defaultRowHeight="12.75" x14ac:dyDescent="0.2"/>
  <cols>
    <col min="1" max="1" width="41.85546875" bestFit="1" customWidth="1"/>
    <col min="2" max="2" width="29.85546875" bestFit="1" customWidth="1"/>
    <col min="3" max="3" width="35.85546875" bestFit="1" customWidth="1"/>
    <col min="4" max="4" width="8.140625" bestFit="1" customWidth="1"/>
    <col min="5" max="5" width="11.140625" bestFit="1" customWidth="1"/>
    <col min="6" max="6" width="12.140625" bestFit="1" customWidth="1"/>
    <col min="7" max="7" width="4.42578125" bestFit="1" customWidth="1"/>
    <col min="8" max="8" width="10.85546875" bestFit="1" customWidth="1"/>
    <col min="9" max="9" width="9.140625" customWidth="1"/>
    <col min="10" max="10" width="12.5703125" customWidth="1"/>
    <col min="11" max="11" width="12.42578125" customWidth="1"/>
  </cols>
  <sheetData>
    <row r="1" spans="1:8" x14ac:dyDescent="0.2">
      <c r="A1" s="1" t="s">
        <v>1230</v>
      </c>
      <c r="B1" s="12" t="s">
        <v>12</v>
      </c>
    </row>
    <row r="4" spans="1:8" ht="17.25" customHeight="1" x14ac:dyDescent="0.2">
      <c r="E4" s="194" t="s">
        <v>1104</v>
      </c>
    </row>
    <row r="5" spans="1:8" ht="15.75" customHeight="1" x14ac:dyDescent="0.2">
      <c r="A5" s="175" t="s">
        <v>14</v>
      </c>
      <c r="B5" s="175" t="s">
        <v>7</v>
      </c>
      <c r="C5" s="175" t="s">
        <v>1231</v>
      </c>
      <c r="D5" s="175" t="s">
        <v>1106</v>
      </c>
      <c r="E5" s="175" t="s">
        <v>1232</v>
      </c>
      <c r="F5" s="175" t="s">
        <v>1233</v>
      </c>
      <c r="G5" s="175" t="s">
        <v>1237</v>
      </c>
      <c r="H5" s="175" t="s">
        <v>1863</v>
      </c>
    </row>
    <row r="6" spans="1:8" ht="15" x14ac:dyDescent="0.25">
      <c r="A6" s="234" t="s">
        <v>1995</v>
      </c>
      <c r="B6" s="192"/>
      <c r="C6" s="192"/>
      <c r="D6" s="192"/>
      <c r="E6" s="235"/>
      <c r="F6" s="235" t="s">
        <v>1996</v>
      </c>
      <c r="G6" s="192"/>
      <c r="H6" s="192"/>
    </row>
    <row r="7" spans="1:8" x14ac:dyDescent="0.2">
      <c r="A7" s="178" t="s">
        <v>22</v>
      </c>
      <c r="B7" s="178" t="s">
        <v>550</v>
      </c>
      <c r="C7" s="202" t="s">
        <v>551</v>
      </c>
      <c r="D7" s="229" t="s">
        <v>26</v>
      </c>
      <c r="E7" s="229" t="s">
        <v>142</v>
      </c>
      <c r="F7" s="229" t="s">
        <v>32</v>
      </c>
      <c r="G7" s="208">
        <v>1</v>
      </c>
      <c r="H7" s="230">
        <v>9999</v>
      </c>
    </row>
    <row r="8" spans="1:8" x14ac:dyDescent="0.2">
      <c r="A8" s="178" t="s">
        <v>57</v>
      </c>
      <c r="B8" s="202" t="s">
        <v>552</v>
      </c>
      <c r="C8" s="202" t="s">
        <v>553</v>
      </c>
      <c r="D8" s="229" t="s">
        <v>26</v>
      </c>
      <c r="E8" s="229" t="s">
        <v>142</v>
      </c>
      <c r="F8" s="229" t="s">
        <v>28</v>
      </c>
      <c r="G8" s="208">
        <v>1</v>
      </c>
      <c r="H8" s="230">
        <v>9999</v>
      </c>
    </row>
    <row r="9" spans="1:8" x14ac:dyDescent="0.2">
      <c r="A9" s="178" t="s">
        <v>57</v>
      </c>
      <c r="B9" s="202" t="s">
        <v>554</v>
      </c>
      <c r="C9" s="202" t="s">
        <v>555</v>
      </c>
      <c r="D9" s="229" t="s">
        <v>26</v>
      </c>
      <c r="E9" s="229" t="s">
        <v>142</v>
      </c>
      <c r="F9" s="229" t="s">
        <v>41</v>
      </c>
      <c r="G9" s="208">
        <v>1</v>
      </c>
      <c r="H9" s="230">
        <v>9999</v>
      </c>
    </row>
    <row r="10" spans="1:8" x14ac:dyDescent="0.2">
      <c r="A10" s="178" t="s">
        <v>22</v>
      </c>
      <c r="B10" s="178" t="s">
        <v>556</v>
      </c>
      <c r="C10" s="202" t="s">
        <v>557</v>
      </c>
      <c r="D10" s="229" t="s">
        <v>26</v>
      </c>
      <c r="E10" s="229" t="s">
        <v>142</v>
      </c>
      <c r="F10" s="229" t="s">
        <v>24</v>
      </c>
      <c r="G10" s="208">
        <v>1</v>
      </c>
      <c r="H10" s="230">
        <v>9999</v>
      </c>
    </row>
    <row r="11" spans="1:8" x14ac:dyDescent="0.2">
      <c r="A11" s="191" t="s">
        <v>22</v>
      </c>
      <c r="B11" s="191" t="s">
        <v>558</v>
      </c>
      <c r="C11" s="202" t="s">
        <v>559</v>
      </c>
      <c r="D11" s="229" t="s">
        <v>26</v>
      </c>
      <c r="E11" s="229" t="s">
        <v>142</v>
      </c>
      <c r="F11" s="229" t="s">
        <v>30</v>
      </c>
      <c r="G11" s="208">
        <v>1</v>
      </c>
      <c r="H11" s="230">
        <v>9999</v>
      </c>
    </row>
    <row r="12" spans="1:8" x14ac:dyDescent="0.2">
      <c r="A12" s="191" t="s">
        <v>22</v>
      </c>
      <c r="B12" s="191" t="s">
        <v>560</v>
      </c>
      <c r="C12" s="202" t="s">
        <v>561</v>
      </c>
      <c r="D12" s="229" t="s">
        <v>26</v>
      </c>
      <c r="E12" s="229" t="s">
        <v>142</v>
      </c>
      <c r="F12" s="229" t="s">
        <v>43</v>
      </c>
      <c r="G12" s="208">
        <v>1</v>
      </c>
      <c r="H12" s="230">
        <v>9999</v>
      </c>
    </row>
    <row r="13" spans="1:8" x14ac:dyDescent="0.2">
      <c r="A13" s="178" t="s">
        <v>27</v>
      </c>
      <c r="B13" s="191"/>
      <c r="C13" s="191"/>
      <c r="D13" s="229"/>
      <c r="E13" s="191"/>
      <c r="F13" s="191"/>
      <c r="G13" s="191"/>
      <c r="H13" s="191"/>
    </row>
    <row r="14" spans="1:8" x14ac:dyDescent="0.2">
      <c r="A14" s="236" t="s">
        <v>1997</v>
      </c>
      <c r="B14" s="237"/>
      <c r="C14" s="237"/>
      <c r="D14" s="235"/>
      <c r="E14" s="235"/>
      <c r="F14" s="235"/>
      <c r="G14" s="235"/>
      <c r="H14" s="238"/>
    </row>
    <row r="15" spans="1:8" x14ac:dyDescent="0.2">
      <c r="A15" s="233" t="s">
        <v>27</v>
      </c>
      <c r="B15" s="231"/>
      <c r="C15" s="231"/>
      <c r="D15" s="229"/>
      <c r="E15" s="229"/>
      <c r="F15" s="229"/>
      <c r="G15" s="229"/>
      <c r="H15" s="232"/>
    </row>
    <row r="16" spans="1:8" x14ac:dyDescent="0.2">
      <c r="A16" s="191" t="s">
        <v>22</v>
      </c>
      <c r="B16" s="231" t="s">
        <v>1040</v>
      </c>
      <c r="C16" s="231" t="s">
        <v>1041</v>
      </c>
      <c r="D16" s="229" t="s">
        <v>1300</v>
      </c>
      <c r="E16" s="229" t="s">
        <v>191</v>
      </c>
      <c r="F16" s="229" t="s">
        <v>100</v>
      </c>
      <c r="G16" s="208">
        <v>1</v>
      </c>
      <c r="H16" s="230">
        <v>999999</v>
      </c>
    </row>
    <row r="17" spans="1:8" x14ac:dyDescent="0.2">
      <c r="A17" s="191" t="s">
        <v>22</v>
      </c>
      <c r="B17" s="231" t="s">
        <v>1034</v>
      </c>
      <c r="C17" s="231" t="s">
        <v>1035</v>
      </c>
      <c r="D17" s="229" t="s">
        <v>1300</v>
      </c>
      <c r="E17" s="229" t="s">
        <v>191</v>
      </c>
      <c r="F17" s="229" t="s">
        <v>291</v>
      </c>
      <c r="G17" s="208">
        <v>1</v>
      </c>
      <c r="H17" s="230">
        <v>999999</v>
      </c>
    </row>
    <row r="18" spans="1:8" x14ac:dyDescent="0.2">
      <c r="A18" s="227" t="s">
        <v>27</v>
      </c>
      <c r="B18" s="228"/>
      <c r="C18" s="228"/>
      <c r="D18" s="226"/>
      <c r="E18" s="226"/>
      <c r="F18" s="226"/>
      <c r="G18" s="226"/>
      <c r="H18" s="226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20"/>
  <sheetViews>
    <sheetView workbookViewId="0">
      <selection activeCell="C33" sqref="C33"/>
    </sheetView>
  </sheetViews>
  <sheetFormatPr defaultColWidth="9.140625" defaultRowHeight="12.75" x14ac:dyDescent="0.2"/>
  <cols>
    <col min="1" max="1" width="37.85546875" style="15" bestFit="1" customWidth="1"/>
    <col min="2" max="2" width="25.5703125" style="15" bestFit="1" customWidth="1"/>
    <col min="3" max="3" width="10.42578125" style="15" bestFit="1" customWidth="1"/>
    <col min="4" max="4" width="5.42578125" style="15" bestFit="1" customWidth="1"/>
    <col min="5" max="5" width="13.85546875" style="15" bestFit="1" customWidth="1"/>
    <col min="6" max="6" width="10.140625" style="15" bestFit="1" customWidth="1"/>
    <col min="7" max="7" width="11.140625" style="15" bestFit="1" customWidth="1"/>
    <col min="8" max="8" width="11.140625" style="15" customWidth="1"/>
    <col min="9" max="9" width="11.140625" style="15" bestFit="1" customWidth="1"/>
    <col min="10" max="10" width="6.5703125" style="15" bestFit="1" customWidth="1"/>
    <col min="11" max="15" width="9.140625" style="15"/>
    <col min="16" max="16" width="48.140625" style="15" customWidth="1"/>
    <col min="17" max="16384" width="9.140625" style="15"/>
  </cols>
  <sheetData>
    <row r="1" spans="1:16" s="14" customFormat="1" x14ac:dyDescent="0.2">
      <c r="A1" s="114" t="s">
        <v>2021</v>
      </c>
      <c r="B1" s="114" t="s">
        <v>2022</v>
      </c>
      <c r="C1" s="114" t="s">
        <v>2023</v>
      </c>
      <c r="D1" s="114" t="s">
        <v>2000</v>
      </c>
      <c r="E1" s="114" t="s">
        <v>2024</v>
      </c>
      <c r="F1" s="114" t="s">
        <v>2025</v>
      </c>
      <c r="G1" s="114" t="s">
        <v>2026</v>
      </c>
      <c r="H1" s="114" t="s">
        <v>2027</v>
      </c>
      <c r="I1" s="325"/>
      <c r="J1" s="325"/>
      <c r="K1" s="325"/>
      <c r="L1" s="325"/>
      <c r="M1" s="325"/>
      <c r="N1" s="325"/>
      <c r="O1" s="325"/>
      <c r="P1" s="325"/>
    </row>
    <row r="2" spans="1:16" s="14" customFormat="1" x14ac:dyDescent="0.2">
      <c r="A2" s="331" t="s">
        <v>2028</v>
      </c>
      <c r="B2" s="325" t="s">
        <v>2029</v>
      </c>
      <c r="C2" s="325" t="s">
        <v>2030</v>
      </c>
      <c r="D2" s="325" t="s">
        <v>2031</v>
      </c>
      <c r="E2" s="36">
        <v>2196468297</v>
      </c>
      <c r="F2" s="36">
        <v>5954831</v>
      </c>
      <c r="G2" s="36">
        <v>84482415</v>
      </c>
      <c r="H2" s="35">
        <f>G2/1000000</f>
        <v>84.482415000000003</v>
      </c>
      <c r="I2" s="325"/>
      <c r="J2" s="325"/>
      <c r="K2" s="325" t="s">
        <v>2029</v>
      </c>
      <c r="L2" s="325" t="s">
        <v>2030</v>
      </c>
      <c r="M2" s="17">
        <f>N2/N5</f>
        <v>0.61168451717608885</v>
      </c>
      <c r="N2" s="35">
        <f>H2</f>
        <v>84.482415000000003</v>
      </c>
      <c r="O2" s="325"/>
      <c r="P2" s="325"/>
    </row>
    <row r="3" spans="1:16" s="14" customFormat="1" ht="13.5" customHeight="1" x14ac:dyDescent="0.2">
      <c r="A3" s="331"/>
      <c r="B3" s="325" t="s">
        <v>2029</v>
      </c>
      <c r="C3" s="325" t="s">
        <v>2032</v>
      </c>
      <c r="D3" s="325" t="s">
        <v>2031</v>
      </c>
      <c r="E3" s="36">
        <v>342015072</v>
      </c>
      <c r="F3" s="36">
        <v>995301</v>
      </c>
      <c r="G3" s="36">
        <v>13917473</v>
      </c>
      <c r="H3" s="35">
        <f t="shared" ref="H3:H20" si="0">G3/1000000</f>
        <v>13.917472999999999</v>
      </c>
      <c r="I3" s="325"/>
      <c r="J3" s="325"/>
      <c r="K3" s="325" t="s">
        <v>2029</v>
      </c>
      <c r="L3" s="325" t="s">
        <v>2032</v>
      </c>
      <c r="M3" s="17">
        <f>N3/N5</f>
        <v>0.10076774855827987</v>
      </c>
      <c r="N3" s="35">
        <f>H3</f>
        <v>13.917472999999999</v>
      </c>
      <c r="O3" s="325"/>
      <c r="P3" s="332" t="s">
        <v>2033</v>
      </c>
    </row>
    <row r="4" spans="1:16" s="14" customFormat="1" x14ac:dyDescent="0.2">
      <c r="A4" s="331"/>
      <c r="B4" s="325" t="s">
        <v>2029</v>
      </c>
      <c r="C4" s="325" t="s">
        <v>2034</v>
      </c>
      <c r="D4" s="325" t="s">
        <v>2031</v>
      </c>
      <c r="E4" s="36">
        <v>949937922</v>
      </c>
      <c r="F4" s="36">
        <v>2842565</v>
      </c>
      <c r="G4" s="36">
        <v>39714471</v>
      </c>
      <c r="H4" s="35">
        <f t="shared" si="0"/>
        <v>39.714471000000003</v>
      </c>
      <c r="I4" s="325"/>
      <c r="J4" s="325"/>
      <c r="K4" s="325" t="s">
        <v>2029</v>
      </c>
      <c r="L4" s="325" t="s">
        <v>2034</v>
      </c>
      <c r="M4" s="17">
        <f>N4/N5</f>
        <v>0.28754773426563129</v>
      </c>
      <c r="N4" s="35">
        <f>H4</f>
        <v>39.714471000000003</v>
      </c>
      <c r="O4" s="325"/>
      <c r="P4" s="332"/>
    </row>
    <row r="5" spans="1:16" s="14" customFormat="1" x14ac:dyDescent="0.2">
      <c r="A5" s="331"/>
      <c r="B5" s="325" t="s">
        <v>2029</v>
      </c>
      <c r="C5" s="325" t="s">
        <v>138</v>
      </c>
      <c r="D5" s="325" t="s">
        <v>2035</v>
      </c>
      <c r="E5" s="36">
        <v>178090456</v>
      </c>
      <c r="F5" s="36">
        <v>15652183</v>
      </c>
      <c r="G5" s="36">
        <v>447638338</v>
      </c>
      <c r="H5" s="35">
        <f t="shared" si="0"/>
        <v>447.63833799999998</v>
      </c>
      <c r="I5" s="167">
        <f>E5/1000000</f>
        <v>178.09045599999999</v>
      </c>
      <c r="J5" s="325"/>
      <c r="K5" s="325"/>
      <c r="L5" s="325"/>
      <c r="M5" s="325"/>
      <c r="N5" s="35">
        <f>SUM(N2:N4)</f>
        <v>138.11435900000001</v>
      </c>
      <c r="O5" s="325"/>
      <c r="P5" s="332"/>
    </row>
    <row r="6" spans="1:16" s="14" customFormat="1" x14ac:dyDescent="0.2">
      <c r="A6" s="331"/>
      <c r="B6" s="325" t="s">
        <v>2029</v>
      </c>
      <c r="C6" s="325" t="s">
        <v>2036</v>
      </c>
      <c r="D6" s="325" t="s">
        <v>2035</v>
      </c>
      <c r="E6" s="36">
        <v>271992112</v>
      </c>
      <c r="F6" s="36">
        <v>13701775</v>
      </c>
      <c r="G6" s="36">
        <v>271992112</v>
      </c>
      <c r="H6" s="35">
        <f t="shared" si="0"/>
        <v>271.99211200000002</v>
      </c>
      <c r="I6" s="325"/>
      <c r="J6" s="325" t="s">
        <v>26</v>
      </c>
      <c r="K6" s="325"/>
      <c r="L6" s="325"/>
      <c r="M6" s="325"/>
      <c r="N6" s="325"/>
      <c r="O6" s="325"/>
      <c r="P6" s="332"/>
    </row>
    <row r="7" spans="1:16" s="14" customFormat="1" x14ac:dyDescent="0.2">
      <c r="A7" s="331"/>
      <c r="B7" s="325" t="s">
        <v>2029</v>
      </c>
      <c r="C7" s="325" t="s">
        <v>2037</v>
      </c>
      <c r="D7" s="325" t="s">
        <v>2038</v>
      </c>
      <c r="E7" s="36">
        <v>10569902787</v>
      </c>
      <c r="F7" s="36">
        <v>1511301</v>
      </c>
      <c r="G7" s="36">
        <v>26017955</v>
      </c>
      <c r="H7" s="35">
        <f t="shared" si="0"/>
        <v>26.017955000000001</v>
      </c>
      <c r="I7" s="36">
        <f>SUM(G2:G6)</f>
        <v>857744809</v>
      </c>
      <c r="J7" s="102">
        <f>H2+H3+H4+I5+H6</f>
        <v>588.19692699999996</v>
      </c>
      <c r="K7" s="35"/>
      <c r="L7" s="325"/>
      <c r="M7" s="325"/>
      <c r="N7" s="325"/>
      <c r="O7" s="325"/>
      <c r="P7" s="332"/>
    </row>
    <row r="8" spans="1:16" s="14" customFormat="1" x14ac:dyDescent="0.2">
      <c r="A8" s="325" t="s">
        <v>2039</v>
      </c>
      <c r="B8" s="325" t="s">
        <v>2040</v>
      </c>
      <c r="C8" s="325" t="s">
        <v>2041</v>
      </c>
      <c r="D8" s="325" t="s">
        <v>2035</v>
      </c>
      <c r="E8" s="36">
        <v>1420989</v>
      </c>
      <c r="F8" s="36">
        <v>78637</v>
      </c>
      <c r="G8" s="36">
        <v>1420989</v>
      </c>
      <c r="H8" s="35">
        <f t="shared" si="0"/>
        <v>1.4209890000000001</v>
      </c>
      <c r="I8" s="325"/>
      <c r="J8" s="325"/>
      <c r="K8" s="325"/>
      <c r="L8" s="325"/>
      <c r="M8" s="325"/>
      <c r="N8" s="325"/>
      <c r="O8" s="325"/>
      <c r="P8" s="332"/>
    </row>
    <row r="9" spans="1:16" s="14" customFormat="1" x14ac:dyDescent="0.2">
      <c r="A9" s="325" t="s">
        <v>2042</v>
      </c>
      <c r="B9" s="325" t="s">
        <v>2040</v>
      </c>
      <c r="C9" s="325" t="s">
        <v>2043</v>
      </c>
      <c r="D9" s="325" t="s">
        <v>2031</v>
      </c>
      <c r="E9" s="36">
        <v>5064028</v>
      </c>
      <c r="F9" s="36">
        <v>13789</v>
      </c>
      <c r="G9" s="36">
        <v>195751</v>
      </c>
      <c r="H9" s="35">
        <f t="shared" si="0"/>
        <v>0.19575100000000001</v>
      </c>
      <c r="I9" s="325"/>
      <c r="J9" s="325"/>
      <c r="K9" s="325"/>
      <c r="L9" s="325"/>
      <c r="M9" s="325"/>
      <c r="N9" s="325"/>
      <c r="O9" s="325"/>
      <c r="P9" s="332"/>
    </row>
    <row r="10" spans="1:16" s="14" customFormat="1" x14ac:dyDescent="0.2">
      <c r="A10" s="325" t="s">
        <v>2044</v>
      </c>
      <c r="B10" s="325" t="s">
        <v>2040</v>
      </c>
      <c r="C10" s="325" t="s">
        <v>2043</v>
      </c>
      <c r="D10" s="325" t="s">
        <v>2031</v>
      </c>
      <c r="E10" s="36">
        <v>326200350</v>
      </c>
      <c r="F10" s="36">
        <v>881007</v>
      </c>
      <c r="G10" s="36">
        <v>12555252</v>
      </c>
      <c r="H10" s="35">
        <f t="shared" si="0"/>
        <v>12.555251999999999</v>
      </c>
      <c r="I10" s="325"/>
      <c r="J10" s="325"/>
      <c r="K10" s="325"/>
      <c r="L10" s="325"/>
      <c r="M10" s="325"/>
      <c r="N10" s="325"/>
      <c r="O10" s="325"/>
      <c r="P10" s="332"/>
    </row>
    <row r="11" spans="1:16" s="14" customFormat="1" x14ac:dyDescent="0.2">
      <c r="A11" s="325" t="s">
        <v>2045</v>
      </c>
      <c r="B11" s="325" t="s">
        <v>2040</v>
      </c>
      <c r="C11" s="325" t="s">
        <v>2043</v>
      </c>
      <c r="D11" s="325" t="s">
        <v>2046</v>
      </c>
      <c r="E11" s="36">
        <v>35234181</v>
      </c>
      <c r="F11" s="36">
        <v>95080</v>
      </c>
      <c r="G11" s="36">
        <v>1356142</v>
      </c>
      <c r="H11" s="35">
        <f t="shared" si="0"/>
        <v>1.356142</v>
      </c>
      <c r="I11" s="325"/>
      <c r="J11" s="325"/>
      <c r="K11" s="325"/>
      <c r="L11" s="325"/>
      <c r="M11" s="325"/>
      <c r="N11" s="325"/>
      <c r="O11" s="325"/>
      <c r="P11" s="332"/>
    </row>
    <row r="12" spans="1:16" s="14" customFormat="1" x14ac:dyDescent="0.2">
      <c r="A12" s="325" t="s">
        <v>2047</v>
      </c>
      <c r="B12" s="325" t="s">
        <v>2040</v>
      </c>
      <c r="C12" s="325" t="s">
        <v>2043</v>
      </c>
      <c r="D12" s="325" t="s">
        <v>2031</v>
      </c>
      <c r="E12" s="36">
        <v>7545275</v>
      </c>
      <c r="F12" s="36">
        <v>20391</v>
      </c>
      <c r="G12" s="36">
        <v>290413</v>
      </c>
      <c r="H12" s="35">
        <f t="shared" si="0"/>
        <v>0.29041299999999998</v>
      </c>
      <c r="I12" s="325"/>
      <c r="J12" s="325"/>
      <c r="K12" s="325"/>
      <c r="L12" s="325"/>
      <c r="M12" s="325"/>
      <c r="N12" s="325"/>
      <c r="O12" s="325"/>
      <c r="P12" s="332"/>
    </row>
    <row r="13" spans="1:16" s="14" customFormat="1" x14ac:dyDescent="0.2">
      <c r="A13" s="325" t="s">
        <v>2048</v>
      </c>
      <c r="B13" s="325" t="s">
        <v>2040</v>
      </c>
      <c r="C13" s="325" t="s">
        <v>2043</v>
      </c>
      <c r="D13" s="325" t="s">
        <v>2031</v>
      </c>
      <c r="E13" s="36">
        <v>14166357</v>
      </c>
      <c r="F13" s="36">
        <v>38228</v>
      </c>
      <c r="G13" s="36">
        <v>545254</v>
      </c>
      <c r="H13" s="35">
        <f t="shared" si="0"/>
        <v>0.54525400000000002</v>
      </c>
      <c r="I13" s="325"/>
      <c r="J13" s="325"/>
      <c r="K13" s="325"/>
      <c r="L13" s="325"/>
      <c r="M13" s="325"/>
      <c r="N13" s="325"/>
      <c r="O13" s="325"/>
      <c r="P13" s="332"/>
    </row>
    <row r="14" spans="1:16" s="14" customFormat="1" x14ac:dyDescent="0.2">
      <c r="A14" s="325" t="s">
        <v>2049</v>
      </c>
      <c r="B14" s="325" t="s">
        <v>2040</v>
      </c>
      <c r="C14" s="325" t="s">
        <v>2043</v>
      </c>
      <c r="D14" s="325" t="s">
        <v>2031</v>
      </c>
      <c r="E14" s="36">
        <v>5671501</v>
      </c>
      <c r="F14" s="36">
        <v>15443</v>
      </c>
      <c r="G14" s="36">
        <v>219257</v>
      </c>
      <c r="H14" s="35">
        <f t="shared" si="0"/>
        <v>0.21925700000000001</v>
      </c>
      <c r="I14" s="325"/>
      <c r="J14" s="325"/>
      <c r="K14" s="325"/>
      <c r="L14" s="325"/>
      <c r="M14" s="325"/>
      <c r="N14" s="325"/>
      <c r="O14" s="325"/>
      <c r="P14" s="332"/>
    </row>
    <row r="15" spans="1:16" s="14" customFormat="1" x14ac:dyDescent="0.2">
      <c r="A15" s="325" t="s">
        <v>2050</v>
      </c>
      <c r="B15" s="325" t="s">
        <v>2040</v>
      </c>
      <c r="C15" s="325" t="s">
        <v>2043</v>
      </c>
      <c r="D15" s="325" t="s">
        <v>2031</v>
      </c>
      <c r="E15" s="36">
        <v>28064413</v>
      </c>
      <c r="F15" s="36">
        <v>75797</v>
      </c>
      <c r="G15" s="36">
        <v>1080300</v>
      </c>
      <c r="H15" s="35">
        <f t="shared" si="0"/>
        <v>1.0803</v>
      </c>
      <c r="I15" s="325"/>
      <c r="J15" s="325"/>
      <c r="K15" s="325"/>
      <c r="L15" s="325"/>
      <c r="M15" s="325"/>
      <c r="N15" s="325"/>
      <c r="O15" s="325"/>
      <c r="P15" s="332"/>
    </row>
    <row r="16" spans="1:16" s="14" customFormat="1" x14ac:dyDescent="0.2">
      <c r="A16" s="325" t="s">
        <v>2039</v>
      </c>
      <c r="B16" s="325" t="s">
        <v>2040</v>
      </c>
      <c r="C16" s="325" t="s">
        <v>2043</v>
      </c>
      <c r="D16" s="325" t="s">
        <v>2031</v>
      </c>
      <c r="E16" s="36">
        <v>188631878</v>
      </c>
      <c r="F16" s="36">
        <v>509784</v>
      </c>
      <c r="G16" s="36">
        <v>7260325</v>
      </c>
      <c r="H16" s="35">
        <f t="shared" si="0"/>
        <v>7.2603249999999999</v>
      </c>
      <c r="I16" s="325"/>
      <c r="J16" s="325"/>
      <c r="K16" s="325"/>
      <c r="L16" s="325"/>
      <c r="M16" s="325"/>
      <c r="N16" s="325"/>
      <c r="O16" s="325"/>
      <c r="P16" s="332"/>
    </row>
    <row r="17" spans="1:16" s="14" customFormat="1" x14ac:dyDescent="0.2">
      <c r="A17" s="325" t="s">
        <v>2051</v>
      </c>
      <c r="B17" s="325" t="s">
        <v>2040</v>
      </c>
      <c r="C17" s="325" t="s">
        <v>138</v>
      </c>
      <c r="D17" s="325" t="s">
        <v>2035</v>
      </c>
      <c r="E17" s="36">
        <v>10118346</v>
      </c>
      <c r="F17" s="36">
        <v>889291</v>
      </c>
      <c r="G17" s="36">
        <v>25432916</v>
      </c>
      <c r="H17" s="35">
        <f t="shared" si="0"/>
        <v>25.432915999999999</v>
      </c>
      <c r="I17" s="325"/>
      <c r="J17" s="325"/>
      <c r="K17" s="325"/>
      <c r="L17" s="325"/>
      <c r="M17" s="325"/>
      <c r="N17" s="325"/>
      <c r="O17" s="325"/>
      <c r="P17" s="332"/>
    </row>
    <row r="18" spans="1:16" s="14" customFormat="1" x14ac:dyDescent="0.2">
      <c r="A18" s="325" t="s">
        <v>2045</v>
      </c>
      <c r="B18" s="325" t="s">
        <v>2040</v>
      </c>
      <c r="C18" s="325" t="s">
        <v>2052</v>
      </c>
      <c r="D18" s="325" t="s">
        <v>2031</v>
      </c>
      <c r="E18" s="36">
        <v>440373688</v>
      </c>
      <c r="F18" s="36">
        <v>946065</v>
      </c>
      <c r="G18" s="36">
        <v>14846296</v>
      </c>
      <c r="H18" s="35">
        <f t="shared" si="0"/>
        <v>14.846296000000001</v>
      </c>
      <c r="I18" s="325"/>
      <c r="J18" s="325"/>
      <c r="K18" s="325"/>
      <c r="L18" s="325"/>
      <c r="M18" s="325"/>
      <c r="N18" s="325"/>
      <c r="O18" s="325"/>
      <c r="P18" s="332"/>
    </row>
    <row r="19" spans="1:16" s="14" customFormat="1" x14ac:dyDescent="0.2">
      <c r="A19" s="325" t="s">
        <v>2048</v>
      </c>
      <c r="B19" s="325" t="s">
        <v>2040</v>
      </c>
      <c r="C19" s="325" t="s">
        <v>2052</v>
      </c>
      <c r="D19" s="325" t="s">
        <v>2031</v>
      </c>
      <c r="E19" s="36">
        <v>3629210490</v>
      </c>
      <c r="F19" s="36">
        <v>7790907</v>
      </c>
      <c r="G19" s="36">
        <v>122351394</v>
      </c>
      <c r="H19" s="35">
        <f t="shared" si="0"/>
        <v>122.351394</v>
      </c>
      <c r="I19" s="325"/>
      <c r="J19" s="325"/>
      <c r="K19" s="325"/>
      <c r="L19" s="325"/>
      <c r="M19" s="325"/>
      <c r="N19" s="325"/>
      <c r="O19" s="325"/>
      <c r="P19" s="325"/>
    </row>
    <row r="20" spans="1:16" s="14" customFormat="1" x14ac:dyDescent="0.2">
      <c r="A20" s="325"/>
      <c r="B20" s="325" t="s">
        <v>2053</v>
      </c>
      <c r="C20" s="325" t="s">
        <v>138</v>
      </c>
      <c r="D20" s="325" t="s">
        <v>2035</v>
      </c>
      <c r="E20" s="36">
        <v>855804</v>
      </c>
      <c r="F20" s="36">
        <v>75216</v>
      </c>
      <c r="G20" s="36">
        <v>2151100</v>
      </c>
      <c r="H20" s="35">
        <f t="shared" si="0"/>
        <v>2.1511</v>
      </c>
      <c r="I20" s="325"/>
      <c r="J20" s="325"/>
      <c r="K20" s="325"/>
      <c r="L20" s="325"/>
      <c r="M20" s="325"/>
      <c r="N20" s="325"/>
      <c r="O20" s="325"/>
      <c r="P20" s="325"/>
    </row>
  </sheetData>
  <mergeCells count="2">
    <mergeCell ref="A2:A7"/>
    <mergeCell ref="P3:P18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A38"/>
  <sheetViews>
    <sheetView topLeftCell="X1" workbookViewId="0">
      <selection activeCell="C33" sqref="C33"/>
    </sheetView>
  </sheetViews>
  <sheetFormatPr defaultColWidth="9.140625" defaultRowHeight="12.75" x14ac:dyDescent="0.2"/>
  <cols>
    <col min="1" max="1" width="12" style="14" customWidth="1"/>
    <col min="2" max="2" width="57.140625" style="14" customWidth="1"/>
    <col min="3" max="12" width="13.42578125" style="14" customWidth="1"/>
    <col min="13" max="43" width="12" style="14" customWidth="1"/>
    <col min="44" max="44" width="14.85546875" style="14" customWidth="1"/>
    <col min="45" max="45" width="16.85546875" style="14" customWidth="1"/>
    <col min="46" max="47" width="15" style="14" customWidth="1"/>
    <col min="48" max="48" width="12" style="14" customWidth="1"/>
    <col min="49" max="49" width="13.85546875" style="14" customWidth="1"/>
    <col min="50" max="51" width="12" style="14" customWidth="1"/>
    <col min="52" max="52" width="13.85546875" style="14" customWidth="1"/>
    <col min="53" max="53" width="16.42578125" style="14" customWidth="1"/>
    <col min="54" max="16384" width="9.140625" style="14"/>
  </cols>
  <sheetData>
    <row r="1" spans="1:53" x14ac:dyDescent="0.2">
      <c r="C1" s="336" t="s">
        <v>2066</v>
      </c>
      <c r="D1" s="337"/>
      <c r="E1" s="338"/>
      <c r="F1" s="339" t="s">
        <v>2067</v>
      </c>
      <c r="G1" s="340"/>
      <c r="H1" s="340"/>
      <c r="I1" s="340"/>
      <c r="J1" s="340"/>
      <c r="K1" s="340"/>
      <c r="L1" s="340"/>
      <c r="M1" s="341" t="s">
        <v>2060</v>
      </c>
      <c r="N1" s="342"/>
      <c r="O1" s="342"/>
      <c r="P1" s="342"/>
      <c r="Q1" s="342"/>
      <c r="R1" s="342"/>
      <c r="S1" s="342"/>
      <c r="T1" s="343"/>
      <c r="U1" s="341" t="s">
        <v>138</v>
      </c>
      <c r="V1" s="342"/>
      <c r="W1" s="342"/>
      <c r="X1" s="342"/>
      <c r="Y1" s="342"/>
      <c r="Z1" s="342"/>
      <c r="AA1" s="342"/>
      <c r="AB1" s="343"/>
      <c r="AC1" s="341" t="s">
        <v>2019</v>
      </c>
      <c r="AD1" s="342"/>
      <c r="AE1" s="342"/>
      <c r="AF1" s="342"/>
      <c r="AG1" s="342"/>
      <c r="AH1" s="342"/>
      <c r="AI1" s="342"/>
      <c r="AJ1" s="343"/>
      <c r="AK1" s="341" t="s">
        <v>2037</v>
      </c>
      <c r="AL1" s="342"/>
      <c r="AM1" s="342"/>
      <c r="AN1" s="342"/>
      <c r="AO1" s="342"/>
      <c r="AP1" s="342"/>
      <c r="AQ1" s="342"/>
      <c r="AR1" s="343"/>
      <c r="AS1" s="344" t="s">
        <v>2068</v>
      </c>
      <c r="AT1" s="344"/>
      <c r="AU1" s="344"/>
      <c r="AV1" s="344"/>
      <c r="AW1" s="344"/>
      <c r="AX1" s="344"/>
      <c r="AY1" s="344"/>
      <c r="AZ1" s="344"/>
      <c r="BA1" s="37"/>
    </row>
    <row r="2" spans="1:53" ht="51" x14ac:dyDescent="0.2">
      <c r="A2" s="327"/>
      <c r="B2" s="327" t="s">
        <v>2069</v>
      </c>
      <c r="C2" s="38" t="s">
        <v>2070</v>
      </c>
      <c r="D2" s="39" t="s">
        <v>2071</v>
      </c>
      <c r="E2" s="40" t="s">
        <v>2072</v>
      </c>
      <c r="F2" s="41" t="s">
        <v>2030</v>
      </c>
      <c r="G2" s="42" t="s">
        <v>2032</v>
      </c>
      <c r="H2" s="42" t="s">
        <v>2034</v>
      </c>
      <c r="I2" s="42" t="s">
        <v>2073</v>
      </c>
      <c r="J2" s="42" t="s">
        <v>138</v>
      </c>
      <c r="K2" s="42" t="s">
        <v>2036</v>
      </c>
      <c r="L2" s="42" t="s">
        <v>2037</v>
      </c>
      <c r="M2" s="123" t="s">
        <v>2074</v>
      </c>
      <c r="N2" s="122" t="s">
        <v>2075</v>
      </c>
      <c r="O2" s="122" t="s">
        <v>2076</v>
      </c>
      <c r="P2" s="122" t="s">
        <v>2077</v>
      </c>
      <c r="Q2" s="122" t="s">
        <v>2078</v>
      </c>
      <c r="R2" s="122" t="s">
        <v>2079</v>
      </c>
      <c r="S2" s="122" t="s">
        <v>2080</v>
      </c>
      <c r="T2" s="124" t="s">
        <v>2081</v>
      </c>
      <c r="U2" s="123" t="s">
        <v>2082</v>
      </c>
      <c r="V2" s="122" t="s">
        <v>2083</v>
      </c>
      <c r="W2" s="122" t="s">
        <v>2084</v>
      </c>
      <c r="X2" s="122" t="s">
        <v>2085</v>
      </c>
      <c r="Y2" s="122" t="s">
        <v>2086</v>
      </c>
      <c r="Z2" s="122" t="s">
        <v>2087</v>
      </c>
      <c r="AA2" s="122" t="s">
        <v>2088</v>
      </c>
      <c r="AB2" s="124" t="s">
        <v>2089</v>
      </c>
      <c r="AC2" s="123" t="s">
        <v>2090</v>
      </c>
      <c r="AD2" s="122" t="s">
        <v>2091</v>
      </c>
      <c r="AE2" s="122" t="s">
        <v>2092</v>
      </c>
      <c r="AF2" s="122" t="s">
        <v>2093</v>
      </c>
      <c r="AG2" s="122" t="s">
        <v>2094</v>
      </c>
      <c r="AH2" s="122" t="s">
        <v>2095</v>
      </c>
      <c r="AI2" s="122" t="s">
        <v>2096</v>
      </c>
      <c r="AJ2" s="124" t="s">
        <v>2097</v>
      </c>
      <c r="AK2" s="123" t="s">
        <v>2098</v>
      </c>
      <c r="AL2" s="122" t="s">
        <v>2099</v>
      </c>
      <c r="AM2" s="122" t="s">
        <v>2100</v>
      </c>
      <c r="AN2" s="122" t="s">
        <v>2101</v>
      </c>
      <c r="AO2" s="122" t="s">
        <v>2102</v>
      </c>
      <c r="AP2" s="122" t="s">
        <v>2103</v>
      </c>
      <c r="AQ2" s="122" t="s">
        <v>2104</v>
      </c>
      <c r="AR2" s="124" t="s">
        <v>2105</v>
      </c>
      <c r="AS2" s="125" t="s">
        <v>2063</v>
      </c>
      <c r="AT2" s="126" t="s">
        <v>2064</v>
      </c>
      <c r="AU2" s="126" t="s">
        <v>2065</v>
      </c>
      <c r="AV2" s="126" t="s">
        <v>2106</v>
      </c>
      <c r="AW2" s="126" t="s">
        <v>2020</v>
      </c>
      <c r="AX2" s="126" t="s">
        <v>2107</v>
      </c>
      <c r="AY2" s="126" t="s">
        <v>2108</v>
      </c>
      <c r="AZ2" s="127" t="s">
        <v>2109</v>
      </c>
      <c r="BA2" s="37"/>
    </row>
    <row r="3" spans="1:53" x14ac:dyDescent="0.2">
      <c r="A3" s="333" t="s">
        <v>2054</v>
      </c>
      <c r="B3" s="139" t="s">
        <v>2110</v>
      </c>
      <c r="C3" s="43">
        <v>34397279.617698602</v>
      </c>
      <c r="D3" s="44">
        <f>C3/C$30</f>
        <v>6.2632292502352305E-2</v>
      </c>
      <c r="E3" s="45">
        <v>55.38356966714651</v>
      </c>
      <c r="F3" s="140">
        <v>3139269.7531758077</v>
      </c>
      <c r="G3" s="141">
        <v>373088.3616361348</v>
      </c>
      <c r="H3" s="141">
        <v>93126.849293603183</v>
      </c>
      <c r="I3" s="141">
        <v>61486.808703047362</v>
      </c>
      <c r="J3" s="141">
        <v>8619051.6034933645</v>
      </c>
      <c r="K3" s="141">
        <v>22111256.241396647</v>
      </c>
      <c r="L3" s="142">
        <v>0</v>
      </c>
      <c r="M3" s="143">
        <v>3060305.6636657752</v>
      </c>
      <c r="N3" s="144">
        <v>606666.10914281721</v>
      </c>
      <c r="O3" s="144">
        <v>0</v>
      </c>
      <c r="P3" s="144">
        <v>0</v>
      </c>
      <c r="Q3" s="144">
        <v>0</v>
      </c>
      <c r="R3" s="144">
        <v>0</v>
      </c>
      <c r="S3" s="144">
        <v>0</v>
      </c>
      <c r="T3" s="145">
        <v>0</v>
      </c>
      <c r="U3" s="143">
        <v>172381.0320698673</v>
      </c>
      <c r="V3" s="144">
        <v>258571.54810480092</v>
      </c>
      <c r="W3" s="144">
        <v>1465238.7725938722</v>
      </c>
      <c r="X3" s="144">
        <v>0</v>
      </c>
      <c r="Y3" s="144">
        <v>1637619.8046637392</v>
      </c>
      <c r="Z3" s="144">
        <v>0</v>
      </c>
      <c r="AA3" s="144">
        <v>0</v>
      </c>
      <c r="AB3" s="145">
        <v>5085240.446061085</v>
      </c>
      <c r="AC3" s="143">
        <v>15829244.599615162</v>
      </c>
      <c r="AD3" s="144">
        <v>6282011.6417814801</v>
      </c>
      <c r="AE3" s="144">
        <v>0</v>
      </c>
      <c r="AF3" s="144">
        <v>0</v>
      </c>
      <c r="AG3" s="144">
        <v>0</v>
      </c>
      <c r="AH3" s="144">
        <v>0</v>
      </c>
      <c r="AI3" s="144">
        <v>0</v>
      </c>
      <c r="AJ3" s="145">
        <v>0</v>
      </c>
      <c r="AK3" s="143">
        <v>0</v>
      </c>
      <c r="AL3" s="144">
        <v>0</v>
      </c>
      <c r="AM3" s="144">
        <v>0</v>
      </c>
      <c r="AN3" s="144">
        <v>0</v>
      </c>
      <c r="AO3" s="144">
        <v>0</v>
      </c>
      <c r="AP3" s="144">
        <v>0</v>
      </c>
      <c r="AQ3" s="144">
        <v>0</v>
      </c>
      <c r="AR3" s="146"/>
      <c r="AS3" s="48">
        <f t="shared" ref="AS3:AZ28" si="0">M3+U3+AC3+AK3</f>
        <v>19061931.295350805</v>
      </c>
      <c r="AT3" s="48">
        <f t="shared" si="0"/>
        <v>7147249.2990290979</v>
      </c>
      <c r="AU3" s="48">
        <f t="shared" si="0"/>
        <v>1465238.7725938722</v>
      </c>
      <c r="AV3" s="48">
        <f t="shared" si="0"/>
        <v>0</v>
      </c>
      <c r="AW3" s="48">
        <f t="shared" si="0"/>
        <v>1637619.8046637392</v>
      </c>
      <c r="AX3" s="48">
        <f t="shared" si="0"/>
        <v>0</v>
      </c>
      <c r="AY3" s="48">
        <f t="shared" si="0"/>
        <v>0</v>
      </c>
      <c r="AZ3" s="48">
        <f t="shared" si="0"/>
        <v>5085240.446061085</v>
      </c>
      <c r="BA3" s="147">
        <f>SUM(AS3:AZ3)</f>
        <v>34397279.617698595</v>
      </c>
    </row>
    <row r="4" spans="1:53" ht="19.5" customHeight="1" thickBot="1" x14ac:dyDescent="0.25">
      <c r="A4" s="335"/>
      <c r="B4" s="148" t="s">
        <v>2111</v>
      </c>
      <c r="C4" s="43">
        <v>44962795.526013903</v>
      </c>
      <c r="D4" s="44">
        <f t="shared" ref="D4:D28" si="1">C4/C$30</f>
        <v>8.1870513959475061E-2</v>
      </c>
      <c r="E4" s="45">
        <v>55.383569667146503</v>
      </c>
      <c r="F4" s="149">
        <v>4103532.1857376532</v>
      </c>
      <c r="G4" s="150">
        <v>487686.69801287673</v>
      </c>
      <c r="H4" s="150">
        <v>121731.82092620224</v>
      </c>
      <c r="I4" s="150">
        <v>80373.181774519093</v>
      </c>
      <c r="J4" s="150">
        <v>11266491.396506637</v>
      </c>
      <c r="K4" s="150">
        <v>28902980.243056018</v>
      </c>
      <c r="L4" s="151">
        <v>0</v>
      </c>
      <c r="M4" s="152">
        <v>3920530.1320734117</v>
      </c>
      <c r="N4" s="153">
        <v>872793.75437784009</v>
      </c>
      <c r="O4" s="153">
        <v>0</v>
      </c>
      <c r="P4" s="153">
        <v>0</v>
      </c>
      <c r="Q4" s="153">
        <v>0</v>
      </c>
      <c r="R4" s="153">
        <v>0</v>
      </c>
      <c r="S4" s="153">
        <v>0</v>
      </c>
      <c r="T4" s="154">
        <v>0</v>
      </c>
      <c r="U4" s="152">
        <v>225329.82793013274</v>
      </c>
      <c r="V4" s="153">
        <v>337994.74189519911</v>
      </c>
      <c r="W4" s="153">
        <v>1915303.5374061286</v>
      </c>
      <c r="X4" s="153">
        <v>0</v>
      </c>
      <c r="Y4" s="153">
        <v>2140633.3653362612</v>
      </c>
      <c r="Z4" s="153">
        <v>0</v>
      </c>
      <c r="AA4" s="153">
        <v>0</v>
      </c>
      <c r="AB4" s="154">
        <v>6647229.9239389161</v>
      </c>
      <c r="AC4" s="152">
        <v>20685590.124127481</v>
      </c>
      <c r="AD4" s="153">
        <v>8217390.1189285321</v>
      </c>
      <c r="AE4" s="153">
        <v>0</v>
      </c>
      <c r="AF4" s="153">
        <v>0</v>
      </c>
      <c r="AG4" s="153">
        <v>0</v>
      </c>
      <c r="AH4" s="153">
        <v>0</v>
      </c>
      <c r="AI4" s="153">
        <v>0</v>
      </c>
      <c r="AJ4" s="154">
        <v>0</v>
      </c>
      <c r="AK4" s="152">
        <v>0</v>
      </c>
      <c r="AL4" s="153">
        <v>0</v>
      </c>
      <c r="AM4" s="153">
        <v>0</v>
      </c>
      <c r="AN4" s="153">
        <v>0</v>
      </c>
      <c r="AO4" s="153">
        <v>0</v>
      </c>
      <c r="AP4" s="153">
        <v>0</v>
      </c>
      <c r="AQ4" s="153">
        <v>0</v>
      </c>
      <c r="AR4" s="154">
        <v>0</v>
      </c>
      <c r="AS4" s="155">
        <f t="shared" si="0"/>
        <v>24831450.084131025</v>
      </c>
      <c r="AT4" s="155">
        <f t="shared" si="0"/>
        <v>9428178.615201572</v>
      </c>
      <c r="AU4" s="155">
        <f t="shared" si="0"/>
        <v>1915303.5374061286</v>
      </c>
      <c r="AV4" s="155">
        <f t="shared" si="0"/>
        <v>0</v>
      </c>
      <c r="AW4" s="155">
        <f t="shared" si="0"/>
        <v>2140633.3653362612</v>
      </c>
      <c r="AX4" s="155">
        <f t="shared" si="0"/>
        <v>0</v>
      </c>
      <c r="AY4" s="155">
        <f t="shared" si="0"/>
        <v>0</v>
      </c>
      <c r="AZ4" s="155">
        <f t="shared" si="0"/>
        <v>6647229.9239389161</v>
      </c>
      <c r="BA4" s="156">
        <f t="shared" ref="BA4:BA31" si="2">SUM(AS4:AZ4)</f>
        <v>44962795.526013903</v>
      </c>
    </row>
    <row r="5" spans="1:53" s="162" customFormat="1" x14ac:dyDescent="0.2">
      <c r="A5" s="345" t="s">
        <v>2055</v>
      </c>
      <c r="B5" s="157" t="s">
        <v>2112</v>
      </c>
      <c r="C5" s="158">
        <v>0</v>
      </c>
      <c r="D5" s="159">
        <f t="shared" si="1"/>
        <v>0</v>
      </c>
      <c r="E5" s="160">
        <v>0</v>
      </c>
      <c r="F5" s="149">
        <v>0</v>
      </c>
      <c r="G5" s="150">
        <v>0</v>
      </c>
      <c r="H5" s="150">
        <v>0</v>
      </c>
      <c r="I5" s="150">
        <v>0</v>
      </c>
      <c r="J5" s="150">
        <v>0</v>
      </c>
      <c r="K5" s="150">
        <v>0</v>
      </c>
      <c r="L5" s="150">
        <v>0</v>
      </c>
      <c r="M5" s="152">
        <v>0</v>
      </c>
      <c r="N5" s="153">
        <v>0</v>
      </c>
      <c r="O5" s="153">
        <v>0</v>
      </c>
      <c r="P5" s="153">
        <v>0</v>
      </c>
      <c r="Q5" s="153">
        <v>0</v>
      </c>
      <c r="R5" s="153">
        <v>0</v>
      </c>
      <c r="S5" s="153">
        <v>0</v>
      </c>
      <c r="T5" s="154">
        <v>0</v>
      </c>
      <c r="U5" s="152">
        <v>0</v>
      </c>
      <c r="V5" s="153">
        <v>0</v>
      </c>
      <c r="W5" s="153">
        <v>0</v>
      </c>
      <c r="X5" s="153">
        <v>0</v>
      </c>
      <c r="Y5" s="153">
        <v>0</v>
      </c>
      <c r="Z5" s="153">
        <v>0</v>
      </c>
      <c r="AA5" s="153">
        <v>0</v>
      </c>
      <c r="AB5" s="154">
        <v>0</v>
      </c>
      <c r="AC5" s="152">
        <v>0</v>
      </c>
      <c r="AD5" s="153">
        <v>0</v>
      </c>
      <c r="AE5" s="153">
        <v>0</v>
      </c>
      <c r="AF5" s="153">
        <v>0</v>
      </c>
      <c r="AG5" s="153">
        <v>0</v>
      </c>
      <c r="AH5" s="153">
        <v>0</v>
      </c>
      <c r="AI5" s="153">
        <v>0</v>
      </c>
      <c r="AJ5" s="154">
        <v>0</v>
      </c>
      <c r="AK5" s="152">
        <v>0</v>
      </c>
      <c r="AL5" s="153">
        <v>0</v>
      </c>
      <c r="AM5" s="153">
        <v>0</v>
      </c>
      <c r="AN5" s="153">
        <v>0</v>
      </c>
      <c r="AO5" s="153">
        <v>0</v>
      </c>
      <c r="AP5" s="153">
        <v>0</v>
      </c>
      <c r="AQ5" s="153">
        <v>0</v>
      </c>
      <c r="AR5" s="154">
        <v>0</v>
      </c>
      <c r="AS5" s="161">
        <f t="shared" si="0"/>
        <v>0</v>
      </c>
      <c r="AT5" s="161">
        <f t="shared" si="0"/>
        <v>0</v>
      </c>
      <c r="AU5" s="161">
        <f t="shared" si="0"/>
        <v>0</v>
      </c>
      <c r="AV5" s="161">
        <f t="shared" si="0"/>
        <v>0</v>
      </c>
      <c r="AW5" s="161">
        <f t="shared" si="0"/>
        <v>0</v>
      </c>
      <c r="AX5" s="161">
        <f t="shared" si="0"/>
        <v>0</v>
      </c>
      <c r="AY5" s="161">
        <f t="shared" si="0"/>
        <v>0</v>
      </c>
      <c r="AZ5" s="161">
        <f t="shared" si="0"/>
        <v>0</v>
      </c>
      <c r="BA5" s="156">
        <f t="shared" si="2"/>
        <v>0</v>
      </c>
    </row>
    <row r="6" spans="1:53" x14ac:dyDescent="0.2">
      <c r="A6" s="346"/>
      <c r="B6" s="148" t="s">
        <v>2113</v>
      </c>
      <c r="C6" s="163">
        <v>15347555.11749785</v>
      </c>
      <c r="D6" s="44">
        <f t="shared" si="1"/>
        <v>2.794559837285799E-2</v>
      </c>
      <c r="E6" s="45">
        <v>92.325096950615716</v>
      </c>
      <c r="F6" s="164">
        <v>894733.86049749935</v>
      </c>
      <c r="G6" s="129">
        <v>727824.03106786753</v>
      </c>
      <c r="H6" s="129">
        <v>618523.40654032386</v>
      </c>
      <c r="I6" s="129">
        <v>73567.567150399409</v>
      </c>
      <c r="J6" s="129">
        <v>2526671.94755285</v>
      </c>
      <c r="K6" s="129">
        <v>10033937.678923406</v>
      </c>
      <c r="L6" s="129">
        <v>472296.62576550397</v>
      </c>
      <c r="M6" s="50">
        <v>1674553.9025025198</v>
      </c>
      <c r="N6" s="51">
        <v>640094.96275357017</v>
      </c>
      <c r="O6" s="51">
        <v>0</v>
      </c>
      <c r="P6" s="51">
        <v>0</v>
      </c>
      <c r="Q6" s="51">
        <v>0</v>
      </c>
      <c r="R6" s="51">
        <v>0</v>
      </c>
      <c r="S6" s="51">
        <v>0</v>
      </c>
      <c r="T6" s="52">
        <v>0</v>
      </c>
      <c r="U6" s="50">
        <v>101687.83633791166</v>
      </c>
      <c r="V6" s="51">
        <v>15651.09262169853</v>
      </c>
      <c r="W6" s="51">
        <v>510031.84203062457</v>
      </c>
      <c r="X6" s="51">
        <v>219597.21043935098</v>
      </c>
      <c r="Y6" s="51">
        <v>560848.0719143491</v>
      </c>
      <c r="Z6" s="51">
        <v>220104.12692545314</v>
      </c>
      <c r="AA6" s="51">
        <v>80459.316654335707</v>
      </c>
      <c r="AB6" s="52">
        <v>818292.45062912616</v>
      </c>
      <c r="AC6" s="50">
        <v>6621879.412535945</v>
      </c>
      <c r="AD6" s="51">
        <v>2990361.2979181465</v>
      </c>
      <c r="AE6" s="51">
        <v>146714.12176358575</v>
      </c>
      <c r="AF6" s="51">
        <v>0</v>
      </c>
      <c r="AG6" s="51">
        <v>0</v>
      </c>
      <c r="AH6" s="51">
        <v>0</v>
      </c>
      <c r="AI6" s="51">
        <v>59878.807191540611</v>
      </c>
      <c r="AJ6" s="52">
        <v>215104.03951418691</v>
      </c>
      <c r="AK6" s="50">
        <v>335837.66814836051</v>
      </c>
      <c r="AL6" s="51">
        <v>136458.95761714349</v>
      </c>
      <c r="AM6" s="51">
        <v>0</v>
      </c>
      <c r="AN6" s="51">
        <v>0</v>
      </c>
      <c r="AO6" s="51">
        <v>0</v>
      </c>
      <c r="AP6" s="51">
        <v>0</v>
      </c>
      <c r="AQ6" s="51">
        <v>0</v>
      </c>
      <c r="AR6" s="52">
        <v>0</v>
      </c>
      <c r="AS6" s="53">
        <f t="shared" si="0"/>
        <v>8733958.8195247371</v>
      </c>
      <c r="AT6" s="53">
        <f t="shared" si="0"/>
        <v>3782566.3109105588</v>
      </c>
      <c r="AU6" s="53">
        <f t="shared" si="0"/>
        <v>656745.96379421034</v>
      </c>
      <c r="AV6" s="53">
        <f t="shared" si="0"/>
        <v>219597.21043935098</v>
      </c>
      <c r="AW6" s="53">
        <f t="shared" si="0"/>
        <v>560848.0719143491</v>
      </c>
      <c r="AX6" s="53">
        <f t="shared" si="0"/>
        <v>220104.12692545314</v>
      </c>
      <c r="AY6" s="53">
        <f t="shared" si="0"/>
        <v>140338.12384587631</v>
      </c>
      <c r="AZ6" s="53">
        <f t="shared" si="0"/>
        <v>1033396.4901433131</v>
      </c>
      <c r="BA6" s="49">
        <f t="shared" si="2"/>
        <v>15347555.11749785</v>
      </c>
    </row>
    <row r="7" spans="1:53" x14ac:dyDescent="0.2">
      <c r="A7" s="346"/>
      <c r="B7" s="148" t="s">
        <v>2114</v>
      </c>
      <c r="C7" s="163">
        <v>9775689.723280102</v>
      </c>
      <c r="D7" s="44">
        <f t="shared" si="1"/>
        <v>1.7800066312386009E-2</v>
      </c>
      <c r="E7" s="45">
        <v>92.325096950615688</v>
      </c>
      <c r="F7" s="46">
        <v>569904.49216005963</v>
      </c>
      <c r="G7" s="47">
        <v>463590.57494145189</v>
      </c>
      <c r="H7" s="47">
        <v>393971.08286197303</v>
      </c>
      <c r="I7" s="47">
        <v>46859.171031022634</v>
      </c>
      <c r="J7" s="47">
        <v>1609374.3141949642</v>
      </c>
      <c r="K7" s="47">
        <v>6391158.7676953841</v>
      </c>
      <c r="L7" s="47">
        <v>300831.32039524679</v>
      </c>
      <c r="M7" s="50">
        <v>1087319.1817228743</v>
      </c>
      <c r="N7" s="51">
        <v>387006.139271633</v>
      </c>
      <c r="O7" s="51">
        <v>0</v>
      </c>
      <c r="P7" s="51">
        <v>0</v>
      </c>
      <c r="Q7" s="51">
        <v>0</v>
      </c>
      <c r="R7" s="51">
        <v>0</v>
      </c>
      <c r="S7" s="51">
        <v>0</v>
      </c>
      <c r="T7" s="52">
        <v>0</v>
      </c>
      <c r="U7" s="50">
        <v>52744.268481620151</v>
      </c>
      <c r="V7" s="51">
        <v>7833.6524910942162</v>
      </c>
      <c r="W7" s="51">
        <v>189737.63971004327</v>
      </c>
      <c r="X7" s="51">
        <v>112144.01593266016</v>
      </c>
      <c r="Y7" s="51">
        <v>490099.47150866076</v>
      </c>
      <c r="Z7" s="51">
        <v>69103.167302520902</v>
      </c>
      <c r="AA7" s="51">
        <v>44811.899700335183</v>
      </c>
      <c r="AB7" s="52">
        <v>642900.19906802976</v>
      </c>
      <c r="AC7" s="50">
        <v>4162711.5007776478</v>
      </c>
      <c r="AD7" s="51">
        <v>2001773.4880817742</v>
      </c>
      <c r="AE7" s="51">
        <v>0</v>
      </c>
      <c r="AF7" s="51">
        <v>0</v>
      </c>
      <c r="AG7" s="51">
        <v>0</v>
      </c>
      <c r="AH7" s="51">
        <v>0</v>
      </c>
      <c r="AI7" s="51">
        <v>0</v>
      </c>
      <c r="AJ7" s="52">
        <v>226673.7788359616</v>
      </c>
      <c r="AK7" s="50">
        <v>300831.32039524679</v>
      </c>
      <c r="AL7" s="51">
        <v>0</v>
      </c>
      <c r="AM7" s="51">
        <v>0</v>
      </c>
      <c r="AN7" s="51">
        <v>0</v>
      </c>
      <c r="AO7" s="51">
        <v>0</v>
      </c>
      <c r="AP7" s="51">
        <v>0</v>
      </c>
      <c r="AQ7" s="51">
        <v>0</v>
      </c>
      <c r="AR7" s="52">
        <v>0</v>
      </c>
      <c r="AS7" s="48">
        <f t="shared" si="0"/>
        <v>5603606.2713773893</v>
      </c>
      <c r="AT7" s="48">
        <f t="shared" si="0"/>
        <v>2396613.2798445015</v>
      </c>
      <c r="AU7" s="48">
        <f t="shared" si="0"/>
        <v>189737.63971004327</v>
      </c>
      <c r="AV7" s="48">
        <f t="shared" si="0"/>
        <v>112144.01593266016</v>
      </c>
      <c r="AW7" s="48">
        <f t="shared" si="0"/>
        <v>490099.47150866076</v>
      </c>
      <c r="AX7" s="48">
        <f t="shared" si="0"/>
        <v>69103.167302520902</v>
      </c>
      <c r="AY7" s="48">
        <f t="shared" si="0"/>
        <v>44811.899700335183</v>
      </c>
      <c r="AZ7" s="48">
        <f t="shared" si="0"/>
        <v>869573.97790399136</v>
      </c>
      <c r="BA7" s="49">
        <f t="shared" si="2"/>
        <v>9775689.723280102</v>
      </c>
    </row>
    <row r="8" spans="1:53" x14ac:dyDescent="0.2">
      <c r="A8" s="346"/>
      <c r="B8" s="148" t="s">
        <v>2115</v>
      </c>
      <c r="C8" s="163">
        <v>29488103.896492932</v>
      </c>
      <c r="D8" s="44">
        <f t="shared" si="1"/>
        <v>5.3693419046853971E-2</v>
      </c>
      <c r="E8" s="45">
        <v>92.325096950615702</v>
      </c>
      <c r="F8" s="46">
        <v>1719101.5009276555</v>
      </c>
      <c r="G8" s="47">
        <v>1398408.4423990396</v>
      </c>
      <c r="H8" s="47">
        <v>1188403.1257642661</v>
      </c>
      <c r="I8" s="47">
        <v>141349.42321007777</v>
      </c>
      <c r="J8" s="47">
        <v>4854634.1310641011</v>
      </c>
      <c r="K8" s="47">
        <v>19278757.724068489</v>
      </c>
      <c r="L8" s="47">
        <v>907449.5490593029</v>
      </c>
      <c r="M8" s="50">
        <v>3367038.5104097067</v>
      </c>
      <c r="N8" s="51">
        <v>961497.24186536227</v>
      </c>
      <c r="O8" s="51">
        <v>118726.74002596918</v>
      </c>
      <c r="P8" s="51">
        <v>0</v>
      </c>
      <c r="Q8" s="51">
        <v>0</v>
      </c>
      <c r="R8" s="51">
        <v>0</v>
      </c>
      <c r="S8" s="51">
        <v>0</v>
      </c>
      <c r="T8" s="52">
        <v>0</v>
      </c>
      <c r="U8" s="50">
        <v>458100.47299010138</v>
      </c>
      <c r="V8" s="51">
        <v>90534.00245193622</v>
      </c>
      <c r="W8" s="51">
        <v>997559.45935597096</v>
      </c>
      <c r="X8" s="51">
        <v>343545.64152403577</v>
      </c>
      <c r="Y8" s="51">
        <v>1044313.7465681074</v>
      </c>
      <c r="Z8" s="51">
        <v>411164.98442470666</v>
      </c>
      <c r="AA8" s="51">
        <v>157665.95797598618</v>
      </c>
      <c r="AB8" s="52">
        <v>1351749.8657732559</v>
      </c>
      <c r="AC8" s="50">
        <v>11716275.511208959</v>
      </c>
      <c r="AD8" s="51">
        <v>6415268.9985720925</v>
      </c>
      <c r="AE8" s="51">
        <v>525550.57127979188</v>
      </c>
      <c r="AF8" s="51">
        <v>0</v>
      </c>
      <c r="AG8" s="51">
        <v>0</v>
      </c>
      <c r="AH8" s="51">
        <v>0</v>
      </c>
      <c r="AI8" s="51">
        <v>91338.902922091656</v>
      </c>
      <c r="AJ8" s="52">
        <v>530323.74008555943</v>
      </c>
      <c r="AK8" s="50">
        <v>515834.88510496251</v>
      </c>
      <c r="AL8" s="51">
        <v>251675.41333271962</v>
      </c>
      <c r="AM8" s="51">
        <v>139939.25062162083</v>
      </c>
      <c r="AN8" s="51">
        <v>0</v>
      </c>
      <c r="AO8" s="51">
        <v>0</v>
      </c>
      <c r="AP8" s="51">
        <v>0</v>
      </c>
      <c r="AQ8" s="51">
        <v>0</v>
      </c>
      <c r="AR8" s="52">
        <v>0</v>
      </c>
      <c r="AS8" s="48">
        <f t="shared" si="0"/>
        <v>16057249.379713729</v>
      </c>
      <c r="AT8" s="48">
        <f t="shared" si="0"/>
        <v>7718975.6562221106</v>
      </c>
      <c r="AU8" s="48">
        <f t="shared" si="0"/>
        <v>1781776.0212833527</v>
      </c>
      <c r="AV8" s="48">
        <f t="shared" si="0"/>
        <v>343545.64152403577</v>
      </c>
      <c r="AW8" s="48">
        <f t="shared" si="0"/>
        <v>1044313.7465681074</v>
      </c>
      <c r="AX8" s="48">
        <f t="shared" si="0"/>
        <v>411164.98442470666</v>
      </c>
      <c r="AY8" s="48">
        <f t="shared" si="0"/>
        <v>249004.86089807784</v>
      </c>
      <c r="AZ8" s="48">
        <f t="shared" si="0"/>
        <v>1882073.6058588154</v>
      </c>
      <c r="BA8" s="49">
        <f t="shared" si="2"/>
        <v>29488103.896492932</v>
      </c>
    </row>
    <row r="9" spans="1:53" x14ac:dyDescent="0.2">
      <c r="A9" s="346"/>
      <c r="B9" s="148" t="s">
        <v>2116</v>
      </c>
      <c r="C9" s="163">
        <v>23935005.240082145</v>
      </c>
      <c r="D9" s="44">
        <f t="shared" si="1"/>
        <v>4.3582058404142476E-2</v>
      </c>
      <c r="E9" s="45">
        <v>92.325096950615716</v>
      </c>
      <c r="F9" s="46">
        <v>1395366.1984292641</v>
      </c>
      <c r="G9" s="47">
        <v>1135064.9575192549</v>
      </c>
      <c r="H9" s="47">
        <v>964607.12232774834</v>
      </c>
      <c r="I9" s="47">
        <v>114730.98430103433</v>
      </c>
      <c r="J9" s="47">
        <v>3940426.0705796089</v>
      </c>
      <c r="K9" s="47">
        <v>15648248.14669528</v>
      </c>
      <c r="L9" s="47">
        <v>736561.7602299538</v>
      </c>
      <c r="M9" s="50">
        <v>2624514.1567053339</v>
      </c>
      <c r="N9" s="51">
        <v>934770.82703948882</v>
      </c>
      <c r="O9" s="51">
        <v>50484.27883247898</v>
      </c>
      <c r="P9" s="51">
        <v>0</v>
      </c>
      <c r="Q9" s="51">
        <v>0</v>
      </c>
      <c r="R9" s="51">
        <v>0</v>
      </c>
      <c r="S9" s="51">
        <v>0</v>
      </c>
      <c r="T9" s="52">
        <v>0</v>
      </c>
      <c r="U9" s="50">
        <v>169716.87899562062</v>
      </c>
      <c r="V9" s="51">
        <v>48736.791878293101</v>
      </c>
      <c r="W9" s="51">
        <v>531778.82693040872</v>
      </c>
      <c r="X9" s="51">
        <v>192001.24017173125</v>
      </c>
      <c r="Y9" s="51">
        <v>1294596.4116856148</v>
      </c>
      <c r="Z9" s="51">
        <v>357113.48479489156</v>
      </c>
      <c r="AA9" s="51">
        <v>143757.11261244744</v>
      </c>
      <c r="AB9" s="52">
        <v>1202725.3235106007</v>
      </c>
      <c r="AC9" s="50">
        <v>10789896.878575906</v>
      </c>
      <c r="AD9" s="51">
        <v>4659798.3434358919</v>
      </c>
      <c r="AE9" s="51">
        <v>16694.191843506916</v>
      </c>
      <c r="AF9" s="51">
        <v>0</v>
      </c>
      <c r="AG9" s="51">
        <v>0</v>
      </c>
      <c r="AH9" s="51">
        <v>0</v>
      </c>
      <c r="AI9" s="51">
        <v>19414.921934670536</v>
      </c>
      <c r="AJ9" s="52">
        <v>162443.81090530622</v>
      </c>
      <c r="AK9" s="50">
        <v>504583.62257053575</v>
      </c>
      <c r="AL9" s="51">
        <v>231978.13765941796</v>
      </c>
      <c r="AM9" s="51">
        <v>0</v>
      </c>
      <c r="AN9" s="51">
        <v>0</v>
      </c>
      <c r="AO9" s="51">
        <v>0</v>
      </c>
      <c r="AP9" s="51">
        <v>0</v>
      </c>
      <c r="AQ9" s="51">
        <v>0</v>
      </c>
      <c r="AR9" s="52">
        <v>0</v>
      </c>
      <c r="AS9" s="48">
        <f t="shared" si="0"/>
        <v>14088711.536847396</v>
      </c>
      <c r="AT9" s="48">
        <f t="shared" si="0"/>
        <v>5875284.1000130922</v>
      </c>
      <c r="AU9" s="48">
        <f t="shared" si="0"/>
        <v>598957.29760639463</v>
      </c>
      <c r="AV9" s="48">
        <f t="shared" si="0"/>
        <v>192001.24017173125</v>
      </c>
      <c r="AW9" s="48">
        <f t="shared" si="0"/>
        <v>1294596.4116856148</v>
      </c>
      <c r="AX9" s="48">
        <f t="shared" si="0"/>
        <v>357113.48479489156</v>
      </c>
      <c r="AY9" s="48">
        <f t="shared" si="0"/>
        <v>163172.03454711798</v>
      </c>
      <c r="AZ9" s="48">
        <f t="shared" si="0"/>
        <v>1365169.1344159069</v>
      </c>
      <c r="BA9" s="49">
        <f t="shared" si="2"/>
        <v>23935005.240082145</v>
      </c>
    </row>
    <row r="10" spans="1:53" x14ac:dyDescent="0.2">
      <c r="A10" s="346"/>
      <c r="B10" s="148" t="s">
        <v>2117</v>
      </c>
      <c r="C10" s="163">
        <v>16610568.537238672</v>
      </c>
      <c r="D10" s="44">
        <f t="shared" si="1"/>
        <v>3.0245356575215973E-2</v>
      </c>
      <c r="E10" s="45">
        <v>92.325096950615716</v>
      </c>
      <c r="F10" s="46">
        <v>968365.18902203196</v>
      </c>
      <c r="G10" s="47">
        <v>787719.66339568584</v>
      </c>
      <c r="H10" s="47">
        <v>669424.24103177851</v>
      </c>
      <c r="I10" s="47">
        <v>79621.744760923422</v>
      </c>
      <c r="J10" s="47">
        <v>2734602.171787953</v>
      </c>
      <c r="K10" s="47">
        <v>10859671.670057589</v>
      </c>
      <c r="L10" s="47">
        <v>511163.85718271171</v>
      </c>
      <c r="M10" s="50">
        <v>1879371.1136497634</v>
      </c>
      <c r="N10" s="51">
        <v>625745.11848823749</v>
      </c>
      <c r="O10" s="51">
        <v>0</v>
      </c>
      <c r="P10" s="51">
        <v>0</v>
      </c>
      <c r="Q10" s="51">
        <v>0</v>
      </c>
      <c r="R10" s="51">
        <v>0</v>
      </c>
      <c r="S10" s="51">
        <v>0</v>
      </c>
      <c r="T10" s="52">
        <v>14.606072418693502</v>
      </c>
      <c r="U10" s="50">
        <v>56223.717307023922</v>
      </c>
      <c r="V10" s="51">
        <v>127817.40295091413</v>
      </c>
      <c r="W10" s="51">
        <v>373327.47584755335</v>
      </c>
      <c r="X10" s="51">
        <v>78583.143372521707</v>
      </c>
      <c r="Y10" s="51">
        <v>796593.03951106395</v>
      </c>
      <c r="Z10" s="51">
        <v>315192.95581559453</v>
      </c>
      <c r="AA10" s="51">
        <v>84312.192576945221</v>
      </c>
      <c r="AB10" s="52">
        <v>902552.2444063361</v>
      </c>
      <c r="AC10" s="50">
        <v>7049694.2243986726</v>
      </c>
      <c r="AD10" s="51">
        <v>3316152.785815795</v>
      </c>
      <c r="AE10" s="51">
        <v>0</v>
      </c>
      <c r="AF10" s="51">
        <v>0</v>
      </c>
      <c r="AG10" s="51">
        <v>0</v>
      </c>
      <c r="AH10" s="51">
        <v>0</v>
      </c>
      <c r="AI10" s="51">
        <v>90424.789541529521</v>
      </c>
      <c r="AJ10" s="52">
        <v>403399.87030159082</v>
      </c>
      <c r="AK10" s="50">
        <v>342864.0435004913</v>
      </c>
      <c r="AL10" s="51">
        <v>168299.81368222041</v>
      </c>
      <c r="AM10" s="51">
        <v>0</v>
      </c>
      <c r="AN10" s="51">
        <v>0</v>
      </c>
      <c r="AO10" s="51">
        <v>0</v>
      </c>
      <c r="AP10" s="51">
        <v>0</v>
      </c>
      <c r="AQ10" s="51">
        <v>0</v>
      </c>
      <c r="AR10" s="52">
        <v>0</v>
      </c>
      <c r="AS10" s="48">
        <f t="shared" si="0"/>
        <v>9328153.0988559499</v>
      </c>
      <c r="AT10" s="48">
        <f t="shared" si="0"/>
        <v>4238015.1209371667</v>
      </c>
      <c r="AU10" s="48">
        <f t="shared" si="0"/>
        <v>373327.47584755335</v>
      </c>
      <c r="AV10" s="48">
        <f t="shared" si="0"/>
        <v>78583.143372521707</v>
      </c>
      <c r="AW10" s="48">
        <f t="shared" si="0"/>
        <v>796593.03951106395</v>
      </c>
      <c r="AX10" s="48">
        <f t="shared" si="0"/>
        <v>315192.95581559453</v>
      </c>
      <c r="AY10" s="48">
        <f t="shared" si="0"/>
        <v>174736.98211847473</v>
      </c>
      <c r="AZ10" s="48">
        <f t="shared" si="0"/>
        <v>1305966.7207803456</v>
      </c>
      <c r="BA10" s="49">
        <f t="shared" si="2"/>
        <v>16610568.537238669</v>
      </c>
    </row>
    <row r="11" spans="1:53" x14ac:dyDescent="0.2">
      <c r="A11" s="346"/>
      <c r="B11" s="148" t="s">
        <v>2118</v>
      </c>
      <c r="C11" s="163">
        <v>78375533.713674605</v>
      </c>
      <c r="D11" s="44">
        <f t="shared" si="1"/>
        <v>0.14271010402976964</v>
      </c>
      <c r="E11" s="45">
        <v>92.325096950615702</v>
      </c>
      <c r="F11" s="46">
        <v>4569147.5489954576</v>
      </c>
      <c r="G11" s="47">
        <v>3716787.2307913341</v>
      </c>
      <c r="H11" s="47">
        <v>3158620.4923759447</v>
      </c>
      <c r="I11" s="47">
        <v>375688.32920205069</v>
      </c>
      <c r="J11" s="47">
        <v>12902984.279434174</v>
      </c>
      <c r="K11" s="47">
        <v>51240423.299654685</v>
      </c>
      <c r="L11" s="47">
        <v>2411882.5332209594</v>
      </c>
      <c r="M11" s="50">
        <v>8652265.4779239111</v>
      </c>
      <c r="N11" s="51">
        <v>3167978.1234408752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2">
        <v>0</v>
      </c>
      <c r="U11" s="50">
        <v>895064.58898701216</v>
      </c>
      <c r="V11" s="51">
        <v>210870.66491157387</v>
      </c>
      <c r="W11" s="51">
        <v>1757502.0345002031</v>
      </c>
      <c r="X11" s="51">
        <v>203770.52842316352</v>
      </c>
      <c r="Y11" s="51">
        <v>4372867.9796338566</v>
      </c>
      <c r="Z11" s="51">
        <v>1094017.3979818092</v>
      </c>
      <c r="AA11" s="51">
        <v>290102.83154979203</v>
      </c>
      <c r="AB11" s="52">
        <v>4078788.2534467643</v>
      </c>
      <c r="AC11" s="50">
        <v>35329320.871670403</v>
      </c>
      <c r="AD11" s="51">
        <v>15261320.868300993</v>
      </c>
      <c r="AE11" s="51">
        <v>135.73654066432192</v>
      </c>
      <c r="AF11" s="51">
        <v>0</v>
      </c>
      <c r="AG11" s="51">
        <v>0</v>
      </c>
      <c r="AH11" s="51">
        <v>0</v>
      </c>
      <c r="AI11" s="51">
        <v>63110.874252552305</v>
      </c>
      <c r="AJ11" s="52">
        <v>586534.94889008068</v>
      </c>
      <c r="AK11" s="50">
        <v>1631033.893329449</v>
      </c>
      <c r="AL11" s="51">
        <v>780848.63989151036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2">
        <v>0</v>
      </c>
      <c r="AS11" s="48">
        <f t="shared" si="0"/>
        <v>46507684.831910774</v>
      </c>
      <c r="AT11" s="48">
        <f t="shared" si="0"/>
        <v>19421018.29654495</v>
      </c>
      <c r="AU11" s="48">
        <f t="shared" si="0"/>
        <v>1757637.7710408673</v>
      </c>
      <c r="AV11" s="48">
        <f t="shared" si="0"/>
        <v>203770.52842316352</v>
      </c>
      <c r="AW11" s="48">
        <f t="shared" si="0"/>
        <v>4372867.9796338566</v>
      </c>
      <c r="AX11" s="48">
        <f t="shared" si="0"/>
        <v>1094017.3979818092</v>
      </c>
      <c r="AY11" s="48">
        <f t="shared" si="0"/>
        <v>353213.70580234431</v>
      </c>
      <c r="AZ11" s="48">
        <f t="shared" si="0"/>
        <v>4665323.202336845</v>
      </c>
      <c r="BA11" s="49">
        <f t="shared" si="2"/>
        <v>78375533.71367462</v>
      </c>
    </row>
    <row r="12" spans="1:53" s="27" customFormat="1" ht="13.5" thickBot="1" x14ac:dyDescent="0.25">
      <c r="A12" s="347"/>
      <c r="B12" s="165" t="s">
        <v>2119</v>
      </c>
      <c r="C12" s="166">
        <v>19991192.019257538</v>
      </c>
      <c r="D12" s="54">
        <f t="shared" si="1"/>
        <v>3.6400965423340717E-2</v>
      </c>
      <c r="E12" s="55">
        <v>92.325096950615702</v>
      </c>
      <c r="F12" s="56">
        <v>1165449.2376407394</v>
      </c>
      <c r="G12" s="57">
        <v>948038.29339040269</v>
      </c>
      <c r="H12" s="57">
        <v>805667.09771613497</v>
      </c>
      <c r="I12" s="57">
        <v>95826.556740395681</v>
      </c>
      <c r="J12" s="57">
        <v>3291155.0853863554</v>
      </c>
      <c r="K12" s="57">
        <v>13069858.574407509</v>
      </c>
      <c r="L12" s="57">
        <v>615197.17397600214</v>
      </c>
      <c r="M12" s="58">
        <v>2005770.7505679845</v>
      </c>
      <c r="N12" s="59">
        <v>1009210.4349196877</v>
      </c>
      <c r="O12" s="59">
        <v>0</v>
      </c>
      <c r="P12" s="59">
        <v>0</v>
      </c>
      <c r="Q12" s="59">
        <v>0</v>
      </c>
      <c r="R12" s="59">
        <v>0</v>
      </c>
      <c r="S12" s="59">
        <v>0</v>
      </c>
      <c r="T12" s="60">
        <v>0</v>
      </c>
      <c r="U12" s="58">
        <v>647923.36680807953</v>
      </c>
      <c r="V12" s="59">
        <v>150950.34049636943</v>
      </c>
      <c r="W12" s="59">
        <v>526039.41975393961</v>
      </c>
      <c r="X12" s="59">
        <v>134887.83931300163</v>
      </c>
      <c r="Y12" s="59">
        <v>744069.70160692558</v>
      </c>
      <c r="Z12" s="59">
        <v>203339.30652170378</v>
      </c>
      <c r="AA12" s="59">
        <v>87693.058411811988</v>
      </c>
      <c r="AB12" s="60">
        <v>796252.05247452366</v>
      </c>
      <c r="AC12" s="58">
        <v>6954956.5113566583</v>
      </c>
      <c r="AD12" s="59">
        <v>5049265.2735583549</v>
      </c>
      <c r="AE12" s="59">
        <v>678159.06604041741</v>
      </c>
      <c r="AF12" s="59">
        <v>0</v>
      </c>
      <c r="AG12" s="59">
        <v>0</v>
      </c>
      <c r="AH12" s="59">
        <v>0</v>
      </c>
      <c r="AI12" s="59">
        <v>17382.150455331401</v>
      </c>
      <c r="AJ12" s="60">
        <v>370095.57299674809</v>
      </c>
      <c r="AK12" s="58">
        <v>408924.59011785145</v>
      </c>
      <c r="AL12" s="59">
        <v>203791.36496143378</v>
      </c>
      <c r="AM12" s="59">
        <v>2481.2188967169814</v>
      </c>
      <c r="AN12" s="59">
        <v>0</v>
      </c>
      <c r="AO12" s="59">
        <v>0</v>
      </c>
      <c r="AP12" s="59">
        <v>0</v>
      </c>
      <c r="AQ12" s="59">
        <v>0</v>
      </c>
      <c r="AR12" s="60">
        <v>0</v>
      </c>
      <c r="AS12" s="61">
        <f t="shared" si="0"/>
        <v>10017575.218850574</v>
      </c>
      <c r="AT12" s="61">
        <f t="shared" si="0"/>
        <v>6413217.4139358457</v>
      </c>
      <c r="AU12" s="61">
        <f t="shared" si="0"/>
        <v>1206679.7046910741</v>
      </c>
      <c r="AV12" s="61">
        <f t="shared" si="0"/>
        <v>134887.83931300163</v>
      </c>
      <c r="AW12" s="61">
        <f t="shared" si="0"/>
        <v>744069.70160692558</v>
      </c>
      <c r="AX12" s="61">
        <f t="shared" si="0"/>
        <v>203339.30652170378</v>
      </c>
      <c r="AY12" s="61">
        <f t="shared" si="0"/>
        <v>105075.20886714339</v>
      </c>
      <c r="AZ12" s="61">
        <f t="shared" si="0"/>
        <v>1166347.6254712718</v>
      </c>
      <c r="BA12" s="62">
        <f t="shared" si="2"/>
        <v>19991192.019257538</v>
      </c>
    </row>
    <row r="13" spans="1:53" x14ac:dyDescent="0.2">
      <c r="A13" s="333" t="s">
        <v>2056</v>
      </c>
      <c r="B13" s="63" t="s">
        <v>2120</v>
      </c>
      <c r="C13" s="43">
        <v>4442987.8062184351</v>
      </c>
      <c r="D13" s="44">
        <f t="shared" si="1"/>
        <v>8.0900151103890094E-3</v>
      </c>
      <c r="E13" s="45">
        <v>141.604614679127</v>
      </c>
      <c r="F13" s="46">
        <v>169259.17517266417</v>
      </c>
      <c r="G13" s="47">
        <v>39183.843101471008</v>
      </c>
      <c r="H13" s="47">
        <v>21859.0988477215</v>
      </c>
      <c r="I13" s="47">
        <v>4909.2263456678638</v>
      </c>
      <c r="J13" s="47">
        <v>1858111.8173282866</v>
      </c>
      <c r="K13" s="47">
        <v>2144566.6444759206</v>
      </c>
      <c r="L13" s="64">
        <v>205098.00094670246</v>
      </c>
      <c r="M13" s="50">
        <v>137934.02680676509</v>
      </c>
      <c r="N13" s="51">
        <v>97277.31666075949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2">
        <v>0</v>
      </c>
      <c r="U13" s="50">
        <v>140576.72146277488</v>
      </c>
      <c r="V13" s="51">
        <v>12443.728007353993</v>
      </c>
      <c r="W13" s="51">
        <v>373753.5530040476</v>
      </c>
      <c r="X13" s="51">
        <v>359660.22444605251</v>
      </c>
      <c r="Y13" s="51">
        <v>401941.42184487538</v>
      </c>
      <c r="Z13" s="51">
        <v>70590.525001990201</v>
      </c>
      <c r="AA13" s="51">
        <v>116825.66934066512</v>
      </c>
      <c r="AB13" s="52">
        <v>382319.97422052693</v>
      </c>
      <c r="AC13" s="50">
        <v>1100353.0825032438</v>
      </c>
      <c r="AD13" s="51">
        <v>1010626.7032852992</v>
      </c>
      <c r="AE13" s="51">
        <v>0</v>
      </c>
      <c r="AF13" s="51">
        <v>0</v>
      </c>
      <c r="AG13" s="51">
        <v>0</v>
      </c>
      <c r="AH13" s="51">
        <v>0</v>
      </c>
      <c r="AI13" s="51">
        <v>17302.888919636429</v>
      </c>
      <c r="AJ13" s="52">
        <v>16283.96976774107</v>
      </c>
      <c r="AK13" s="50">
        <v>132025.25969283318</v>
      </c>
      <c r="AL13" s="51">
        <v>54804.647697949513</v>
      </c>
      <c r="AM13" s="51">
        <v>0</v>
      </c>
      <c r="AN13" s="51">
        <v>0</v>
      </c>
      <c r="AO13" s="51">
        <v>0</v>
      </c>
      <c r="AP13" s="51">
        <v>0</v>
      </c>
      <c r="AQ13" s="51">
        <v>18268.093555919786</v>
      </c>
      <c r="AR13" s="52">
        <v>0</v>
      </c>
      <c r="AS13" s="53">
        <f t="shared" si="0"/>
        <v>1510889.0904656169</v>
      </c>
      <c r="AT13" s="53">
        <f t="shared" si="0"/>
        <v>1175152.3956513624</v>
      </c>
      <c r="AU13" s="53">
        <f t="shared" si="0"/>
        <v>373753.5530040476</v>
      </c>
      <c r="AV13" s="53">
        <f t="shared" si="0"/>
        <v>359660.22444605251</v>
      </c>
      <c r="AW13" s="53">
        <f t="shared" si="0"/>
        <v>401941.42184487538</v>
      </c>
      <c r="AX13" s="53">
        <f t="shared" si="0"/>
        <v>70590.525001990201</v>
      </c>
      <c r="AY13" s="53">
        <f>S13+AA13+AI13+AQ13</f>
        <v>152396.65181622133</v>
      </c>
      <c r="AZ13" s="53">
        <f t="shared" si="0"/>
        <v>398603.94398826797</v>
      </c>
      <c r="BA13" s="49">
        <f t="shared" si="2"/>
        <v>4442987.8062184351</v>
      </c>
    </row>
    <row r="14" spans="1:53" x14ac:dyDescent="0.2">
      <c r="A14" s="334"/>
      <c r="B14" s="63" t="s">
        <v>2121</v>
      </c>
      <c r="C14" s="43">
        <v>8169233.5181015972</v>
      </c>
      <c r="D14" s="44">
        <f t="shared" si="1"/>
        <v>1.4874950255150236E-2</v>
      </c>
      <c r="E14" s="45">
        <v>141.604614679127</v>
      </c>
      <c r="F14" s="46">
        <v>311213.48681882425</v>
      </c>
      <c r="G14" s="47">
        <v>72046.554794625859</v>
      </c>
      <c r="H14" s="47">
        <v>40191.89130619981</v>
      </c>
      <c r="I14" s="47">
        <v>9026.4970691224134</v>
      </c>
      <c r="J14" s="47">
        <v>3416473.3284331309</v>
      </c>
      <c r="K14" s="47">
        <v>3943172.1350517781</v>
      </c>
      <c r="L14" s="64">
        <v>377109.6246279144</v>
      </c>
      <c r="M14" s="50">
        <v>432478.42998877232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2">
        <v>0</v>
      </c>
      <c r="U14" s="50">
        <v>104084.03433983016</v>
      </c>
      <c r="V14" s="51">
        <v>26391.464520370548</v>
      </c>
      <c r="W14" s="51">
        <v>614021.9580951453</v>
      </c>
      <c r="X14" s="51">
        <v>462107.20497227821</v>
      </c>
      <c r="Y14" s="51">
        <v>833042.08265726699</v>
      </c>
      <c r="Z14" s="51">
        <v>152820.74599377968</v>
      </c>
      <c r="AA14" s="51">
        <v>150115.93636314021</v>
      </c>
      <c r="AB14" s="52">
        <v>1073889.9014913195</v>
      </c>
      <c r="AC14" s="50">
        <v>3519474.5995497908</v>
      </c>
      <c r="AD14" s="51">
        <v>402798.30001233454</v>
      </c>
      <c r="AE14" s="51">
        <v>0</v>
      </c>
      <c r="AF14" s="51">
        <v>0</v>
      </c>
      <c r="AG14" s="51">
        <v>0</v>
      </c>
      <c r="AH14" s="51">
        <v>0</v>
      </c>
      <c r="AI14" s="51">
        <v>20899.235489652616</v>
      </c>
      <c r="AJ14" s="52">
        <v>0</v>
      </c>
      <c r="AK14" s="50">
        <v>186238.18526236436</v>
      </c>
      <c r="AL14" s="51">
        <v>190871.43936555003</v>
      </c>
      <c r="AM14" s="51">
        <v>0</v>
      </c>
      <c r="AN14" s="51">
        <v>0</v>
      </c>
      <c r="AO14" s="51">
        <v>0</v>
      </c>
      <c r="AP14" s="51">
        <v>0</v>
      </c>
      <c r="AQ14" s="51">
        <v>0</v>
      </c>
      <c r="AR14" s="52">
        <v>0</v>
      </c>
      <c r="AS14" s="48">
        <f t="shared" si="0"/>
        <v>4242275.2491407581</v>
      </c>
      <c r="AT14" s="48">
        <f t="shared" si="0"/>
        <v>620061.20389825513</v>
      </c>
      <c r="AU14" s="48">
        <f t="shared" si="0"/>
        <v>614021.9580951453</v>
      </c>
      <c r="AV14" s="48">
        <f t="shared" si="0"/>
        <v>462107.20497227821</v>
      </c>
      <c r="AW14" s="48">
        <f t="shared" si="0"/>
        <v>833042.08265726699</v>
      </c>
      <c r="AX14" s="48">
        <f t="shared" si="0"/>
        <v>152820.74599377968</v>
      </c>
      <c r="AY14" s="48">
        <f t="shared" si="0"/>
        <v>171015.17185279282</v>
      </c>
      <c r="AZ14" s="48">
        <f t="shared" si="0"/>
        <v>1073889.9014913195</v>
      </c>
      <c r="BA14" s="49">
        <f t="shared" si="2"/>
        <v>8169233.5181015963</v>
      </c>
    </row>
    <row r="15" spans="1:53" x14ac:dyDescent="0.2">
      <c r="A15" s="334"/>
      <c r="B15" s="63" t="s">
        <v>2122</v>
      </c>
      <c r="C15" s="43">
        <v>5880425.3125215936</v>
      </c>
      <c r="D15" s="44">
        <f t="shared" si="1"/>
        <v>1.070737344073522E-2</v>
      </c>
      <c r="E15" s="45">
        <v>141.60461467912702</v>
      </c>
      <c r="F15" s="46">
        <v>224019.50702381178</v>
      </c>
      <c r="G15" s="47">
        <v>51860.971235003315</v>
      </c>
      <c r="H15" s="47">
        <v>28931.161592013952</v>
      </c>
      <c r="I15" s="47">
        <v>6497.5057612264591</v>
      </c>
      <c r="J15" s="47">
        <v>2459265.755539543</v>
      </c>
      <c r="K15" s="47">
        <v>2838397.1621338488</v>
      </c>
      <c r="L15" s="64">
        <v>271453.24923614523</v>
      </c>
      <c r="M15" s="50">
        <v>216126.20932023617</v>
      </c>
      <c r="N15" s="51">
        <v>95182.936291819351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2">
        <v>0</v>
      </c>
      <c r="U15" s="50">
        <v>85249.57085675378</v>
      </c>
      <c r="V15" s="51">
        <v>11895.311941975517</v>
      </c>
      <c r="W15" s="51">
        <v>358786.66264350328</v>
      </c>
      <c r="X15" s="51">
        <v>316930.84850593837</v>
      </c>
      <c r="Y15" s="51">
        <v>581493.72094460123</v>
      </c>
      <c r="Z15" s="51">
        <v>142879.84662692071</v>
      </c>
      <c r="AA15" s="51">
        <v>74215.264505747691</v>
      </c>
      <c r="AB15" s="52">
        <v>887814.52951410215</v>
      </c>
      <c r="AC15" s="50">
        <v>1596893.548270162</v>
      </c>
      <c r="AD15" s="51">
        <v>570827.27466090699</v>
      </c>
      <c r="AE15" s="51">
        <v>622123.38334269868</v>
      </c>
      <c r="AF15" s="51">
        <v>0</v>
      </c>
      <c r="AG15" s="51">
        <v>0</v>
      </c>
      <c r="AH15" s="51">
        <v>0</v>
      </c>
      <c r="AI15" s="51">
        <v>973.69799759660907</v>
      </c>
      <c r="AJ15" s="52">
        <v>47579.25786248425</v>
      </c>
      <c r="AK15" s="50">
        <v>158181.08845915002</v>
      </c>
      <c r="AL15" s="51">
        <v>24894.61496090658</v>
      </c>
      <c r="AM15" s="51">
        <v>88377.545816088648</v>
      </c>
      <c r="AN15" s="51">
        <v>0</v>
      </c>
      <c r="AO15" s="51">
        <v>0</v>
      </c>
      <c r="AP15" s="51">
        <v>0</v>
      </c>
      <c r="AQ15" s="51">
        <v>0</v>
      </c>
      <c r="AR15" s="52">
        <v>0</v>
      </c>
      <c r="AS15" s="48">
        <f t="shared" si="0"/>
        <v>2056450.4169063019</v>
      </c>
      <c r="AT15" s="48">
        <f t="shared" si="0"/>
        <v>702800.13785560848</v>
      </c>
      <c r="AU15" s="48">
        <f t="shared" si="0"/>
        <v>1069287.5918022906</v>
      </c>
      <c r="AV15" s="48">
        <f t="shared" si="0"/>
        <v>316930.84850593837</v>
      </c>
      <c r="AW15" s="48">
        <f t="shared" si="0"/>
        <v>581493.72094460123</v>
      </c>
      <c r="AX15" s="48">
        <f t="shared" si="0"/>
        <v>142879.84662692071</v>
      </c>
      <c r="AY15" s="48">
        <f t="shared" si="0"/>
        <v>75188.962503344301</v>
      </c>
      <c r="AZ15" s="48">
        <f t="shared" si="0"/>
        <v>935393.78737658635</v>
      </c>
      <c r="BA15" s="49">
        <f t="shared" si="2"/>
        <v>5880425.3125215927</v>
      </c>
    </row>
    <row r="16" spans="1:53" x14ac:dyDescent="0.2">
      <c r="A16" s="334"/>
      <c r="B16" s="63" t="s">
        <v>2123</v>
      </c>
      <c r="C16" s="43">
        <v>8936194.1313820612</v>
      </c>
      <c r="D16" s="44">
        <f t="shared" si="1"/>
        <v>1.6271470619628393E-2</v>
      </c>
      <c r="E16" s="45">
        <v>141.604614679127</v>
      </c>
      <c r="F16" s="46">
        <v>340431.46500280255</v>
      </c>
      <c r="G16" s="47">
        <v>78810.576134888834</v>
      </c>
      <c r="H16" s="47">
        <v>43965.268274406262</v>
      </c>
      <c r="I16" s="47">
        <v>9873.9410444437653</v>
      </c>
      <c r="J16" s="47">
        <v>3737225.6332148821</v>
      </c>
      <c r="K16" s="47">
        <v>4313373.0495278444</v>
      </c>
      <c r="L16" s="64">
        <v>412514.19818279095</v>
      </c>
      <c r="M16" s="50">
        <v>395618.39019616606</v>
      </c>
      <c r="N16" s="51">
        <v>77462.860260375324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2">
        <v>0</v>
      </c>
      <c r="U16" s="50">
        <v>97028.533506760898</v>
      </c>
      <c r="V16" s="51">
        <v>30831.703077630831</v>
      </c>
      <c r="W16" s="51">
        <v>509509.23251453118</v>
      </c>
      <c r="X16" s="51">
        <v>213033.68001914676</v>
      </c>
      <c r="Y16" s="51">
        <v>828961.98933947331</v>
      </c>
      <c r="Z16" s="51">
        <v>52957.669691063398</v>
      </c>
      <c r="AA16" s="51">
        <v>89973.057853865161</v>
      </c>
      <c r="AB16" s="52">
        <v>1914929.7672124102</v>
      </c>
      <c r="AC16" s="50">
        <v>3197591.1269872924</v>
      </c>
      <c r="AD16" s="51">
        <v>528926.294971711</v>
      </c>
      <c r="AE16" s="51">
        <v>244655.98685666162</v>
      </c>
      <c r="AF16" s="51">
        <v>0</v>
      </c>
      <c r="AG16" s="51">
        <v>0</v>
      </c>
      <c r="AH16" s="51">
        <v>0</v>
      </c>
      <c r="AI16" s="51">
        <v>107566.57105345896</v>
      </c>
      <c r="AJ16" s="52">
        <v>234633.06965872055</v>
      </c>
      <c r="AK16" s="50">
        <v>192682.22125335669</v>
      </c>
      <c r="AL16" s="51">
        <v>5875.6933925839576</v>
      </c>
      <c r="AM16" s="51">
        <v>213956.2835368503</v>
      </c>
      <c r="AN16" s="51">
        <v>0</v>
      </c>
      <c r="AO16" s="51">
        <v>0</v>
      </c>
      <c r="AP16" s="51">
        <v>0</v>
      </c>
      <c r="AQ16" s="51">
        <v>0</v>
      </c>
      <c r="AR16" s="52">
        <v>0</v>
      </c>
      <c r="AS16" s="48">
        <f t="shared" si="0"/>
        <v>3882920.2719435762</v>
      </c>
      <c r="AT16" s="48">
        <f t="shared" si="0"/>
        <v>643096.55170230113</v>
      </c>
      <c r="AU16" s="48">
        <f t="shared" si="0"/>
        <v>968121.5029080431</v>
      </c>
      <c r="AV16" s="48">
        <f t="shared" si="0"/>
        <v>213033.68001914676</v>
      </c>
      <c r="AW16" s="48">
        <f t="shared" si="0"/>
        <v>828961.98933947331</v>
      </c>
      <c r="AX16" s="48">
        <f t="shared" si="0"/>
        <v>52957.669691063398</v>
      </c>
      <c r="AY16" s="48">
        <f t="shared" si="0"/>
        <v>197539.62890732411</v>
      </c>
      <c r="AZ16" s="48">
        <f t="shared" si="0"/>
        <v>2149562.8368711309</v>
      </c>
      <c r="BA16" s="49">
        <f t="shared" si="2"/>
        <v>8936194.1313820593</v>
      </c>
    </row>
    <row r="17" spans="1:53" x14ac:dyDescent="0.2">
      <c r="A17" s="334"/>
      <c r="B17" s="63" t="s">
        <v>2124</v>
      </c>
      <c r="C17" s="43">
        <v>24011211.693687584</v>
      </c>
      <c r="D17" s="44">
        <f t="shared" si="1"/>
        <v>4.3720818938284452E-2</v>
      </c>
      <c r="E17" s="45">
        <v>141.60461467912702</v>
      </c>
      <c r="F17" s="46">
        <v>914726.3200861417</v>
      </c>
      <c r="G17" s="47">
        <v>211761.0024418339</v>
      </c>
      <c r="H17" s="47">
        <v>118132.99355251009</v>
      </c>
      <c r="I17" s="47">
        <v>26530.901766842278</v>
      </c>
      <c r="J17" s="47">
        <v>10041782.274074188</v>
      </c>
      <c r="K17" s="47">
        <v>11589868.335821612</v>
      </c>
      <c r="L17" s="64">
        <v>1108409.8659444519</v>
      </c>
      <c r="M17" s="50">
        <v>1131949.9174419632</v>
      </c>
      <c r="N17" s="51">
        <v>139098.57423374013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2">
        <v>102.726171624389</v>
      </c>
      <c r="U17" s="50">
        <v>153017.35659252276</v>
      </c>
      <c r="V17" s="51">
        <v>120172.06843548569</v>
      </c>
      <c r="W17" s="51">
        <v>2012264.5992783674</v>
      </c>
      <c r="X17" s="51">
        <v>994494.46517966921</v>
      </c>
      <c r="Y17" s="51">
        <v>2503680.4403422363</v>
      </c>
      <c r="Z17" s="51">
        <v>839592.88373312552</v>
      </c>
      <c r="AA17" s="51">
        <v>352019.11322522914</v>
      </c>
      <c r="AB17" s="52">
        <v>3066541.3472875524</v>
      </c>
      <c r="AC17" s="50">
        <v>7344800.4364121938</v>
      </c>
      <c r="AD17" s="51">
        <v>2260162.9561243011</v>
      </c>
      <c r="AE17" s="51">
        <v>749953.92732611531</v>
      </c>
      <c r="AF17" s="51">
        <v>0</v>
      </c>
      <c r="AG17" s="51">
        <v>0</v>
      </c>
      <c r="AH17" s="51">
        <v>0</v>
      </c>
      <c r="AI17" s="51">
        <v>596568.05628693546</v>
      </c>
      <c r="AJ17" s="52">
        <v>638382.95967206685</v>
      </c>
      <c r="AK17" s="50">
        <v>999014.47815479594</v>
      </c>
      <c r="AL17" s="51">
        <v>104814.57861344973</v>
      </c>
      <c r="AM17" s="51">
        <v>0</v>
      </c>
      <c r="AN17" s="51">
        <v>0</v>
      </c>
      <c r="AO17" s="51">
        <v>0</v>
      </c>
      <c r="AP17" s="51">
        <v>0</v>
      </c>
      <c r="AQ17" s="51">
        <v>4558.5028501050792</v>
      </c>
      <c r="AR17" s="52">
        <v>22.30632610119752</v>
      </c>
      <c r="AS17" s="48">
        <f t="shared" si="0"/>
        <v>9628782.1886014752</v>
      </c>
      <c r="AT17" s="48">
        <f t="shared" si="0"/>
        <v>2624248.1774069769</v>
      </c>
      <c r="AU17" s="48">
        <f t="shared" si="0"/>
        <v>2762218.5266044829</v>
      </c>
      <c r="AV17" s="48">
        <f t="shared" si="0"/>
        <v>994494.46517966921</v>
      </c>
      <c r="AW17" s="48">
        <f t="shared" si="0"/>
        <v>2503680.4403422363</v>
      </c>
      <c r="AX17" s="48">
        <f t="shared" si="0"/>
        <v>839592.88373312552</v>
      </c>
      <c r="AY17" s="48">
        <f t="shared" si="0"/>
        <v>953145.6723622696</v>
      </c>
      <c r="AZ17" s="48">
        <f t="shared" si="0"/>
        <v>3705049.3394573447</v>
      </c>
      <c r="BA17" s="49">
        <f t="shared" si="2"/>
        <v>24011211.693687581</v>
      </c>
    </row>
    <row r="18" spans="1:53" x14ac:dyDescent="0.2">
      <c r="A18" s="334"/>
      <c r="B18" s="63" t="s">
        <v>2125</v>
      </c>
      <c r="C18" s="43">
        <v>23497676.752764527</v>
      </c>
      <c r="D18" s="44">
        <f t="shared" si="1"/>
        <v>4.2785748752864276E-2</v>
      </c>
      <c r="E18" s="45">
        <v>141.604614679127</v>
      </c>
      <c r="F18" s="46">
        <v>895162.79564852675</v>
      </c>
      <c r="G18" s="47">
        <v>207232.00676822683</v>
      </c>
      <c r="H18" s="47">
        <v>115606.44801041231</v>
      </c>
      <c r="I18" s="47">
        <v>25963.477463342733</v>
      </c>
      <c r="J18" s="47">
        <v>9827015.6836719811</v>
      </c>
      <c r="K18" s="47">
        <v>11341992.36741695</v>
      </c>
      <c r="L18" s="64">
        <v>1084703.9737850837</v>
      </c>
      <c r="M18" s="50">
        <v>1158807.005191087</v>
      </c>
      <c r="N18" s="51">
        <v>85157.722699421298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2">
        <v>0</v>
      </c>
      <c r="U18" s="50">
        <v>291635.70589098346</v>
      </c>
      <c r="V18" s="51">
        <v>164970.00243939218</v>
      </c>
      <c r="W18" s="51">
        <v>1759308.9043014972</v>
      </c>
      <c r="X18" s="51">
        <v>1019206.0227526488</v>
      </c>
      <c r="Y18" s="51">
        <v>2460315.9204310863</v>
      </c>
      <c r="Z18" s="51">
        <v>245311.52104428606</v>
      </c>
      <c r="AA18" s="51">
        <v>422349.8673212463</v>
      </c>
      <c r="AB18" s="52">
        <v>3463917.7394908406</v>
      </c>
      <c r="AC18" s="50">
        <v>8039578.3763451269</v>
      </c>
      <c r="AD18" s="51">
        <v>2185836.3867615601</v>
      </c>
      <c r="AE18" s="51">
        <v>582131.69165127375</v>
      </c>
      <c r="AF18" s="51">
        <v>0</v>
      </c>
      <c r="AG18" s="51">
        <v>0</v>
      </c>
      <c r="AH18" s="51">
        <v>0</v>
      </c>
      <c r="AI18" s="51">
        <v>157972.42303074256</v>
      </c>
      <c r="AJ18" s="52">
        <v>376473.48962824699</v>
      </c>
      <c r="AK18" s="50">
        <v>1084703.9737850837</v>
      </c>
      <c r="AL18" s="51">
        <v>0</v>
      </c>
      <c r="AM18" s="51">
        <v>0</v>
      </c>
      <c r="AN18" s="51">
        <v>0</v>
      </c>
      <c r="AO18" s="51">
        <v>0</v>
      </c>
      <c r="AP18" s="51">
        <v>0</v>
      </c>
      <c r="AQ18" s="51">
        <v>0</v>
      </c>
      <c r="AR18" s="52">
        <v>0</v>
      </c>
      <c r="AS18" s="48">
        <f t="shared" si="0"/>
        <v>10574725.061212281</v>
      </c>
      <c r="AT18" s="48">
        <f t="shared" si="0"/>
        <v>2435964.1119003734</v>
      </c>
      <c r="AU18" s="48">
        <f t="shared" si="0"/>
        <v>2341440.5959527707</v>
      </c>
      <c r="AV18" s="48">
        <f t="shared" si="0"/>
        <v>1019206.0227526488</v>
      </c>
      <c r="AW18" s="48">
        <f t="shared" si="0"/>
        <v>2460315.9204310863</v>
      </c>
      <c r="AX18" s="48">
        <f t="shared" si="0"/>
        <v>245311.52104428606</v>
      </c>
      <c r="AY18" s="48">
        <f t="shared" si="0"/>
        <v>580322.29035198886</v>
      </c>
      <c r="AZ18" s="48">
        <f t="shared" si="0"/>
        <v>3840391.2291190876</v>
      </c>
      <c r="BA18" s="49">
        <f t="shared" si="2"/>
        <v>23497676.752764527</v>
      </c>
    </row>
    <row r="19" spans="1:53" x14ac:dyDescent="0.2">
      <c r="A19" s="334"/>
      <c r="B19" s="63" t="s">
        <v>2126</v>
      </c>
      <c r="C19" s="43">
        <v>51321318.408548974</v>
      </c>
      <c r="D19" s="44">
        <f t="shared" si="1"/>
        <v>9.3448431442720567E-2</v>
      </c>
      <c r="E19" s="45">
        <v>141.60461467912702</v>
      </c>
      <c r="F19" s="46">
        <v>1955126.6853460269</v>
      </c>
      <c r="G19" s="47">
        <v>452615.80179595738</v>
      </c>
      <c r="H19" s="47">
        <v>252496.25275084699</v>
      </c>
      <c r="I19" s="47">
        <v>56706.87821223135</v>
      </c>
      <c r="J19" s="47">
        <v>21463202.77591693</v>
      </c>
      <c r="K19" s="47">
        <v>24772066.098281585</v>
      </c>
      <c r="L19" s="64">
        <v>2369103.9162453874</v>
      </c>
      <c r="M19" s="50">
        <v>2506828.8750806861</v>
      </c>
      <c r="N19" s="51">
        <v>210116.74302437637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2">
        <v>0</v>
      </c>
      <c r="U19" s="50">
        <v>673084.28741643659</v>
      </c>
      <c r="V19" s="51">
        <v>60820.114048518102</v>
      </c>
      <c r="W19" s="51">
        <v>3280161.1701495843</v>
      </c>
      <c r="X19" s="51">
        <v>3604871.3886736045</v>
      </c>
      <c r="Y19" s="51">
        <v>5236646.1461449815</v>
      </c>
      <c r="Z19" s="51">
        <v>725372.90503117221</v>
      </c>
      <c r="AA19" s="51">
        <v>1584772.7835169109</v>
      </c>
      <c r="AB19" s="52">
        <v>6297473.9809357198</v>
      </c>
      <c r="AC19" s="50">
        <v>12373881.452501521</v>
      </c>
      <c r="AD19" s="51">
        <v>3906258.9550083899</v>
      </c>
      <c r="AE19" s="51">
        <v>6906360.6437796028</v>
      </c>
      <c r="AF19" s="51">
        <v>294677.93651885045</v>
      </c>
      <c r="AG19" s="51">
        <v>0</v>
      </c>
      <c r="AH19" s="51">
        <v>0</v>
      </c>
      <c r="AI19" s="51">
        <v>0</v>
      </c>
      <c r="AJ19" s="52">
        <v>1290887.1104732179</v>
      </c>
      <c r="AK19" s="50">
        <v>1475986.3081733049</v>
      </c>
      <c r="AL19" s="51">
        <v>244963.4416785709</v>
      </c>
      <c r="AM19" s="51">
        <v>632755.26061532926</v>
      </c>
      <c r="AN19" s="51">
        <v>12282.438374665608</v>
      </c>
      <c r="AO19" s="51">
        <v>49.074364351369518</v>
      </c>
      <c r="AP19" s="51">
        <v>0</v>
      </c>
      <c r="AQ19" s="51">
        <v>28.040307127497094</v>
      </c>
      <c r="AR19" s="52">
        <v>3039.352732038014</v>
      </c>
      <c r="AS19" s="48">
        <f t="shared" si="0"/>
        <v>17029780.923171949</v>
      </c>
      <c r="AT19" s="48">
        <f t="shared" si="0"/>
        <v>4422159.2537598554</v>
      </c>
      <c r="AU19" s="48">
        <f t="shared" si="0"/>
        <v>10819277.074544515</v>
      </c>
      <c r="AV19" s="48">
        <f t="shared" si="0"/>
        <v>3911831.7635671203</v>
      </c>
      <c r="AW19" s="48">
        <f t="shared" si="0"/>
        <v>5236695.2205093326</v>
      </c>
      <c r="AX19" s="48">
        <f t="shared" si="0"/>
        <v>725372.90503117221</v>
      </c>
      <c r="AY19" s="48">
        <f t="shared" si="0"/>
        <v>1584800.8238240383</v>
      </c>
      <c r="AZ19" s="48">
        <f t="shared" si="0"/>
        <v>7591400.4441409763</v>
      </c>
      <c r="BA19" s="49">
        <f t="shared" si="2"/>
        <v>51321318.408548974</v>
      </c>
    </row>
    <row r="20" spans="1:53" ht="13.5" thickBot="1" x14ac:dyDescent="0.25">
      <c r="A20" s="326"/>
      <c r="B20" s="63" t="s">
        <v>2127</v>
      </c>
      <c r="C20" s="43">
        <v>24931224.521907061</v>
      </c>
      <c r="D20" s="44">
        <f t="shared" si="1"/>
        <v>4.5396024454633192E-2</v>
      </c>
      <c r="E20" s="45">
        <v>141.604614679127</v>
      </c>
      <c r="F20" s="46">
        <v>949774.94485048414</v>
      </c>
      <c r="G20" s="47">
        <v>219874.83031726431</v>
      </c>
      <c r="H20" s="47">
        <v>122659.37359908018</v>
      </c>
      <c r="I20" s="47">
        <v>27547.458960252996</v>
      </c>
      <c r="J20" s="47">
        <v>10426542.88624954</v>
      </c>
      <c r="K20" s="47">
        <v>12033945.364601204</v>
      </c>
      <c r="L20" s="64">
        <v>1150879.6633292299</v>
      </c>
      <c r="M20" s="50">
        <v>973904.63490867044</v>
      </c>
      <c r="N20" s="51">
        <v>337001.61196280218</v>
      </c>
      <c r="O20" s="51">
        <v>8949.0782931108188</v>
      </c>
      <c r="P20" s="51">
        <v>0</v>
      </c>
      <c r="Q20" s="51">
        <v>0</v>
      </c>
      <c r="R20" s="51">
        <v>0</v>
      </c>
      <c r="S20" s="51">
        <v>0</v>
      </c>
      <c r="T20" s="52">
        <v>1.2825624980479653</v>
      </c>
      <c r="U20" s="50">
        <v>361984.7096534723</v>
      </c>
      <c r="V20" s="51">
        <v>88025.140171856328</v>
      </c>
      <c r="W20" s="51">
        <v>1780466.8304246203</v>
      </c>
      <c r="X20" s="51">
        <v>1318812.1591436421</v>
      </c>
      <c r="Y20" s="51">
        <v>2475680.8443285008</v>
      </c>
      <c r="Z20" s="51">
        <v>442917.97398342739</v>
      </c>
      <c r="AA20" s="51">
        <v>466119.26334511384</v>
      </c>
      <c r="AB20" s="52">
        <v>3492535.9651989071</v>
      </c>
      <c r="AC20" s="50">
        <v>7916677.5939243371</v>
      </c>
      <c r="AD20" s="51">
        <v>3700405.4141291804</v>
      </c>
      <c r="AE20" s="51">
        <v>86146.768340725757</v>
      </c>
      <c r="AF20" s="51">
        <v>0</v>
      </c>
      <c r="AG20" s="51">
        <v>0</v>
      </c>
      <c r="AH20" s="51">
        <v>0</v>
      </c>
      <c r="AI20" s="51">
        <v>43130.580079103951</v>
      </c>
      <c r="AJ20" s="52">
        <v>287585.00812785729</v>
      </c>
      <c r="AK20" s="50">
        <v>827016.76545657613</v>
      </c>
      <c r="AL20" s="51">
        <v>294283.06470012647</v>
      </c>
      <c r="AM20" s="51">
        <v>29579.833172527276</v>
      </c>
      <c r="AN20" s="51">
        <v>0</v>
      </c>
      <c r="AO20" s="51">
        <v>0</v>
      </c>
      <c r="AP20" s="51">
        <v>0</v>
      </c>
      <c r="AQ20" s="51">
        <v>0</v>
      </c>
      <c r="AR20" s="52">
        <v>0</v>
      </c>
      <c r="AS20" s="48">
        <f t="shared" si="0"/>
        <v>10079583.703943055</v>
      </c>
      <c r="AT20" s="48">
        <f t="shared" si="0"/>
        <v>4419715.2309639649</v>
      </c>
      <c r="AU20" s="48">
        <f t="shared" si="0"/>
        <v>1905142.5102309841</v>
      </c>
      <c r="AV20" s="48">
        <f t="shared" si="0"/>
        <v>1318812.1591436421</v>
      </c>
      <c r="AW20" s="48">
        <f t="shared" si="0"/>
        <v>2475680.8443285008</v>
      </c>
      <c r="AX20" s="48">
        <f t="shared" si="0"/>
        <v>442917.97398342739</v>
      </c>
      <c r="AY20" s="48">
        <f t="shared" si="0"/>
        <v>509249.84342421778</v>
      </c>
      <c r="AZ20" s="48">
        <f t="shared" si="0"/>
        <v>3780122.2558892625</v>
      </c>
      <c r="BA20" s="49">
        <f t="shared" si="2"/>
        <v>24931224.52190705</v>
      </c>
    </row>
    <row r="21" spans="1:53" s="26" customFormat="1" x14ac:dyDescent="0.2">
      <c r="A21" s="345" t="s">
        <v>2058</v>
      </c>
      <c r="B21" s="65" t="s">
        <v>2128</v>
      </c>
      <c r="C21" s="66">
        <v>9902317.5423552338</v>
      </c>
      <c r="D21" s="67">
        <f t="shared" si="1"/>
        <v>1.8030636598507351E-2</v>
      </c>
      <c r="E21" s="68">
        <v>199.94947393904599</v>
      </c>
      <c r="F21" s="69">
        <v>385851.85027860606</v>
      </c>
      <c r="G21" s="70">
        <v>61543.993272008738</v>
      </c>
      <c r="H21" s="70">
        <v>12107.143179009014</v>
      </c>
      <c r="I21" s="70">
        <v>7619.98388694809</v>
      </c>
      <c r="J21" s="70">
        <v>4840100.3851558315</v>
      </c>
      <c r="K21" s="70">
        <v>4060971.9174332097</v>
      </c>
      <c r="L21" s="70">
        <v>534122.26914962009</v>
      </c>
      <c r="M21" s="71">
        <v>441131.4379183859</v>
      </c>
      <c r="N21" s="72">
        <v>25991.532698185954</v>
      </c>
      <c r="O21" s="73">
        <v>0</v>
      </c>
      <c r="P21" s="73">
        <v>0</v>
      </c>
      <c r="Q21" s="73">
        <v>0</v>
      </c>
      <c r="R21" s="73">
        <v>0</v>
      </c>
      <c r="S21" s="73">
        <v>0</v>
      </c>
      <c r="T21" s="74">
        <v>0</v>
      </c>
      <c r="U21" s="71">
        <v>194622.37668465578</v>
      </c>
      <c r="V21" s="73">
        <v>109952.30535100697</v>
      </c>
      <c r="W21" s="73">
        <v>631958.44573241775</v>
      </c>
      <c r="X21" s="73">
        <v>561009.82386927679</v>
      </c>
      <c r="Y21" s="73">
        <v>2312431.8372348463</v>
      </c>
      <c r="Z21" s="73">
        <v>401398.73698881723</v>
      </c>
      <c r="AA21" s="73">
        <v>75495.738740693938</v>
      </c>
      <c r="AB21" s="74">
        <v>553231.12055411609</v>
      </c>
      <c r="AC21" s="71">
        <v>3975291.4974163952</v>
      </c>
      <c r="AD21" s="73">
        <v>68576.890584375215</v>
      </c>
      <c r="AE21" s="73">
        <v>0</v>
      </c>
      <c r="AF21" s="73">
        <v>0</v>
      </c>
      <c r="AG21" s="73">
        <v>0</v>
      </c>
      <c r="AH21" s="73">
        <v>0</v>
      </c>
      <c r="AI21" s="73">
        <v>16990.025580756006</v>
      </c>
      <c r="AJ21" s="74">
        <v>113.50385168295416</v>
      </c>
      <c r="AK21" s="71">
        <v>357859.94429521344</v>
      </c>
      <c r="AL21" s="73">
        <v>176262.32485440664</v>
      </c>
      <c r="AM21" s="73">
        <v>0</v>
      </c>
      <c r="AN21" s="73">
        <v>0</v>
      </c>
      <c r="AO21" s="73">
        <v>0</v>
      </c>
      <c r="AP21" s="73">
        <v>0</v>
      </c>
      <c r="AQ21" s="73">
        <v>0</v>
      </c>
      <c r="AR21" s="74">
        <v>0</v>
      </c>
      <c r="AS21" s="75">
        <f t="shared" si="0"/>
        <v>4968905.2563146502</v>
      </c>
      <c r="AT21" s="75">
        <f t="shared" si="0"/>
        <v>380783.0534879748</v>
      </c>
      <c r="AU21" s="75">
        <f t="shared" si="0"/>
        <v>631958.44573241775</v>
      </c>
      <c r="AV21" s="75">
        <f t="shared" si="0"/>
        <v>561009.82386927679</v>
      </c>
      <c r="AW21" s="75">
        <f t="shared" si="0"/>
        <v>2312431.8372348463</v>
      </c>
      <c r="AX21" s="75">
        <f t="shared" si="0"/>
        <v>401398.73698881723</v>
      </c>
      <c r="AY21" s="75">
        <f t="shared" si="0"/>
        <v>92485.76432144994</v>
      </c>
      <c r="AZ21" s="75">
        <f t="shared" si="0"/>
        <v>553344.62440579908</v>
      </c>
      <c r="BA21" s="76">
        <f t="shared" si="2"/>
        <v>9902317.5423552319</v>
      </c>
    </row>
    <row r="22" spans="1:53" x14ac:dyDescent="0.2">
      <c r="A22" s="346"/>
      <c r="B22" s="19" t="s">
        <v>2129</v>
      </c>
      <c r="C22" s="43">
        <v>30432882.188917208</v>
      </c>
      <c r="D22" s="44">
        <f t="shared" si="1"/>
        <v>5.5413718762955456E-2</v>
      </c>
      <c r="E22" s="45">
        <v>199.94947393904596</v>
      </c>
      <c r="F22" s="46">
        <v>1185841.9861489926</v>
      </c>
      <c r="G22" s="47">
        <v>189143.71193120489</v>
      </c>
      <c r="H22" s="47">
        <v>37208.992787308453</v>
      </c>
      <c r="I22" s="47">
        <v>23418.56549449559</v>
      </c>
      <c r="J22" s="47">
        <v>14875124.350834122</v>
      </c>
      <c r="K22" s="47">
        <v>12480621.774360036</v>
      </c>
      <c r="L22" s="47">
        <v>1641522.8073610479</v>
      </c>
      <c r="M22" s="50">
        <v>1372869.00646488</v>
      </c>
      <c r="N22" s="51">
        <v>62744.249897121837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2">
        <v>0</v>
      </c>
      <c r="U22" s="50">
        <v>637653.94901640469</v>
      </c>
      <c r="V22" s="51">
        <v>409501.20531961956</v>
      </c>
      <c r="W22" s="51">
        <v>2286383.1696376358</v>
      </c>
      <c r="X22" s="51">
        <v>671721.33131731697</v>
      </c>
      <c r="Y22" s="51">
        <v>6293049.2566817803</v>
      </c>
      <c r="Z22" s="51">
        <v>583677.15450777567</v>
      </c>
      <c r="AA22" s="51">
        <v>2136992.0714683286</v>
      </c>
      <c r="AB22" s="52">
        <v>1856146.2128852627</v>
      </c>
      <c r="AC22" s="50">
        <v>11750552.236565653</v>
      </c>
      <c r="AD22" s="51">
        <v>364440.32317241572</v>
      </c>
      <c r="AE22" s="51">
        <v>0</v>
      </c>
      <c r="AF22" s="51">
        <v>0</v>
      </c>
      <c r="AG22" s="51">
        <v>0</v>
      </c>
      <c r="AH22" s="51">
        <v>0</v>
      </c>
      <c r="AI22" s="51">
        <v>280955.02391743526</v>
      </c>
      <c r="AJ22" s="52">
        <v>84674.190704532695</v>
      </c>
      <c r="AK22" s="50">
        <v>1099812.1699734535</v>
      </c>
      <c r="AL22" s="51">
        <v>541710.63738759444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2">
        <v>0</v>
      </c>
      <c r="AS22" s="48">
        <f t="shared" si="0"/>
        <v>14860887.362020392</v>
      </c>
      <c r="AT22" s="48">
        <f t="shared" si="0"/>
        <v>1378396.4157767515</v>
      </c>
      <c r="AU22" s="48">
        <f t="shared" si="0"/>
        <v>2286383.1696376358</v>
      </c>
      <c r="AV22" s="48">
        <f t="shared" si="0"/>
        <v>671721.33131731697</v>
      </c>
      <c r="AW22" s="48">
        <f t="shared" si="0"/>
        <v>6293049.2566817803</v>
      </c>
      <c r="AX22" s="48">
        <f t="shared" si="0"/>
        <v>583677.15450777567</v>
      </c>
      <c r="AY22" s="48">
        <f t="shared" si="0"/>
        <v>2417947.0953857638</v>
      </c>
      <c r="AZ22" s="48">
        <f t="shared" si="0"/>
        <v>1940820.4035897953</v>
      </c>
      <c r="BA22" s="49">
        <f t="shared" si="2"/>
        <v>30432882.188917212</v>
      </c>
    </row>
    <row r="23" spans="1:53" s="27" customFormat="1" ht="13.5" thickBot="1" x14ac:dyDescent="0.25">
      <c r="A23" s="347"/>
      <c r="B23" s="77" t="s">
        <v>2130</v>
      </c>
      <c r="C23" s="78">
        <v>21772801.940473631</v>
      </c>
      <c r="D23" s="54">
        <f t="shared" si="1"/>
        <v>3.9645010154520099E-2</v>
      </c>
      <c r="E23" s="55">
        <v>199.94947393904599</v>
      </c>
      <c r="F23" s="56">
        <v>848394.92154714395</v>
      </c>
      <c r="G23" s="57">
        <v>135320.36014859777</v>
      </c>
      <c r="H23" s="57">
        <v>26620.68039870408</v>
      </c>
      <c r="I23" s="57">
        <v>16754.502090089551</v>
      </c>
      <c r="J23" s="57">
        <v>10642210.432785532</v>
      </c>
      <c r="K23" s="57">
        <v>8929095.3219693061</v>
      </c>
      <c r="L23" s="57">
        <v>1174405.7215342568</v>
      </c>
      <c r="M23" s="58">
        <v>836881.06564445246</v>
      </c>
      <c r="N23" s="59">
        <v>190209.39854008288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60">
        <v>0</v>
      </c>
      <c r="U23" s="58">
        <v>461930.86564221</v>
      </c>
      <c r="V23" s="59">
        <v>49996.448962243769</v>
      </c>
      <c r="W23" s="59">
        <v>1004531.2533015115</v>
      </c>
      <c r="X23" s="59">
        <v>1365548.5754430369</v>
      </c>
      <c r="Y23" s="59">
        <v>3640490.8666728758</v>
      </c>
      <c r="Z23" s="59">
        <v>862352.60792440909</v>
      </c>
      <c r="AA23" s="59">
        <v>1842260.5997807912</v>
      </c>
      <c r="AB23" s="60">
        <v>1415099.2150584534</v>
      </c>
      <c r="AC23" s="58">
        <v>8557564.0909695569</v>
      </c>
      <c r="AD23" s="59">
        <v>371531.23099974816</v>
      </c>
      <c r="AE23" s="59">
        <v>0</v>
      </c>
      <c r="AF23" s="59">
        <v>0</v>
      </c>
      <c r="AG23" s="59">
        <v>0</v>
      </c>
      <c r="AH23" s="59">
        <v>0</v>
      </c>
      <c r="AI23" s="59">
        <v>0</v>
      </c>
      <c r="AJ23" s="60">
        <v>0</v>
      </c>
      <c r="AK23" s="58">
        <v>1116028.8289433727</v>
      </c>
      <c r="AL23" s="59">
        <v>58376.892590884105</v>
      </c>
      <c r="AM23" s="59">
        <v>0</v>
      </c>
      <c r="AN23" s="59">
        <v>0</v>
      </c>
      <c r="AO23" s="59">
        <v>0</v>
      </c>
      <c r="AP23" s="59">
        <v>0</v>
      </c>
      <c r="AQ23" s="59">
        <v>0</v>
      </c>
      <c r="AR23" s="60">
        <v>0</v>
      </c>
      <c r="AS23" s="61">
        <f t="shared" si="0"/>
        <v>10972404.851199593</v>
      </c>
      <c r="AT23" s="61">
        <f t="shared" si="0"/>
        <v>670113.97109295893</v>
      </c>
      <c r="AU23" s="61">
        <f t="shared" si="0"/>
        <v>1004531.2533015115</v>
      </c>
      <c r="AV23" s="61">
        <f t="shared" si="0"/>
        <v>1365548.5754430369</v>
      </c>
      <c r="AW23" s="61">
        <f t="shared" si="0"/>
        <v>3640490.8666728758</v>
      </c>
      <c r="AX23" s="61">
        <f t="shared" si="0"/>
        <v>862352.60792440909</v>
      </c>
      <c r="AY23" s="61">
        <f t="shared" si="0"/>
        <v>1842260.5997807912</v>
      </c>
      <c r="AZ23" s="61">
        <f t="shared" si="0"/>
        <v>1415099.2150584534</v>
      </c>
      <c r="BA23" s="62">
        <f t="shared" si="2"/>
        <v>21772801.940473631</v>
      </c>
    </row>
    <row r="24" spans="1:53" x14ac:dyDescent="0.2">
      <c r="A24" s="333" t="s">
        <v>2057</v>
      </c>
      <c r="B24" s="19" t="s">
        <v>2131</v>
      </c>
      <c r="C24" s="43">
        <v>16652838.725563886</v>
      </c>
      <c r="D24" s="44">
        <f t="shared" si="1"/>
        <v>3.03223242548912E-2</v>
      </c>
      <c r="E24" s="45">
        <v>117.9471648922992</v>
      </c>
      <c r="F24" s="46">
        <v>1252079.6222221514</v>
      </c>
      <c r="G24" s="47">
        <v>121098.82930076309</v>
      </c>
      <c r="H24" s="47">
        <v>63312.224735448239</v>
      </c>
      <c r="I24" s="47">
        <v>27001.096381752486</v>
      </c>
      <c r="J24" s="47">
        <v>5017909.5320062079</v>
      </c>
      <c r="K24" s="47">
        <v>9064746.4765921067</v>
      </c>
      <c r="L24" s="47">
        <v>1106690.9443254548</v>
      </c>
      <c r="M24" s="50">
        <v>1137241.6208800573</v>
      </c>
      <c r="N24" s="51">
        <v>326250.15176005766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2">
        <v>0</v>
      </c>
      <c r="U24" s="50">
        <v>97764.144303326044</v>
      </c>
      <c r="V24" s="51">
        <v>727.51236846662766</v>
      </c>
      <c r="W24" s="51">
        <v>963798.38238488883</v>
      </c>
      <c r="X24" s="51">
        <v>1022049.909877732</v>
      </c>
      <c r="Y24" s="51">
        <v>1538782.5607703717</v>
      </c>
      <c r="Z24" s="51">
        <v>140870.35090923795</v>
      </c>
      <c r="AA24" s="51">
        <v>242865.22076120335</v>
      </c>
      <c r="AB24" s="52">
        <v>1011051.4506309817</v>
      </c>
      <c r="AC24" s="50">
        <v>6885020.5946795009</v>
      </c>
      <c r="AD24" s="51">
        <v>1707030.8180027376</v>
      </c>
      <c r="AE24" s="51">
        <v>208611.30601009287</v>
      </c>
      <c r="AF24" s="51">
        <v>0</v>
      </c>
      <c r="AG24" s="51">
        <v>0</v>
      </c>
      <c r="AH24" s="51">
        <v>0</v>
      </c>
      <c r="AI24" s="51">
        <v>0</v>
      </c>
      <c r="AJ24" s="52">
        <v>264083.75789977412</v>
      </c>
      <c r="AK24" s="50">
        <v>1034927.2914073681</v>
      </c>
      <c r="AL24" s="51">
        <v>71763.652918086576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2">
        <v>0</v>
      </c>
      <c r="AS24" s="53">
        <f t="shared" si="0"/>
        <v>9154953.6512702517</v>
      </c>
      <c r="AT24" s="53">
        <f t="shared" si="0"/>
        <v>2105772.1350493482</v>
      </c>
      <c r="AU24" s="53">
        <f t="shared" si="0"/>
        <v>1172409.6883949817</v>
      </c>
      <c r="AV24" s="53">
        <f t="shared" si="0"/>
        <v>1022049.909877732</v>
      </c>
      <c r="AW24" s="53">
        <f t="shared" si="0"/>
        <v>1538782.5607703717</v>
      </c>
      <c r="AX24" s="53">
        <f t="shared" si="0"/>
        <v>140870.35090923795</v>
      </c>
      <c r="AY24" s="53">
        <f t="shared" si="0"/>
        <v>242865.22076120335</v>
      </c>
      <c r="AZ24" s="53">
        <f t="shared" si="0"/>
        <v>1275135.2085307557</v>
      </c>
      <c r="BA24" s="49">
        <f t="shared" si="2"/>
        <v>16652838.725563886</v>
      </c>
    </row>
    <row r="25" spans="1:53" x14ac:dyDescent="0.2">
      <c r="A25" s="334"/>
      <c r="B25" s="19" t="s">
        <v>2132</v>
      </c>
      <c r="C25" s="43">
        <v>12860737.708922133</v>
      </c>
      <c r="D25" s="44">
        <f t="shared" si="1"/>
        <v>2.3417476467144413E-2</v>
      </c>
      <c r="E25" s="45">
        <v>117.94716489229921</v>
      </c>
      <c r="F25" s="46">
        <v>966962.32260786183</v>
      </c>
      <c r="G25" s="47">
        <v>93522.810504604349</v>
      </c>
      <c r="H25" s="47">
        <v>48895.082064356</v>
      </c>
      <c r="I25" s="47">
        <v>20852.541968473706</v>
      </c>
      <c r="J25" s="47">
        <v>3875256.3092540759</v>
      </c>
      <c r="K25" s="47">
        <v>7000567.8163666734</v>
      </c>
      <c r="L25" s="47">
        <v>854680.8261560871</v>
      </c>
      <c r="M25" s="50">
        <v>688004.54177935363</v>
      </c>
      <c r="N25" s="51">
        <v>322722.6532152376</v>
      </c>
      <c r="O25" s="51">
        <v>33417.193536069739</v>
      </c>
      <c r="P25" s="51">
        <v>0</v>
      </c>
      <c r="Q25" s="51">
        <v>0</v>
      </c>
      <c r="R25" s="51">
        <v>0</v>
      </c>
      <c r="S25" s="51">
        <v>86088.368614634906</v>
      </c>
      <c r="T25" s="52">
        <v>0</v>
      </c>
      <c r="U25" s="50">
        <v>65064.754581072957</v>
      </c>
      <c r="V25" s="51">
        <v>9318.8608945401884</v>
      </c>
      <c r="W25" s="51">
        <v>581162.77136905363</v>
      </c>
      <c r="X25" s="51">
        <v>1268168.8604259379</v>
      </c>
      <c r="Y25" s="51">
        <v>773271.25068903773</v>
      </c>
      <c r="Z25" s="51">
        <v>98967.806109928933</v>
      </c>
      <c r="AA25" s="51">
        <v>141230.18782565679</v>
      </c>
      <c r="AB25" s="52">
        <v>938071.81735884701</v>
      </c>
      <c r="AC25" s="50">
        <v>5068799.7868632264</v>
      </c>
      <c r="AD25" s="51">
        <v>723209.57331364043</v>
      </c>
      <c r="AE25" s="51">
        <v>996808.51241349487</v>
      </c>
      <c r="AF25" s="51">
        <v>1314.391032362227</v>
      </c>
      <c r="AG25" s="51">
        <v>3019.5469662375485</v>
      </c>
      <c r="AH25" s="51">
        <v>0</v>
      </c>
      <c r="AI25" s="51">
        <v>31302.586931957627</v>
      </c>
      <c r="AJ25" s="52">
        <v>176113.41884575546</v>
      </c>
      <c r="AK25" s="50">
        <v>572755.3605694857</v>
      </c>
      <c r="AL25" s="51">
        <v>84023.989061219021</v>
      </c>
      <c r="AM25" s="51">
        <v>197887.44444926505</v>
      </c>
      <c r="AN25" s="51">
        <v>0</v>
      </c>
      <c r="AO25" s="51">
        <v>0</v>
      </c>
      <c r="AP25" s="51">
        <v>0</v>
      </c>
      <c r="AQ25" s="51">
        <v>0</v>
      </c>
      <c r="AR25" s="52">
        <v>14.032076117236551</v>
      </c>
      <c r="AS25" s="48">
        <f t="shared" si="0"/>
        <v>6394624.4437931385</v>
      </c>
      <c r="AT25" s="48">
        <f t="shared" si="0"/>
        <v>1139275.0764846371</v>
      </c>
      <c r="AU25" s="48">
        <f t="shared" si="0"/>
        <v>1809275.9217678832</v>
      </c>
      <c r="AV25" s="48">
        <f t="shared" si="0"/>
        <v>1269483.2514583</v>
      </c>
      <c r="AW25" s="48">
        <f t="shared" si="0"/>
        <v>776290.79765527532</v>
      </c>
      <c r="AX25" s="48">
        <f t="shared" si="0"/>
        <v>98967.806109928933</v>
      </c>
      <c r="AY25" s="48">
        <f t="shared" si="0"/>
        <v>258621.14337224932</v>
      </c>
      <c r="AZ25" s="48">
        <f t="shared" si="0"/>
        <v>1114199.2682807199</v>
      </c>
      <c r="BA25" s="49">
        <f t="shared" si="2"/>
        <v>12860737.708922133</v>
      </c>
    </row>
    <row r="26" spans="1:53" x14ac:dyDescent="0.2">
      <c r="A26" s="334"/>
      <c r="B26" s="19" t="s">
        <v>2133</v>
      </c>
      <c r="C26" s="43">
        <v>21495373.182532851</v>
      </c>
      <c r="D26" s="44">
        <f t="shared" si="1"/>
        <v>3.9139853952953198E-2</v>
      </c>
      <c r="E26" s="45">
        <v>117.94716489229921</v>
      </c>
      <c r="F26" s="46">
        <v>1616176.0272495858</v>
      </c>
      <c r="G26" s="47">
        <v>156313.56135045999</v>
      </c>
      <c r="H26" s="47">
        <v>81722.997510069545</v>
      </c>
      <c r="I26" s="47">
        <v>34852.835160910632</v>
      </c>
      <c r="J26" s="47">
        <v>6477084.1634995705</v>
      </c>
      <c r="K26" s="47">
        <v>11700714.306461239</v>
      </c>
      <c r="L26" s="47">
        <v>1428509.2913010134</v>
      </c>
      <c r="M26" s="50">
        <v>1727296.9976982796</v>
      </c>
      <c r="N26" s="51">
        <v>140724.40451368745</v>
      </c>
      <c r="O26" s="51">
        <v>0</v>
      </c>
      <c r="P26" s="51">
        <v>0</v>
      </c>
      <c r="Q26" s="51">
        <v>0</v>
      </c>
      <c r="R26" s="51">
        <v>0</v>
      </c>
      <c r="S26" s="51">
        <v>21044.019059059236</v>
      </c>
      <c r="T26" s="52">
        <v>0</v>
      </c>
      <c r="U26" s="50">
        <v>153249.38681561439</v>
      </c>
      <c r="V26" s="51">
        <v>52584.292991440074</v>
      </c>
      <c r="W26" s="51">
        <v>791597.10343861347</v>
      </c>
      <c r="X26" s="51">
        <v>1191254.7416245851</v>
      </c>
      <c r="Y26" s="51">
        <v>2720084.196566781</v>
      </c>
      <c r="Z26" s="51">
        <v>115857.15681572867</v>
      </c>
      <c r="AA26" s="51">
        <v>290443.87715331098</v>
      </c>
      <c r="AB26" s="52">
        <v>1162013.4080934967</v>
      </c>
      <c r="AC26" s="50">
        <v>8501405.3288375363</v>
      </c>
      <c r="AD26" s="51">
        <v>1153717.8386113357</v>
      </c>
      <c r="AE26" s="51">
        <v>1654240.5822657775</v>
      </c>
      <c r="AF26" s="51">
        <v>0</v>
      </c>
      <c r="AG26" s="51">
        <v>0</v>
      </c>
      <c r="AH26" s="51">
        <v>0</v>
      </c>
      <c r="AI26" s="51">
        <v>206073.28874295353</v>
      </c>
      <c r="AJ26" s="52">
        <v>185277.26800363557</v>
      </c>
      <c r="AK26" s="50">
        <v>918853.56360227533</v>
      </c>
      <c r="AL26" s="51">
        <v>52561.061541260911</v>
      </c>
      <c r="AM26" s="51">
        <v>457094.66615747707</v>
      </c>
      <c r="AN26" s="51">
        <v>0</v>
      </c>
      <c r="AO26" s="51">
        <v>0</v>
      </c>
      <c r="AP26" s="51">
        <v>0</v>
      </c>
      <c r="AQ26" s="51">
        <v>0</v>
      </c>
      <c r="AR26" s="52">
        <v>0</v>
      </c>
      <c r="AS26" s="48">
        <f t="shared" si="0"/>
        <v>11300805.276953707</v>
      </c>
      <c r="AT26" s="48">
        <f t="shared" si="0"/>
        <v>1399587.5976577241</v>
      </c>
      <c r="AU26" s="48">
        <f t="shared" si="0"/>
        <v>2902932.3518618681</v>
      </c>
      <c r="AV26" s="48">
        <f t="shared" si="0"/>
        <v>1191254.7416245851</v>
      </c>
      <c r="AW26" s="48">
        <f t="shared" si="0"/>
        <v>2720084.196566781</v>
      </c>
      <c r="AX26" s="48">
        <f t="shared" si="0"/>
        <v>115857.15681572867</v>
      </c>
      <c r="AY26" s="48">
        <f t="shared" si="0"/>
        <v>517561.1849553237</v>
      </c>
      <c r="AZ26" s="48">
        <f t="shared" si="0"/>
        <v>1347290.6760971323</v>
      </c>
      <c r="BA26" s="49">
        <f t="shared" si="2"/>
        <v>21495373.182532851</v>
      </c>
    </row>
    <row r="27" spans="1:53" x14ac:dyDescent="0.2">
      <c r="A27" s="334"/>
      <c r="B27" s="19" t="s">
        <v>2134</v>
      </c>
      <c r="C27" s="43">
        <v>6876260.3857971029</v>
      </c>
      <c r="D27" s="44">
        <f t="shared" si="1"/>
        <v>1.2520639905022729E-2</v>
      </c>
      <c r="E27" s="45">
        <v>117.9471648922992</v>
      </c>
      <c r="F27" s="46">
        <v>517006.47847704712</v>
      </c>
      <c r="G27" s="47">
        <v>50003.912030262349</v>
      </c>
      <c r="H27" s="47">
        <v>26142.770614642137</v>
      </c>
      <c r="I27" s="47">
        <v>11149.244431096069</v>
      </c>
      <c r="J27" s="47">
        <v>2071986.2302803635</v>
      </c>
      <c r="K27" s="47">
        <v>3742998.9043608867</v>
      </c>
      <c r="L27" s="47">
        <v>456972.84560280468</v>
      </c>
      <c r="M27" s="50">
        <v>600955.14942028385</v>
      </c>
      <c r="N27" s="51">
        <v>3347.25613276384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2">
        <v>0</v>
      </c>
      <c r="U27" s="50">
        <v>19448.008705862387</v>
      </c>
      <c r="V27" s="51">
        <v>91076.437859297759</v>
      </c>
      <c r="W27" s="51">
        <v>426850.16670664586</v>
      </c>
      <c r="X27" s="51">
        <v>11046.66703481667</v>
      </c>
      <c r="Y27" s="51">
        <v>765123.5958906489</v>
      </c>
      <c r="Z27" s="51">
        <v>102053.65361237312</v>
      </c>
      <c r="AA27" s="51">
        <v>122611.16922919739</v>
      </c>
      <c r="AB27" s="52">
        <v>533776.53124152112</v>
      </c>
      <c r="AC27" s="50">
        <v>3317646.6657707593</v>
      </c>
      <c r="AD27" s="51">
        <v>375471.70783975848</v>
      </c>
      <c r="AE27" s="51">
        <v>0</v>
      </c>
      <c r="AF27" s="51">
        <v>0</v>
      </c>
      <c r="AG27" s="51">
        <v>0</v>
      </c>
      <c r="AH27" s="51">
        <v>0</v>
      </c>
      <c r="AI27" s="51">
        <v>0</v>
      </c>
      <c r="AJ27" s="52">
        <v>49880.530750369129</v>
      </c>
      <c r="AK27" s="50">
        <v>306176.22874205688</v>
      </c>
      <c r="AL27" s="51">
        <v>150796.6168607478</v>
      </c>
      <c r="AM27" s="51">
        <v>0</v>
      </c>
      <c r="AN27" s="51">
        <v>0</v>
      </c>
      <c r="AO27" s="51">
        <v>0</v>
      </c>
      <c r="AP27" s="51">
        <v>0</v>
      </c>
      <c r="AQ27" s="51">
        <v>0</v>
      </c>
      <c r="AR27" s="52">
        <v>0</v>
      </c>
      <c r="AS27" s="48">
        <f t="shared" si="0"/>
        <v>4244226.0526389619</v>
      </c>
      <c r="AT27" s="48">
        <f t="shared" si="0"/>
        <v>620692.01869256794</v>
      </c>
      <c r="AU27" s="48">
        <f t="shared" si="0"/>
        <v>426850.16670664586</v>
      </c>
      <c r="AV27" s="48">
        <f t="shared" si="0"/>
        <v>11046.66703481667</v>
      </c>
      <c r="AW27" s="48">
        <f t="shared" si="0"/>
        <v>765123.5958906489</v>
      </c>
      <c r="AX27" s="48">
        <f t="shared" si="0"/>
        <v>102053.65361237312</v>
      </c>
      <c r="AY27" s="48">
        <f t="shared" si="0"/>
        <v>122611.16922919739</v>
      </c>
      <c r="AZ27" s="48">
        <f t="shared" si="0"/>
        <v>583657.06199189019</v>
      </c>
      <c r="BA27" s="49">
        <f t="shared" si="2"/>
        <v>6876260.385797102</v>
      </c>
    </row>
    <row r="28" spans="1:53" x14ac:dyDescent="0.2">
      <c r="A28" s="335"/>
      <c r="B28" s="19" t="s">
        <v>2135</v>
      </c>
      <c r="C28" s="43">
        <v>5126798.6831815643</v>
      </c>
      <c r="D28" s="44">
        <f t="shared" si="1"/>
        <v>9.3351322632061733E-3</v>
      </c>
      <c r="E28" s="45">
        <v>117.9471648922992</v>
      </c>
      <c r="F28" s="46">
        <v>385469.42441668519</v>
      </c>
      <c r="G28" s="47">
        <v>37281.891023235046</v>
      </c>
      <c r="H28" s="47">
        <v>19491.513474198993</v>
      </c>
      <c r="I28" s="47">
        <v>8312.6479308253656</v>
      </c>
      <c r="J28" s="47">
        <v>1544830.4283114073</v>
      </c>
      <c r="K28" s="47">
        <v>2790703.1987420809</v>
      </c>
      <c r="L28" s="47">
        <v>340709.57928313105</v>
      </c>
      <c r="M28" s="50">
        <v>204440.35371507867</v>
      </c>
      <c r="N28" s="51">
        <v>177393.17201983606</v>
      </c>
      <c r="O28" s="51">
        <v>68721.95111002987</v>
      </c>
      <c r="P28" s="51">
        <v>0</v>
      </c>
      <c r="Q28" s="51">
        <v>0</v>
      </c>
      <c r="R28" s="51">
        <v>0</v>
      </c>
      <c r="S28" s="51">
        <v>0</v>
      </c>
      <c r="T28" s="52">
        <v>0</v>
      </c>
      <c r="U28" s="50">
        <v>8158.4534701575558</v>
      </c>
      <c r="V28" s="51">
        <v>1625.3881428011216</v>
      </c>
      <c r="W28" s="51">
        <v>212082.59326207239</v>
      </c>
      <c r="X28" s="51">
        <v>228368.87887407714</v>
      </c>
      <c r="Y28" s="51">
        <v>235423.68693212038</v>
      </c>
      <c r="Z28" s="51">
        <v>30114.621958405838</v>
      </c>
      <c r="AA28" s="51">
        <v>0</v>
      </c>
      <c r="AB28" s="52">
        <v>829056.8056717728</v>
      </c>
      <c r="AC28" s="50">
        <v>1674732.0320913938</v>
      </c>
      <c r="AD28" s="51">
        <v>916723.35988154134</v>
      </c>
      <c r="AE28" s="51">
        <v>0</v>
      </c>
      <c r="AF28" s="51">
        <v>0</v>
      </c>
      <c r="AG28" s="51">
        <v>0</v>
      </c>
      <c r="AH28" s="51">
        <v>0</v>
      </c>
      <c r="AI28" s="51">
        <v>5841.745182044363</v>
      </c>
      <c r="AJ28" s="52">
        <v>193406.06158710134</v>
      </c>
      <c r="AK28" s="50">
        <v>340709.57928313105</v>
      </c>
      <c r="AL28" s="51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2">
        <v>0</v>
      </c>
      <c r="AS28" s="48">
        <f t="shared" si="0"/>
        <v>2228040.4185597608</v>
      </c>
      <c r="AT28" s="48">
        <f t="shared" si="0"/>
        <v>1095741.9200441786</v>
      </c>
      <c r="AU28" s="48">
        <f t="shared" si="0"/>
        <v>280804.54437210225</v>
      </c>
      <c r="AV28" s="48">
        <f t="shared" si="0"/>
        <v>228368.87887407714</v>
      </c>
      <c r="AW28" s="48">
        <f t="shared" si="0"/>
        <v>235423.68693212038</v>
      </c>
      <c r="AX28" s="48">
        <f t="shared" si="0"/>
        <v>30114.621958405838</v>
      </c>
      <c r="AY28" s="48">
        <f t="shared" si="0"/>
        <v>5841.745182044363</v>
      </c>
      <c r="AZ28" s="48">
        <f t="shared" si="0"/>
        <v>1022462.8672588741</v>
      </c>
      <c r="BA28" s="49">
        <f t="shared" si="2"/>
        <v>5126798.6831815634</v>
      </c>
    </row>
    <row r="29" spans="1:53" s="90" customFormat="1" x14ac:dyDescent="0.2">
      <c r="A29" s="79"/>
      <c r="B29" s="80" t="s">
        <v>2136</v>
      </c>
      <c r="C29" s="81"/>
      <c r="D29" s="82"/>
      <c r="E29" s="83"/>
      <c r="F29" s="84"/>
      <c r="G29" s="85"/>
      <c r="H29" s="85"/>
      <c r="I29" s="85"/>
      <c r="J29" s="85"/>
      <c r="K29" s="85"/>
      <c r="L29" s="85"/>
      <c r="M29" s="25"/>
      <c r="N29" s="86"/>
      <c r="O29" s="86"/>
      <c r="P29" s="86"/>
      <c r="Q29" s="86"/>
      <c r="R29" s="86"/>
      <c r="S29" s="86"/>
      <c r="T29" s="87"/>
      <c r="U29" s="25"/>
      <c r="V29" s="86"/>
      <c r="W29" s="86"/>
      <c r="X29" s="86"/>
      <c r="Y29" s="86"/>
      <c r="Z29" s="86"/>
      <c r="AA29" s="86"/>
      <c r="AB29" s="87"/>
      <c r="AC29" s="25"/>
      <c r="AD29" s="86"/>
      <c r="AE29" s="86"/>
      <c r="AF29" s="86"/>
      <c r="AG29" s="86"/>
      <c r="AH29" s="86"/>
      <c r="AI29" s="86"/>
      <c r="AJ29" s="87"/>
      <c r="AK29" s="25"/>
      <c r="AL29" s="86"/>
      <c r="AM29" s="86"/>
      <c r="AN29" s="86"/>
      <c r="AO29" s="86"/>
      <c r="AP29" s="86"/>
      <c r="AQ29" s="86"/>
      <c r="AR29" s="87"/>
      <c r="AS29" s="88">
        <f>SUM(AS3:AS28)</f>
        <v>277360574.75469786</v>
      </c>
      <c r="AT29" s="88">
        <f t="shared" ref="AT29:AZ29" si="3">SUM(AT3:AT28)</f>
        <v>92254677.344063729</v>
      </c>
      <c r="AU29" s="88">
        <f t="shared" si="3"/>
        <v>41313813.038890824</v>
      </c>
      <c r="AV29" s="88">
        <f t="shared" si="3"/>
        <v>16201089.167262102</v>
      </c>
      <c r="AW29" s="88">
        <f t="shared" si="3"/>
        <v>46685130.031230643</v>
      </c>
      <c r="AX29" s="88">
        <f t="shared" si="3"/>
        <v>7677771.5836991211</v>
      </c>
      <c r="AY29" s="88">
        <f t="shared" si="3"/>
        <v>10954205.783809591</v>
      </c>
      <c r="AZ29" s="88">
        <f t="shared" si="3"/>
        <v>56746744.190457888</v>
      </c>
      <c r="BA29" s="89">
        <f t="shared" si="2"/>
        <v>549194005.89411175</v>
      </c>
    </row>
    <row r="30" spans="1:53" x14ac:dyDescent="0.2">
      <c r="A30" s="327" t="s">
        <v>2018</v>
      </c>
      <c r="C30" s="91">
        <f>SUM(C3:C28)</f>
        <v>549194005.89411175</v>
      </c>
      <c r="D30" s="92">
        <f>SUM(D3:D28)</f>
        <v>1</v>
      </c>
      <c r="E30" s="93"/>
      <c r="F30" s="94">
        <f t="shared" ref="F30:J30" si="4">SUM(F3:F28)</f>
        <v>31442366.979483519</v>
      </c>
      <c r="G30" s="94">
        <f t="shared" si="4"/>
        <v>12215822.909304457</v>
      </c>
      <c r="H30" s="94">
        <f t="shared" si="4"/>
        <v>9073419.1315349061</v>
      </c>
      <c r="I30" s="94">
        <f t="shared" si="4"/>
        <v>1386521.070841192</v>
      </c>
      <c r="J30" s="94">
        <f t="shared" si="4"/>
        <v>164319512.98655564</v>
      </c>
      <c r="K30" s="94">
        <f t="shared" ref="K30:M30" si="5">SUM(K3:K28)</f>
        <v>310284093.21955132</v>
      </c>
      <c r="L30" s="94">
        <f t="shared" si="5"/>
        <v>20472269.596840799</v>
      </c>
      <c r="M30" s="94">
        <f t="shared" si="5"/>
        <v>42234136.5516764</v>
      </c>
      <c r="N30" s="94">
        <f>SUM(N3:N28)</f>
        <v>11496443.29520978</v>
      </c>
      <c r="O30" s="94">
        <f>SUM(O3:O28)</f>
        <v>280299.24179765861</v>
      </c>
      <c r="P30" s="94">
        <f t="shared" ref="P30:AR30" si="6">SUM(P3:P28)</f>
        <v>0</v>
      </c>
      <c r="Q30" s="94">
        <f t="shared" si="6"/>
        <v>0</v>
      </c>
      <c r="R30" s="94">
        <f t="shared" si="6"/>
        <v>0</v>
      </c>
      <c r="S30" s="94">
        <f t="shared" si="6"/>
        <v>107132.38767369415</v>
      </c>
      <c r="T30" s="94">
        <f t="shared" si="6"/>
        <v>118.61480654113046</v>
      </c>
      <c r="U30" s="94">
        <f t="shared" si="6"/>
        <v>6323724.8488462092</v>
      </c>
      <c r="V30" s="94">
        <f t="shared" si="6"/>
        <v>2489292.2223338792</v>
      </c>
      <c r="W30" s="94">
        <f t="shared" si="6"/>
        <v>25853155.804372881</v>
      </c>
      <c r="X30" s="94">
        <f t="shared" si="6"/>
        <v>15892814.401336223</v>
      </c>
      <c r="Y30" s="94">
        <f t="shared" si="6"/>
        <v>46682061.409900054</v>
      </c>
      <c r="Z30" s="94">
        <f t="shared" si="6"/>
        <v>7677771.5836991211</v>
      </c>
      <c r="AA30" s="94">
        <f t="shared" si="6"/>
        <v>8997092.189912755</v>
      </c>
      <c r="AB30" s="94">
        <f t="shared" si="6"/>
        <v>50403600.526154466</v>
      </c>
      <c r="AC30" s="94">
        <f t="shared" si="6"/>
        <v>213959832.08395457</v>
      </c>
      <c r="AD30" s="94">
        <f t="shared" si="6"/>
        <v>74439886.84375228</v>
      </c>
      <c r="AE30" s="94">
        <f t="shared" si="6"/>
        <v>13418286.489454409</v>
      </c>
      <c r="AF30" s="94">
        <f t="shared" si="6"/>
        <v>295992.32755121269</v>
      </c>
      <c r="AG30" s="94">
        <f t="shared" si="6"/>
        <v>3019.5469662375485</v>
      </c>
      <c r="AH30" s="94">
        <f t="shared" si="6"/>
        <v>0</v>
      </c>
      <c r="AI30" s="94">
        <f t="shared" si="6"/>
        <v>1827126.5695099891</v>
      </c>
      <c r="AJ30" s="94">
        <f t="shared" si="6"/>
        <v>6339949.3583626188</v>
      </c>
      <c r="AK30" s="94">
        <f t="shared" si="6"/>
        <v>14842881.270220721</v>
      </c>
      <c r="AL30" s="94">
        <f t="shared" si="6"/>
        <v>3829054.9827677817</v>
      </c>
      <c r="AM30" s="94">
        <f t="shared" si="6"/>
        <v>1762071.5032658756</v>
      </c>
      <c r="AN30" s="94">
        <f t="shared" si="6"/>
        <v>12282.438374665608</v>
      </c>
      <c r="AO30" s="94">
        <f t="shared" si="6"/>
        <v>49.074364351369518</v>
      </c>
      <c r="AP30" s="94">
        <f t="shared" si="6"/>
        <v>0</v>
      </c>
      <c r="AQ30" s="94">
        <f t="shared" si="6"/>
        <v>22854.636713152362</v>
      </c>
      <c r="AR30" s="94">
        <f t="shared" si="6"/>
        <v>3075.6911342564481</v>
      </c>
      <c r="AS30" s="95">
        <f>AS29/$BA29</f>
        <v>0.50503205020080799</v>
      </c>
      <c r="AT30" s="95">
        <f t="shared" ref="AT30:AZ30" si="7">AT29/$BA29</f>
        <v>0.16798194509400935</v>
      </c>
      <c r="AU30" s="95">
        <f t="shared" si="7"/>
        <v>7.522626357079433E-2</v>
      </c>
      <c r="AV30" s="95">
        <f t="shared" si="7"/>
        <v>2.9499755994033518E-2</v>
      </c>
      <c r="AW30" s="95">
        <f t="shared" si="7"/>
        <v>8.500662703924676E-2</v>
      </c>
      <c r="AX30" s="95">
        <f t="shared" si="7"/>
        <v>1.398007170744585E-2</v>
      </c>
      <c r="AY30" s="95">
        <f t="shared" si="7"/>
        <v>1.9945967483704901E-2</v>
      </c>
      <c r="AZ30" s="95">
        <f t="shared" si="7"/>
        <v>0.10332731890995736</v>
      </c>
      <c r="BA30" s="49">
        <f t="shared" si="2"/>
        <v>1</v>
      </c>
    </row>
    <row r="31" spans="1:53" x14ac:dyDescent="0.2">
      <c r="C31" s="96"/>
      <c r="L31" s="96"/>
      <c r="N31" s="129"/>
      <c r="T31" s="97">
        <v>54118130.091164067</v>
      </c>
      <c r="AB31" s="97">
        <v>164319512.98655558</v>
      </c>
      <c r="AJ31" s="97">
        <v>310284093.21955127</v>
      </c>
      <c r="AR31" s="97">
        <v>20472269.596840803</v>
      </c>
      <c r="AS31" s="128">
        <f>SUM(AS3:AS12)</f>
        <v>154230320.53656241</v>
      </c>
      <c r="AT31" s="128">
        <f t="shared" ref="AT31:AZ31" si="8">SUM(AT3:AT12)</f>
        <v>66421118.092638902</v>
      </c>
      <c r="AU31" s="128">
        <f t="shared" si="8"/>
        <v>9945404.1839734968</v>
      </c>
      <c r="AV31" s="128">
        <f t="shared" si="8"/>
        <v>1284529.6191764651</v>
      </c>
      <c r="AW31" s="128">
        <f t="shared" si="8"/>
        <v>13081641.592428578</v>
      </c>
      <c r="AX31" s="128">
        <f t="shared" si="8"/>
        <v>2670035.4237666796</v>
      </c>
      <c r="AY31" s="128">
        <f t="shared" si="8"/>
        <v>1230352.8157793696</v>
      </c>
      <c r="AZ31" s="128">
        <f t="shared" si="8"/>
        <v>24020321.126910493</v>
      </c>
      <c r="BA31" s="49">
        <f t="shared" si="2"/>
        <v>272883723.39123636</v>
      </c>
    </row>
    <row r="32" spans="1:53" x14ac:dyDescent="0.2">
      <c r="C32" s="98"/>
      <c r="F32" s="99"/>
      <c r="G32" s="47"/>
      <c r="H32" s="47"/>
      <c r="I32" s="47"/>
      <c r="J32" s="47"/>
      <c r="K32" s="47"/>
      <c r="L32" s="47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294">
        <f>AR31*1000/2.632</f>
        <v>7778217931.9303951</v>
      </c>
      <c r="AS32" s="100"/>
      <c r="AT32" s="100"/>
      <c r="AU32" s="100"/>
      <c r="AV32" s="100"/>
      <c r="AW32" s="100"/>
      <c r="AX32" s="100"/>
      <c r="AY32" s="100"/>
      <c r="AZ32" s="100"/>
    </row>
    <row r="33" spans="6:52" x14ac:dyDescent="0.2">
      <c r="F33" s="99"/>
      <c r="G33" s="47"/>
      <c r="M33" s="100"/>
      <c r="N33" s="100"/>
      <c r="O33" s="100"/>
      <c r="P33" s="100"/>
      <c r="Q33" s="100"/>
      <c r="R33" s="100"/>
      <c r="S33" s="100"/>
      <c r="T33" s="100"/>
      <c r="U33" s="100"/>
      <c r="V33" s="115" t="s">
        <v>2137</v>
      </c>
      <c r="W33" s="115"/>
      <c r="X33" s="115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12">
        <f>SUM(V3:V12)/SUM(AT3:AT12)</f>
        <v>1.8803661751973653E-2</v>
      </c>
      <c r="AU33" s="100"/>
      <c r="AV33" s="100"/>
      <c r="AW33" s="100"/>
      <c r="AX33" s="100"/>
      <c r="AY33" s="100"/>
      <c r="AZ33" s="100"/>
    </row>
    <row r="34" spans="6:52" x14ac:dyDescent="0.2">
      <c r="F34" s="99"/>
      <c r="K34" s="101"/>
      <c r="M34" s="100"/>
      <c r="N34" s="100"/>
      <c r="O34" s="100"/>
      <c r="P34" s="100"/>
      <c r="Q34" s="119"/>
      <c r="R34" s="100"/>
      <c r="S34" s="100"/>
      <c r="T34" s="100"/>
      <c r="U34" s="100"/>
      <c r="V34" s="115" t="s">
        <v>51</v>
      </c>
      <c r="W34" s="116">
        <f>SUM(V3:V12)</f>
        <v>1248960.2378018794</v>
      </c>
      <c r="X34" s="117">
        <f>W34/$W$38</f>
        <v>1.880366175197366E-2</v>
      </c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</row>
    <row r="35" spans="6:52" x14ac:dyDescent="0.2">
      <c r="F35" s="99"/>
      <c r="J35" s="101"/>
      <c r="M35" s="100"/>
      <c r="N35" s="100"/>
      <c r="O35" s="100"/>
      <c r="P35" s="100"/>
      <c r="Q35" s="120"/>
      <c r="R35" s="121"/>
      <c r="S35" s="100"/>
      <c r="T35" s="100"/>
      <c r="U35" s="100"/>
      <c r="V35" s="115" t="s">
        <v>2008</v>
      </c>
      <c r="W35" s="118">
        <f>SUM(N3:N12)</f>
        <v>9205762.7112995107</v>
      </c>
      <c r="X35" s="117">
        <f>W35/$W$38</f>
        <v>0.13859692482833616</v>
      </c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</row>
    <row r="36" spans="6:52" x14ac:dyDescent="0.2">
      <c r="F36" s="99"/>
      <c r="M36" s="100"/>
      <c r="N36" s="100"/>
      <c r="O36" s="100"/>
      <c r="P36" s="100"/>
      <c r="Q36" s="100"/>
      <c r="R36" s="100"/>
      <c r="S36" s="100"/>
      <c r="T36" s="100"/>
      <c r="U36" s="100"/>
      <c r="V36" s="115" t="s">
        <v>2007</v>
      </c>
      <c r="W36" s="116">
        <f>SUM(AD3:AD12)</f>
        <v>54193342.816393055</v>
      </c>
      <c r="X36" s="117">
        <f t="shared" ref="X36:X37" si="9">W36/$W$38</f>
        <v>0.81590530801978511</v>
      </c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</row>
    <row r="37" spans="6:52" x14ac:dyDescent="0.2">
      <c r="F37" s="99"/>
      <c r="M37" s="100"/>
      <c r="N37" s="100"/>
      <c r="O37" s="100"/>
      <c r="P37" s="100"/>
      <c r="Q37" s="100"/>
      <c r="R37" s="100"/>
      <c r="S37" s="100"/>
      <c r="T37" s="100"/>
      <c r="U37" s="100"/>
      <c r="V37" s="22" t="s">
        <v>2138</v>
      </c>
      <c r="W37" s="116">
        <f>SUM(AL3:AL12)</f>
        <v>1773052.3271444454</v>
      </c>
      <c r="X37" s="117">
        <f t="shared" si="9"/>
        <v>2.6694105399905091E-2</v>
      </c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</row>
    <row r="38" spans="6:52" x14ac:dyDescent="0.2">
      <c r="F38" s="99"/>
      <c r="J38" s="99"/>
      <c r="K38" s="99"/>
      <c r="M38" s="100"/>
      <c r="N38" s="100"/>
      <c r="O38" s="100"/>
      <c r="P38" s="100"/>
      <c r="Q38" s="100"/>
      <c r="R38" s="100"/>
      <c r="S38" s="100"/>
      <c r="T38" s="100"/>
      <c r="U38" s="100"/>
      <c r="V38" s="115"/>
      <c r="W38" s="116">
        <f>SUM(W34:W37)</f>
        <v>66421118.092638887</v>
      </c>
      <c r="X38" s="115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</row>
  </sheetData>
  <mergeCells count="12">
    <mergeCell ref="AS1:AZ1"/>
    <mergeCell ref="A3:A4"/>
    <mergeCell ref="A5:A12"/>
    <mergeCell ref="A13:A19"/>
    <mergeCell ref="A21:A23"/>
    <mergeCell ref="AC1:AJ1"/>
    <mergeCell ref="AK1:AR1"/>
    <mergeCell ref="A24:A28"/>
    <mergeCell ref="C1:E1"/>
    <mergeCell ref="F1:L1"/>
    <mergeCell ref="M1:T1"/>
    <mergeCell ref="U1:A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BE1A3-EFC8-4284-BC65-ECABDDC96243}">
  <dimension ref="A1:G46"/>
  <sheetViews>
    <sheetView workbookViewId="0">
      <selection activeCell="C33" sqref="C33"/>
    </sheetView>
  </sheetViews>
  <sheetFormatPr defaultColWidth="12.42578125" defaultRowHeight="12.75" x14ac:dyDescent="0.2"/>
  <cols>
    <col min="1" max="1" width="53.140625" style="15" bestFit="1" customWidth="1"/>
    <col min="2" max="2" width="11.42578125" style="15" bestFit="1" customWidth="1"/>
    <col min="3" max="16384" width="12.42578125" style="15"/>
  </cols>
  <sheetData>
    <row r="1" spans="1:7" x14ac:dyDescent="0.2">
      <c r="A1" s="13" t="s">
        <v>2139</v>
      </c>
      <c r="B1" s="13" t="s">
        <v>2062</v>
      </c>
      <c r="C1" s="13" t="s">
        <v>2001</v>
      </c>
      <c r="D1" s="13" t="s">
        <v>2002</v>
      </c>
      <c r="E1" s="13" t="s">
        <v>2004</v>
      </c>
      <c r="F1" s="13" t="s">
        <v>2003</v>
      </c>
      <c r="G1" s="13" t="s">
        <v>2059</v>
      </c>
    </row>
    <row r="2" spans="1:7" x14ac:dyDescent="0.2">
      <c r="A2" s="130" t="s">
        <v>2110</v>
      </c>
      <c r="B2" s="131">
        <v>100238397</v>
      </c>
      <c r="C2" s="131">
        <v>61656101</v>
      </c>
      <c r="D2" s="131">
        <v>605237</v>
      </c>
      <c r="E2" s="131">
        <v>92312897</v>
      </c>
      <c r="F2" s="131">
        <v>124702895</v>
      </c>
      <c r="G2" s="131">
        <v>379515527</v>
      </c>
    </row>
    <row r="3" spans="1:7" x14ac:dyDescent="0.2">
      <c r="A3" s="130" t="s">
        <v>2111</v>
      </c>
      <c r="B3" s="131">
        <v>350813707</v>
      </c>
      <c r="C3" s="131">
        <v>80143652</v>
      </c>
      <c r="D3" s="131">
        <v>29579569</v>
      </c>
      <c r="E3" s="131">
        <v>148501259</v>
      </c>
      <c r="F3" s="131">
        <v>64134866</v>
      </c>
      <c r="G3" s="131">
        <v>673173053</v>
      </c>
    </row>
    <row r="4" spans="1:7" x14ac:dyDescent="0.2">
      <c r="A4" s="130" t="s">
        <v>2120</v>
      </c>
      <c r="B4" s="131">
        <v>11175112</v>
      </c>
      <c r="C4" s="131">
        <v>4687612</v>
      </c>
      <c r="D4" s="131">
        <v>100174639</v>
      </c>
      <c r="E4" s="131">
        <v>8460567</v>
      </c>
      <c r="F4" s="131">
        <v>227761</v>
      </c>
      <c r="G4" s="131">
        <v>124725691</v>
      </c>
    </row>
    <row r="5" spans="1:7" x14ac:dyDescent="0.2">
      <c r="A5" s="130" t="s">
        <v>2121</v>
      </c>
      <c r="B5" s="131">
        <v>24928580</v>
      </c>
      <c r="C5" s="131">
        <v>9631034</v>
      </c>
      <c r="D5" s="131">
        <v>8644389</v>
      </c>
      <c r="E5" s="131">
        <v>16393935</v>
      </c>
      <c r="F5" s="131">
        <v>10040532</v>
      </c>
      <c r="G5" s="131">
        <v>69638470</v>
      </c>
    </row>
    <row r="6" spans="1:7" x14ac:dyDescent="0.2">
      <c r="A6" s="130" t="s">
        <v>2122</v>
      </c>
      <c r="B6" s="131">
        <v>1841492</v>
      </c>
      <c r="C6" s="131"/>
      <c r="D6" s="131">
        <v>55266499</v>
      </c>
      <c r="E6" s="131">
        <v>2416419</v>
      </c>
      <c r="F6" s="131">
        <v>503024</v>
      </c>
      <c r="G6" s="131">
        <v>60027434</v>
      </c>
    </row>
    <row r="7" spans="1:7" x14ac:dyDescent="0.2">
      <c r="A7" s="130" t="s">
        <v>2123</v>
      </c>
      <c r="B7" s="131">
        <v>12579348</v>
      </c>
      <c r="C7" s="131">
        <v>8116321</v>
      </c>
      <c r="D7" s="131">
        <v>8294436</v>
      </c>
      <c r="E7" s="131">
        <v>16562110</v>
      </c>
      <c r="F7" s="131">
        <v>5806579</v>
      </c>
      <c r="G7" s="131">
        <v>51358794</v>
      </c>
    </row>
    <row r="8" spans="1:7" x14ac:dyDescent="0.2">
      <c r="A8" s="130" t="s">
        <v>2124</v>
      </c>
      <c r="B8" s="131">
        <v>8862811</v>
      </c>
      <c r="C8" s="131">
        <v>1414088</v>
      </c>
      <c r="D8" s="131">
        <v>188053925</v>
      </c>
      <c r="E8" s="131">
        <v>2157023</v>
      </c>
      <c r="F8" s="131">
        <v>166056</v>
      </c>
      <c r="G8" s="131">
        <v>200653903</v>
      </c>
    </row>
    <row r="9" spans="1:7" x14ac:dyDescent="0.2">
      <c r="A9" s="130" t="s">
        <v>2125</v>
      </c>
      <c r="B9" s="131">
        <v>45165708</v>
      </c>
      <c r="C9" s="131">
        <v>17994206</v>
      </c>
      <c r="D9" s="131">
        <v>68498322</v>
      </c>
      <c r="E9" s="131">
        <v>21127957</v>
      </c>
      <c r="F9" s="131">
        <v>3828790</v>
      </c>
      <c r="G9" s="131">
        <v>156614983</v>
      </c>
    </row>
    <row r="10" spans="1:7" x14ac:dyDescent="0.2">
      <c r="A10" s="130" t="s">
        <v>2126</v>
      </c>
      <c r="B10" s="131">
        <v>15983878</v>
      </c>
      <c r="C10" s="131">
        <v>11001670</v>
      </c>
      <c r="D10" s="131">
        <v>309058726</v>
      </c>
      <c r="E10" s="131">
        <v>14499093</v>
      </c>
      <c r="F10" s="131">
        <v>683200</v>
      </c>
      <c r="G10" s="131">
        <v>351226567</v>
      </c>
    </row>
    <row r="11" spans="1:7" x14ac:dyDescent="0.2">
      <c r="A11" s="130" t="s">
        <v>2140</v>
      </c>
      <c r="B11" s="131">
        <v>19359520</v>
      </c>
      <c r="C11" s="131">
        <v>5161979</v>
      </c>
      <c r="D11" s="131">
        <v>10231449</v>
      </c>
      <c r="E11" s="131">
        <v>8209800</v>
      </c>
      <c r="F11" s="131">
        <v>1569692</v>
      </c>
      <c r="G11" s="131">
        <v>44532440</v>
      </c>
    </row>
    <row r="12" spans="1:7" x14ac:dyDescent="0.2">
      <c r="A12" s="130" t="s">
        <v>2141</v>
      </c>
      <c r="B12" s="131">
        <v>49343718</v>
      </c>
      <c r="C12" s="131">
        <v>20164414</v>
      </c>
      <c r="D12" s="131">
        <v>2134926</v>
      </c>
      <c r="E12" s="131">
        <v>44986188</v>
      </c>
      <c r="F12" s="131">
        <v>3961842</v>
      </c>
      <c r="G12" s="131">
        <v>120591088</v>
      </c>
    </row>
    <row r="13" spans="1:7" x14ac:dyDescent="0.2">
      <c r="A13" s="130" t="s">
        <v>2142</v>
      </c>
      <c r="B13" s="131">
        <v>56575732</v>
      </c>
      <c r="C13" s="131">
        <v>18548958</v>
      </c>
      <c r="D13" s="131">
        <v>26905448</v>
      </c>
      <c r="E13" s="131">
        <v>23858469</v>
      </c>
      <c r="F13" s="131">
        <v>4968196</v>
      </c>
      <c r="G13" s="131">
        <v>130856803</v>
      </c>
    </row>
    <row r="14" spans="1:7" x14ac:dyDescent="0.2">
      <c r="A14" s="130" t="s">
        <v>2143</v>
      </c>
      <c r="B14" s="131">
        <v>20102803</v>
      </c>
      <c r="C14" s="131">
        <v>20259704</v>
      </c>
      <c r="D14" s="131">
        <v>43465088</v>
      </c>
      <c r="E14" s="131">
        <v>8212732</v>
      </c>
      <c r="F14" s="131">
        <v>6020716</v>
      </c>
      <c r="G14" s="131">
        <v>98061043</v>
      </c>
    </row>
    <row r="15" spans="1:7" x14ac:dyDescent="0.2">
      <c r="A15" s="130" t="s">
        <v>2144</v>
      </c>
      <c r="B15" s="131">
        <v>45702338</v>
      </c>
      <c r="C15" s="131">
        <v>20574306</v>
      </c>
      <c r="D15" s="131">
        <v>45403463</v>
      </c>
      <c r="E15" s="131">
        <v>6569454</v>
      </c>
      <c r="F15" s="131">
        <v>4522730</v>
      </c>
      <c r="G15" s="131">
        <v>122772291</v>
      </c>
    </row>
    <row r="16" spans="1:7" x14ac:dyDescent="0.2">
      <c r="A16" s="130" t="s">
        <v>2145</v>
      </c>
      <c r="B16" s="131">
        <v>59939504</v>
      </c>
      <c r="C16" s="131">
        <v>35313570</v>
      </c>
      <c r="D16" s="131">
        <v>36690485</v>
      </c>
      <c r="E16" s="131">
        <v>22921793</v>
      </c>
      <c r="F16" s="131">
        <v>11155804</v>
      </c>
      <c r="G16" s="131">
        <v>166021156</v>
      </c>
    </row>
    <row r="17" spans="1:7" x14ac:dyDescent="0.2">
      <c r="A17" s="130" t="s">
        <v>2146</v>
      </c>
      <c r="B17" s="131">
        <v>21861810</v>
      </c>
      <c r="C17" s="131">
        <v>7916013</v>
      </c>
      <c r="D17" s="131">
        <v>13939383</v>
      </c>
      <c r="E17" s="131">
        <v>7726422</v>
      </c>
      <c r="F17" s="131">
        <v>2421406</v>
      </c>
      <c r="G17" s="131">
        <v>53865034</v>
      </c>
    </row>
    <row r="18" spans="1:7" x14ac:dyDescent="0.2">
      <c r="A18" s="130" t="s">
        <v>2147</v>
      </c>
      <c r="B18" s="131">
        <v>6873370</v>
      </c>
      <c r="C18" s="131">
        <v>8353434</v>
      </c>
      <c r="D18" s="131">
        <v>23642097</v>
      </c>
      <c r="E18" s="131">
        <v>3123968</v>
      </c>
      <c r="F18" s="131">
        <v>1344822</v>
      </c>
      <c r="G18" s="131">
        <v>43337691</v>
      </c>
    </row>
    <row r="19" spans="1:7" x14ac:dyDescent="0.2">
      <c r="A19" s="130" t="s">
        <v>2112</v>
      </c>
      <c r="B19" s="131">
        <v>55763715</v>
      </c>
      <c r="C19" s="131">
        <v>44540254</v>
      </c>
      <c r="D19" s="131">
        <v>47863138</v>
      </c>
      <c r="E19" s="131">
        <v>9399763</v>
      </c>
      <c r="F19" s="131">
        <v>3981592</v>
      </c>
      <c r="G19" s="131">
        <v>161548462</v>
      </c>
    </row>
    <row r="20" spans="1:7" x14ac:dyDescent="0.2">
      <c r="A20" s="130" t="s">
        <v>2113</v>
      </c>
      <c r="B20" s="131">
        <v>11732766</v>
      </c>
      <c r="C20" s="131">
        <v>12414969</v>
      </c>
      <c r="D20" s="131">
        <v>59308583</v>
      </c>
      <c r="E20" s="131">
        <v>9902591</v>
      </c>
      <c r="F20" s="131">
        <v>409499</v>
      </c>
      <c r="G20" s="131">
        <v>93768408</v>
      </c>
    </row>
    <row r="21" spans="1:7" x14ac:dyDescent="0.2">
      <c r="A21" s="130" t="s">
        <v>2114</v>
      </c>
      <c r="B21" s="131">
        <v>35677148</v>
      </c>
      <c r="C21" s="131">
        <v>14016762</v>
      </c>
      <c r="D21" s="131">
        <v>11316483</v>
      </c>
      <c r="E21" s="131">
        <v>11812709</v>
      </c>
      <c r="F21" s="131">
        <v>3094076</v>
      </c>
      <c r="G21" s="131">
        <v>75917178</v>
      </c>
    </row>
    <row r="22" spans="1:7" x14ac:dyDescent="0.2">
      <c r="A22" s="130" t="s">
        <v>2115</v>
      </c>
      <c r="B22" s="131">
        <v>23050098</v>
      </c>
      <c r="C22" s="131">
        <v>29482617</v>
      </c>
      <c r="D22" s="131">
        <v>112087072</v>
      </c>
      <c r="E22" s="131">
        <v>21421455</v>
      </c>
      <c r="F22" s="131">
        <v>644740</v>
      </c>
      <c r="G22" s="131">
        <v>186685982</v>
      </c>
    </row>
    <row r="23" spans="1:7" x14ac:dyDescent="0.2">
      <c r="A23" s="130" t="s">
        <v>2116</v>
      </c>
      <c r="B23" s="131">
        <v>57199987</v>
      </c>
      <c r="C23" s="131">
        <v>29161513</v>
      </c>
      <c r="D23" s="131">
        <v>13169973</v>
      </c>
      <c r="E23" s="131">
        <v>75619951</v>
      </c>
      <c r="F23" s="131">
        <v>8499339</v>
      </c>
      <c r="G23" s="131">
        <v>183650763</v>
      </c>
    </row>
    <row r="24" spans="1:7" x14ac:dyDescent="0.2">
      <c r="A24" s="130" t="s">
        <v>2117</v>
      </c>
      <c r="B24" s="131">
        <v>5882842</v>
      </c>
      <c r="C24" s="131">
        <v>8589220</v>
      </c>
      <c r="D24" s="131">
        <v>139624673</v>
      </c>
      <c r="E24" s="131">
        <v>454302</v>
      </c>
      <c r="F24" s="131"/>
      <c r="G24" s="131">
        <v>154551037</v>
      </c>
    </row>
    <row r="25" spans="1:7" x14ac:dyDescent="0.2">
      <c r="A25" s="130" t="s">
        <v>2118</v>
      </c>
      <c r="B25" s="131">
        <v>271498137</v>
      </c>
      <c r="C25" s="131">
        <v>197523809</v>
      </c>
      <c r="D25" s="131">
        <v>260397109</v>
      </c>
      <c r="E25" s="131">
        <v>91787001</v>
      </c>
      <c r="F25" s="131">
        <v>2954823</v>
      </c>
      <c r="G25" s="131">
        <v>824160879</v>
      </c>
    </row>
    <row r="26" spans="1:7" x14ac:dyDescent="0.2">
      <c r="A26" s="130" t="s">
        <v>2119</v>
      </c>
      <c r="B26" s="131">
        <v>27268944</v>
      </c>
      <c r="C26" s="131">
        <v>30201907</v>
      </c>
      <c r="D26" s="131">
        <v>99906525</v>
      </c>
      <c r="E26" s="131">
        <v>15120511</v>
      </c>
      <c r="F26" s="131">
        <v>1051067</v>
      </c>
      <c r="G26" s="131">
        <v>173548954</v>
      </c>
    </row>
    <row r="27" spans="1:7" x14ac:dyDescent="0.2">
      <c r="A27" s="130" t="s">
        <v>2136</v>
      </c>
      <c r="B27" s="131">
        <v>86118897</v>
      </c>
      <c r="C27" s="131">
        <v>20923590</v>
      </c>
      <c r="D27" s="131">
        <v>41718143</v>
      </c>
      <c r="E27" s="131">
        <v>84241760</v>
      </c>
      <c r="F27" s="131">
        <v>13784064</v>
      </c>
      <c r="G27" s="131">
        <v>246786454</v>
      </c>
    </row>
    <row r="28" spans="1:7" x14ac:dyDescent="0.2">
      <c r="A28" s="130" t="s">
        <v>2148</v>
      </c>
      <c r="B28" s="131">
        <v>9183619</v>
      </c>
      <c r="C28" s="131">
        <v>3393581</v>
      </c>
      <c r="D28" s="131">
        <v>25754210</v>
      </c>
      <c r="E28" s="131">
        <v>2610683</v>
      </c>
      <c r="F28" s="131">
        <v>1136460</v>
      </c>
      <c r="G28" s="131">
        <v>42078553</v>
      </c>
    </row>
    <row r="29" spans="1:7" x14ac:dyDescent="0.2">
      <c r="A29" s="18" t="s">
        <v>2149</v>
      </c>
      <c r="B29" s="132">
        <f>(B28+B27)/SUM(B2:B26)</f>
        <v>7.1151999942004815E-2</v>
      </c>
      <c r="C29" s="132">
        <f t="shared" ref="C29:G29" si="0">(C28+C27)/SUM(C2:C26)</f>
        <v>3.4894940012845731E-2</v>
      </c>
      <c r="D29" s="132">
        <f t="shared" si="0"/>
        <v>3.9359425389742887E-2</v>
      </c>
      <c r="E29" s="132">
        <f t="shared" si="0"/>
        <v>0.12705929286925313</v>
      </c>
      <c r="F29" s="132">
        <f t="shared" si="0"/>
        <v>5.5946220651861792E-2</v>
      </c>
      <c r="G29" s="132">
        <f t="shared" si="0"/>
        <v>6.1450132716679734E-2</v>
      </c>
    </row>
    <row r="30" spans="1:7" ht="15" x14ac:dyDescent="0.25">
      <c r="A30" s="133" t="s">
        <v>2150</v>
      </c>
      <c r="B30" s="134">
        <f>SUM(B2:B26)</f>
        <v>1339421465</v>
      </c>
      <c r="C30" s="134">
        <f t="shared" ref="C30:G30" si="1">SUM(C2:C26)</f>
        <v>696868113</v>
      </c>
      <c r="D30" s="134">
        <f t="shared" si="1"/>
        <v>1714261637</v>
      </c>
      <c r="E30" s="134">
        <f t="shared" si="1"/>
        <v>683558369</v>
      </c>
      <c r="F30" s="134">
        <f t="shared" si="1"/>
        <v>266694047</v>
      </c>
      <c r="G30" s="134">
        <f t="shared" si="1"/>
        <v>4700803631</v>
      </c>
    </row>
    <row r="31" spans="1:7" ht="15" x14ac:dyDescent="0.25">
      <c r="A31" s="133"/>
      <c r="B31" s="134"/>
      <c r="C31" s="134"/>
      <c r="D31" s="134"/>
      <c r="E31" s="134"/>
      <c r="F31" s="134"/>
      <c r="G31" s="134"/>
    </row>
    <row r="32" spans="1:7" ht="15" x14ac:dyDescent="0.25">
      <c r="A32" s="135" t="s">
        <v>2151</v>
      </c>
      <c r="B32" s="136" t="s">
        <v>2062</v>
      </c>
      <c r="C32" s="136" t="s">
        <v>2001</v>
      </c>
      <c r="D32" s="136" t="s">
        <v>2002</v>
      </c>
      <c r="E32" s="136" t="s">
        <v>2004</v>
      </c>
      <c r="F32" s="136" t="s">
        <v>2003</v>
      </c>
      <c r="G32" s="136" t="s">
        <v>2017</v>
      </c>
    </row>
    <row r="33" spans="1:7" x14ac:dyDescent="0.2">
      <c r="A33" s="130" t="s">
        <v>2054</v>
      </c>
      <c r="B33" s="137">
        <f t="shared" ref="B33:G33" si="2">SUM(B2:B3)/SUM(B$2:B$26)</f>
        <v>0.33675143768134252</v>
      </c>
      <c r="C33" s="137">
        <f t="shared" si="2"/>
        <v>0.20348147713281867</v>
      </c>
      <c r="D33" s="137">
        <f t="shared" si="2"/>
        <v>1.7608050806540914E-2</v>
      </c>
      <c r="E33" s="137">
        <f t="shared" si="2"/>
        <v>0.35229494205783035</v>
      </c>
      <c r="F33" s="137">
        <f t="shared" si="2"/>
        <v>0.70806890189041227</v>
      </c>
      <c r="G33" s="137">
        <f t="shared" si="2"/>
        <v>0.22393800350602222</v>
      </c>
    </row>
    <row r="34" spans="1:7" x14ac:dyDescent="0.2">
      <c r="A34" s="130" t="s">
        <v>2056</v>
      </c>
      <c r="B34" s="137">
        <f t="shared" ref="B34:G34" si="3">SUM(B4:B10)/SUM(B$2:B$26)</f>
        <v>8.999178537130581E-2</v>
      </c>
      <c r="C34" s="137">
        <f t="shared" si="3"/>
        <v>7.5832040545669221E-2</v>
      </c>
      <c r="D34" s="137">
        <f t="shared" si="3"/>
        <v>0.43050075908570307</v>
      </c>
      <c r="E34" s="137">
        <f t="shared" si="3"/>
        <v>0.11940034341090776</v>
      </c>
      <c r="F34" s="137">
        <f t="shared" si="3"/>
        <v>7.9701599038691701E-2</v>
      </c>
      <c r="G34" s="137">
        <f t="shared" si="3"/>
        <v>0.21576009585072584</v>
      </c>
    </row>
    <row r="35" spans="1:7" x14ac:dyDescent="0.2">
      <c r="A35" s="130" t="s">
        <v>2058</v>
      </c>
      <c r="B35" s="137">
        <f t="shared" ref="B35:G35" si="4">SUM(B11:B13)/SUM(B$2:B$26)</f>
        <v>9.3532150464678415E-2</v>
      </c>
      <c r="C35" s="137">
        <f t="shared" si="4"/>
        <v>6.2960767154516081E-2</v>
      </c>
      <c r="D35" s="137">
        <f t="shared" si="4"/>
        <v>2.2908885173868007E-2</v>
      </c>
      <c r="E35" s="137">
        <f t="shared" si="4"/>
        <v>0.11272549718427922</v>
      </c>
      <c r="F35" s="137">
        <f t="shared" si="4"/>
        <v>3.9369945141670144E-2</v>
      </c>
      <c r="G35" s="137">
        <f t="shared" si="4"/>
        <v>6.2963772629880357E-2</v>
      </c>
    </row>
    <row r="36" spans="1:7" x14ac:dyDescent="0.2">
      <c r="A36" s="130" t="s">
        <v>2057</v>
      </c>
      <c r="B36" s="137">
        <f t="shared" ref="B36:G36" si="5">SUM(B14:B18)/SUM(B$2:B$26)</f>
        <v>0.11533324576069863</v>
      </c>
      <c r="C36" s="137">
        <f t="shared" si="5"/>
        <v>0.1326176722337703</v>
      </c>
      <c r="D36" s="137">
        <f t="shared" si="5"/>
        <v>9.5166637623355976E-2</v>
      </c>
      <c r="E36" s="137">
        <f t="shared" si="5"/>
        <v>7.1031781925268184E-2</v>
      </c>
      <c r="F36" s="137">
        <f t="shared" si="5"/>
        <v>9.5485738382454402E-2</v>
      </c>
      <c r="G36" s="137">
        <f t="shared" si="5"/>
        <v>0.10297328988767537</v>
      </c>
    </row>
    <row r="37" spans="1:7" x14ac:dyDescent="0.2">
      <c r="A37" s="130" t="s">
        <v>2055</v>
      </c>
      <c r="B37" s="137">
        <f t="shared" ref="B37:G37" si="6">SUM(B19:B26)/SUM(B$2:B$26)</f>
        <v>0.36439138072197463</v>
      </c>
      <c r="C37" s="137">
        <f t="shared" si="6"/>
        <v>0.52510804293322577</v>
      </c>
      <c r="D37" s="137">
        <f t="shared" si="6"/>
        <v>0.433815667310532</v>
      </c>
      <c r="E37" s="137">
        <f t="shared" si="6"/>
        <v>0.34454743542171451</v>
      </c>
      <c r="F37" s="137">
        <f t="shared" si="6"/>
        <v>7.737381554677146E-2</v>
      </c>
      <c r="G37" s="137">
        <f t="shared" si="6"/>
        <v>0.39436483812569623</v>
      </c>
    </row>
    <row r="38" spans="1:7" x14ac:dyDescent="0.2">
      <c r="B38" s="132">
        <f>SUM(B33:B37)</f>
        <v>1</v>
      </c>
      <c r="C38" s="132">
        <f t="shared" ref="C38:G38" si="7">SUM(C33:C37)</f>
        <v>1</v>
      </c>
      <c r="D38" s="132">
        <f t="shared" si="7"/>
        <v>1</v>
      </c>
      <c r="E38" s="132">
        <f t="shared" si="7"/>
        <v>1</v>
      </c>
      <c r="F38" s="132">
        <f t="shared" si="7"/>
        <v>1</v>
      </c>
      <c r="G38" s="132">
        <f t="shared" si="7"/>
        <v>1</v>
      </c>
    </row>
    <row r="40" spans="1:7" ht="15" x14ac:dyDescent="0.25">
      <c r="A40" s="135" t="s">
        <v>2061</v>
      </c>
      <c r="B40" s="113" t="s">
        <v>2062</v>
      </c>
      <c r="C40" s="113" t="s">
        <v>2001</v>
      </c>
      <c r="D40" s="113" t="s">
        <v>2002</v>
      </c>
      <c r="E40" s="113" t="s">
        <v>2004</v>
      </c>
      <c r="F40" s="113" t="s">
        <v>2003</v>
      </c>
      <c r="G40" s="113" t="s">
        <v>2017</v>
      </c>
    </row>
    <row r="41" spans="1:7" x14ac:dyDescent="0.2">
      <c r="A41" s="130" t="s">
        <v>2054</v>
      </c>
      <c r="B41" s="138">
        <f>B$30*B33</f>
        <v>451052104</v>
      </c>
      <c r="C41" s="138">
        <f t="shared" ref="C41:F41" si="8">C$30*C33</f>
        <v>141799753</v>
      </c>
      <c r="D41" s="138">
        <f t="shared" si="8"/>
        <v>30184805.999999996</v>
      </c>
      <c r="E41" s="138">
        <f t="shared" si="8"/>
        <v>240814156.00000003</v>
      </c>
      <c r="F41" s="138">
        <f t="shared" si="8"/>
        <v>188837761</v>
      </c>
      <c r="G41" s="138">
        <f>G$30*G33</f>
        <v>1052688580</v>
      </c>
    </row>
    <row r="42" spans="1:7" x14ac:dyDescent="0.2">
      <c r="A42" s="130" t="s">
        <v>2056</v>
      </c>
      <c r="B42" s="138">
        <f t="shared" ref="B42:G45" si="9">B$30*B34</f>
        <v>120536929</v>
      </c>
      <c r="C42" s="138">
        <f t="shared" si="9"/>
        <v>52844931</v>
      </c>
      <c r="D42" s="138">
        <f t="shared" si="9"/>
        <v>737990936</v>
      </c>
      <c r="E42" s="138">
        <f t="shared" si="9"/>
        <v>81617104</v>
      </c>
      <c r="F42" s="138">
        <f t="shared" si="9"/>
        <v>21255942</v>
      </c>
      <c r="G42" s="138">
        <f t="shared" si="9"/>
        <v>1014245842</v>
      </c>
    </row>
    <row r="43" spans="1:7" x14ac:dyDescent="0.2">
      <c r="A43" s="130" t="s">
        <v>2058</v>
      </c>
      <c r="B43" s="138">
        <f t="shared" si="9"/>
        <v>125278970</v>
      </c>
      <c r="C43" s="138">
        <f t="shared" si="9"/>
        <v>43875351</v>
      </c>
      <c r="D43" s="138">
        <f t="shared" si="9"/>
        <v>39271823</v>
      </c>
      <c r="E43" s="138">
        <f t="shared" si="9"/>
        <v>77054457</v>
      </c>
      <c r="F43" s="138">
        <f t="shared" si="9"/>
        <v>10499730</v>
      </c>
      <c r="G43" s="138">
        <f t="shared" si="9"/>
        <v>295980331</v>
      </c>
    </row>
    <row r="44" spans="1:7" x14ac:dyDescent="0.2">
      <c r="A44" s="130" t="s">
        <v>2057</v>
      </c>
      <c r="B44" s="138">
        <f t="shared" si="9"/>
        <v>154479825</v>
      </c>
      <c r="C44" s="138">
        <f t="shared" si="9"/>
        <v>92417027</v>
      </c>
      <c r="D44" s="138">
        <f t="shared" si="9"/>
        <v>163140516</v>
      </c>
      <c r="E44" s="138">
        <f t="shared" si="9"/>
        <v>48554369</v>
      </c>
      <c r="F44" s="138">
        <f t="shared" si="9"/>
        <v>25465478</v>
      </c>
      <c r="G44" s="138">
        <f t="shared" si="9"/>
        <v>484057215</v>
      </c>
    </row>
    <row r="45" spans="1:7" x14ac:dyDescent="0.2">
      <c r="A45" s="130" t="s">
        <v>2055</v>
      </c>
      <c r="B45" s="138">
        <f t="shared" si="9"/>
        <v>488073637</v>
      </c>
      <c r="C45" s="138">
        <f t="shared" si="9"/>
        <v>365931051</v>
      </c>
      <c r="D45" s="138">
        <f t="shared" si="9"/>
        <v>743673556</v>
      </c>
      <c r="E45" s="138">
        <f t="shared" si="9"/>
        <v>235518283</v>
      </c>
      <c r="F45" s="138">
        <f t="shared" si="9"/>
        <v>20635136</v>
      </c>
      <c r="G45" s="138">
        <f t="shared" si="9"/>
        <v>1853831663</v>
      </c>
    </row>
    <row r="46" spans="1:7" x14ac:dyDescent="0.2">
      <c r="B46" s="23">
        <f>SUM(B41:B45)</f>
        <v>1339421465</v>
      </c>
      <c r="C46" s="23">
        <f t="shared" ref="C46:G46" si="10">SUM(C41:C45)</f>
        <v>696868113</v>
      </c>
      <c r="D46" s="23">
        <f t="shared" si="10"/>
        <v>1714261637</v>
      </c>
      <c r="E46" s="23">
        <f t="shared" si="10"/>
        <v>683558369</v>
      </c>
      <c r="F46" s="23">
        <f t="shared" si="10"/>
        <v>266694047</v>
      </c>
      <c r="G46" s="23">
        <f t="shared" si="10"/>
        <v>4700803631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N60"/>
  <sheetViews>
    <sheetView workbookViewId="0">
      <selection activeCell="A11" sqref="A11"/>
    </sheetView>
  </sheetViews>
  <sheetFormatPr defaultColWidth="9.140625" defaultRowHeight="12.75" x14ac:dyDescent="0.2"/>
  <cols>
    <col min="1" max="1" width="19.140625" style="296" customWidth="1"/>
    <col min="2" max="2" width="8" style="296" bestFit="1" customWidth="1"/>
    <col min="3" max="3" width="10" style="296" customWidth="1"/>
    <col min="4" max="4" width="10.5703125" style="296" customWidth="1"/>
    <col min="5" max="6" width="10.85546875" style="296" customWidth="1"/>
    <col min="7" max="7" width="11" style="296" customWidth="1"/>
    <col min="8" max="8" width="11.140625" style="296" customWidth="1"/>
    <col min="9" max="9" width="10.5703125" style="296" customWidth="1"/>
    <col min="10" max="10" width="11" style="296" customWidth="1"/>
    <col min="11" max="11" width="10.140625" style="296" customWidth="1"/>
    <col min="12" max="12" width="10.5703125" style="296" customWidth="1"/>
    <col min="13" max="13" width="10.42578125" style="296" customWidth="1"/>
    <col min="14" max="14" width="10.85546875" style="296" customWidth="1"/>
    <col min="15" max="15" width="9.140625" style="296"/>
    <col min="16" max="16" width="11.5703125" style="296" bestFit="1" customWidth="1"/>
    <col min="17" max="16384" width="9.140625" style="296"/>
  </cols>
  <sheetData>
    <row r="2" spans="1:14" x14ac:dyDescent="0.2">
      <c r="A2" s="295" t="s">
        <v>2152</v>
      </c>
    </row>
    <row r="3" spans="1:14" x14ac:dyDescent="0.2">
      <c r="A3" s="348" t="s">
        <v>14</v>
      </c>
      <c r="B3" s="348"/>
      <c r="C3" s="296">
        <v>2010</v>
      </c>
      <c r="D3" s="296">
        <v>2015</v>
      </c>
      <c r="E3" s="296">
        <v>2020</v>
      </c>
      <c r="F3" s="296">
        <v>2025</v>
      </c>
      <c r="G3" s="296">
        <v>2030</v>
      </c>
      <c r="H3" s="296">
        <v>2035</v>
      </c>
      <c r="I3" s="296">
        <v>2040</v>
      </c>
      <c r="J3" s="296">
        <v>2045</v>
      </c>
      <c r="K3" s="296">
        <v>2050</v>
      </c>
      <c r="L3" s="296">
        <v>2055</v>
      </c>
    </row>
    <row r="4" spans="1:14" x14ac:dyDescent="0.2">
      <c r="A4" s="297"/>
      <c r="B4" s="297"/>
      <c r="C4" s="298"/>
      <c r="D4" s="298"/>
      <c r="E4" s="298"/>
      <c r="F4" s="298"/>
      <c r="G4" s="298"/>
      <c r="H4" s="298"/>
      <c r="I4" s="298"/>
      <c r="J4" s="298"/>
      <c r="K4" s="298"/>
      <c r="L4" s="298"/>
    </row>
    <row r="5" spans="1:14" x14ac:dyDescent="0.2">
      <c r="A5" s="299" t="s">
        <v>2009</v>
      </c>
      <c r="C5" s="300">
        <f>D22</f>
        <v>2552911</v>
      </c>
      <c r="D5" s="300">
        <f>E22</f>
        <v>2593655</v>
      </c>
      <c r="E5" s="300">
        <f>G22</f>
        <v>2647112</v>
      </c>
      <c r="F5" s="300">
        <f t="shared" ref="F5:L5" si="0">H22</f>
        <v>2760391</v>
      </c>
      <c r="G5" s="300">
        <f t="shared" si="0"/>
        <v>2820822</v>
      </c>
      <c r="H5" s="300">
        <f t="shared" si="0"/>
        <v>2860506</v>
      </c>
      <c r="I5" s="300">
        <f t="shared" si="0"/>
        <v>2894388</v>
      </c>
      <c r="J5" s="300">
        <f t="shared" si="0"/>
        <v>2928160</v>
      </c>
      <c r="K5" s="300">
        <f t="shared" si="0"/>
        <v>2956932</v>
      </c>
      <c r="L5" s="300">
        <f t="shared" si="0"/>
        <v>2980001</v>
      </c>
    </row>
    <row r="6" spans="1:14" x14ac:dyDescent="0.2">
      <c r="A6" s="299" t="s">
        <v>2010</v>
      </c>
      <c r="C6" s="300">
        <f>D21</f>
        <v>1385108</v>
      </c>
      <c r="D6" s="300">
        <f>E21</f>
        <v>1423160</v>
      </c>
      <c r="E6" s="300">
        <f>G21</f>
        <v>1454816</v>
      </c>
      <c r="F6" s="300">
        <f t="shared" ref="F6:L6" si="1">H21</f>
        <v>1515667</v>
      </c>
      <c r="G6" s="300">
        <f t="shared" si="1"/>
        <v>1548245</v>
      </c>
      <c r="H6" s="300">
        <f t="shared" si="1"/>
        <v>1573786</v>
      </c>
      <c r="I6" s="300">
        <f t="shared" si="1"/>
        <v>1595881</v>
      </c>
      <c r="J6" s="300">
        <f t="shared" si="1"/>
        <v>1616845</v>
      </c>
      <c r="K6" s="300">
        <f t="shared" si="1"/>
        <v>1633550</v>
      </c>
      <c r="L6" s="300">
        <f t="shared" si="1"/>
        <v>1646673</v>
      </c>
    </row>
    <row r="7" spans="1:14" x14ac:dyDescent="0.2">
      <c r="A7" s="299" t="s">
        <v>2011</v>
      </c>
      <c r="C7" s="300">
        <f>D23</f>
        <v>1585873</v>
      </c>
      <c r="D7" s="300">
        <f>E23</f>
        <v>1636537</v>
      </c>
      <c r="E7" s="300">
        <f>G23</f>
        <v>1668548</v>
      </c>
      <c r="F7" s="300">
        <f t="shared" ref="F7:L7" si="2">H23</f>
        <v>1698050</v>
      </c>
      <c r="G7" s="300">
        <f t="shared" si="2"/>
        <v>1735482</v>
      </c>
      <c r="H7" s="300">
        <f t="shared" si="2"/>
        <v>1754534</v>
      </c>
      <c r="I7" s="300">
        <f t="shared" si="2"/>
        <v>1768412</v>
      </c>
      <c r="J7" s="300">
        <f t="shared" si="2"/>
        <v>1781885</v>
      </c>
      <c r="K7" s="300">
        <f t="shared" si="2"/>
        <v>1791292</v>
      </c>
      <c r="L7" s="300">
        <f t="shared" si="2"/>
        <v>1796986</v>
      </c>
    </row>
    <row r="8" spans="1:14" x14ac:dyDescent="0.2">
      <c r="A8" s="299" t="s">
        <v>2012</v>
      </c>
      <c r="C8" s="300">
        <f>D25</f>
        <v>468730</v>
      </c>
      <c r="D8" s="300">
        <f>E25</f>
        <v>477525</v>
      </c>
      <c r="E8" s="300">
        <f>G25</f>
        <v>484897</v>
      </c>
      <c r="F8" s="300">
        <f t="shared" ref="F8:L8" si="3">H25</f>
        <v>491202</v>
      </c>
      <c r="G8" s="300">
        <f t="shared" si="3"/>
        <v>495047</v>
      </c>
      <c r="H8" s="300">
        <f t="shared" si="3"/>
        <v>498769</v>
      </c>
      <c r="I8" s="300">
        <f t="shared" si="3"/>
        <v>502327</v>
      </c>
      <c r="J8" s="300">
        <f t="shared" si="3"/>
        <v>505464</v>
      </c>
      <c r="K8" s="300">
        <f t="shared" si="3"/>
        <v>507920</v>
      </c>
      <c r="L8" s="300">
        <f t="shared" si="3"/>
        <v>510354</v>
      </c>
    </row>
    <row r="9" spans="1:14" x14ac:dyDescent="0.2">
      <c r="A9" s="299" t="s">
        <v>2013</v>
      </c>
      <c r="C9" s="300">
        <f>D24</f>
        <v>2250002</v>
      </c>
      <c r="D9" s="300">
        <f>E24</f>
        <v>2294943</v>
      </c>
      <c r="E9" s="300">
        <f>G24</f>
        <v>2349324</v>
      </c>
      <c r="F9" s="300">
        <f t="shared" ref="F9:L9" si="4">H24</f>
        <v>2418636</v>
      </c>
      <c r="G9" s="300">
        <f t="shared" si="4"/>
        <v>2463405</v>
      </c>
      <c r="H9" s="300">
        <f t="shared" si="4"/>
        <v>2483716</v>
      </c>
      <c r="I9" s="300">
        <f t="shared" si="4"/>
        <v>2500457</v>
      </c>
      <c r="J9" s="300">
        <f t="shared" si="4"/>
        <v>2517076</v>
      </c>
      <c r="K9" s="300">
        <f t="shared" si="4"/>
        <v>2528763</v>
      </c>
      <c r="L9" s="300">
        <f t="shared" si="4"/>
        <v>2537200</v>
      </c>
    </row>
    <row r="10" spans="1:14" x14ac:dyDescent="0.2">
      <c r="A10" s="297" t="s">
        <v>2014</v>
      </c>
      <c r="B10" s="297"/>
      <c r="C10" s="298">
        <v>0</v>
      </c>
      <c r="D10" s="298">
        <v>0</v>
      </c>
      <c r="E10" s="298">
        <v>0</v>
      </c>
      <c r="F10" s="298">
        <v>0</v>
      </c>
      <c r="G10" s="298">
        <v>0</v>
      </c>
      <c r="H10" s="298">
        <v>0</v>
      </c>
      <c r="I10" s="298">
        <v>0</v>
      </c>
      <c r="J10" s="298">
        <v>0</v>
      </c>
      <c r="K10" s="298">
        <v>0</v>
      </c>
      <c r="L10" s="298">
        <v>0</v>
      </c>
      <c r="M10" s="298">
        <v>0</v>
      </c>
      <c r="N10" s="298">
        <v>0</v>
      </c>
    </row>
    <row r="11" spans="1:14" x14ac:dyDescent="0.2">
      <c r="A11" s="297" t="s">
        <v>2015</v>
      </c>
      <c r="B11" s="297"/>
      <c r="C11" s="298">
        <v>0</v>
      </c>
      <c r="D11" s="298">
        <v>0</v>
      </c>
      <c r="E11" s="298">
        <v>0</v>
      </c>
      <c r="F11" s="298">
        <v>0</v>
      </c>
      <c r="G11" s="298">
        <v>0</v>
      </c>
      <c r="H11" s="298">
        <v>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</row>
    <row r="12" spans="1:14" x14ac:dyDescent="0.2">
      <c r="A12" s="297" t="s">
        <v>2016</v>
      </c>
      <c r="B12" s="297"/>
      <c r="C12" s="298">
        <v>0</v>
      </c>
      <c r="D12" s="298">
        <v>0</v>
      </c>
      <c r="E12" s="298">
        <v>0</v>
      </c>
      <c r="F12" s="298">
        <v>0</v>
      </c>
      <c r="G12" s="298">
        <v>0</v>
      </c>
      <c r="H12" s="298">
        <v>0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</row>
    <row r="15" spans="1:14" ht="18.75" x14ac:dyDescent="0.3">
      <c r="C15" s="301" t="s">
        <v>2153</v>
      </c>
      <c r="D15" s="302"/>
      <c r="E15" s="302"/>
      <c r="F15" s="302"/>
      <c r="G15" s="302"/>
      <c r="H15" s="302"/>
      <c r="I15" s="302"/>
      <c r="J15" s="302"/>
      <c r="K15" s="302"/>
      <c r="L15" s="303"/>
      <c r="M15" s="302"/>
      <c r="N15" s="302"/>
    </row>
    <row r="17" spans="3:14" ht="15.75" thickBot="1" x14ac:dyDescent="0.3">
      <c r="C17" s="304"/>
      <c r="D17" s="305"/>
      <c r="E17" s="305"/>
      <c r="F17" s="305"/>
      <c r="G17" s="306" t="s">
        <v>2154</v>
      </c>
      <c r="H17" s="305"/>
      <c r="I17" s="305"/>
      <c r="J17" s="305"/>
      <c r="K17" s="305"/>
      <c r="L17" s="305"/>
      <c r="M17" s="305"/>
      <c r="N17" s="307"/>
    </row>
    <row r="18" spans="3:14" ht="15.75" thickBot="1" x14ac:dyDescent="0.3">
      <c r="C18" s="308" t="s">
        <v>2155</v>
      </c>
      <c r="D18" s="309">
        <v>2010</v>
      </c>
      <c r="E18" s="309">
        <v>2015</v>
      </c>
      <c r="F18" s="309">
        <v>2017</v>
      </c>
      <c r="G18" s="309">
        <v>2020</v>
      </c>
      <c r="H18" s="309">
        <v>2025</v>
      </c>
      <c r="I18" s="309">
        <v>2030</v>
      </c>
      <c r="J18" s="309">
        <v>2035</v>
      </c>
      <c r="K18" s="309">
        <v>2040</v>
      </c>
      <c r="L18" s="309">
        <v>2045</v>
      </c>
      <c r="M18" s="309">
        <v>2050</v>
      </c>
      <c r="N18" s="310">
        <v>2055</v>
      </c>
    </row>
    <row r="19" spans="3:14" ht="15" x14ac:dyDescent="0.25">
      <c r="C19" s="311" t="s">
        <v>2156</v>
      </c>
      <c r="D19" s="312">
        <v>22282010</v>
      </c>
      <c r="E19" s="312">
        <v>22645974</v>
      </c>
      <c r="F19" s="312">
        <v>22869314</v>
      </c>
      <c r="G19" s="312">
        <v>22927085.63963785</v>
      </c>
      <c r="H19" s="312">
        <v>23395598.510214098</v>
      </c>
      <c r="I19" s="312">
        <v>23807304.689128444</v>
      </c>
      <c r="J19" s="312">
        <v>24406004.242965091</v>
      </c>
      <c r="K19" s="312">
        <v>24862623.125566598</v>
      </c>
      <c r="L19" s="312">
        <v>25193199.391554654</v>
      </c>
      <c r="M19" s="312">
        <v>25508291.71949321</v>
      </c>
      <c r="N19" s="313">
        <v>25807114.04743176</v>
      </c>
    </row>
    <row r="20" spans="3:14" x14ac:dyDescent="0.2">
      <c r="C20" s="314"/>
      <c r="D20" s="315"/>
      <c r="E20" s="315"/>
      <c r="F20" s="315"/>
      <c r="G20" s="315"/>
      <c r="H20" s="315"/>
      <c r="I20" s="315"/>
      <c r="J20" s="315"/>
      <c r="K20" s="315"/>
      <c r="L20" s="315"/>
      <c r="M20" s="315"/>
      <c r="N20" s="316"/>
    </row>
    <row r="21" spans="3:14" ht="15" x14ac:dyDescent="0.25">
      <c r="C21" s="314" t="s">
        <v>2157</v>
      </c>
      <c r="D21" s="317">
        <v>1385108</v>
      </c>
      <c r="E21" s="317">
        <v>1423160</v>
      </c>
      <c r="F21" s="317">
        <v>1443220</v>
      </c>
      <c r="G21" s="317">
        <v>1454816</v>
      </c>
      <c r="H21" s="317">
        <v>1515667</v>
      </c>
      <c r="I21" s="317">
        <v>1548245</v>
      </c>
      <c r="J21" s="317">
        <v>1573786</v>
      </c>
      <c r="K21" s="317">
        <v>1595881</v>
      </c>
      <c r="L21" s="317">
        <v>1616845</v>
      </c>
      <c r="M21" s="317">
        <v>1633550</v>
      </c>
      <c r="N21" s="318">
        <v>1646673</v>
      </c>
    </row>
    <row r="22" spans="3:14" ht="15" x14ac:dyDescent="0.25">
      <c r="C22" s="314" t="s">
        <v>2158</v>
      </c>
      <c r="D22" s="317">
        <v>2552911</v>
      </c>
      <c r="E22" s="317">
        <v>2593655</v>
      </c>
      <c r="F22" s="317">
        <v>2650441</v>
      </c>
      <c r="G22" s="317">
        <v>2647112</v>
      </c>
      <c r="H22" s="317">
        <v>2760391</v>
      </c>
      <c r="I22" s="317">
        <v>2820822</v>
      </c>
      <c r="J22" s="317">
        <v>2860506</v>
      </c>
      <c r="K22" s="317">
        <v>2894388</v>
      </c>
      <c r="L22" s="317">
        <v>2928160</v>
      </c>
      <c r="M22" s="317">
        <v>2956932</v>
      </c>
      <c r="N22" s="318">
        <v>2980001</v>
      </c>
    </row>
    <row r="23" spans="3:14" ht="15" x14ac:dyDescent="0.25">
      <c r="C23" s="314" t="s">
        <v>2159</v>
      </c>
      <c r="D23" s="317">
        <v>1585873</v>
      </c>
      <c r="E23" s="317">
        <v>1636537</v>
      </c>
      <c r="F23" s="317">
        <v>1663244</v>
      </c>
      <c r="G23" s="317">
        <v>1668548</v>
      </c>
      <c r="H23" s="317">
        <v>1698050</v>
      </c>
      <c r="I23" s="317">
        <v>1735482</v>
      </c>
      <c r="J23" s="317">
        <v>1754534</v>
      </c>
      <c r="K23" s="317">
        <v>1768412</v>
      </c>
      <c r="L23" s="317">
        <v>1781885</v>
      </c>
      <c r="M23" s="317">
        <v>1791292</v>
      </c>
      <c r="N23" s="318">
        <v>1796986</v>
      </c>
    </row>
    <row r="24" spans="3:14" ht="15" x14ac:dyDescent="0.25">
      <c r="C24" s="314" t="s">
        <v>2160</v>
      </c>
      <c r="D24" s="317">
        <v>2250002</v>
      </c>
      <c r="E24" s="317">
        <v>2294943</v>
      </c>
      <c r="F24" s="317">
        <v>2323062</v>
      </c>
      <c r="G24" s="317">
        <v>2349324</v>
      </c>
      <c r="H24" s="317">
        <v>2418636</v>
      </c>
      <c r="I24" s="317">
        <v>2463405</v>
      </c>
      <c r="J24" s="317">
        <v>2483716</v>
      </c>
      <c r="K24" s="317">
        <v>2500457</v>
      </c>
      <c r="L24" s="317">
        <v>2517076</v>
      </c>
      <c r="M24" s="317">
        <v>2528763</v>
      </c>
      <c r="N24" s="318">
        <v>2537200</v>
      </c>
    </row>
    <row r="25" spans="3:14" ht="15" x14ac:dyDescent="0.25">
      <c r="C25" s="314" t="s">
        <v>2161</v>
      </c>
      <c r="D25" s="317">
        <v>468730</v>
      </c>
      <c r="E25" s="317">
        <v>477525</v>
      </c>
      <c r="F25" s="317">
        <v>482793</v>
      </c>
      <c r="G25" s="317">
        <v>484897</v>
      </c>
      <c r="H25" s="317">
        <v>491202</v>
      </c>
      <c r="I25" s="317">
        <v>495047</v>
      </c>
      <c r="J25" s="317">
        <v>498769</v>
      </c>
      <c r="K25" s="317">
        <v>502327</v>
      </c>
      <c r="L25" s="317">
        <v>505464</v>
      </c>
      <c r="M25" s="317">
        <v>507920</v>
      </c>
      <c r="N25" s="318">
        <v>510354</v>
      </c>
    </row>
    <row r="26" spans="3:14" ht="15" x14ac:dyDescent="0.25">
      <c r="C26" s="319" t="s">
        <v>2162</v>
      </c>
      <c r="D26" s="320">
        <v>8242624</v>
      </c>
      <c r="E26" s="320">
        <v>8425820</v>
      </c>
      <c r="F26" s="320">
        <v>8562760</v>
      </c>
      <c r="G26" s="320">
        <v>8604697</v>
      </c>
      <c r="H26" s="320">
        <v>8883946</v>
      </c>
      <c r="I26" s="320">
        <v>9063001</v>
      </c>
      <c r="J26" s="320">
        <v>9171311</v>
      </c>
      <c r="K26" s="320">
        <v>9261465</v>
      </c>
      <c r="L26" s="320">
        <v>9349430</v>
      </c>
      <c r="M26" s="320">
        <v>9418457</v>
      </c>
      <c r="N26" s="321">
        <v>9471214</v>
      </c>
    </row>
    <row r="27" spans="3:14" ht="15" x14ac:dyDescent="0.25">
      <c r="C27" s="314"/>
      <c r="D27" s="317"/>
      <c r="E27" s="317"/>
      <c r="F27" s="317"/>
      <c r="G27" s="317"/>
      <c r="H27" s="317"/>
      <c r="I27" s="317"/>
      <c r="J27" s="317"/>
      <c r="K27" s="317"/>
      <c r="L27" s="317"/>
      <c r="M27" s="317"/>
      <c r="N27" s="318"/>
    </row>
    <row r="28" spans="3:14" ht="15" x14ac:dyDescent="0.25">
      <c r="C28" s="314" t="s">
        <v>2163</v>
      </c>
      <c r="D28" s="317">
        <v>1339532</v>
      </c>
      <c r="E28" s="317">
        <v>1354612</v>
      </c>
      <c r="F28" s="317">
        <v>1363069</v>
      </c>
      <c r="G28" s="317">
        <v>1354851.6344447683</v>
      </c>
      <c r="H28" s="317">
        <v>1363996.0763591118</v>
      </c>
      <c r="I28" s="317">
        <v>1383373.7977540721</v>
      </c>
      <c r="J28" s="317">
        <v>1440707.8046219647</v>
      </c>
      <c r="K28" s="317">
        <v>1479799.3596150898</v>
      </c>
      <c r="L28" s="317">
        <v>1493006.7646163718</v>
      </c>
      <c r="M28" s="317">
        <v>1520307.8998954839</v>
      </c>
      <c r="N28" s="318">
        <v>1547609.0351745952</v>
      </c>
    </row>
    <row r="29" spans="3:14" ht="15" x14ac:dyDescent="0.25">
      <c r="C29" s="314" t="s">
        <v>2164</v>
      </c>
      <c r="D29" s="317">
        <v>1493350</v>
      </c>
      <c r="E29" s="317">
        <v>1501373</v>
      </c>
      <c r="F29" s="317">
        <v>1497595</v>
      </c>
      <c r="G29" s="317">
        <v>1500733.7011922752</v>
      </c>
      <c r="H29" s="317">
        <v>1515083.6522569708</v>
      </c>
      <c r="I29" s="317">
        <v>1535434.0138771769</v>
      </c>
      <c r="J29" s="317">
        <v>1593636.4155116219</v>
      </c>
      <c r="K29" s="317">
        <v>1632768.0874010834</v>
      </c>
      <c r="L29" s="317">
        <v>1653572.8903253928</v>
      </c>
      <c r="M29" s="317">
        <v>1673843.5828978668</v>
      </c>
      <c r="N29" s="318">
        <v>1694114.2754703406</v>
      </c>
    </row>
    <row r="30" spans="3:14" ht="15" x14ac:dyDescent="0.25">
      <c r="C30" s="319" t="s">
        <v>2165</v>
      </c>
      <c r="D30" s="320">
        <v>2832882</v>
      </c>
      <c r="E30" s="320">
        <v>2855985</v>
      </c>
      <c r="F30" s="320">
        <v>2860664</v>
      </c>
      <c r="G30" s="320">
        <v>2855585.3356370432</v>
      </c>
      <c r="H30" s="320">
        <v>2879079.7286160826</v>
      </c>
      <c r="I30" s="320">
        <v>2918807.8116312493</v>
      </c>
      <c r="J30" s="320">
        <v>3034344.2201335868</v>
      </c>
      <c r="K30" s="320">
        <v>3112567.447016173</v>
      </c>
      <c r="L30" s="320">
        <v>3146579.6549417647</v>
      </c>
      <c r="M30" s="320">
        <v>3194151.4827933507</v>
      </c>
      <c r="N30" s="321">
        <v>3241723.3106449358</v>
      </c>
    </row>
    <row r="31" spans="3:14" x14ac:dyDescent="0.2">
      <c r="C31" s="314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6"/>
    </row>
    <row r="32" spans="3:14" ht="15" x14ac:dyDescent="0.25">
      <c r="C32" s="314" t="s">
        <v>2166</v>
      </c>
      <c r="D32" s="317">
        <v>297488</v>
      </c>
      <c r="E32" s="317">
        <v>296928</v>
      </c>
      <c r="F32" s="317">
        <v>295685</v>
      </c>
      <c r="G32" s="317">
        <v>298977.79566266143</v>
      </c>
      <c r="H32" s="317">
        <v>302732.65236657241</v>
      </c>
      <c r="I32" s="317">
        <v>306660.67676538677</v>
      </c>
      <c r="J32" s="317">
        <v>311938.99411355215</v>
      </c>
      <c r="K32" s="317">
        <v>315980.56105162273</v>
      </c>
      <c r="L32" s="317">
        <v>317344.12597599567</v>
      </c>
      <c r="M32" s="317">
        <v>318344.55988287245</v>
      </c>
      <c r="N32" s="318">
        <v>319344.99378974916</v>
      </c>
    </row>
    <row r="33" spans="3:14" ht="15" x14ac:dyDescent="0.25">
      <c r="C33" s="314" t="s">
        <v>2167</v>
      </c>
      <c r="D33" s="317">
        <v>372813</v>
      </c>
      <c r="E33" s="317">
        <v>375384</v>
      </c>
      <c r="F33" s="317">
        <v>378174</v>
      </c>
      <c r="G33" s="317">
        <v>382921.63772893755</v>
      </c>
      <c r="H33" s="317">
        <v>396312.83877196908</v>
      </c>
      <c r="I33" s="317">
        <v>413156.10717555054</v>
      </c>
      <c r="J33" s="317">
        <v>433294.92319579888</v>
      </c>
      <c r="K33" s="317">
        <v>452288.12916970358</v>
      </c>
      <c r="L33" s="317">
        <v>468309.59862645913</v>
      </c>
      <c r="M33" s="317">
        <v>484819.81944942416</v>
      </c>
      <c r="N33" s="318">
        <v>501330.04027238954</v>
      </c>
    </row>
    <row r="34" spans="3:14" ht="15" x14ac:dyDescent="0.25">
      <c r="C34" s="314" t="s">
        <v>2168</v>
      </c>
      <c r="D34" s="317">
        <v>99710</v>
      </c>
      <c r="E34" s="317">
        <v>99488</v>
      </c>
      <c r="F34" s="317">
        <v>99464</v>
      </c>
      <c r="G34" s="317">
        <v>98918.598555008954</v>
      </c>
      <c r="H34" s="317">
        <v>99186.725461239781</v>
      </c>
      <c r="I34" s="317">
        <v>101004.72586532279</v>
      </c>
      <c r="J34" s="317">
        <v>104221.03873137363</v>
      </c>
      <c r="K34" s="317">
        <v>106525.76492063206</v>
      </c>
      <c r="L34" s="317">
        <v>107613.96649003384</v>
      </c>
      <c r="M34" s="317">
        <v>108090.02014885875</v>
      </c>
      <c r="N34" s="318">
        <v>108566.07380768364</v>
      </c>
    </row>
    <row r="35" spans="3:14" ht="15" x14ac:dyDescent="0.25">
      <c r="C35" s="314" t="s">
        <v>2169</v>
      </c>
      <c r="D35" s="317">
        <v>311687</v>
      </c>
      <c r="E35" s="317">
        <v>320688</v>
      </c>
      <c r="F35" s="317">
        <v>325027</v>
      </c>
      <c r="G35" s="317">
        <v>321338.11776587472</v>
      </c>
      <c r="H35" s="317">
        <v>332005.76535745792</v>
      </c>
      <c r="I35" s="317">
        <v>343483.74374885252</v>
      </c>
      <c r="J35" s="317">
        <v>360101.10294553346</v>
      </c>
      <c r="K35" s="317">
        <v>376094.95227130438</v>
      </c>
      <c r="L35" s="317">
        <v>390376.66119592346</v>
      </c>
      <c r="M35" s="317">
        <v>405819.47793397633</v>
      </c>
      <c r="N35" s="318">
        <v>421262.29467202816</v>
      </c>
    </row>
    <row r="36" spans="3:14" ht="15" x14ac:dyDescent="0.25">
      <c r="C36" s="314" t="s">
        <v>2170</v>
      </c>
      <c r="D36" s="317">
        <v>77547</v>
      </c>
      <c r="E36" s="317">
        <v>76330</v>
      </c>
      <c r="F36" s="317">
        <v>75783</v>
      </c>
      <c r="G36" s="317">
        <v>79676.041298407828</v>
      </c>
      <c r="H36" s="317">
        <v>81832.682772488595</v>
      </c>
      <c r="I36" s="317">
        <v>83347.004519522103</v>
      </c>
      <c r="J36" s="317">
        <v>86641.984267516324</v>
      </c>
      <c r="K36" s="317">
        <v>87146.426766513396</v>
      </c>
      <c r="L36" s="317">
        <v>87055.056760774416</v>
      </c>
      <c r="M36" s="317">
        <v>86735.021037172584</v>
      </c>
      <c r="N36" s="318">
        <v>86414.985313570767</v>
      </c>
    </row>
    <row r="37" spans="3:14" ht="15" x14ac:dyDescent="0.25">
      <c r="C37" s="314" t="s">
        <v>2171</v>
      </c>
      <c r="D37" s="317">
        <v>182493</v>
      </c>
      <c r="E37" s="317">
        <v>181300</v>
      </c>
      <c r="F37" s="317">
        <v>180129</v>
      </c>
      <c r="G37" s="317">
        <v>182026.76393740327</v>
      </c>
      <c r="H37" s="317">
        <v>183140.18780810985</v>
      </c>
      <c r="I37" s="317">
        <v>183766.7142044279</v>
      </c>
      <c r="J37" s="317">
        <v>186835.96128658776</v>
      </c>
      <c r="K37" s="317">
        <v>186221.38366757624</v>
      </c>
      <c r="L37" s="317">
        <v>184028.58971246262</v>
      </c>
      <c r="M37" s="317">
        <v>181786.35309834473</v>
      </c>
      <c r="N37" s="318">
        <v>179544.11648422689</v>
      </c>
    </row>
    <row r="38" spans="3:14" ht="15" x14ac:dyDescent="0.25">
      <c r="C38" s="314" t="s">
        <v>2172</v>
      </c>
      <c r="D38" s="317">
        <v>949113</v>
      </c>
      <c r="E38" s="317">
        <v>967315</v>
      </c>
      <c r="F38" s="317">
        <v>975321</v>
      </c>
      <c r="G38" s="317">
        <v>968823.24416655814</v>
      </c>
      <c r="H38" s="317">
        <v>969276.6113427137</v>
      </c>
      <c r="I38" s="317">
        <v>975584.97062936611</v>
      </c>
      <c r="J38" s="317">
        <v>995610.57338691584</v>
      </c>
      <c r="K38" s="317">
        <v>1008589.6335076409</v>
      </c>
      <c r="L38" s="317">
        <v>1009784.6634265136</v>
      </c>
      <c r="M38" s="317">
        <v>1008043.9438137878</v>
      </c>
      <c r="N38" s="318">
        <v>1006303.2242010621</v>
      </c>
    </row>
    <row r="39" spans="3:14" ht="15" x14ac:dyDescent="0.25">
      <c r="C39" s="319" t="s">
        <v>2173</v>
      </c>
      <c r="D39" s="320">
        <v>2290851</v>
      </c>
      <c r="E39" s="320">
        <v>2317433</v>
      </c>
      <c r="F39" s="320">
        <v>2329583</v>
      </c>
      <c r="G39" s="320">
        <v>2332682.1991148517</v>
      </c>
      <c r="H39" s="320">
        <v>2364487.463880551</v>
      </c>
      <c r="I39" s="320">
        <v>2407003.9429084286</v>
      </c>
      <c r="J39" s="320">
        <v>2478644.5779272784</v>
      </c>
      <c r="K39" s="320">
        <v>2532846.8513549934</v>
      </c>
      <c r="L39" s="320">
        <v>2564512.6621881626</v>
      </c>
      <c r="M39" s="320">
        <v>2593639.1953644371</v>
      </c>
      <c r="N39" s="321">
        <v>2622765.7285407106</v>
      </c>
    </row>
    <row r="40" spans="3:14" x14ac:dyDescent="0.2">
      <c r="C40" s="314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6"/>
    </row>
    <row r="41" spans="3:14" ht="15" x14ac:dyDescent="0.25">
      <c r="C41" s="314" t="s">
        <v>2174</v>
      </c>
      <c r="D41" s="317">
        <v>905116</v>
      </c>
      <c r="E41" s="317">
        <v>926330</v>
      </c>
      <c r="F41" s="317">
        <v>937920</v>
      </c>
      <c r="G41" s="317">
        <v>929861.1755908872</v>
      </c>
      <c r="H41" s="317">
        <v>944937.1486301343</v>
      </c>
      <c r="I41" s="317">
        <v>965414.47231825825</v>
      </c>
      <c r="J41" s="317">
        <v>997118.07523139124</v>
      </c>
      <c r="K41" s="317">
        <v>1028379.3458931874</v>
      </c>
      <c r="L41" s="317">
        <v>1055613.3140252668</v>
      </c>
      <c r="M41" s="317">
        <v>1083869.0830562692</v>
      </c>
      <c r="N41" s="318">
        <v>1112124.8520872723</v>
      </c>
    </row>
    <row r="42" spans="3:14" ht="15" x14ac:dyDescent="0.25">
      <c r="C42" s="314" t="s">
        <v>2175</v>
      </c>
      <c r="D42" s="317">
        <v>783969</v>
      </c>
      <c r="E42" s="317">
        <v>791609</v>
      </c>
      <c r="F42" s="317">
        <v>800401</v>
      </c>
      <c r="G42" s="317">
        <v>800275.704941276</v>
      </c>
      <c r="H42" s="317">
        <v>812141.67452091549</v>
      </c>
      <c r="I42" s="317">
        <v>822080.67341986077</v>
      </c>
      <c r="J42" s="317">
        <v>856747.32511697861</v>
      </c>
      <c r="K42" s="317">
        <v>879863.39422633732</v>
      </c>
      <c r="L42" s="317">
        <v>900210.59778298344</v>
      </c>
      <c r="M42" s="317">
        <v>920334.52426989796</v>
      </c>
      <c r="N42" s="318">
        <v>940458.45075681247</v>
      </c>
    </row>
    <row r="43" spans="3:14" ht="15" x14ac:dyDescent="0.25">
      <c r="C43" s="314" t="s">
        <v>2176</v>
      </c>
      <c r="D43" s="317">
        <v>634266</v>
      </c>
      <c r="E43" s="317">
        <v>662619</v>
      </c>
      <c r="F43" s="317">
        <v>679756</v>
      </c>
      <c r="G43" s="317">
        <v>675059.71521561546</v>
      </c>
      <c r="H43" s="317">
        <v>698570.2094586828</v>
      </c>
      <c r="I43" s="317">
        <v>719878.37869208027</v>
      </c>
      <c r="J43" s="317">
        <v>760716.05487357278</v>
      </c>
      <c r="K43" s="317">
        <v>794388.39985623583</v>
      </c>
      <c r="L43" s="317">
        <v>824306.32078450173</v>
      </c>
      <c r="M43" s="317">
        <v>856947.00527298776</v>
      </c>
      <c r="N43" s="318">
        <v>889587.68976147473</v>
      </c>
    </row>
    <row r="44" spans="3:14" ht="15" x14ac:dyDescent="0.25">
      <c r="C44" s="314" t="s">
        <v>2177</v>
      </c>
      <c r="D44" s="317">
        <v>127351</v>
      </c>
      <c r="E44" s="317">
        <v>126250</v>
      </c>
      <c r="F44" s="317">
        <v>125717</v>
      </c>
      <c r="G44" s="317">
        <v>126922.18439817756</v>
      </c>
      <c r="H44" s="317">
        <v>127051.07300583272</v>
      </c>
      <c r="I44" s="317">
        <v>127632.49573063671</v>
      </c>
      <c r="J44" s="317">
        <v>130229.54718272311</v>
      </c>
      <c r="K44" s="317">
        <v>131183.00129398768</v>
      </c>
      <c r="L44" s="317">
        <v>132030.81859691354</v>
      </c>
      <c r="M44" s="317">
        <v>132858.0361428847</v>
      </c>
      <c r="N44" s="318">
        <v>133685.25368885585</v>
      </c>
    </row>
    <row r="45" spans="3:14" ht="15" x14ac:dyDescent="0.25">
      <c r="C45" s="314" t="s">
        <v>2178</v>
      </c>
      <c r="D45" s="317">
        <v>367511</v>
      </c>
      <c r="E45" s="317">
        <v>370212</v>
      </c>
      <c r="F45" s="317">
        <v>373362</v>
      </c>
      <c r="G45" s="317">
        <v>387644.65989025013</v>
      </c>
      <c r="H45" s="317">
        <v>390091.09109296382</v>
      </c>
      <c r="I45" s="317">
        <v>392365.4005679813</v>
      </c>
      <c r="J45" s="317">
        <v>405454.57868452073</v>
      </c>
      <c r="K45" s="317">
        <v>409909.61318010371</v>
      </c>
      <c r="L45" s="317">
        <v>412348.48949270364</v>
      </c>
      <c r="M45" s="317">
        <v>415235.72592458344</v>
      </c>
      <c r="N45" s="318">
        <v>418122.96235646319</v>
      </c>
    </row>
    <row r="46" spans="3:14" ht="15" x14ac:dyDescent="0.25">
      <c r="C46" s="314" t="s">
        <v>2179</v>
      </c>
      <c r="D46" s="317">
        <v>809858</v>
      </c>
      <c r="E46" s="317">
        <v>830300</v>
      </c>
      <c r="F46" s="317">
        <v>837288</v>
      </c>
      <c r="G46" s="317">
        <v>837396.49952474108</v>
      </c>
      <c r="H46" s="317">
        <v>854612.61828578427</v>
      </c>
      <c r="I46" s="317">
        <v>871636.00118120341</v>
      </c>
      <c r="J46" s="317">
        <v>896182.700229496</v>
      </c>
      <c r="K46" s="317">
        <v>915202.34826303995</v>
      </c>
      <c r="L46" s="317">
        <v>927323.0470353046</v>
      </c>
      <c r="M46" s="317">
        <v>939723.12594224326</v>
      </c>
      <c r="N46" s="318">
        <v>952123.2048491817</v>
      </c>
    </row>
    <row r="47" spans="3:14" ht="15" x14ac:dyDescent="0.25">
      <c r="C47" s="314" t="s">
        <v>2180</v>
      </c>
      <c r="D47" s="317">
        <v>630380</v>
      </c>
      <c r="E47" s="317">
        <v>629185</v>
      </c>
      <c r="F47" s="317">
        <v>627551</v>
      </c>
      <c r="G47" s="317">
        <v>630213.4671841003</v>
      </c>
      <c r="H47" s="317">
        <v>632218.71132229886</v>
      </c>
      <c r="I47" s="317">
        <v>633313.11071218061</v>
      </c>
      <c r="J47" s="317">
        <v>645950.9134711863</v>
      </c>
      <c r="K47" s="317">
        <v>659384.53781704907</v>
      </c>
      <c r="L47" s="317">
        <v>665963.36147824908</v>
      </c>
      <c r="M47" s="317">
        <v>669624.11531515408</v>
      </c>
      <c r="N47" s="318">
        <v>673284.86915205908</v>
      </c>
    </row>
    <row r="48" spans="3:14" ht="15" x14ac:dyDescent="0.25">
      <c r="C48" s="314" t="s">
        <v>2181</v>
      </c>
      <c r="D48" s="317">
        <v>492276</v>
      </c>
      <c r="E48" s="317">
        <v>498192</v>
      </c>
      <c r="F48" s="317">
        <v>498847</v>
      </c>
      <c r="G48" s="317">
        <v>500828.69081287913</v>
      </c>
      <c r="H48" s="317">
        <v>502637.0322791732</v>
      </c>
      <c r="I48" s="317">
        <v>505283.88372875884</v>
      </c>
      <c r="J48" s="317">
        <v>513851.81814365392</v>
      </c>
      <c r="K48" s="317">
        <v>518916.33050406573</v>
      </c>
      <c r="L48" s="317">
        <v>524363.34053316922</v>
      </c>
      <c r="M48" s="317">
        <v>528759.58968486427</v>
      </c>
      <c r="N48" s="318">
        <v>533155.83883655933</v>
      </c>
    </row>
    <row r="49" spans="3:14" ht="15" x14ac:dyDescent="0.25">
      <c r="C49" s="314" t="s">
        <v>2182</v>
      </c>
      <c r="D49" s="317">
        <v>576567</v>
      </c>
      <c r="E49" s="317">
        <v>583450</v>
      </c>
      <c r="F49" s="317">
        <v>589699</v>
      </c>
      <c r="G49" s="317">
        <v>597538.67019668035</v>
      </c>
      <c r="H49" s="317">
        <v>616016.96399196796</v>
      </c>
      <c r="I49" s="317">
        <v>638917.28383133258</v>
      </c>
      <c r="J49" s="317">
        <v>663763.71007945214</v>
      </c>
      <c r="K49" s="317">
        <v>686473.46737373667</v>
      </c>
      <c r="L49" s="317">
        <v>707129.37960175332</v>
      </c>
      <c r="M49" s="317">
        <v>727652.76563792652</v>
      </c>
      <c r="N49" s="318">
        <v>748176.1516741002</v>
      </c>
    </row>
    <row r="50" spans="3:14" ht="15" x14ac:dyDescent="0.25">
      <c r="C50" s="314" t="s">
        <v>2183</v>
      </c>
      <c r="D50" s="317">
        <v>501226</v>
      </c>
      <c r="E50" s="317">
        <v>507574</v>
      </c>
      <c r="F50" s="317">
        <v>510563</v>
      </c>
      <c r="G50" s="317">
        <v>515028.94307536195</v>
      </c>
      <c r="H50" s="317">
        <v>524617.50881148234</v>
      </c>
      <c r="I50" s="317">
        <v>535108.89005111414</v>
      </c>
      <c r="J50" s="317">
        <v>558962.57344087819</v>
      </c>
      <c r="K50" s="317">
        <v>574966.52766926005</v>
      </c>
      <c r="L50" s="317">
        <v>588040.87607417675</v>
      </c>
      <c r="M50" s="317">
        <v>599627.97817642824</v>
      </c>
      <c r="N50" s="318">
        <v>611215.08027868019</v>
      </c>
    </row>
    <row r="51" spans="3:14" ht="15" x14ac:dyDescent="0.25">
      <c r="C51" s="314" t="s">
        <v>2184</v>
      </c>
      <c r="D51" s="317">
        <v>323444</v>
      </c>
      <c r="E51" s="317">
        <v>330604</v>
      </c>
      <c r="F51" s="317">
        <v>333316</v>
      </c>
      <c r="G51" s="317">
        <v>336521.00377304386</v>
      </c>
      <c r="H51" s="317">
        <v>341783.97687344026</v>
      </c>
      <c r="I51" s="317">
        <v>346042.94073108799</v>
      </c>
      <c r="J51" s="317">
        <v>353811.27295780019</v>
      </c>
      <c r="K51" s="317">
        <v>360296.60228011518</v>
      </c>
      <c r="L51" s="317">
        <v>363036.86332008184</v>
      </c>
      <c r="M51" s="317">
        <v>363485.66538389894</v>
      </c>
      <c r="N51" s="318">
        <v>363934.46744771604</v>
      </c>
    </row>
    <row r="52" spans="3:14" ht="15" x14ac:dyDescent="0.25">
      <c r="C52" s="314" t="s">
        <v>2185</v>
      </c>
      <c r="D52" s="317">
        <v>149265</v>
      </c>
      <c r="E52" s="317">
        <v>145930</v>
      </c>
      <c r="F52" s="317">
        <v>143570</v>
      </c>
      <c r="G52" s="317">
        <v>146004.02363973393</v>
      </c>
      <c r="H52" s="317">
        <v>146474.2376603685</v>
      </c>
      <c r="I52" s="317">
        <v>146865.63690766488</v>
      </c>
      <c r="J52" s="317">
        <v>149705.16697107808</v>
      </c>
      <c r="K52" s="317">
        <v>151604.2154745984</v>
      </c>
      <c r="L52" s="317">
        <v>151761.93450705733</v>
      </c>
      <c r="M52" s="317">
        <v>152336.55196429396</v>
      </c>
      <c r="N52" s="318">
        <v>152911.16942153059</v>
      </c>
    </row>
    <row r="53" spans="3:14" ht="15" x14ac:dyDescent="0.25">
      <c r="C53" s="314" t="s">
        <v>2186</v>
      </c>
      <c r="D53" s="317">
        <v>536499</v>
      </c>
      <c r="E53" s="317">
        <v>548744</v>
      </c>
      <c r="F53" s="317">
        <v>557320</v>
      </c>
      <c r="G53" s="317">
        <v>554211.6895821509</v>
      </c>
      <c r="H53" s="317">
        <v>563661.88719481626</v>
      </c>
      <c r="I53" s="317">
        <v>576296.86200078088</v>
      </c>
      <c r="J53" s="317">
        <v>595930.34838379896</v>
      </c>
      <c r="K53" s="317">
        <v>616884.9860245504</v>
      </c>
      <c r="L53" s="317">
        <v>634789.29247292061</v>
      </c>
      <c r="M53" s="317">
        <v>652580.966616511</v>
      </c>
      <c r="N53" s="318">
        <v>670372.64076010045</v>
      </c>
    </row>
    <row r="54" spans="3:14" ht="15" x14ac:dyDescent="0.25">
      <c r="C54" s="314" t="s">
        <v>2187</v>
      </c>
      <c r="D54" s="317">
        <v>108692</v>
      </c>
      <c r="E54" s="317">
        <v>107226</v>
      </c>
      <c r="F54" s="317">
        <v>107088</v>
      </c>
      <c r="G54" s="317">
        <v>109717.39458483338</v>
      </c>
      <c r="H54" s="317">
        <v>110796.43944481299</v>
      </c>
      <c r="I54" s="317">
        <v>111472.73938195177</v>
      </c>
      <c r="J54" s="317">
        <v>113885.75896962485</v>
      </c>
      <c r="K54" s="317">
        <v>114573.19726428758</v>
      </c>
      <c r="L54" s="317">
        <v>115128.62692641994</v>
      </c>
      <c r="M54" s="317">
        <v>115320.18027352684</v>
      </c>
      <c r="N54" s="318">
        <v>115511.73362063375</v>
      </c>
    </row>
    <row r="55" spans="3:14" ht="15" x14ac:dyDescent="0.25">
      <c r="C55" s="319" t="s">
        <v>2188</v>
      </c>
      <c r="D55" s="320">
        <v>6946420</v>
      </c>
      <c r="E55" s="320">
        <v>7058225</v>
      </c>
      <c r="F55" s="320">
        <v>7122398</v>
      </c>
      <c r="G55" s="320">
        <v>7147223.8224097313</v>
      </c>
      <c r="H55" s="320">
        <v>7265610.5725726737</v>
      </c>
      <c r="I55" s="320">
        <v>7392308.7692548931</v>
      </c>
      <c r="J55" s="320">
        <v>7642309.843736154</v>
      </c>
      <c r="K55" s="320">
        <v>7842025.9671205543</v>
      </c>
      <c r="L55" s="320">
        <v>8002046.262631502</v>
      </c>
      <c r="M55" s="320">
        <v>8158355.3136614719</v>
      </c>
      <c r="N55" s="321">
        <v>8314664.3646914382</v>
      </c>
    </row>
    <row r="56" spans="3:14" ht="15" x14ac:dyDescent="0.25">
      <c r="C56" s="314"/>
      <c r="D56" s="317"/>
      <c r="E56" s="317"/>
      <c r="F56" s="317"/>
      <c r="G56" s="317"/>
      <c r="H56" s="317"/>
      <c r="I56" s="317"/>
      <c r="J56" s="317"/>
      <c r="K56" s="317"/>
      <c r="L56" s="317"/>
      <c r="M56" s="317"/>
      <c r="N56" s="318"/>
    </row>
    <row r="57" spans="3:14" ht="15" x14ac:dyDescent="0.25">
      <c r="C57" s="314" t="s">
        <v>2189</v>
      </c>
      <c r="D57" s="317">
        <v>916829</v>
      </c>
      <c r="E57" s="317">
        <v>939983</v>
      </c>
      <c r="F57" s="317">
        <v>947328</v>
      </c>
      <c r="G57" s="317">
        <v>944218.87389912666</v>
      </c>
      <c r="H57" s="317">
        <v>953407.23740133876</v>
      </c>
      <c r="I57" s="317">
        <v>970386.65184623282</v>
      </c>
      <c r="J57" s="317">
        <v>1007000.5631008456</v>
      </c>
      <c r="K57" s="317">
        <v>1036974.0673636955</v>
      </c>
      <c r="L57" s="317">
        <v>1059029.8113990752</v>
      </c>
      <c r="M57" s="317">
        <v>1078947.9782225394</v>
      </c>
      <c r="N57" s="318">
        <v>1098866.1450460041</v>
      </c>
    </row>
    <row r="58" spans="3:14" ht="15" x14ac:dyDescent="0.25">
      <c r="C58" s="314" t="s">
        <v>2190</v>
      </c>
      <c r="D58" s="317">
        <v>189927</v>
      </c>
      <c r="E58" s="317">
        <v>186304</v>
      </c>
      <c r="F58" s="317">
        <v>184454</v>
      </c>
      <c r="G58" s="317">
        <v>183698.96474593616</v>
      </c>
      <c r="H58" s="317">
        <v>180485.82329841959</v>
      </c>
      <c r="I58" s="317">
        <v>177584.46061457961</v>
      </c>
      <c r="J58" s="317">
        <v>174954.0070570856</v>
      </c>
      <c r="K58" s="317">
        <v>170067.20527619679</v>
      </c>
      <c r="L58" s="317">
        <v>163014.99104097701</v>
      </c>
      <c r="M58" s="317">
        <v>155294.21149016311</v>
      </c>
      <c r="N58" s="318">
        <v>147573.43193934904</v>
      </c>
    </row>
    <row r="59" spans="3:14" ht="15" x14ac:dyDescent="0.25">
      <c r="C59" s="314" t="s">
        <v>2191</v>
      </c>
      <c r="D59" s="317">
        <v>862477</v>
      </c>
      <c r="E59" s="317">
        <v>862224</v>
      </c>
      <c r="F59" s="317">
        <v>862127</v>
      </c>
      <c r="G59" s="317">
        <v>858979.4438311595</v>
      </c>
      <c r="H59" s="317">
        <v>868581.68444502912</v>
      </c>
      <c r="I59" s="317">
        <v>878212.05287306022</v>
      </c>
      <c r="J59" s="317">
        <v>897440.0310101402</v>
      </c>
      <c r="K59" s="317">
        <v>906676.58743498684</v>
      </c>
      <c r="L59" s="317">
        <v>908586.00935317285</v>
      </c>
      <c r="M59" s="317">
        <v>909446.53796124691</v>
      </c>
      <c r="N59" s="318">
        <v>910307.06656932109</v>
      </c>
    </row>
    <row r="60" spans="3:14" ht="15.75" thickBot="1" x14ac:dyDescent="0.3">
      <c r="C60" s="322" t="s">
        <v>2192</v>
      </c>
      <c r="D60" s="323">
        <v>1969233</v>
      </c>
      <c r="E60" s="323">
        <v>1988511</v>
      </c>
      <c r="F60" s="323">
        <v>1993909</v>
      </c>
      <c r="G60" s="323">
        <v>1986897.2824762224</v>
      </c>
      <c r="H60" s="323">
        <v>2002474.7451447875</v>
      </c>
      <c r="I60" s="323">
        <v>2026183.1653338727</v>
      </c>
      <c r="J60" s="323">
        <v>2079394.6011680714</v>
      </c>
      <c r="K60" s="323">
        <v>2113717.8600748791</v>
      </c>
      <c r="L60" s="323">
        <v>2130630.8117932249</v>
      </c>
      <c r="M60" s="323">
        <v>2143688.7276739497</v>
      </c>
      <c r="N60" s="324">
        <v>2156746.6435546745</v>
      </c>
    </row>
  </sheetData>
  <mergeCells count="1">
    <mergeCell ref="A3:B3"/>
  </mergeCells>
  <phoneticPr fontId="16" type="noConversion"/>
  <pageMargins left="0.75" right="0.75" top="0.5" bottom="0.5" header="0.5" footer="0.5"/>
  <pageSetup scale="3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60"/>
  <sheetViews>
    <sheetView workbookViewId="0">
      <selection activeCell="C33" sqref="C33"/>
    </sheetView>
  </sheetViews>
  <sheetFormatPr defaultColWidth="23.42578125" defaultRowHeight="14.25" x14ac:dyDescent="0.2"/>
  <cols>
    <col min="1" max="1" width="63.5703125" style="24" bestFit="1" customWidth="1"/>
    <col min="2" max="2" width="11" style="24" customWidth="1"/>
    <col min="3" max="3" width="13.140625" style="24" hidden="1" customWidth="1"/>
    <col min="4" max="4" width="9" style="24" hidden="1" customWidth="1"/>
    <col min="5" max="5" width="15.140625" style="24" hidden="1" customWidth="1"/>
    <col min="6" max="6" width="13.140625" style="24" hidden="1" customWidth="1"/>
    <col min="7" max="7" width="8" style="24" hidden="1" customWidth="1"/>
    <col min="8" max="8" width="15.140625" style="24" hidden="1" customWidth="1"/>
    <col min="9" max="9" width="13.140625" style="24" customWidth="1"/>
    <col min="10" max="10" width="9" style="24" bestFit="1" customWidth="1"/>
    <col min="11" max="11" width="15.140625" style="24" bestFit="1" customWidth="1"/>
    <col min="12" max="12" width="14.140625" style="104" bestFit="1" customWidth="1"/>
    <col min="13" max="13" width="10.140625" style="24" customWidth="1"/>
    <col min="14" max="14" width="16.5703125" style="24" customWidth="1"/>
    <col min="15" max="15" width="13.5703125" style="24" customWidth="1"/>
    <col min="16" max="16" width="23.42578125" style="24"/>
    <col min="17" max="17" width="10" style="24" customWidth="1"/>
    <col min="18" max="16384" width="23.42578125" style="24"/>
  </cols>
  <sheetData>
    <row r="1" spans="1:17" ht="15.75" customHeight="1" x14ac:dyDescent="0.25">
      <c r="A1" s="350"/>
      <c r="B1" s="350"/>
      <c r="C1" s="351" t="s">
        <v>2193</v>
      </c>
      <c r="D1" s="351"/>
      <c r="E1" s="351"/>
      <c r="F1" s="351" t="s">
        <v>2194</v>
      </c>
      <c r="G1" s="351"/>
      <c r="H1" s="351"/>
      <c r="I1" s="351" t="s">
        <v>2195</v>
      </c>
      <c r="J1" s="351"/>
      <c r="K1" s="351"/>
      <c r="L1" s="103">
        <f>1.05505585262*10^-6</f>
        <v>1.05505585262E-6</v>
      </c>
      <c r="M1" s="325"/>
      <c r="N1" s="325"/>
      <c r="O1" s="168" t="s">
        <v>2196</v>
      </c>
      <c r="P1" s="170" t="s">
        <v>2197</v>
      </c>
      <c r="Q1" s="168"/>
    </row>
    <row r="2" spans="1:17" ht="15" customHeight="1" x14ac:dyDescent="0.2">
      <c r="A2" s="352" t="s">
        <v>2198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M2" s="325"/>
      <c r="N2" s="325"/>
      <c r="O2" s="325"/>
      <c r="P2" s="325"/>
      <c r="Q2" s="325"/>
    </row>
    <row r="3" spans="1:17" ht="15.75" customHeight="1" x14ac:dyDescent="0.2">
      <c r="A3" s="105" t="s">
        <v>2199</v>
      </c>
      <c r="B3" s="105"/>
      <c r="C3" s="105"/>
      <c r="D3" s="105"/>
      <c r="E3" s="105"/>
      <c r="F3" s="105"/>
      <c r="G3" s="105"/>
      <c r="H3" s="105"/>
      <c r="I3" s="105" t="s">
        <v>2024</v>
      </c>
      <c r="J3" s="105" t="s">
        <v>2200</v>
      </c>
      <c r="K3" s="105" t="s">
        <v>2201</v>
      </c>
      <c r="L3" s="106" t="s">
        <v>2202</v>
      </c>
      <c r="M3" s="325"/>
      <c r="N3" s="105" t="s">
        <v>2024</v>
      </c>
      <c r="O3" s="105" t="s">
        <v>2200</v>
      </c>
      <c r="P3" s="105" t="s">
        <v>2201</v>
      </c>
      <c r="Q3" s="325"/>
    </row>
    <row r="4" spans="1:17" x14ac:dyDescent="0.2">
      <c r="A4" s="328" t="s">
        <v>2203</v>
      </c>
      <c r="B4" s="328" t="s">
        <v>2031</v>
      </c>
      <c r="C4" s="328">
        <v>498239306</v>
      </c>
      <c r="D4" s="328">
        <v>1354474</v>
      </c>
      <c r="E4" s="328">
        <v>18384023.219999999</v>
      </c>
      <c r="F4" s="328">
        <v>491812064</v>
      </c>
      <c r="G4" s="328">
        <v>1337001</v>
      </c>
      <c r="H4" s="328">
        <v>18146870.989999998</v>
      </c>
      <c r="I4" s="328">
        <v>507050151</v>
      </c>
      <c r="J4" s="328">
        <v>1378426</v>
      </c>
      <c r="K4" s="328">
        <v>18709125.579999998</v>
      </c>
      <c r="L4" s="107">
        <f>K4*L$1</f>
        <v>19.739172440581548</v>
      </c>
      <c r="M4" s="325"/>
      <c r="N4" s="107">
        <v>515783660.89999998</v>
      </c>
      <c r="O4" s="107">
        <v>1402475.3019999999</v>
      </c>
      <c r="P4" s="107">
        <v>19033904.489999998</v>
      </c>
      <c r="Q4" s="107">
        <f>P4*L$1</f>
        <v>20.081832330384593</v>
      </c>
    </row>
    <row r="5" spans="1:17" x14ac:dyDescent="0.2">
      <c r="A5" s="328" t="s">
        <v>2204</v>
      </c>
      <c r="B5" s="328" t="s">
        <v>2031</v>
      </c>
      <c r="C5" s="328">
        <v>267675096</v>
      </c>
      <c r="D5" s="328">
        <v>779887</v>
      </c>
      <c r="E5" s="328">
        <v>10430946.82</v>
      </c>
      <c r="F5" s="328">
        <v>237973212</v>
      </c>
      <c r="G5" s="328">
        <v>693349</v>
      </c>
      <c r="H5" s="328">
        <v>9273503.4299999997</v>
      </c>
      <c r="I5" s="328">
        <v>260158943</v>
      </c>
      <c r="J5" s="328">
        <v>757988</v>
      </c>
      <c r="K5" s="328">
        <v>10138052.199999999</v>
      </c>
      <c r="L5" s="107">
        <f t="shared" ref="L5:L60" si="0">K5*L$1</f>
        <v>10.696211307777066</v>
      </c>
      <c r="M5" s="325"/>
      <c r="N5" s="107">
        <v>216097053.5</v>
      </c>
      <c r="O5" s="107">
        <v>629741.05449999997</v>
      </c>
      <c r="P5" s="107">
        <v>8422137.7670000009</v>
      </c>
      <c r="Q5" s="107">
        <f t="shared" ref="Q5:Q7" si="1">P5*L$1</f>
        <v>8.885825742645288</v>
      </c>
    </row>
    <row r="6" spans="1:17" x14ac:dyDescent="0.2">
      <c r="A6" s="328" t="s">
        <v>2205</v>
      </c>
      <c r="B6" s="328" t="s">
        <v>2031</v>
      </c>
      <c r="C6" s="328">
        <v>738901866</v>
      </c>
      <c r="D6" s="328">
        <v>2217745</v>
      </c>
      <c r="E6" s="328">
        <v>29648234.550000001</v>
      </c>
      <c r="F6" s="328">
        <v>346561003</v>
      </c>
      <c r="G6" s="328">
        <v>1040171</v>
      </c>
      <c r="H6" s="328">
        <v>13905665.1</v>
      </c>
      <c r="I6" s="328">
        <v>201715682</v>
      </c>
      <c r="J6" s="328">
        <v>605431</v>
      </c>
      <c r="K6" s="328">
        <v>8093786.3700000001</v>
      </c>
      <c r="L6" s="107">
        <f t="shared" si="0"/>
        <v>8.5393966795244847</v>
      </c>
      <c r="M6" s="325"/>
      <c r="N6" s="107">
        <v>0</v>
      </c>
      <c r="O6" s="107">
        <v>0</v>
      </c>
      <c r="P6" s="107">
        <v>0</v>
      </c>
      <c r="Q6" s="107">
        <f t="shared" si="1"/>
        <v>0</v>
      </c>
    </row>
    <row r="7" spans="1:17" x14ac:dyDescent="0.2">
      <c r="A7" s="328" t="s">
        <v>2073</v>
      </c>
      <c r="B7" s="328" t="s">
        <v>2031</v>
      </c>
      <c r="C7" s="328">
        <v>197098</v>
      </c>
      <c r="D7" s="108">
        <v>0</v>
      </c>
      <c r="E7" s="328">
        <v>6728.79</v>
      </c>
      <c r="F7" s="328">
        <v>39461668</v>
      </c>
      <c r="G7" s="108">
        <v>80</v>
      </c>
      <c r="H7" s="328">
        <v>1347195.76</v>
      </c>
      <c r="I7" s="328">
        <v>31639191</v>
      </c>
      <c r="J7" s="108">
        <v>64</v>
      </c>
      <c r="K7" s="328">
        <v>1080141.47</v>
      </c>
      <c r="L7" s="107">
        <f t="shared" si="0"/>
        <v>1.1396095795810701</v>
      </c>
      <c r="M7" s="325"/>
      <c r="N7" s="107">
        <v>61123133.82</v>
      </c>
      <c r="O7" s="107">
        <v>106.0859397</v>
      </c>
      <c r="P7" s="107">
        <v>2086981.5419999999</v>
      </c>
      <c r="Q7" s="107">
        <f t="shared" si="1"/>
        <v>2.201882090197012</v>
      </c>
    </row>
    <row r="8" spans="1:17" x14ac:dyDescent="0.2">
      <c r="A8" s="328" t="s">
        <v>138</v>
      </c>
      <c r="B8" s="328" t="s">
        <v>2206</v>
      </c>
      <c r="C8" s="328">
        <v>14168364734</v>
      </c>
      <c r="D8" s="328">
        <v>5860795</v>
      </c>
      <c r="E8" s="328">
        <v>142251024.18000001</v>
      </c>
      <c r="F8" s="328">
        <v>15653318348</v>
      </c>
      <c r="G8" s="328">
        <v>4623479</v>
      </c>
      <c r="H8" s="328">
        <v>137096240.02000001</v>
      </c>
      <c r="I8" s="328">
        <v>15164274320</v>
      </c>
      <c r="J8" s="328">
        <v>4439199</v>
      </c>
      <c r="K8" s="328">
        <v>132250770.44</v>
      </c>
      <c r="L8" s="107">
        <f>K8*L$1</f>
        <v>139.53194936622609</v>
      </c>
      <c r="M8" s="325"/>
      <c r="N8" s="107">
        <v>15414984038</v>
      </c>
      <c r="O8" s="107">
        <v>4455164.92</v>
      </c>
      <c r="P8" s="169">
        <v>52595925.539999999</v>
      </c>
      <c r="Q8" s="169">
        <f>P8*L$1</f>
        <v>55.491639064942731</v>
      </c>
    </row>
    <row r="9" spans="1:17" x14ac:dyDescent="0.2">
      <c r="A9" s="328" t="s">
        <v>2207</v>
      </c>
      <c r="B9" s="328" t="s">
        <v>2035</v>
      </c>
      <c r="C9" s="328">
        <v>180307273</v>
      </c>
      <c r="D9" s="328">
        <v>9089420</v>
      </c>
      <c r="E9" s="328">
        <v>179443211.69</v>
      </c>
      <c r="F9" s="328">
        <v>176778626</v>
      </c>
      <c r="G9" s="328">
        <v>8911539</v>
      </c>
      <c r="H9" s="328">
        <v>175931474.55000001</v>
      </c>
      <c r="I9" s="328">
        <v>187300788</v>
      </c>
      <c r="J9" s="328">
        <v>9441968</v>
      </c>
      <c r="K9" s="328">
        <v>186403212.56999999</v>
      </c>
      <c r="L9" s="107">
        <f t="shared" si="0"/>
        <v>196.66580036914843</v>
      </c>
      <c r="M9" s="325"/>
      <c r="N9" s="107">
        <v>206201008.40000001</v>
      </c>
      <c r="O9" s="107">
        <v>10396604.67</v>
      </c>
      <c r="P9" s="107">
        <v>205212859.59999999</v>
      </c>
      <c r="Q9" s="107">
        <f>P9*L$1</f>
        <v>216.51102855386634</v>
      </c>
    </row>
    <row r="10" spans="1:17" x14ac:dyDescent="0.2">
      <c r="A10" s="328" t="s">
        <v>2037</v>
      </c>
      <c r="B10" s="328" t="s">
        <v>2038</v>
      </c>
      <c r="C10" s="328">
        <v>1998982584</v>
      </c>
      <c r="D10" s="328">
        <v>332201</v>
      </c>
      <c r="E10" s="328">
        <v>5861975.0800000001</v>
      </c>
      <c r="F10" s="328">
        <v>3035418339</v>
      </c>
      <c r="G10" s="328">
        <v>318768</v>
      </c>
      <c r="H10" s="328">
        <v>6567956.1200000001</v>
      </c>
      <c r="I10" s="328">
        <v>2914003579</v>
      </c>
      <c r="J10" s="328">
        <v>322749</v>
      </c>
      <c r="K10" s="328">
        <v>6708223.3300000001</v>
      </c>
      <c r="L10" s="107">
        <f t="shared" si="0"/>
        <v>7.0775502849985257</v>
      </c>
      <c r="M10" s="325"/>
      <c r="N10" s="107">
        <v>2800861783</v>
      </c>
      <c r="O10" s="107">
        <v>285361.96850000002</v>
      </c>
      <c r="P10" s="107">
        <v>6372405.1909999996</v>
      </c>
      <c r="Q10" s="107">
        <f>P10*L$1</f>
        <v>6.7232433920306187</v>
      </c>
    </row>
    <row r="11" spans="1:17" ht="15.75" customHeight="1" x14ac:dyDescent="0.2">
      <c r="A11" s="105" t="s">
        <v>2208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9"/>
      <c r="M11" s="325"/>
      <c r="N11" s="325"/>
      <c r="O11" s="325"/>
      <c r="P11" s="325"/>
      <c r="Q11" s="107"/>
    </row>
    <row r="12" spans="1:17" x14ac:dyDescent="0.2">
      <c r="A12" s="328" t="s">
        <v>2203</v>
      </c>
      <c r="B12" s="328" t="s">
        <v>2031</v>
      </c>
      <c r="C12" s="328">
        <v>282335121</v>
      </c>
      <c r="D12" s="328">
        <v>767534</v>
      </c>
      <c r="E12" s="328">
        <v>10417595.24</v>
      </c>
      <c r="F12" s="328">
        <v>278693024</v>
      </c>
      <c r="G12" s="328">
        <v>757633</v>
      </c>
      <c r="H12" s="328">
        <v>10283209.210000001</v>
      </c>
      <c r="I12" s="328">
        <v>287327924</v>
      </c>
      <c r="J12" s="328">
        <v>781107</v>
      </c>
      <c r="K12" s="328">
        <v>10601819.59</v>
      </c>
      <c r="L12" s="107">
        <f>K12*L$1</f>
        <v>11.185511806850869</v>
      </c>
      <c r="M12" s="325"/>
      <c r="N12" s="325">
        <v>292276905</v>
      </c>
      <c r="O12" s="325">
        <v>794734.63729999994</v>
      </c>
      <c r="P12" s="325">
        <v>10785860.65</v>
      </c>
      <c r="Q12" s="107">
        <f t="shared" ref="Q12:Q26" si="2">P12*L$1</f>
        <v>11.379685404326258</v>
      </c>
    </row>
    <row r="13" spans="1:17" x14ac:dyDescent="0.2">
      <c r="A13" s="328" t="s">
        <v>2204</v>
      </c>
      <c r="B13" s="328" t="s">
        <v>2031</v>
      </c>
      <c r="C13" s="328">
        <v>47774309</v>
      </c>
      <c r="D13" s="328">
        <v>139193</v>
      </c>
      <c r="E13" s="328">
        <v>1861702.07</v>
      </c>
      <c r="F13" s="328">
        <v>42473155</v>
      </c>
      <c r="G13" s="328">
        <v>123748</v>
      </c>
      <c r="H13" s="328">
        <v>1655123.05</v>
      </c>
      <c r="I13" s="328">
        <v>46432836</v>
      </c>
      <c r="J13" s="328">
        <v>135285</v>
      </c>
      <c r="K13" s="328">
        <v>1809426.61</v>
      </c>
      <c r="L13" s="107">
        <f t="shared" si="0"/>
        <v>1.9090461347668664</v>
      </c>
      <c r="M13" s="325"/>
      <c r="N13" s="325">
        <v>38568726.170000002</v>
      </c>
      <c r="O13" s="325">
        <v>112395.3793</v>
      </c>
      <c r="P13" s="325">
        <v>1503172.3940000001</v>
      </c>
      <c r="Q13" s="107">
        <f t="shared" si="2"/>
        <v>1.5859308317865166</v>
      </c>
    </row>
    <row r="14" spans="1:17" x14ac:dyDescent="0.2">
      <c r="A14" s="328" t="s">
        <v>2205</v>
      </c>
      <c r="B14" s="328" t="s">
        <v>2031</v>
      </c>
      <c r="C14" s="328">
        <v>90670639</v>
      </c>
      <c r="D14" s="328">
        <v>272140</v>
      </c>
      <c r="E14" s="328">
        <v>3638134.51</v>
      </c>
      <c r="F14" s="328">
        <v>42526496</v>
      </c>
      <c r="G14" s="328">
        <v>127639</v>
      </c>
      <c r="H14" s="328">
        <v>1706364</v>
      </c>
      <c r="I14" s="328">
        <v>24752529</v>
      </c>
      <c r="J14" s="328">
        <v>74292</v>
      </c>
      <c r="K14" s="328">
        <v>993188.43</v>
      </c>
      <c r="L14" s="107">
        <f t="shared" si="0"/>
        <v>1.0478692658259692</v>
      </c>
      <c r="M14" s="325"/>
      <c r="N14" s="325">
        <v>0</v>
      </c>
      <c r="O14" s="325">
        <v>0</v>
      </c>
      <c r="P14" s="325">
        <v>0</v>
      </c>
      <c r="Q14" s="107">
        <f t="shared" si="2"/>
        <v>0</v>
      </c>
    </row>
    <row r="15" spans="1:17" x14ac:dyDescent="0.2">
      <c r="A15" s="328" t="s">
        <v>2073</v>
      </c>
      <c r="B15" s="328" t="s">
        <v>2031</v>
      </c>
      <c r="C15" s="328">
        <v>49615</v>
      </c>
      <c r="D15" s="108">
        <v>0</v>
      </c>
      <c r="E15" s="328">
        <v>1693.83</v>
      </c>
      <c r="F15" s="328">
        <v>9933615</v>
      </c>
      <c r="G15" s="108">
        <v>20</v>
      </c>
      <c r="H15" s="328">
        <v>339127.16</v>
      </c>
      <c r="I15" s="328">
        <v>7964477</v>
      </c>
      <c r="J15" s="108">
        <v>16</v>
      </c>
      <c r="K15" s="328">
        <v>271902.06</v>
      </c>
      <c r="L15" s="107">
        <f t="shared" si="0"/>
        <v>0.2868718597424344</v>
      </c>
      <c r="M15" s="325"/>
      <c r="N15" s="325">
        <v>15386416.130000001</v>
      </c>
      <c r="O15" s="325">
        <v>26.70482209</v>
      </c>
      <c r="P15" s="325">
        <v>525352.09609999997</v>
      </c>
      <c r="Q15" s="107">
        <f t="shared" si="2"/>
        <v>0.55427580367648965</v>
      </c>
    </row>
    <row r="16" spans="1:17" x14ac:dyDescent="0.2">
      <c r="A16" s="328" t="s">
        <v>138</v>
      </c>
      <c r="B16" s="328" t="s">
        <v>2206</v>
      </c>
      <c r="C16" s="328">
        <v>25720435183</v>
      </c>
      <c r="D16" s="328">
        <v>10639328</v>
      </c>
      <c r="E16" s="328">
        <v>258234335.15000001</v>
      </c>
      <c r="F16" s="328">
        <v>24013980197</v>
      </c>
      <c r="G16" s="328">
        <v>7092945</v>
      </c>
      <c r="H16" s="328">
        <v>210321308.22</v>
      </c>
      <c r="I16" s="328">
        <v>24094056831</v>
      </c>
      <c r="J16" s="328">
        <v>7053308</v>
      </c>
      <c r="K16" s="328">
        <v>210129249.30000001</v>
      </c>
      <c r="L16" s="107">
        <f t="shared" si="0"/>
        <v>221.69809428061205</v>
      </c>
      <c r="M16" s="325"/>
      <c r="N16" s="325">
        <v>24252105993</v>
      </c>
      <c r="O16" s="325">
        <v>7009227.6189999999</v>
      </c>
      <c r="P16" s="325">
        <v>82748185.650000006</v>
      </c>
      <c r="Q16" s="107">
        <f t="shared" si="2"/>
        <v>87.303957563718797</v>
      </c>
    </row>
    <row r="17" spans="1:17" x14ac:dyDescent="0.2">
      <c r="A17" s="328" t="s">
        <v>2207</v>
      </c>
      <c r="B17" s="328" t="s">
        <v>2035</v>
      </c>
      <c r="C17" s="328">
        <v>60301084</v>
      </c>
      <c r="D17" s="328">
        <v>3039821</v>
      </c>
      <c r="E17" s="328">
        <v>60012111.880000003</v>
      </c>
      <c r="F17" s="328">
        <v>104182740</v>
      </c>
      <c r="G17" s="328">
        <v>5251927</v>
      </c>
      <c r="H17" s="328">
        <v>103683479.84999999</v>
      </c>
      <c r="I17" s="328">
        <v>113177353</v>
      </c>
      <c r="J17" s="328">
        <v>5705352</v>
      </c>
      <c r="K17" s="328">
        <v>112634988.72</v>
      </c>
      <c r="L17" s="107">
        <f t="shared" si="0"/>
        <v>118.83620405882368</v>
      </c>
      <c r="M17" s="325"/>
      <c r="N17" s="325">
        <v>133508059</v>
      </c>
      <c r="O17" s="325">
        <v>6731443.85399999</v>
      </c>
      <c r="P17" s="325">
        <v>132868266.7</v>
      </c>
      <c r="Q17" s="107">
        <f t="shared" si="2"/>
        <v>140.18344240931006</v>
      </c>
    </row>
    <row r="18" spans="1:17" x14ac:dyDescent="0.2">
      <c r="A18" s="328" t="s">
        <v>2037</v>
      </c>
      <c r="B18" s="328" t="s">
        <v>2038</v>
      </c>
      <c r="C18" s="328">
        <v>7457786326</v>
      </c>
      <c r="D18" s="328">
        <v>1239372</v>
      </c>
      <c r="E18" s="328">
        <v>21869804.149999999</v>
      </c>
      <c r="F18" s="328">
        <v>5691660761</v>
      </c>
      <c r="G18" s="328">
        <v>597717</v>
      </c>
      <c r="H18" s="328">
        <v>12315461.65</v>
      </c>
      <c r="I18" s="328">
        <v>5463998032</v>
      </c>
      <c r="J18" s="328">
        <v>605180</v>
      </c>
      <c r="K18" s="328">
        <v>12578474.289999999</v>
      </c>
      <c r="L18" s="107">
        <f t="shared" si="0"/>
        <v>13.270992916694698</v>
      </c>
      <c r="M18" s="325"/>
      <c r="N18" s="325">
        <v>4789020634</v>
      </c>
      <c r="O18" s="325">
        <v>487922.81140000001</v>
      </c>
      <c r="P18" s="325">
        <v>10895782.199999999</v>
      </c>
      <c r="Q18" s="107">
        <f t="shared" si="2"/>
        <v>11.495658778982818</v>
      </c>
    </row>
    <row r="19" spans="1:17" ht="15.75" customHeight="1" x14ac:dyDescent="0.2">
      <c r="A19" s="105" t="s">
        <v>2209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9"/>
      <c r="M19" s="325"/>
      <c r="N19" s="325"/>
      <c r="O19" s="325"/>
      <c r="P19" s="325"/>
      <c r="Q19" s="107"/>
    </row>
    <row r="20" spans="1:17" x14ac:dyDescent="0.2">
      <c r="A20" s="328" t="s">
        <v>2203</v>
      </c>
      <c r="B20" s="328" t="s">
        <v>2031</v>
      </c>
      <c r="C20" s="328">
        <v>65089976</v>
      </c>
      <c r="D20" s="328">
        <v>176474</v>
      </c>
      <c r="E20" s="328">
        <v>2401688.54</v>
      </c>
      <c r="F20" s="328">
        <v>64250321</v>
      </c>
      <c r="G20" s="328">
        <v>174197</v>
      </c>
      <c r="H20" s="328">
        <v>2370706.98</v>
      </c>
      <c r="I20" s="328">
        <v>66241025</v>
      </c>
      <c r="J20" s="328">
        <v>179595</v>
      </c>
      <c r="K20" s="328">
        <v>2444159.91</v>
      </c>
      <c r="L20" s="107">
        <f t="shared" si="0"/>
        <v>2.5787252177846725</v>
      </c>
      <c r="M20" s="325"/>
      <c r="N20" s="325">
        <v>67381970.370000005</v>
      </c>
      <c r="O20" s="325">
        <v>182710.24119999999</v>
      </c>
      <c r="P20" s="325">
        <v>2486589.0209999899</v>
      </c>
      <c r="Q20" s="107">
        <f t="shared" si="2"/>
        <v>2.6234902996666754</v>
      </c>
    </row>
    <row r="21" spans="1:17" x14ac:dyDescent="0.2">
      <c r="A21" s="328" t="s">
        <v>2204</v>
      </c>
      <c r="B21" s="328" t="s">
        <v>2031</v>
      </c>
      <c r="C21" s="328">
        <v>10293146</v>
      </c>
      <c r="D21" s="328">
        <v>29910</v>
      </c>
      <c r="E21" s="328">
        <v>401110.39</v>
      </c>
      <c r="F21" s="328">
        <v>9150994</v>
      </c>
      <c r="G21" s="328">
        <v>26591</v>
      </c>
      <c r="H21" s="328">
        <v>356602.2</v>
      </c>
      <c r="I21" s="328">
        <v>10004121</v>
      </c>
      <c r="J21" s="328">
        <v>29070</v>
      </c>
      <c r="K21" s="328">
        <v>389847.45</v>
      </c>
      <c r="L21" s="107">
        <f t="shared" si="0"/>
        <v>0.41131083375148281</v>
      </c>
      <c r="M21" s="325"/>
      <c r="N21" s="325">
        <v>8309770.3739999998</v>
      </c>
      <c r="O21" s="325">
        <v>24149.678519999899</v>
      </c>
      <c r="P21" s="325">
        <v>323863.88319999998</v>
      </c>
      <c r="Q21" s="107">
        <f t="shared" si="2"/>
        <v>0.34169448542240005</v>
      </c>
    </row>
    <row r="22" spans="1:17" x14ac:dyDescent="0.2">
      <c r="A22" s="328" t="s">
        <v>2205</v>
      </c>
      <c r="B22" s="328" t="s">
        <v>2031</v>
      </c>
      <c r="C22" s="328">
        <v>7001414</v>
      </c>
      <c r="D22" s="328">
        <v>20959</v>
      </c>
      <c r="E22" s="328">
        <v>280929.8</v>
      </c>
      <c r="F22" s="328">
        <v>3283815</v>
      </c>
      <c r="G22" s="328">
        <v>9830</v>
      </c>
      <c r="H22" s="328">
        <v>131762.17000000001</v>
      </c>
      <c r="I22" s="328">
        <v>1911343</v>
      </c>
      <c r="J22" s="328">
        <v>5722</v>
      </c>
      <c r="K22" s="328">
        <v>76692.11</v>
      </c>
      <c r="L22" s="107">
        <f t="shared" si="0"/>
        <v>8.0914459505276828E-2</v>
      </c>
      <c r="M22" s="325"/>
      <c r="N22" s="325">
        <v>0</v>
      </c>
      <c r="O22" s="15">
        <v>0</v>
      </c>
      <c r="P22" s="15">
        <v>0</v>
      </c>
      <c r="Q22" s="107">
        <f t="shared" si="2"/>
        <v>0</v>
      </c>
    </row>
    <row r="23" spans="1:17" x14ac:dyDescent="0.2">
      <c r="A23" s="328" t="s">
        <v>2073</v>
      </c>
      <c r="B23" s="328" t="s">
        <v>2031</v>
      </c>
      <c r="C23" s="328">
        <v>8808</v>
      </c>
      <c r="D23" s="108">
        <v>0</v>
      </c>
      <c r="E23" s="328">
        <v>300.69</v>
      </c>
      <c r="F23" s="328">
        <v>1763429</v>
      </c>
      <c r="G23" s="108">
        <v>4</v>
      </c>
      <c r="H23" s="328">
        <v>60202.31</v>
      </c>
      <c r="I23" s="328">
        <v>1413865</v>
      </c>
      <c r="J23" s="108">
        <v>3</v>
      </c>
      <c r="K23" s="328">
        <v>48268.42</v>
      </c>
      <c r="L23" s="107">
        <f t="shared" si="0"/>
        <v>5.0925879017720256E-2</v>
      </c>
      <c r="M23" s="325"/>
      <c r="N23" s="325">
        <v>2731417.29</v>
      </c>
      <c r="O23" s="15">
        <v>4.7406759410000001</v>
      </c>
      <c r="P23" s="15">
        <v>93261.210819999993</v>
      </c>
      <c r="Q23" s="107">
        <f t="shared" si="2"/>
        <v>9.8395786298068652E-2</v>
      </c>
    </row>
    <row r="24" spans="1:17" x14ac:dyDescent="0.2">
      <c r="A24" s="328" t="s">
        <v>138</v>
      </c>
      <c r="B24" s="328" t="s">
        <v>2206</v>
      </c>
      <c r="C24" s="328">
        <v>8779889926</v>
      </c>
      <c r="D24" s="328">
        <v>3631833</v>
      </c>
      <c r="E24" s="328">
        <v>88150492.849999994</v>
      </c>
      <c r="F24" s="328">
        <v>8914989284</v>
      </c>
      <c r="G24" s="328">
        <v>2633196</v>
      </c>
      <c r="H24" s="328">
        <v>78080026.450000003</v>
      </c>
      <c r="I24" s="328">
        <v>8896415029</v>
      </c>
      <c r="J24" s="328">
        <v>2604342</v>
      </c>
      <c r="K24" s="328">
        <v>77587474.140000001</v>
      </c>
      <c r="L24" s="107">
        <f t="shared" si="0"/>
        <v>81.859118681409896</v>
      </c>
      <c r="M24" s="325"/>
      <c r="N24" s="325">
        <v>8939368045</v>
      </c>
      <c r="O24" s="15">
        <v>2583613.3739999998</v>
      </c>
      <c r="P24" s="15">
        <v>30501123.77</v>
      </c>
      <c r="Q24" s="107">
        <f t="shared" si="2"/>
        <v>32.180389145025501</v>
      </c>
    </row>
    <row r="25" spans="1:17" x14ac:dyDescent="0.2">
      <c r="A25" s="328" t="s">
        <v>2207</v>
      </c>
      <c r="B25" s="328" t="s">
        <v>2035</v>
      </c>
      <c r="C25" s="328">
        <v>18090325</v>
      </c>
      <c r="D25" s="328">
        <v>910137</v>
      </c>
      <c r="E25" s="328">
        <v>18003633.57</v>
      </c>
      <c r="F25" s="328">
        <v>24097257</v>
      </c>
      <c r="G25" s="328">
        <v>1212350</v>
      </c>
      <c r="H25" s="328">
        <v>23981779.420000002</v>
      </c>
      <c r="I25" s="328">
        <v>26871577</v>
      </c>
      <c r="J25" s="328">
        <v>1351928</v>
      </c>
      <c r="K25" s="328">
        <v>26742803.940000001</v>
      </c>
      <c r="L25" s="107">
        <f t="shared" si="0"/>
        <v>28.215151812366194</v>
      </c>
      <c r="M25" s="325"/>
      <c r="N25" s="325">
        <v>30970906.34</v>
      </c>
      <c r="O25" s="15">
        <v>1558076.821</v>
      </c>
      <c r="P25" s="15">
        <v>30822488.719999999</v>
      </c>
      <c r="Q25" s="107">
        <f t="shared" si="2"/>
        <v>32.51944711634993</v>
      </c>
    </row>
    <row r="26" spans="1:17" x14ac:dyDescent="0.2">
      <c r="A26" s="328" t="s">
        <v>2037</v>
      </c>
      <c r="B26" s="328" t="s">
        <v>2038</v>
      </c>
      <c r="C26" s="328">
        <v>2237335898</v>
      </c>
      <c r="D26" s="328">
        <v>371812</v>
      </c>
      <c r="E26" s="328">
        <v>6560941.2400000002</v>
      </c>
      <c r="F26" s="328">
        <v>1707498231</v>
      </c>
      <c r="G26" s="328">
        <v>179315</v>
      </c>
      <c r="H26" s="328">
        <v>3694638.5</v>
      </c>
      <c r="I26" s="328">
        <v>1639199412</v>
      </c>
      <c r="J26" s="328">
        <v>181554</v>
      </c>
      <c r="K26" s="328">
        <v>3773542.29</v>
      </c>
      <c r="L26" s="107">
        <f t="shared" si="0"/>
        <v>3.9812978781735771</v>
      </c>
      <c r="M26" s="325"/>
      <c r="N26" s="325">
        <v>1436706192</v>
      </c>
      <c r="O26" s="15">
        <v>146376.84359999999</v>
      </c>
      <c r="P26" s="15">
        <v>3268734.6630000002</v>
      </c>
      <c r="Q26" s="107">
        <f t="shared" si="2"/>
        <v>3.4486976368600133</v>
      </c>
    </row>
    <row r="27" spans="1:17" ht="18.75" customHeight="1" x14ac:dyDescent="0.2">
      <c r="A27" s="328" t="s">
        <v>2210</v>
      </c>
      <c r="B27" s="328" t="s">
        <v>2035</v>
      </c>
      <c r="C27" s="328">
        <v>1604831</v>
      </c>
      <c r="D27" s="328">
        <v>184401</v>
      </c>
      <c r="E27" s="329"/>
      <c r="F27" s="328">
        <v>1190333</v>
      </c>
      <c r="G27" s="328">
        <v>97663</v>
      </c>
      <c r="H27" s="329"/>
      <c r="I27" s="328">
        <v>705041</v>
      </c>
      <c r="J27" s="328">
        <v>57332</v>
      </c>
      <c r="K27" s="329"/>
      <c r="L27" s="107">
        <f t="shared" si="0"/>
        <v>0</v>
      </c>
      <c r="M27" s="325"/>
      <c r="N27" s="325"/>
      <c r="O27" s="15"/>
      <c r="P27" s="15"/>
      <c r="Q27" s="107"/>
    </row>
    <row r="28" spans="1:17" x14ac:dyDescent="0.2">
      <c r="A28" s="349" t="s">
        <v>2211</v>
      </c>
      <c r="B28" s="349"/>
      <c r="C28" s="328">
        <v>334042605</v>
      </c>
      <c r="D28" s="328">
        <v>55513</v>
      </c>
      <c r="E28" s="329"/>
      <c r="F28" s="328">
        <v>292536309</v>
      </c>
      <c r="G28" s="328">
        <v>30721</v>
      </c>
      <c r="H28" s="329"/>
      <c r="I28" s="328">
        <v>237330875</v>
      </c>
      <c r="J28" s="328">
        <v>26286</v>
      </c>
      <c r="K28" s="329"/>
      <c r="L28" s="107">
        <f t="shared" si="0"/>
        <v>0</v>
      </c>
      <c r="M28" s="325"/>
      <c r="N28" s="325"/>
      <c r="O28" s="15"/>
      <c r="P28" s="15"/>
      <c r="Q28" s="15"/>
    </row>
    <row r="29" spans="1:17" ht="15" x14ac:dyDescent="0.2">
      <c r="A29" s="330" t="s">
        <v>2212</v>
      </c>
      <c r="B29" s="330"/>
      <c r="C29" s="330"/>
      <c r="D29" s="330"/>
      <c r="E29" s="330"/>
      <c r="F29" s="330"/>
      <c r="G29" s="330"/>
      <c r="H29" s="330"/>
      <c r="I29" s="330"/>
      <c r="J29" s="330"/>
      <c r="K29" s="330"/>
      <c r="L29" s="107">
        <f t="shared" si="0"/>
        <v>0</v>
      </c>
      <c r="M29" s="325"/>
      <c r="N29" s="325"/>
      <c r="O29" s="15"/>
      <c r="P29" s="15"/>
      <c r="Q29" s="15"/>
    </row>
    <row r="30" spans="1:17" x14ac:dyDescent="0.2">
      <c r="A30" s="328" t="s">
        <v>2213</v>
      </c>
      <c r="B30" s="328" t="s">
        <v>2035</v>
      </c>
      <c r="C30" s="328">
        <v>442833</v>
      </c>
      <c r="D30" s="328">
        <v>207588</v>
      </c>
      <c r="E30" s="329"/>
      <c r="F30" s="328">
        <v>522190</v>
      </c>
      <c r="G30" s="328">
        <v>244789</v>
      </c>
      <c r="H30" s="329"/>
      <c r="I30" s="328">
        <v>560347</v>
      </c>
      <c r="J30" s="328">
        <v>262676</v>
      </c>
      <c r="K30" s="329"/>
      <c r="L30" s="107">
        <f t="shared" si="0"/>
        <v>0</v>
      </c>
      <c r="M30" s="325"/>
      <c r="N30" s="325"/>
      <c r="O30" s="15"/>
      <c r="P30" s="15"/>
      <c r="Q30" s="15"/>
    </row>
    <row r="31" spans="1:17" ht="15" x14ac:dyDescent="0.2">
      <c r="A31" s="105" t="s">
        <v>2214</v>
      </c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09"/>
      <c r="M31" s="325"/>
      <c r="N31" s="325"/>
      <c r="O31" s="15"/>
      <c r="P31" s="15"/>
      <c r="Q31" s="15"/>
    </row>
    <row r="32" spans="1:17" ht="15" x14ac:dyDescent="0.2">
      <c r="A32" s="352" t="s">
        <v>2215</v>
      </c>
      <c r="B32" s="352"/>
      <c r="C32" s="352"/>
      <c r="D32" s="352"/>
      <c r="E32" s="352"/>
      <c r="F32" s="352"/>
      <c r="G32" s="352"/>
      <c r="H32" s="352"/>
      <c r="I32" s="352"/>
      <c r="J32" s="352"/>
      <c r="K32" s="352"/>
      <c r="L32" s="107">
        <f t="shared" si="0"/>
        <v>0</v>
      </c>
      <c r="M32" s="325"/>
      <c r="N32" s="325"/>
      <c r="O32" s="15"/>
      <c r="P32" s="15"/>
      <c r="Q32" s="15"/>
    </row>
    <row r="33" spans="1:12" x14ac:dyDescent="0.2">
      <c r="A33" s="328" t="s">
        <v>2216</v>
      </c>
      <c r="B33" s="328" t="s">
        <v>2031</v>
      </c>
      <c r="C33" s="328">
        <v>2956960860</v>
      </c>
      <c r="D33" s="328">
        <v>7171573</v>
      </c>
      <c r="E33" s="328">
        <v>94897868.239999995</v>
      </c>
      <c r="F33" s="328">
        <v>2875977547</v>
      </c>
      <c r="G33" s="328">
        <v>6975163</v>
      </c>
      <c r="H33" s="328">
        <v>92298867.379999995</v>
      </c>
      <c r="I33" s="328">
        <v>2884413472</v>
      </c>
      <c r="J33" s="328">
        <v>6995622</v>
      </c>
      <c r="K33" s="328">
        <v>92569601.890000001</v>
      </c>
      <c r="L33" s="107">
        <f t="shared" si="0"/>
        <v>97.66610024874791</v>
      </c>
    </row>
    <row r="34" spans="1:12" x14ac:dyDescent="0.2">
      <c r="A34" s="328" t="s">
        <v>2217</v>
      </c>
      <c r="B34" s="328" t="s">
        <v>2031</v>
      </c>
      <c r="C34" s="328">
        <v>13636640</v>
      </c>
      <c r="D34" s="328">
        <v>36562</v>
      </c>
      <c r="E34" s="328">
        <v>504591.59</v>
      </c>
      <c r="F34" s="328">
        <v>14104152</v>
      </c>
      <c r="G34" s="328">
        <v>37816</v>
      </c>
      <c r="H34" s="328">
        <v>521890.78</v>
      </c>
      <c r="I34" s="328">
        <v>14155425</v>
      </c>
      <c r="J34" s="328">
        <v>37953</v>
      </c>
      <c r="K34" s="328">
        <v>523788</v>
      </c>
      <c r="L34" s="107">
        <f t="shared" si="0"/>
        <v>0.5526255949321246</v>
      </c>
    </row>
    <row r="35" spans="1:12" x14ac:dyDescent="0.2">
      <c r="A35" s="328" t="s">
        <v>2218</v>
      </c>
      <c r="B35" s="328" t="s">
        <v>2031</v>
      </c>
      <c r="C35" s="328">
        <v>387703944</v>
      </c>
      <c r="D35" s="328">
        <v>940306</v>
      </c>
      <c r="E35" s="328">
        <v>12442598.859999999</v>
      </c>
      <c r="F35" s="328">
        <v>401465065</v>
      </c>
      <c r="G35" s="328">
        <v>973681</v>
      </c>
      <c r="H35" s="328">
        <v>12884235.060000001</v>
      </c>
      <c r="I35" s="328">
        <v>402924507</v>
      </c>
      <c r="J35" s="328">
        <v>977220</v>
      </c>
      <c r="K35" s="328">
        <v>12931073</v>
      </c>
      <c r="L35" s="107">
        <f t="shared" si="0"/>
        <v>13.643004249306461</v>
      </c>
    </row>
    <row r="36" spans="1:12" x14ac:dyDescent="0.2">
      <c r="A36" s="328" t="s">
        <v>2219</v>
      </c>
      <c r="B36" s="328" t="s">
        <v>2031</v>
      </c>
      <c r="C36" s="328">
        <v>34436253</v>
      </c>
      <c r="D36" s="328">
        <v>92328</v>
      </c>
      <c r="E36" s="328">
        <v>1274232.05</v>
      </c>
      <c r="F36" s="328">
        <v>41467149</v>
      </c>
      <c r="G36" s="328">
        <v>111179</v>
      </c>
      <c r="H36" s="328">
        <v>1534393.72</v>
      </c>
      <c r="I36" s="328">
        <v>41617894</v>
      </c>
      <c r="J36" s="328">
        <v>111583</v>
      </c>
      <c r="K36" s="328">
        <v>1539971.69</v>
      </c>
      <c r="L36" s="107">
        <f t="shared" si="0"/>
        <v>1.6247561444036123</v>
      </c>
    </row>
    <row r="37" spans="1:12" x14ac:dyDescent="0.2">
      <c r="A37" s="328" t="s">
        <v>2220</v>
      </c>
      <c r="B37" s="328" t="s">
        <v>2031</v>
      </c>
      <c r="C37" s="328">
        <v>350949585</v>
      </c>
      <c r="D37" s="328">
        <v>941739</v>
      </c>
      <c r="E37" s="328">
        <v>12986058.960000001</v>
      </c>
      <c r="F37" s="328">
        <v>327451162</v>
      </c>
      <c r="G37" s="328">
        <v>878683</v>
      </c>
      <c r="H37" s="328">
        <v>12116555.43</v>
      </c>
      <c r="I37" s="328">
        <v>328641543</v>
      </c>
      <c r="J37" s="328">
        <v>881877</v>
      </c>
      <c r="K37" s="328">
        <v>12160602.640000001</v>
      </c>
      <c r="L37" s="107">
        <f t="shared" si="0"/>
        <v>12.830114986718224</v>
      </c>
    </row>
    <row r="38" spans="1:12" x14ac:dyDescent="0.2">
      <c r="A38" s="328" t="s">
        <v>2221</v>
      </c>
      <c r="B38" s="328" t="s">
        <v>2031</v>
      </c>
      <c r="C38" s="328">
        <v>182539690</v>
      </c>
      <c r="D38" s="328">
        <v>490133</v>
      </c>
      <c r="E38" s="328">
        <v>6754435.4199999999</v>
      </c>
      <c r="F38" s="328">
        <v>179119246</v>
      </c>
      <c r="G38" s="328">
        <v>480949</v>
      </c>
      <c r="H38" s="328">
        <v>6627870.2400000002</v>
      </c>
      <c r="I38" s="328">
        <v>183147184</v>
      </c>
      <c r="J38" s="328">
        <v>491765</v>
      </c>
      <c r="K38" s="328">
        <v>6776914.2599999998</v>
      </c>
      <c r="L38" s="107">
        <f t="shared" si="0"/>
        <v>7.1500230527169357</v>
      </c>
    </row>
    <row r="39" spans="1:12" x14ac:dyDescent="0.2">
      <c r="A39" s="328" t="s">
        <v>2222</v>
      </c>
      <c r="B39" s="328" t="s">
        <v>2031</v>
      </c>
      <c r="C39" s="328">
        <v>68793026</v>
      </c>
      <c r="D39" s="328">
        <v>184715</v>
      </c>
      <c r="E39" s="328">
        <v>2545517.92</v>
      </c>
      <c r="F39" s="328">
        <v>7164770</v>
      </c>
      <c r="G39" s="328">
        <v>19238</v>
      </c>
      <c r="H39" s="328">
        <v>265114.81</v>
      </c>
      <c r="I39" s="328">
        <v>7325887</v>
      </c>
      <c r="J39" s="328">
        <v>19671</v>
      </c>
      <c r="K39" s="328">
        <v>271076.57</v>
      </c>
      <c r="L39" s="107">
        <f t="shared" si="0"/>
        <v>0.28600092168665509</v>
      </c>
    </row>
    <row r="40" spans="1:12" x14ac:dyDescent="0.2">
      <c r="A40" s="328" t="s">
        <v>2223</v>
      </c>
      <c r="B40" s="328" t="s">
        <v>2035</v>
      </c>
      <c r="C40" s="328">
        <v>249113</v>
      </c>
      <c r="D40" s="328">
        <v>13363</v>
      </c>
      <c r="E40" s="328">
        <v>247919.07</v>
      </c>
      <c r="F40" s="328">
        <v>1441096</v>
      </c>
      <c r="G40" s="328">
        <v>77304</v>
      </c>
      <c r="H40" s="328">
        <v>1434190.08</v>
      </c>
      <c r="I40" s="328">
        <v>1173494</v>
      </c>
      <c r="J40" s="328">
        <v>62949</v>
      </c>
      <c r="K40" s="328">
        <v>1167870.5900000001</v>
      </c>
      <c r="L40" s="107">
        <f t="shared" si="0"/>
        <v>1.2321687010822724</v>
      </c>
    </row>
    <row r="41" spans="1:12" x14ac:dyDescent="0.2">
      <c r="A41" s="328" t="s">
        <v>2073</v>
      </c>
      <c r="B41" s="328" t="s">
        <v>2031</v>
      </c>
      <c r="C41" s="111" t="s">
        <v>2224</v>
      </c>
      <c r="D41" s="111" t="s">
        <v>2224</v>
      </c>
      <c r="E41" s="111" t="s">
        <v>2224</v>
      </c>
      <c r="F41" s="111" t="s">
        <v>2224</v>
      </c>
      <c r="G41" s="111" t="s">
        <v>2224</v>
      </c>
      <c r="H41" s="111" t="s">
        <v>2224</v>
      </c>
      <c r="I41" s="111" t="s">
        <v>2224</v>
      </c>
      <c r="J41" s="111" t="s">
        <v>2224</v>
      </c>
      <c r="K41" s="111" t="s">
        <v>2224</v>
      </c>
      <c r="L41" s="107"/>
    </row>
    <row r="42" spans="1:12" x14ac:dyDescent="0.2">
      <c r="A42" s="328" t="s">
        <v>2225</v>
      </c>
      <c r="B42" s="328" t="s">
        <v>2031</v>
      </c>
      <c r="C42" s="328">
        <v>371629423</v>
      </c>
      <c r="D42" s="328">
        <v>49008</v>
      </c>
      <c r="E42" s="328">
        <v>8381214.5300000003</v>
      </c>
      <c r="F42" s="328">
        <v>364160290</v>
      </c>
      <c r="G42" s="328">
        <v>48023</v>
      </c>
      <c r="H42" s="328">
        <v>8212766.0800000001</v>
      </c>
      <c r="I42" s="328">
        <v>365259775</v>
      </c>
      <c r="J42" s="328">
        <v>48168</v>
      </c>
      <c r="K42" s="328">
        <v>8237562.3399999999</v>
      </c>
      <c r="L42" s="107">
        <f t="shared" si="0"/>
        <v>8.6910883581391012</v>
      </c>
    </row>
    <row r="43" spans="1:12" ht="15" x14ac:dyDescent="0.2">
      <c r="A43" s="352" t="s">
        <v>2226</v>
      </c>
      <c r="B43" s="352"/>
      <c r="C43" s="352"/>
      <c r="D43" s="352"/>
      <c r="E43" s="352"/>
      <c r="F43" s="352"/>
      <c r="G43" s="352"/>
      <c r="H43" s="352"/>
      <c r="I43" s="352"/>
      <c r="J43" s="352"/>
      <c r="K43" s="352"/>
      <c r="L43" s="107">
        <f t="shared" si="0"/>
        <v>0</v>
      </c>
    </row>
    <row r="44" spans="1:12" x14ac:dyDescent="0.2">
      <c r="A44" s="328" t="s">
        <v>2227</v>
      </c>
      <c r="B44" s="328" t="s">
        <v>2206</v>
      </c>
      <c r="C44" s="328">
        <v>2728682604</v>
      </c>
      <c r="D44" s="328">
        <v>1128538</v>
      </c>
      <c r="E44" s="328">
        <v>26017291.600000001</v>
      </c>
      <c r="F44" s="328">
        <v>2819611178</v>
      </c>
      <c r="G44" s="328">
        <v>832821</v>
      </c>
      <c r="H44" s="328">
        <v>24694076.690000001</v>
      </c>
      <c r="I44" s="328">
        <v>2827567062</v>
      </c>
      <c r="J44" s="328">
        <v>827744</v>
      </c>
      <c r="K44" s="328">
        <v>24659796.739999998</v>
      </c>
      <c r="L44" s="107">
        <f t="shared" si="0"/>
        <v>26.017462874956593</v>
      </c>
    </row>
    <row r="45" spans="1:12" x14ac:dyDescent="0.2">
      <c r="A45" s="328" t="s">
        <v>2228</v>
      </c>
      <c r="B45" s="328" t="s">
        <v>2031</v>
      </c>
      <c r="C45" s="328">
        <v>5207217</v>
      </c>
      <c r="D45" s="328">
        <v>14089</v>
      </c>
      <c r="E45" s="328">
        <v>192680.36</v>
      </c>
      <c r="F45" s="328">
        <v>5457605</v>
      </c>
      <c r="G45" s="328">
        <v>14766</v>
      </c>
      <c r="H45" s="328">
        <v>201945.36</v>
      </c>
      <c r="I45" s="328">
        <v>5470547</v>
      </c>
      <c r="J45" s="328">
        <v>14801</v>
      </c>
      <c r="K45" s="328">
        <v>202424.23</v>
      </c>
      <c r="L45" s="107">
        <f t="shared" si="0"/>
        <v>0.213568868573597</v>
      </c>
    </row>
    <row r="46" spans="1:12" ht="15" x14ac:dyDescent="0.2">
      <c r="A46" s="105" t="s">
        <v>2229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09"/>
    </row>
    <row r="47" spans="1:12" x14ac:dyDescent="0.2">
      <c r="A47" s="328" t="s">
        <v>2230</v>
      </c>
      <c r="B47" s="328" t="s">
        <v>2031</v>
      </c>
      <c r="C47" s="328">
        <v>18247504</v>
      </c>
      <c r="D47" s="328">
        <v>49555</v>
      </c>
      <c r="E47" s="328">
        <v>672306.45</v>
      </c>
      <c r="F47" s="328">
        <v>13979731</v>
      </c>
      <c r="G47" s="328">
        <v>37965</v>
      </c>
      <c r="H47" s="328">
        <v>515065.69</v>
      </c>
      <c r="I47" s="328">
        <v>14092419</v>
      </c>
      <c r="J47" s="328">
        <v>38271</v>
      </c>
      <c r="K47" s="328">
        <v>519217.54</v>
      </c>
      <c r="L47" s="107">
        <f t="shared" si="0"/>
        <v>0.54780350435995895</v>
      </c>
    </row>
    <row r="48" spans="1:12" ht="15" x14ac:dyDescent="0.2">
      <c r="A48" s="352" t="s">
        <v>2231</v>
      </c>
      <c r="B48" s="352"/>
      <c r="C48" s="352"/>
      <c r="D48" s="352"/>
      <c r="E48" s="352"/>
      <c r="F48" s="352"/>
      <c r="G48" s="352"/>
      <c r="H48" s="352"/>
      <c r="I48" s="352"/>
      <c r="J48" s="352"/>
      <c r="K48" s="352"/>
      <c r="L48" s="107">
        <f t="shared" si="0"/>
        <v>0</v>
      </c>
    </row>
    <row r="49" spans="1:12" x14ac:dyDescent="0.2">
      <c r="A49" s="328" t="s">
        <v>2232</v>
      </c>
      <c r="B49" s="328" t="s">
        <v>2031</v>
      </c>
      <c r="C49" s="328">
        <v>933093</v>
      </c>
      <c r="D49" s="328">
        <v>2323</v>
      </c>
      <c r="E49" s="328">
        <v>33272.69</v>
      </c>
      <c r="F49" s="328">
        <v>849442</v>
      </c>
      <c r="G49" s="328">
        <v>2115</v>
      </c>
      <c r="H49" s="328">
        <v>31431.54</v>
      </c>
      <c r="I49" s="328">
        <v>898529</v>
      </c>
      <c r="J49" s="328">
        <v>2237</v>
      </c>
      <c r="K49" s="328">
        <v>33247.879999999997</v>
      </c>
      <c r="L49" s="107">
        <f t="shared" si="0"/>
        <v>3.5078370381207445E-2</v>
      </c>
    </row>
    <row r="50" spans="1:12" ht="15" x14ac:dyDescent="0.2">
      <c r="A50" s="352" t="s">
        <v>2233</v>
      </c>
      <c r="B50" s="352"/>
      <c r="C50" s="352"/>
      <c r="D50" s="352"/>
      <c r="E50" s="352"/>
      <c r="F50" s="352"/>
      <c r="G50" s="352"/>
      <c r="H50" s="352"/>
      <c r="I50" s="352"/>
      <c r="J50" s="352"/>
      <c r="K50" s="352"/>
      <c r="L50" s="107">
        <f t="shared" si="0"/>
        <v>0</v>
      </c>
    </row>
    <row r="51" spans="1:12" ht="15" x14ac:dyDescent="0.2">
      <c r="A51" s="352" t="s">
        <v>2234</v>
      </c>
      <c r="B51" s="352"/>
      <c r="C51" s="352"/>
      <c r="D51" s="352"/>
      <c r="E51" s="352"/>
      <c r="F51" s="352"/>
      <c r="G51" s="352"/>
      <c r="H51" s="352"/>
      <c r="I51" s="352"/>
      <c r="J51" s="352"/>
      <c r="K51" s="352"/>
      <c r="L51" s="107">
        <f t="shared" si="0"/>
        <v>0</v>
      </c>
    </row>
    <row r="52" spans="1:12" x14ac:dyDescent="0.2">
      <c r="A52" s="328" t="s">
        <v>2235</v>
      </c>
      <c r="B52" s="328" t="s">
        <v>2236</v>
      </c>
      <c r="C52" s="328">
        <v>5963979</v>
      </c>
      <c r="D52" s="328">
        <v>2786944</v>
      </c>
      <c r="E52" s="111" t="s">
        <v>2224</v>
      </c>
      <c r="F52" s="328">
        <v>4865719</v>
      </c>
      <c r="G52" s="328">
        <v>2250738</v>
      </c>
      <c r="H52" s="329"/>
      <c r="I52" s="328">
        <v>4822473</v>
      </c>
      <c r="J52" s="328">
        <v>2228484</v>
      </c>
      <c r="K52" s="329"/>
      <c r="L52" s="107">
        <f t="shared" si="0"/>
        <v>0</v>
      </c>
    </row>
    <row r="53" spans="1:12" x14ac:dyDescent="0.2">
      <c r="A53" s="328" t="s">
        <v>2237</v>
      </c>
      <c r="B53" s="328" t="s">
        <v>2236</v>
      </c>
      <c r="C53" s="328">
        <v>10059</v>
      </c>
      <c r="D53" s="328">
        <v>251475</v>
      </c>
      <c r="E53" s="111" t="s">
        <v>2224</v>
      </c>
      <c r="F53" s="328">
        <v>4154</v>
      </c>
      <c r="G53" s="328">
        <v>103852</v>
      </c>
      <c r="H53" s="329"/>
      <c r="I53" s="328">
        <v>3065</v>
      </c>
      <c r="J53" s="328">
        <v>76626</v>
      </c>
      <c r="K53" s="329"/>
      <c r="L53" s="107">
        <f t="shared" si="0"/>
        <v>0</v>
      </c>
    </row>
    <row r="54" spans="1:12" ht="15" x14ac:dyDescent="0.2">
      <c r="A54" s="352" t="s">
        <v>2238</v>
      </c>
      <c r="B54" s="352"/>
      <c r="C54" s="352"/>
      <c r="D54" s="352"/>
      <c r="E54" s="352"/>
      <c r="F54" s="352"/>
      <c r="G54" s="352"/>
      <c r="H54" s="352"/>
      <c r="I54" s="352"/>
      <c r="J54" s="352"/>
      <c r="K54" s="352"/>
      <c r="L54" s="107">
        <f t="shared" si="0"/>
        <v>0</v>
      </c>
    </row>
    <row r="55" spans="1:12" x14ac:dyDescent="0.2">
      <c r="A55" s="328" t="s">
        <v>2239</v>
      </c>
      <c r="B55" s="328" t="s">
        <v>2236</v>
      </c>
      <c r="C55" s="328">
        <v>875480</v>
      </c>
      <c r="D55" s="328">
        <v>134873</v>
      </c>
      <c r="E55" s="329"/>
      <c r="F55" s="328">
        <v>975151</v>
      </c>
      <c r="G55" s="328">
        <v>161335</v>
      </c>
      <c r="H55" s="329"/>
      <c r="I55" s="328">
        <v>982507</v>
      </c>
      <c r="J55" s="328">
        <v>137306</v>
      </c>
      <c r="K55" s="329"/>
      <c r="L55" s="107">
        <f t="shared" si="0"/>
        <v>0</v>
      </c>
    </row>
    <row r="56" spans="1:12" ht="15" x14ac:dyDescent="0.2">
      <c r="A56" s="352" t="s">
        <v>2240</v>
      </c>
      <c r="B56" s="352"/>
      <c r="C56" s="352"/>
      <c r="D56" s="352"/>
      <c r="E56" s="352"/>
      <c r="F56" s="352"/>
      <c r="G56" s="352"/>
      <c r="H56" s="352"/>
      <c r="I56" s="352"/>
      <c r="J56" s="352"/>
      <c r="K56" s="352"/>
      <c r="L56" s="107">
        <f t="shared" si="0"/>
        <v>0</v>
      </c>
    </row>
    <row r="57" spans="1:12" x14ac:dyDescent="0.2">
      <c r="A57" s="328" t="s">
        <v>2241</v>
      </c>
      <c r="B57" s="328" t="s">
        <v>2236</v>
      </c>
      <c r="C57" s="111" t="s">
        <v>2224</v>
      </c>
      <c r="D57" s="111" t="s">
        <v>2224</v>
      </c>
      <c r="E57" s="329"/>
      <c r="F57" s="111" t="s">
        <v>2224</v>
      </c>
      <c r="G57" s="328">
        <v>2910</v>
      </c>
      <c r="H57" s="329"/>
      <c r="I57" s="111" t="s">
        <v>2224</v>
      </c>
      <c r="J57" s="328">
        <v>2910</v>
      </c>
      <c r="K57" s="329"/>
      <c r="L57" s="107">
        <f t="shared" si="0"/>
        <v>0</v>
      </c>
    </row>
    <row r="58" spans="1:12" ht="15" x14ac:dyDescent="0.2">
      <c r="A58" s="105" t="s">
        <v>2242</v>
      </c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9"/>
    </row>
    <row r="59" spans="1:12" x14ac:dyDescent="0.2">
      <c r="A59" s="328" t="s">
        <v>2243</v>
      </c>
      <c r="B59" s="328" t="s">
        <v>2236</v>
      </c>
      <c r="C59" s="328">
        <v>6536</v>
      </c>
      <c r="D59" s="328">
        <v>163402</v>
      </c>
      <c r="E59" s="329"/>
      <c r="F59" s="328">
        <v>6490</v>
      </c>
      <c r="G59" s="328">
        <v>162254</v>
      </c>
      <c r="H59" s="329"/>
      <c r="I59" s="328">
        <v>5661</v>
      </c>
      <c r="J59" s="328">
        <v>141516</v>
      </c>
      <c r="K59" s="329"/>
      <c r="L59" s="107">
        <f t="shared" si="0"/>
        <v>0</v>
      </c>
    </row>
    <row r="60" spans="1:12" x14ac:dyDescent="0.2">
      <c r="A60" s="328" t="s">
        <v>2244</v>
      </c>
      <c r="B60" s="328" t="s">
        <v>2236</v>
      </c>
      <c r="C60" s="108">
        <v>286</v>
      </c>
      <c r="D60" s="328">
        <v>85120</v>
      </c>
      <c r="E60" s="329"/>
      <c r="F60" s="108">
        <v>248</v>
      </c>
      <c r="G60" s="328">
        <v>73794</v>
      </c>
      <c r="H60" s="329"/>
      <c r="I60" s="108">
        <v>254</v>
      </c>
      <c r="J60" s="328">
        <v>75841</v>
      </c>
      <c r="K60" s="329"/>
      <c r="L60" s="107">
        <f t="shared" si="0"/>
        <v>0</v>
      </c>
    </row>
  </sheetData>
  <mergeCells count="13">
    <mergeCell ref="A56:K56"/>
    <mergeCell ref="A32:K32"/>
    <mergeCell ref="A43:K43"/>
    <mergeCell ref="A48:K48"/>
    <mergeCell ref="A50:K50"/>
    <mergeCell ref="A51:K51"/>
    <mergeCell ref="A54:K54"/>
    <mergeCell ref="A28:B28"/>
    <mergeCell ref="A1:B1"/>
    <mergeCell ref="C1:E1"/>
    <mergeCell ref="F1:H1"/>
    <mergeCell ref="I1:K1"/>
    <mergeCell ref="A2:K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85546875" customWidth="1"/>
    <col min="3" max="3" width="21.42578125" customWidth="1"/>
    <col min="4" max="4" width="8.85546875" customWidth="1"/>
    <col min="5" max="5" width="18.140625" customWidth="1"/>
    <col min="6" max="6" width="10.140625" customWidth="1"/>
  </cols>
  <sheetData>
    <row r="1" spans="1:6" x14ac:dyDescent="0.2">
      <c r="A1" s="1" t="s">
        <v>2245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1998</v>
      </c>
      <c r="C7" s="1" t="s">
        <v>1999</v>
      </c>
      <c r="D7" s="1" t="s">
        <v>2000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28575</xdr:colOff>
                <xdr:row>2</xdr:row>
                <xdr:rowOff>66675</xdr:rowOff>
              </from>
              <to>
                <xdr:col>3</xdr:col>
                <xdr:colOff>581025</xdr:colOff>
                <xdr:row>4</xdr:row>
                <xdr:rowOff>38100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28575</xdr:colOff>
                <xdr:row>4</xdr:row>
                <xdr:rowOff>28575</xdr:rowOff>
              </from>
              <to>
                <xdr:col>3</xdr:col>
                <xdr:colOff>581025</xdr:colOff>
                <xdr:row>5</xdr:row>
                <xdr:rowOff>47625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28575</xdr:colOff>
                <xdr:row>3</xdr:row>
                <xdr:rowOff>0</xdr:rowOff>
              </from>
              <to>
                <xdr:col>1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4</xdr:col>
                <xdr:colOff>1000125</xdr:colOff>
                <xdr:row>5</xdr:row>
                <xdr:rowOff>47625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855468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2246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2000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28575</xdr:colOff>
                <xdr:row>3</xdr:row>
                <xdr:rowOff>28575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28575</xdr:colOff>
                <xdr:row>5</xdr:row>
                <xdr:rowOff>0</xdr:rowOff>
              </from>
              <to>
                <xdr:col>1</xdr:col>
                <xdr:colOff>9525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28575</xdr:rowOff>
              </from>
              <to>
                <xdr:col>2</xdr:col>
                <xdr:colOff>1400175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28575</xdr:colOff>
                <xdr:row>4</xdr:row>
                <xdr:rowOff>28575</xdr:rowOff>
              </from>
              <to>
                <xdr:col>1</xdr:col>
                <xdr:colOff>9525</xdr:colOff>
                <xdr:row>5</xdr:row>
                <xdr:rowOff>19050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140625" customWidth="1"/>
    <col min="3" max="3" width="24.140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140625" customWidth="1"/>
    <col min="12" max="12" width="12.5703125" customWidth="1"/>
    <col min="13" max="13" width="12.42578125" customWidth="1"/>
  </cols>
  <sheetData>
    <row r="1" spans="1:16" x14ac:dyDescent="0.2">
      <c r="A1" s="1" t="s">
        <v>2247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7</v>
      </c>
      <c r="C7" s="1" t="s">
        <v>8</v>
      </c>
      <c r="D7" s="1" t="s">
        <v>2000</v>
      </c>
      <c r="E7" s="1" t="s">
        <v>1232</v>
      </c>
      <c r="F7" s="1" t="s">
        <v>1233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28575</xdr:rowOff>
              </from>
              <to>
                <xdr:col>4</xdr:col>
                <xdr:colOff>28575</xdr:colOff>
                <xdr:row>4</xdr:row>
                <xdr:rowOff>19050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28575</xdr:colOff>
                <xdr:row>4</xdr:row>
                <xdr:rowOff>28575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28575</xdr:colOff>
                <xdr:row>5</xdr:row>
                <xdr:rowOff>28575</xdr:rowOff>
              </from>
              <to>
                <xdr:col>1</xdr:col>
                <xdr:colOff>28575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28575</xdr:colOff>
                <xdr:row>4</xdr:row>
                <xdr:rowOff>0</xdr:rowOff>
              </from>
              <to>
                <xdr:col>1</xdr:col>
                <xdr:colOff>38100</xdr:colOff>
                <xdr:row>5</xdr:row>
                <xdr:rowOff>9525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28575</xdr:colOff>
                <xdr:row>2</xdr:row>
                <xdr:rowOff>142875</xdr:rowOff>
              </from>
              <to>
                <xdr:col>6</xdr:col>
                <xdr:colOff>19050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28575</xdr:colOff>
                <xdr:row>2</xdr:row>
                <xdr:rowOff>142875</xdr:rowOff>
              </from>
              <to>
                <xdr:col>5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1590675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140625" customWidth="1"/>
    <col min="4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6</v>
      </c>
      <c r="B1" s="12"/>
    </row>
    <row r="4" spans="1:12" ht="18" customHeight="1" x14ac:dyDescent="0.2"/>
    <row r="7" spans="1:12" x14ac:dyDescent="0.2">
      <c r="B7" s="1" t="s">
        <v>7</v>
      </c>
      <c r="C7" s="1" t="s">
        <v>8</v>
      </c>
      <c r="D7" s="1" t="s">
        <v>9</v>
      </c>
      <c r="E7" s="1" t="s">
        <v>10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276225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5</xdr:col>
                <xdr:colOff>9525</xdr:colOff>
                <xdr:row>5</xdr:row>
                <xdr:rowOff>104775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28575</xdr:colOff>
                <xdr:row>4</xdr:row>
                <xdr:rowOff>28575</xdr:rowOff>
              </from>
              <to>
                <xdr:col>4</xdr:col>
                <xdr:colOff>9525</xdr:colOff>
                <xdr:row>5</xdr:row>
                <xdr:rowOff>104775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28575</xdr:colOff>
                <xdr:row>4</xdr:row>
                <xdr:rowOff>28575</xdr:rowOff>
              </from>
              <to>
                <xdr:col>5</xdr:col>
                <xdr:colOff>1828800</xdr:colOff>
                <xdr:row>5</xdr:row>
                <xdr:rowOff>104775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2248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1998</v>
      </c>
      <c r="C7" s="1" t="s">
        <v>1999</v>
      </c>
      <c r="D7" s="1" t="s">
        <v>2000</v>
      </c>
      <c r="E7" s="1" t="s">
        <v>7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1019175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28575</xdr:colOff>
                <xdr:row>5</xdr:row>
                <xdr:rowOff>0</xdr:rowOff>
              </from>
              <to>
                <xdr:col>1</xdr:col>
                <xdr:colOff>19050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28575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28575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28575</xdr:colOff>
                <xdr:row>3</xdr:row>
                <xdr:rowOff>0</xdr:rowOff>
              </from>
              <to>
                <xdr:col>2</xdr:col>
                <xdr:colOff>1019175</xdr:colOff>
                <xdr:row>4</xdr:row>
                <xdr:rowOff>28575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C55"/>
  <sheetViews>
    <sheetView workbookViewId="0">
      <selection activeCell="C33" sqref="C33"/>
    </sheetView>
  </sheetViews>
  <sheetFormatPr defaultColWidth="9.140625" defaultRowHeight="12.75" x14ac:dyDescent="0.2"/>
  <cols>
    <col min="1" max="1" width="27.5703125" style="15" customWidth="1"/>
    <col min="2" max="2" width="10.140625" style="15" bestFit="1" customWidth="1"/>
    <col min="3" max="16384" width="9.140625" style="15"/>
  </cols>
  <sheetData>
    <row r="1" spans="1:3" s="16" customFormat="1" ht="11.25" x14ac:dyDescent="0.2">
      <c r="A1" s="254" t="s">
        <v>2250</v>
      </c>
    </row>
    <row r="2" spans="1:3" s="16" customFormat="1" ht="11.25" x14ac:dyDescent="0.2">
      <c r="A2" s="16" t="s">
        <v>2251</v>
      </c>
      <c r="B2" s="16">
        <v>24</v>
      </c>
    </row>
    <row r="3" spans="1:3" s="16" customFormat="1" ht="11.25" x14ac:dyDescent="0.2">
      <c r="A3" s="16" t="s">
        <v>2252</v>
      </c>
      <c r="B3" s="16">
        <v>365</v>
      </c>
    </row>
    <row r="4" spans="1:3" s="16" customFormat="1" ht="11.25" x14ac:dyDescent="0.2">
      <c r="A4" s="16" t="s">
        <v>2253</v>
      </c>
      <c r="B4" s="16">
        <v>1055.056</v>
      </c>
    </row>
    <row r="5" spans="1:3" s="16" customFormat="1" ht="11.25" x14ac:dyDescent="0.2">
      <c r="A5" s="16" t="s">
        <v>2254</v>
      </c>
      <c r="B5" s="16">
        <v>3.4119999999999999</v>
      </c>
    </row>
    <row r="6" spans="1:3" s="16" customFormat="1" ht="11.25" x14ac:dyDescent="0.2">
      <c r="A6" s="16" t="s">
        <v>2255</v>
      </c>
      <c r="B6" s="28">
        <f>1000000000000000</f>
        <v>1000000000000000</v>
      </c>
    </row>
    <row r="7" spans="1:3" s="16" customFormat="1" ht="11.25" x14ac:dyDescent="0.2">
      <c r="A7" s="16" t="s">
        <v>2256</v>
      </c>
      <c r="B7" s="28">
        <f>1000000</f>
        <v>1000000</v>
      </c>
    </row>
    <row r="8" spans="1:3" s="16" customFormat="1" ht="11.25" x14ac:dyDescent="0.2">
      <c r="A8" s="29" t="s">
        <v>2257</v>
      </c>
      <c r="B8" s="30">
        <f>1000000000000</f>
        <v>1000000000000</v>
      </c>
    </row>
    <row r="9" spans="1:3" s="16" customFormat="1" ht="11.25" x14ac:dyDescent="0.2">
      <c r="A9" s="29" t="s">
        <v>2258</v>
      </c>
      <c r="B9" s="30">
        <f>1000000000</f>
        <v>1000000000</v>
      </c>
    </row>
    <row r="10" spans="1:3" s="16" customFormat="1" ht="11.25" x14ac:dyDescent="0.2">
      <c r="A10" s="16" t="s">
        <v>2259</v>
      </c>
      <c r="B10" s="16">
        <v>2.7780000000000001E-7</v>
      </c>
    </row>
    <row r="11" spans="1:3" s="16" customFormat="1" ht="11.25" customHeight="1" x14ac:dyDescent="0.2">
      <c r="A11" s="16" t="s">
        <v>2260</v>
      </c>
      <c r="B11" s="28">
        <v>1000000</v>
      </c>
    </row>
    <row r="12" spans="1:3" s="16" customFormat="1" ht="11.25" x14ac:dyDescent="0.2">
      <c r="A12" s="16" t="s">
        <v>2261</v>
      </c>
      <c r="B12" s="28">
        <v>1000000</v>
      </c>
    </row>
    <row r="13" spans="1:3" s="16" customFormat="1" ht="11.25" x14ac:dyDescent="0.2">
      <c r="A13" s="16" t="s">
        <v>2262</v>
      </c>
      <c r="B13" s="16">
        <v>1.054</v>
      </c>
    </row>
    <row r="14" spans="1:3" s="16" customFormat="1" ht="11.25" x14ac:dyDescent="0.2">
      <c r="A14" s="16" t="s">
        <v>2263</v>
      </c>
      <c r="B14" s="16">
        <v>2</v>
      </c>
      <c r="C14" s="16" t="s">
        <v>2264</v>
      </c>
    </row>
    <row r="15" spans="1:3" s="16" customFormat="1" ht="11.25" x14ac:dyDescent="0.2">
      <c r="A15" s="16" t="s">
        <v>2265</v>
      </c>
      <c r="B15" s="16">
        <v>1055</v>
      </c>
    </row>
    <row r="17" spans="1:3" x14ac:dyDescent="0.2">
      <c r="A17" s="21" t="s">
        <v>2266</v>
      </c>
      <c r="B17" s="21">
        <f>10^(15)/1055</f>
        <v>947867298578.1991</v>
      </c>
      <c r="C17" s="21" t="s">
        <v>2267</v>
      </c>
    </row>
    <row r="18" spans="1:3" x14ac:dyDescent="0.2">
      <c r="A18" s="21"/>
      <c r="B18" s="21"/>
      <c r="C18" s="21"/>
    </row>
    <row r="19" spans="1:3" x14ac:dyDescent="0.2">
      <c r="A19" s="21"/>
      <c r="B19" s="21"/>
      <c r="C19" s="21"/>
    </row>
    <row r="20" spans="1:3" x14ac:dyDescent="0.2">
      <c r="A20" s="33" t="s">
        <v>2268</v>
      </c>
      <c r="B20" s="31"/>
      <c r="C20" s="31"/>
    </row>
    <row r="21" spans="1:3" x14ac:dyDescent="0.2">
      <c r="A21" s="31" t="s">
        <v>2269</v>
      </c>
      <c r="B21" s="31"/>
      <c r="C21" s="31"/>
    </row>
    <row r="22" spans="1:3" x14ac:dyDescent="0.2">
      <c r="A22" s="31" t="s">
        <v>2270</v>
      </c>
      <c r="B22" s="31"/>
      <c r="C22" s="31"/>
    </row>
    <row r="23" spans="1:3" x14ac:dyDescent="0.2">
      <c r="A23" s="34" t="s">
        <v>2271</v>
      </c>
      <c r="B23" s="31"/>
      <c r="C23" s="31"/>
    </row>
    <row r="24" spans="1:3" x14ac:dyDescent="0.2">
      <c r="A24" s="14" t="s">
        <v>2272</v>
      </c>
      <c r="B24" s="31"/>
      <c r="C24" s="31"/>
    </row>
    <row r="25" spans="1:3" x14ac:dyDescent="0.2">
      <c r="A25" s="31" t="s">
        <v>2249</v>
      </c>
      <c r="B25" s="31" t="s">
        <v>2273</v>
      </c>
      <c r="C25" s="31" t="s">
        <v>2274</v>
      </c>
    </row>
    <row r="26" spans="1:3" x14ac:dyDescent="0.2">
      <c r="A26" s="20" t="s">
        <v>2275</v>
      </c>
      <c r="B26" s="20">
        <v>53.622999999999998</v>
      </c>
      <c r="C26" s="32">
        <f>$B$48/B26</f>
        <v>1.7155138653189863</v>
      </c>
    </row>
    <row r="27" spans="1:3" x14ac:dyDescent="0.2">
      <c r="A27" s="20" t="s">
        <v>2276</v>
      </c>
      <c r="B27" s="20">
        <v>55.524999999999999</v>
      </c>
      <c r="C27" s="32">
        <f t="shared" ref="C27:C55" si="0">$B$48/B27</f>
        <v>1.6567492120666367</v>
      </c>
    </row>
    <row r="28" spans="1:3" x14ac:dyDescent="0.2">
      <c r="A28" s="20" t="s">
        <v>2277</v>
      </c>
      <c r="B28" s="20">
        <v>57.302</v>
      </c>
      <c r="C28" s="32">
        <f t="shared" si="0"/>
        <v>1.6053715402603748</v>
      </c>
    </row>
    <row r="29" spans="1:3" x14ac:dyDescent="0.2">
      <c r="A29" s="20" t="s">
        <v>2278</v>
      </c>
      <c r="B29" s="20">
        <v>58.457999999999998</v>
      </c>
      <c r="C29" s="32">
        <f t="shared" si="0"/>
        <v>1.5736255089123816</v>
      </c>
    </row>
    <row r="30" spans="1:3" x14ac:dyDescent="0.2">
      <c r="A30" s="20" t="s">
        <v>2279</v>
      </c>
      <c r="B30" s="20">
        <v>59.948999999999998</v>
      </c>
      <c r="C30" s="32">
        <f t="shared" si="0"/>
        <v>1.5344876478339922</v>
      </c>
    </row>
    <row r="31" spans="1:3" x14ac:dyDescent="0.2">
      <c r="A31" s="20" t="s">
        <v>2280</v>
      </c>
      <c r="B31" s="20">
        <v>62.048000000000002</v>
      </c>
      <c r="C31" s="32">
        <f t="shared" si="0"/>
        <v>1.4825780041258381</v>
      </c>
    </row>
    <row r="32" spans="1:3" x14ac:dyDescent="0.2">
      <c r="A32" s="20" t="s">
        <v>2281</v>
      </c>
      <c r="B32" s="20">
        <v>64.459999999999994</v>
      </c>
      <c r="C32" s="32">
        <f t="shared" si="0"/>
        <v>1.4271020788085635</v>
      </c>
    </row>
    <row r="33" spans="1:3" x14ac:dyDescent="0.2">
      <c r="A33" s="20" t="s">
        <v>2282</v>
      </c>
      <c r="B33" s="20">
        <v>66.844999999999999</v>
      </c>
      <c r="C33" s="32">
        <f t="shared" si="0"/>
        <v>1.3761837085795496</v>
      </c>
    </row>
    <row r="34" spans="1:3" x14ac:dyDescent="0.2">
      <c r="A34" s="20" t="s">
        <v>2283</v>
      </c>
      <c r="B34" s="20">
        <v>69.069000000000003</v>
      </c>
      <c r="C34" s="32">
        <f t="shared" si="0"/>
        <v>1.3318710275232013</v>
      </c>
    </row>
    <row r="35" spans="1:3" x14ac:dyDescent="0.2">
      <c r="A35" s="20" t="s">
        <v>2284</v>
      </c>
      <c r="B35" s="20">
        <v>70.644000000000005</v>
      </c>
      <c r="C35" s="32">
        <f t="shared" si="0"/>
        <v>1.3021771134137363</v>
      </c>
    </row>
    <row r="36" spans="1:3" x14ac:dyDescent="0.2">
      <c r="A36" s="20" t="s">
        <v>2285</v>
      </c>
      <c r="B36" s="20">
        <v>72.325000000000003</v>
      </c>
      <c r="C36" s="32">
        <f t="shared" si="0"/>
        <v>1.2719115105426892</v>
      </c>
    </row>
    <row r="37" spans="1:3" x14ac:dyDescent="0.2">
      <c r="A37" s="20" t="s">
        <v>2286</v>
      </c>
      <c r="B37" s="20">
        <v>73.864999999999995</v>
      </c>
      <c r="C37" s="32">
        <f t="shared" si="0"/>
        <v>1.2453936235023355</v>
      </c>
    </row>
    <row r="38" spans="1:3" x14ac:dyDescent="0.2">
      <c r="A38" s="20" t="s">
        <v>2287</v>
      </c>
      <c r="B38" s="20">
        <v>75.406000000000006</v>
      </c>
      <c r="C38" s="32">
        <f t="shared" si="0"/>
        <v>1.2199427101291673</v>
      </c>
    </row>
    <row r="39" spans="1:3" x14ac:dyDescent="0.2">
      <c r="A39" s="20" t="s">
        <v>2288</v>
      </c>
      <c r="B39" s="20">
        <v>76.783000000000001</v>
      </c>
      <c r="C39" s="32">
        <f t="shared" si="0"/>
        <v>1.1980646757745854</v>
      </c>
    </row>
    <row r="40" spans="1:3" x14ac:dyDescent="0.2">
      <c r="A40" s="20" t="s">
        <v>2289</v>
      </c>
      <c r="B40" s="20">
        <v>78.096000000000004</v>
      </c>
      <c r="C40" s="32">
        <f t="shared" si="0"/>
        <v>1.1779220446629788</v>
      </c>
    </row>
    <row r="41" spans="1:3" x14ac:dyDescent="0.2">
      <c r="A41" s="20" t="s">
        <v>2290</v>
      </c>
      <c r="B41" s="20">
        <v>78.944000000000003</v>
      </c>
      <c r="C41" s="32">
        <f t="shared" si="0"/>
        <v>1.1652690514795299</v>
      </c>
    </row>
    <row r="42" spans="1:3" x14ac:dyDescent="0.2">
      <c r="A42" s="20" t="s">
        <v>2291</v>
      </c>
      <c r="B42" s="20">
        <v>80.070999999999998</v>
      </c>
      <c r="C42" s="32">
        <f t="shared" si="0"/>
        <v>1.148867879756716</v>
      </c>
    </row>
    <row r="43" spans="1:3" x14ac:dyDescent="0.2">
      <c r="A43" s="20" t="s">
        <v>2292</v>
      </c>
      <c r="B43" s="20">
        <v>81.891000000000005</v>
      </c>
      <c r="C43" s="32">
        <f t="shared" si="0"/>
        <v>1.123334676582286</v>
      </c>
    </row>
    <row r="44" spans="1:3" x14ac:dyDescent="0.2">
      <c r="A44" s="20" t="s">
        <v>2293</v>
      </c>
      <c r="B44" s="20">
        <v>83.766000000000005</v>
      </c>
      <c r="C44" s="32">
        <f t="shared" si="0"/>
        <v>1.0981901964997731</v>
      </c>
    </row>
    <row r="45" spans="1:3" x14ac:dyDescent="0.2">
      <c r="A45" s="20" t="s">
        <v>2294</v>
      </c>
      <c r="B45" s="20">
        <v>85.054000000000002</v>
      </c>
      <c r="C45" s="32">
        <f t="shared" si="0"/>
        <v>1.0815599501493169</v>
      </c>
    </row>
    <row r="46" spans="1:3" x14ac:dyDescent="0.2">
      <c r="A46" s="20" t="s">
        <v>2295</v>
      </c>
      <c r="B46" s="20">
        <v>86.754000000000005</v>
      </c>
      <c r="C46" s="32">
        <f t="shared" si="0"/>
        <v>1.0603660926297347</v>
      </c>
    </row>
    <row r="47" spans="1:3" x14ac:dyDescent="0.2">
      <c r="A47" s="20" t="s">
        <v>2296</v>
      </c>
      <c r="B47" s="20">
        <v>89.132000000000005</v>
      </c>
      <c r="C47" s="32">
        <f t="shared" si="0"/>
        <v>1.0320760220796121</v>
      </c>
    </row>
    <row r="48" spans="1:3" x14ac:dyDescent="0.2">
      <c r="A48" s="20" t="s">
        <v>2005</v>
      </c>
      <c r="B48" s="20">
        <v>91.991</v>
      </c>
      <c r="C48" s="32">
        <f t="shared" si="0"/>
        <v>1</v>
      </c>
    </row>
    <row r="49" spans="1:3" x14ac:dyDescent="0.2">
      <c r="A49" s="20" t="s">
        <v>2297</v>
      </c>
      <c r="B49" s="20">
        <v>94.817999999999998</v>
      </c>
      <c r="C49" s="32">
        <f t="shared" si="0"/>
        <v>0.97018498597312752</v>
      </c>
    </row>
    <row r="50" spans="1:3" x14ac:dyDescent="0.2">
      <c r="A50" s="20" t="s">
        <v>2298</v>
      </c>
      <c r="B50" s="20">
        <v>97.334999999999994</v>
      </c>
      <c r="C50" s="32">
        <f t="shared" si="0"/>
        <v>0.94509683053372384</v>
      </c>
    </row>
    <row r="51" spans="1:3" x14ac:dyDescent="0.2">
      <c r="A51" s="20" t="s">
        <v>2299</v>
      </c>
      <c r="B51" s="20">
        <v>99.236000000000004</v>
      </c>
      <c r="C51" s="32">
        <f t="shared" si="0"/>
        <v>0.92699222056511743</v>
      </c>
    </row>
    <row r="52" spans="1:3" x14ac:dyDescent="0.2">
      <c r="A52" s="20" t="s">
        <v>2300</v>
      </c>
      <c r="B52" s="20">
        <v>100</v>
      </c>
      <c r="C52" s="32">
        <f t="shared" si="0"/>
        <v>0.91991000000000001</v>
      </c>
    </row>
    <row r="53" spans="1:3" x14ac:dyDescent="0.2">
      <c r="A53" s="20" t="s">
        <v>2006</v>
      </c>
      <c r="B53" s="20">
        <v>101.211</v>
      </c>
      <c r="C53" s="32">
        <f t="shared" si="0"/>
        <v>0.90890318246040447</v>
      </c>
    </row>
    <row r="54" spans="1:3" x14ac:dyDescent="0.2">
      <c r="A54" s="20" t="s">
        <v>2301</v>
      </c>
      <c r="B54" s="20">
        <v>103.199</v>
      </c>
      <c r="C54" s="32">
        <f t="shared" si="0"/>
        <v>0.89139429645636103</v>
      </c>
    </row>
    <row r="55" spans="1:3" x14ac:dyDescent="0.2">
      <c r="A55" s="20" t="s">
        <v>2302</v>
      </c>
      <c r="B55" s="20">
        <v>105.002</v>
      </c>
      <c r="C55" s="32">
        <f t="shared" si="0"/>
        <v>0.87608807451286641</v>
      </c>
    </row>
  </sheetData>
  <phoneticPr fontId="16" type="noConversion"/>
  <hyperlinks>
    <hyperlink ref="A23" r:id="rId1" xr:uid="{00000000-0004-0000-2F00-000000000000}"/>
  </hyperlinks>
  <pageMargins left="0.75" right="0.75" top="1" bottom="1" header="0.5" footer="0.5"/>
  <pageSetup orientation="portrait" r:id="rId2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20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2248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1998</v>
      </c>
      <c r="C7" s="1" t="s">
        <v>1999</v>
      </c>
      <c r="D7" s="1" t="s">
        <v>2000</v>
      </c>
      <c r="E7" s="1" t="s">
        <v>7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0662" r:id="rId4" name="cmdRefreshUnits">
          <controlPr defaultSize="0" autoLine="0" r:id="rId5">
            <anchor moveWithCells="1">
              <from>
                <xdr:col>2</xdr:col>
                <xdr:colOff>1019175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70662" r:id="rId4" name="cmdRefreshUnits"/>
      </mc:Fallback>
    </mc:AlternateContent>
    <mc:AlternateContent xmlns:mc="http://schemas.openxmlformats.org/markup-compatibility/2006">
      <mc:Choice Requires="x14">
        <control shapeId="70661" r:id="rId6" name="cmdAddParamQualifier">
          <controlPr defaultSize="0" autoLine="0" r:id="rId7">
            <anchor moveWithCells="1">
              <from>
                <xdr:col>0</xdr:col>
                <xdr:colOff>28575</xdr:colOff>
                <xdr:row>5</xdr:row>
                <xdr:rowOff>0</xdr:rowOff>
              </from>
              <to>
                <xdr:col>1</xdr:col>
                <xdr:colOff>19050</xdr:colOff>
                <xdr:row>6</xdr:row>
                <xdr:rowOff>19050</xdr:rowOff>
              </to>
            </anchor>
          </controlPr>
        </control>
      </mc:Choice>
      <mc:Fallback>
        <control shapeId="70661" r:id="rId6" name="cmdAddParamQualifier"/>
      </mc:Fallback>
    </mc:AlternateContent>
    <mc:AlternateContent xmlns:mc="http://schemas.openxmlformats.org/markup-compatibility/2006">
      <mc:Choice Requires="x14">
        <control shapeId="70660" r:id="rId8" name="cmdCheckConstrDataSheet">
          <controlPr defaultSize="0" autoLine="0" autoPict="0" r:id="rId9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28575</xdr:rowOff>
              </to>
            </anchor>
          </controlPr>
        </control>
      </mc:Choice>
      <mc:Fallback>
        <control shapeId="70660" r:id="rId8" name="cmdCheckConstrDataSheet"/>
      </mc:Fallback>
    </mc:AlternateContent>
    <mc:AlternateContent xmlns:mc="http://schemas.openxmlformats.org/markup-compatibility/2006">
      <mc:Choice Requires="x14">
        <control shapeId="70659" r:id="rId10" name="cmdAddParameter">
          <controlPr defaultSize="0" autoLine="0" r:id="rId11">
            <anchor moveWithCells="1">
              <from>
                <xdr:col>0</xdr:col>
                <xdr:colOff>28575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70659" r:id="rId10" name="cmdAddParameter"/>
      </mc:Fallback>
    </mc:AlternateContent>
    <mc:AlternateContent xmlns:mc="http://schemas.openxmlformats.org/markup-compatibility/2006">
      <mc:Choice Requires="x14">
        <control shapeId="70658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70658" r:id="rId12" name="cmdTechName"/>
      </mc:Fallback>
    </mc:AlternateContent>
    <mc:AlternateContent xmlns:mc="http://schemas.openxmlformats.org/markup-compatibility/2006">
      <mc:Choice Requires="x14">
        <control shapeId="70657" r:id="rId14" name="cmdConstrNameAndDesc">
          <controlPr defaultSize="0" autoLine="0" autoPict="0" r:id="rId15">
            <anchor moveWithCells="1">
              <from>
                <xdr:col>1</xdr:col>
                <xdr:colOff>28575</xdr:colOff>
                <xdr:row>3</xdr:row>
                <xdr:rowOff>0</xdr:rowOff>
              </from>
              <to>
                <xdr:col>2</xdr:col>
                <xdr:colOff>1019175</xdr:colOff>
                <xdr:row>4</xdr:row>
                <xdr:rowOff>28575</xdr:rowOff>
              </to>
            </anchor>
          </controlPr>
        </control>
      </mc:Choice>
      <mc:Fallback>
        <control shapeId="70657" r:id="rId14" name="cmdConstrNameAndDesc"/>
      </mc:Fallback>
    </mc:AlternateContent>
  </control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19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140625" customWidth="1"/>
    <col min="3" max="3" width="24.140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140625" customWidth="1"/>
    <col min="12" max="12" width="12.5703125" customWidth="1"/>
    <col min="13" max="13" width="12.42578125" customWidth="1"/>
  </cols>
  <sheetData>
    <row r="1" spans="1:16" x14ac:dyDescent="0.2">
      <c r="A1" s="1" t="s">
        <v>2247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7</v>
      </c>
      <c r="C7" s="1" t="s">
        <v>8</v>
      </c>
      <c r="D7" s="1" t="s">
        <v>2000</v>
      </c>
      <c r="E7" s="1" t="s">
        <v>1232</v>
      </c>
      <c r="F7" s="1" t="s">
        <v>1233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9639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28575</xdr:rowOff>
              </from>
              <to>
                <xdr:col>4</xdr:col>
                <xdr:colOff>28575</xdr:colOff>
                <xdr:row>4</xdr:row>
                <xdr:rowOff>19050</xdr:rowOff>
              </to>
            </anchor>
          </controlPr>
        </control>
      </mc:Choice>
      <mc:Fallback>
        <control shapeId="69639" r:id="rId4" name="cmdRefreshUnits"/>
      </mc:Fallback>
    </mc:AlternateContent>
    <mc:AlternateContent xmlns:mc="http://schemas.openxmlformats.org/markup-compatibility/2006">
      <mc:Choice Requires="x14">
        <control shapeId="69638" r:id="rId6" name="cmdCheckTechDataSheet">
          <controlPr defaultSize="0" autoLine="0" autoPict="0" r:id="rId7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28575</xdr:colOff>
                <xdr:row>4</xdr:row>
                <xdr:rowOff>28575</xdr:rowOff>
              </to>
            </anchor>
          </controlPr>
        </control>
      </mc:Choice>
      <mc:Fallback>
        <control shapeId="69638" r:id="rId6" name="cmdCheckTechDataSheet"/>
      </mc:Fallback>
    </mc:AlternateContent>
    <mc:AlternateContent xmlns:mc="http://schemas.openxmlformats.org/markup-compatibility/2006">
      <mc:Choice Requires="x14">
        <control shapeId="69637" r:id="rId8" name="cmdAddParamQualifier">
          <controlPr defaultSize="0" autoLine="0" autoPict="0" r:id="rId9">
            <anchor moveWithCells="1">
              <from>
                <xdr:col>0</xdr:col>
                <xdr:colOff>28575</xdr:colOff>
                <xdr:row>5</xdr:row>
                <xdr:rowOff>28575</xdr:rowOff>
              </from>
              <to>
                <xdr:col>1</xdr:col>
                <xdr:colOff>28575</xdr:colOff>
                <xdr:row>6</xdr:row>
                <xdr:rowOff>28575</xdr:rowOff>
              </to>
            </anchor>
          </controlPr>
        </control>
      </mc:Choice>
      <mc:Fallback>
        <control shapeId="69637" r:id="rId8" name="cmdAddParamQualifier"/>
      </mc:Fallback>
    </mc:AlternateContent>
    <mc:AlternateContent xmlns:mc="http://schemas.openxmlformats.org/markup-compatibility/2006">
      <mc:Choice Requires="x14">
        <control shapeId="69636" r:id="rId10" name="cmdAddParameter">
          <controlPr defaultSize="0" autoLine="0" r:id="rId11">
            <anchor moveWithCells="1">
              <from>
                <xdr:col>0</xdr:col>
                <xdr:colOff>28575</xdr:colOff>
                <xdr:row>4</xdr:row>
                <xdr:rowOff>0</xdr:rowOff>
              </from>
              <to>
                <xdr:col>1</xdr:col>
                <xdr:colOff>38100</xdr:colOff>
                <xdr:row>5</xdr:row>
                <xdr:rowOff>9525</xdr:rowOff>
              </to>
            </anchor>
          </controlPr>
        </control>
      </mc:Choice>
      <mc:Fallback>
        <control shapeId="69636" r:id="rId10" name="cmdAddParameter"/>
      </mc:Fallback>
    </mc:AlternateContent>
    <mc:AlternateContent xmlns:mc="http://schemas.openxmlformats.org/markup-compatibility/2006">
      <mc:Choice Requires="x14">
        <control shapeId="69635" r:id="rId12" name="cmdCommOUT">
          <controlPr defaultSize="0" autoLine="0" r:id="rId13">
            <anchor moveWithCells="1">
              <from>
                <xdr:col>5</xdr:col>
                <xdr:colOff>28575</xdr:colOff>
                <xdr:row>2</xdr:row>
                <xdr:rowOff>142875</xdr:rowOff>
              </from>
              <to>
                <xdr:col>6</xdr:col>
                <xdr:colOff>19050</xdr:colOff>
                <xdr:row>4</xdr:row>
                <xdr:rowOff>0</xdr:rowOff>
              </to>
            </anchor>
          </controlPr>
        </control>
      </mc:Choice>
      <mc:Fallback>
        <control shapeId="69635" r:id="rId12" name="cmdCommOUT"/>
      </mc:Fallback>
    </mc:AlternateContent>
    <mc:AlternateContent xmlns:mc="http://schemas.openxmlformats.org/markup-compatibility/2006">
      <mc:Choice Requires="x14">
        <control shapeId="69634" r:id="rId14" name="cmdCommIN">
          <controlPr defaultSize="0" autoLine="0" r:id="rId15">
            <anchor moveWithCells="1">
              <from>
                <xdr:col>4</xdr:col>
                <xdr:colOff>28575</xdr:colOff>
                <xdr:row>2</xdr:row>
                <xdr:rowOff>142875</xdr:rowOff>
              </from>
              <to>
                <xdr:col>5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69634" r:id="rId14" name="cmdCommIN"/>
      </mc:Fallback>
    </mc:AlternateContent>
    <mc:AlternateContent xmlns:mc="http://schemas.openxmlformats.org/markup-compatibility/2006">
      <mc:Choice Requires="x14">
        <control shapeId="69633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1590675</xdr:colOff>
                <xdr:row>4</xdr:row>
                <xdr:rowOff>9525</xdr:rowOff>
              </to>
            </anchor>
          </controlPr>
        </control>
      </mc:Choice>
      <mc:Fallback>
        <control shapeId="69633" r:id="rId16" name="cmdTechNameAndDesc"/>
      </mc:Fallback>
    </mc:AlternateContent>
  </control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18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855468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2246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2000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13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8613" r:id="rId4" name="cmdRefreshUnits"/>
      </mc:Fallback>
    </mc:AlternateContent>
    <mc:AlternateContent xmlns:mc="http://schemas.openxmlformats.org/markup-compatibility/2006">
      <mc:Choice Requires="x14">
        <control shapeId="68612" r:id="rId6" name="cmdCheckCommDataSheet">
          <controlPr defaultSize="0" autoLine="0" r:id="rId7">
            <anchor moveWithCells="1">
              <from>
                <xdr:col>0</xdr:col>
                <xdr:colOff>28575</xdr:colOff>
                <xdr:row>3</xdr:row>
                <xdr:rowOff>28575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68612" r:id="rId6" name="cmdCheckCommDataSheet"/>
      </mc:Fallback>
    </mc:AlternateContent>
    <mc:AlternateContent xmlns:mc="http://schemas.openxmlformats.org/markup-compatibility/2006">
      <mc:Choice Requires="x14">
        <control shapeId="68611" r:id="rId8" name="cmdAddParamQualifier">
          <controlPr defaultSize="0" autoLine="0" r:id="rId9">
            <anchor moveWithCells="1">
              <from>
                <xdr:col>0</xdr:col>
                <xdr:colOff>28575</xdr:colOff>
                <xdr:row>5</xdr:row>
                <xdr:rowOff>0</xdr:rowOff>
              </from>
              <to>
                <xdr:col>1</xdr:col>
                <xdr:colOff>9525</xdr:colOff>
                <xdr:row>5</xdr:row>
                <xdr:rowOff>238125</xdr:rowOff>
              </to>
            </anchor>
          </controlPr>
        </control>
      </mc:Choice>
      <mc:Fallback>
        <control shapeId="68611" r:id="rId8" name="cmdAddParamQualifier"/>
      </mc:Fallback>
    </mc:AlternateContent>
    <mc:AlternateContent xmlns:mc="http://schemas.openxmlformats.org/markup-compatibility/2006">
      <mc:Choice Requires="x14">
        <control shapeId="68610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28575</xdr:rowOff>
              </from>
              <to>
                <xdr:col>2</xdr:col>
                <xdr:colOff>1400175</xdr:colOff>
                <xdr:row>4</xdr:row>
                <xdr:rowOff>0</xdr:rowOff>
              </to>
            </anchor>
          </controlPr>
        </control>
      </mc:Choice>
      <mc:Fallback>
        <control shapeId="68610" r:id="rId10" name="cmdCommNameAndDesc"/>
      </mc:Fallback>
    </mc:AlternateContent>
    <mc:AlternateContent xmlns:mc="http://schemas.openxmlformats.org/markup-compatibility/2006">
      <mc:Choice Requires="x14">
        <control shapeId="68609" r:id="rId12" name="cmdAddParameter">
          <controlPr defaultSize="0" autoLine="0" r:id="rId13">
            <anchor moveWithCells="1">
              <from>
                <xdr:col>0</xdr:col>
                <xdr:colOff>28575</xdr:colOff>
                <xdr:row>4</xdr:row>
                <xdr:rowOff>28575</xdr:rowOff>
              </from>
              <to>
                <xdr:col>1</xdr:col>
                <xdr:colOff>9525</xdr:colOff>
                <xdr:row>5</xdr:row>
                <xdr:rowOff>19050</xdr:rowOff>
              </to>
            </anchor>
          </controlPr>
        </control>
      </mc:Choice>
      <mc:Fallback>
        <control shapeId="68609" r:id="rId12" name="cmdAddParameter"/>
      </mc:Fallback>
    </mc:AlternateContent>
  </control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17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85546875" customWidth="1"/>
    <col min="3" max="3" width="21.42578125" customWidth="1"/>
    <col min="4" max="4" width="8.85546875" customWidth="1"/>
    <col min="5" max="5" width="18.140625" customWidth="1"/>
    <col min="6" max="6" width="10.140625" customWidth="1"/>
  </cols>
  <sheetData>
    <row r="1" spans="1:6" x14ac:dyDescent="0.2">
      <c r="A1" s="1" t="s">
        <v>2245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1998</v>
      </c>
      <c r="C7" s="1" t="s">
        <v>1999</v>
      </c>
      <c r="D7" s="1" t="s">
        <v>2000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7588" r:id="rId4" name="cmdRefreshUnits">
          <controlPr defaultSize="0" autoLine="0" r:id="rId5">
            <anchor moveWithCells="1">
              <from>
                <xdr:col>3</xdr:col>
                <xdr:colOff>28575</xdr:colOff>
                <xdr:row>2</xdr:row>
                <xdr:rowOff>66675</xdr:rowOff>
              </from>
              <to>
                <xdr:col>3</xdr:col>
                <xdr:colOff>581025</xdr:colOff>
                <xdr:row>4</xdr:row>
                <xdr:rowOff>38100</xdr:rowOff>
              </to>
            </anchor>
          </controlPr>
        </control>
      </mc:Choice>
      <mc:Fallback>
        <control shapeId="67588" r:id="rId4" name="cmdRefreshUnits"/>
      </mc:Fallback>
    </mc:AlternateContent>
    <mc:AlternateContent xmlns:mc="http://schemas.openxmlformats.org/markup-compatibility/2006">
      <mc:Choice Requires="x14">
        <control shapeId="67587" r:id="rId6" name="cmdConstraintUnit">
          <controlPr defaultSize="0" autoLine="0" r:id="rId7">
            <anchor moveWithCells="1">
              <from>
                <xdr:col>3</xdr:col>
                <xdr:colOff>28575</xdr:colOff>
                <xdr:row>4</xdr:row>
                <xdr:rowOff>28575</xdr:rowOff>
              </from>
              <to>
                <xdr:col>3</xdr:col>
                <xdr:colOff>581025</xdr:colOff>
                <xdr:row>5</xdr:row>
                <xdr:rowOff>47625</xdr:rowOff>
              </to>
            </anchor>
          </controlPr>
        </control>
      </mc:Choice>
      <mc:Fallback>
        <control shapeId="67587" r:id="rId6" name="cmdConstraintUnit"/>
      </mc:Fallback>
    </mc:AlternateContent>
    <mc:AlternateContent xmlns:mc="http://schemas.openxmlformats.org/markup-compatibility/2006">
      <mc:Choice Requires="x14">
        <control shapeId="67586" r:id="rId8" name="cmdCheckConstraintsSheet">
          <controlPr defaultSize="0" autoLine="0" r:id="rId9">
            <anchor moveWithCells="1">
              <from>
                <xdr:col>0</xdr:col>
                <xdr:colOff>28575</xdr:colOff>
                <xdr:row>3</xdr:row>
                <xdr:rowOff>0</xdr:rowOff>
              </from>
              <to>
                <xdr:col>1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67586" r:id="rId8" name="cmdCheckConstraintsSheet"/>
      </mc:Fallback>
    </mc:AlternateContent>
    <mc:AlternateContent xmlns:mc="http://schemas.openxmlformats.org/markup-compatibility/2006">
      <mc:Choice Requires="x14">
        <control shapeId="67585" r:id="rId10" name="cmdConstraintSets">
          <controlPr defaultSize="0" autoLine="0" r:id="rId11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4</xdr:col>
                <xdr:colOff>1000125</xdr:colOff>
                <xdr:row>5</xdr:row>
                <xdr:rowOff>47625</xdr:rowOff>
              </to>
            </anchor>
          </controlPr>
        </control>
      </mc:Choice>
      <mc:Fallback>
        <control shapeId="67585" r:id="rId10" name="cmdConstraintSets"/>
      </mc:Fallback>
    </mc:AlternateContent>
  </control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16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140625" customWidth="1"/>
    <col min="4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6</v>
      </c>
      <c r="B1" s="12"/>
    </row>
    <row r="4" spans="1:12" ht="18" customHeight="1" x14ac:dyDescent="0.2"/>
    <row r="7" spans="1:12" x14ac:dyDescent="0.2">
      <c r="B7" s="1" t="s">
        <v>7</v>
      </c>
      <c r="C7" s="1" t="s">
        <v>8</v>
      </c>
      <c r="D7" s="1" t="s">
        <v>9</v>
      </c>
      <c r="E7" s="1" t="s">
        <v>10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656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276225</xdr:colOff>
                <xdr:row>3</xdr:row>
                <xdr:rowOff>200025</xdr:rowOff>
              </to>
            </anchor>
          </controlPr>
        </control>
      </mc:Choice>
      <mc:Fallback>
        <control shapeId="66565" r:id="rId4" name="cmdRefreshUnits"/>
      </mc:Fallback>
    </mc:AlternateContent>
    <mc:AlternateContent xmlns:mc="http://schemas.openxmlformats.org/markup-compatibility/2006">
      <mc:Choice Requires="x14">
        <control shapeId="66564" r:id="rId6" name="cmdTCAPUnit">
          <controlPr defaultSize="0" autoLine="0" r:id="rId7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5</xdr:col>
                <xdr:colOff>9525</xdr:colOff>
                <xdr:row>5</xdr:row>
                <xdr:rowOff>104775</xdr:rowOff>
              </to>
            </anchor>
          </controlPr>
        </control>
      </mc:Choice>
      <mc:Fallback>
        <control shapeId="66564" r:id="rId6" name="cmdTCAPUnit"/>
      </mc:Fallback>
    </mc:AlternateContent>
    <mc:AlternateContent xmlns:mc="http://schemas.openxmlformats.org/markup-compatibility/2006">
      <mc:Choice Requires="x14">
        <control shapeId="66563" r:id="rId8" name="cmdTACTUnit">
          <controlPr defaultSize="0" autoLine="0" r:id="rId9">
            <anchor moveWithCells="1">
              <from>
                <xdr:col>3</xdr:col>
                <xdr:colOff>28575</xdr:colOff>
                <xdr:row>4</xdr:row>
                <xdr:rowOff>28575</xdr:rowOff>
              </from>
              <to>
                <xdr:col>4</xdr:col>
                <xdr:colOff>9525</xdr:colOff>
                <xdr:row>5</xdr:row>
                <xdr:rowOff>104775</xdr:rowOff>
              </to>
            </anchor>
          </controlPr>
        </control>
      </mc:Choice>
      <mc:Fallback>
        <control shapeId="66563" r:id="rId8" name="cmdTACTUnit"/>
      </mc:Fallback>
    </mc:AlternateContent>
    <mc:AlternateContent xmlns:mc="http://schemas.openxmlformats.org/markup-compatibility/2006">
      <mc:Choice Requires="x14">
        <control shapeId="66562" r:id="rId10" name="cmdCheckTechnologiesSheet">
          <controlPr defaultSize="0" autoLine="0" autoPict="0" r:id="rId11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6562" r:id="rId10" name="cmdCheckTechnologiesSheet"/>
      </mc:Fallback>
    </mc:AlternateContent>
    <mc:AlternateContent xmlns:mc="http://schemas.openxmlformats.org/markup-compatibility/2006">
      <mc:Choice Requires="x14">
        <control shapeId="66561" r:id="rId12" name="cmdTechnologySets">
          <controlPr defaultSize="0" autoLine="0" r:id="rId13">
            <anchor moveWithCells="1">
              <from>
                <xdr:col>5</xdr:col>
                <xdr:colOff>28575</xdr:colOff>
                <xdr:row>4</xdr:row>
                <xdr:rowOff>28575</xdr:rowOff>
              </from>
              <to>
                <xdr:col>5</xdr:col>
                <xdr:colOff>1828800</xdr:colOff>
                <xdr:row>5</xdr:row>
                <xdr:rowOff>104775</xdr:rowOff>
              </to>
            </anchor>
          </controlPr>
        </control>
      </mc:Choice>
      <mc:Fallback>
        <control shapeId="66561" r:id="rId12" name="cmdTechnologySets"/>
      </mc:Fallback>
    </mc:AlternateContent>
  </control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15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140625" customWidth="1"/>
    <col min="3" max="3" width="29.85546875" customWidth="1"/>
    <col min="4" max="4" width="10.140625" customWidth="1"/>
    <col min="5" max="5" width="29.85546875" customWidth="1"/>
    <col min="6" max="6" width="10.1406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3495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63495" r:id="rId4" name="cmdRefreshUnits"/>
      </mc:Fallback>
    </mc:AlternateContent>
    <mc:AlternateContent xmlns:mc="http://schemas.openxmlformats.org/markup-compatibility/2006">
      <mc:Choice Requires="x14">
        <control shapeId="63494" r:id="rId6" name="cmdCommUnit">
          <controlPr defaultSize="0" autoLine="0" r:id="rId7">
            <anchor moveWithCells="1">
              <from>
                <xdr:col>3</xdr:col>
                <xdr:colOff>28575</xdr:colOff>
                <xdr:row>4</xdr:row>
                <xdr:rowOff>180975</xdr:rowOff>
              </from>
              <to>
                <xdr:col>4</xdr:col>
                <xdr:colOff>19050</xdr:colOff>
                <xdr:row>6</xdr:row>
                <xdr:rowOff>0</xdr:rowOff>
              </to>
            </anchor>
          </controlPr>
        </control>
      </mc:Choice>
      <mc:Fallback>
        <control shapeId="63494" r:id="rId6" name="cmdCommUnit"/>
      </mc:Fallback>
    </mc:AlternateContent>
    <mc:AlternateContent xmlns:mc="http://schemas.openxmlformats.org/markup-compatibility/2006">
      <mc:Choice Requires="x14">
        <control shapeId="63493" r:id="rId8" name="cmdCheckCommoditiesSheet">
          <controlPr defaultSize="0" autoLine="0" autoPict="0" r:id="rId9">
            <anchor moveWithCells="1">
              <from>
                <xdr:col>0</xdr:col>
                <xdr:colOff>28575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63493" r:id="rId8" name="cmdCheckCommoditiesSheet"/>
      </mc:Fallback>
    </mc:AlternateContent>
    <mc:AlternateContent xmlns:mc="http://schemas.openxmlformats.org/markup-compatibility/2006">
      <mc:Choice Requires="x14">
        <control shapeId="63492" r:id="rId10" name="cmdMaterialSets">
          <controlPr defaultSize="0" autoLine="0" r:id="rId11">
            <anchor moveWithCells="1">
              <from>
                <xdr:col>4</xdr:col>
                <xdr:colOff>1019175</xdr:colOff>
                <xdr:row>3</xdr:row>
                <xdr:rowOff>104775</xdr:rowOff>
              </from>
              <to>
                <xdr:col>5</xdr:col>
                <xdr:colOff>0</xdr:colOff>
                <xdr:row>4</xdr:row>
                <xdr:rowOff>123825</xdr:rowOff>
              </to>
            </anchor>
          </controlPr>
        </control>
      </mc:Choice>
      <mc:Fallback>
        <control shapeId="63492" r:id="rId10" name="cmdMaterialSets"/>
      </mc:Fallback>
    </mc:AlternateContent>
    <mc:AlternateContent xmlns:mc="http://schemas.openxmlformats.org/markup-compatibility/2006">
      <mc:Choice Requires="x14">
        <control shapeId="63491" r:id="rId12" name="cmdEmissionSets">
          <controlPr defaultSize="0" autoLine="0" r:id="rId13">
            <anchor moveWithCells="1">
              <from>
                <xdr:col>4</xdr:col>
                <xdr:colOff>1019175</xdr:colOff>
                <xdr:row>4</xdr:row>
                <xdr:rowOff>180975</xdr:rowOff>
              </from>
              <to>
                <xdr:col>5</xdr:col>
                <xdr:colOff>0</xdr:colOff>
                <xdr:row>6</xdr:row>
                <xdr:rowOff>0</xdr:rowOff>
              </to>
            </anchor>
          </controlPr>
        </control>
      </mc:Choice>
      <mc:Fallback>
        <control shapeId="63491" r:id="rId12" name="cmdEmissionSets"/>
      </mc:Fallback>
    </mc:AlternateContent>
    <mc:AlternateContent xmlns:mc="http://schemas.openxmlformats.org/markup-compatibility/2006">
      <mc:Choice Requires="x14">
        <control shapeId="63490" r:id="rId14" name="cmdDemandSets">
          <controlPr defaultSize="0" autoLine="0" r:id="rId15">
            <anchor moveWithCells="1">
              <from>
                <xdr:col>4</xdr:col>
                <xdr:colOff>28575</xdr:colOff>
                <xdr:row>4</xdr:row>
                <xdr:rowOff>180975</xdr:rowOff>
              </from>
              <to>
                <xdr:col>4</xdr:col>
                <xdr:colOff>1000125</xdr:colOff>
                <xdr:row>6</xdr:row>
                <xdr:rowOff>0</xdr:rowOff>
              </to>
            </anchor>
          </controlPr>
        </control>
      </mc:Choice>
      <mc:Fallback>
        <control shapeId="63490" r:id="rId14" name="cmdDemandSets"/>
      </mc:Fallback>
    </mc:AlternateContent>
    <mc:AlternateContent xmlns:mc="http://schemas.openxmlformats.org/markup-compatibility/2006">
      <mc:Choice Requires="x14">
        <control shapeId="63489" r:id="rId16" name="cmdEnergySets">
          <controlPr defaultSize="0" autoLine="0" r:id="rId17">
            <anchor moveWithCells="1">
              <from>
                <xdr:col>4</xdr:col>
                <xdr:colOff>28575</xdr:colOff>
                <xdr:row>3</xdr:row>
                <xdr:rowOff>104775</xdr:rowOff>
              </from>
              <to>
                <xdr:col>4</xdr:col>
                <xdr:colOff>1000125</xdr:colOff>
                <xdr:row>4</xdr:row>
                <xdr:rowOff>123825</xdr:rowOff>
              </to>
            </anchor>
          </controlPr>
        </control>
      </mc:Choice>
      <mc:Fallback>
        <control shapeId="63489" r:id="rId16" name="cmdEnergySets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tabColor rgb="FFFFC000"/>
  </sheetPr>
  <dimension ref="B1:J261"/>
  <sheetViews>
    <sheetView zoomScaleNormal="100" workbookViewId="0">
      <pane xSplit="5" ySplit="7" topLeftCell="F8" activePane="bottomRight" state="frozen"/>
      <selection pane="topRight" activeCell="C33" sqref="C33"/>
      <selection pane="bottomLeft" activeCell="C33" sqref="C33"/>
      <selection pane="bottomRight" sqref="A1:J261"/>
    </sheetView>
  </sheetViews>
  <sheetFormatPr defaultColWidth="9.140625" defaultRowHeight="12.75" x14ac:dyDescent="0.2"/>
  <cols>
    <col min="1" max="1" width="9.140625" style="12"/>
    <col min="2" max="2" width="25.5703125" style="12" customWidth="1"/>
    <col min="3" max="3" width="29.85546875" style="12" customWidth="1"/>
    <col min="4" max="4" width="29" style="12" bestFit="1" customWidth="1"/>
    <col min="5" max="5" width="55" style="12" bestFit="1" customWidth="1"/>
    <col min="6" max="7" width="10.140625" style="12" customWidth="1"/>
    <col min="8" max="13" width="9.140625" style="12"/>
    <col min="14" max="14" width="19.42578125" style="12" customWidth="1"/>
    <col min="15" max="16384" width="9.140625" style="12"/>
  </cols>
  <sheetData>
    <row r="1" spans="2:10" x14ac:dyDescent="0.2">
      <c r="B1" s="1" t="s">
        <v>11</v>
      </c>
      <c r="D1" s="171" t="s">
        <v>12</v>
      </c>
    </row>
    <row r="4" spans="2:10" ht="17.25" customHeight="1" x14ac:dyDescent="0.2"/>
    <row r="5" spans="2:10" ht="17.25" customHeight="1" x14ac:dyDescent="0.2">
      <c r="E5" s="2"/>
    </row>
    <row r="6" spans="2:10" s="173" customFormat="1" ht="15.75" customHeight="1" x14ac:dyDescent="0.2">
      <c r="B6" s="174" t="s">
        <v>13</v>
      </c>
      <c r="C6" s="12"/>
      <c r="D6"/>
      <c r="E6"/>
      <c r="F6" s="12"/>
      <c r="G6"/>
      <c r="H6"/>
      <c r="I6"/>
      <c r="J6"/>
    </row>
    <row r="7" spans="2:10" s="173" customFormat="1" x14ac:dyDescent="0.2">
      <c r="B7" s="175" t="s">
        <v>14</v>
      </c>
      <c r="C7" s="175" t="s">
        <v>15</v>
      </c>
      <c r="D7" s="175" t="s">
        <v>1</v>
      </c>
      <c r="E7" s="175" t="s">
        <v>2</v>
      </c>
      <c r="F7" s="175" t="s">
        <v>16</v>
      </c>
      <c r="G7" s="175" t="s">
        <v>17</v>
      </c>
      <c r="H7" s="175" t="s">
        <v>18</v>
      </c>
      <c r="I7" s="175" t="s">
        <v>19</v>
      </c>
      <c r="J7" s="175" t="s">
        <v>20</v>
      </c>
    </row>
    <row r="8" spans="2:10" x14ac:dyDescent="0.2">
      <c r="B8" s="187" t="s">
        <v>21</v>
      </c>
      <c r="C8" s="185"/>
      <c r="D8" s="185"/>
      <c r="E8" s="185"/>
      <c r="F8" s="185"/>
      <c r="G8" s="186"/>
      <c r="H8" s="186"/>
      <c r="I8" s="186"/>
      <c r="J8" s="186"/>
    </row>
    <row r="9" spans="2:10" x14ac:dyDescent="0.2">
      <c r="B9" s="178" t="s">
        <v>22</v>
      </c>
      <c r="C9" s="178" t="s">
        <v>23</v>
      </c>
      <c r="D9" s="178" t="s">
        <v>24</v>
      </c>
      <c r="E9" s="178" t="s">
        <v>25</v>
      </c>
      <c r="F9" s="179" t="s">
        <v>26</v>
      </c>
      <c r="G9" s="178"/>
      <c r="H9" s="178"/>
      <c r="I9" s="178"/>
      <c r="J9" s="178"/>
    </row>
    <row r="10" spans="2:10" x14ac:dyDescent="0.2">
      <c r="B10" s="181" t="s">
        <v>27</v>
      </c>
      <c r="C10" s="178" t="s">
        <v>23</v>
      </c>
      <c r="D10" s="178" t="s">
        <v>28</v>
      </c>
      <c r="E10" s="178" t="s">
        <v>29</v>
      </c>
      <c r="F10" s="179" t="s">
        <v>26</v>
      </c>
      <c r="G10" s="178"/>
      <c r="H10" s="178"/>
      <c r="I10" s="178"/>
      <c r="J10" s="178"/>
    </row>
    <row r="11" spans="2:10" x14ac:dyDescent="0.2">
      <c r="B11" s="178" t="s">
        <v>22</v>
      </c>
      <c r="C11" s="178" t="s">
        <v>23</v>
      </c>
      <c r="D11" s="178" t="s">
        <v>30</v>
      </c>
      <c r="E11" s="178" t="s">
        <v>31</v>
      </c>
      <c r="F11" s="179" t="s">
        <v>26</v>
      </c>
      <c r="G11" s="178"/>
      <c r="H11" s="178"/>
      <c r="I11" s="178"/>
      <c r="J11" s="178"/>
    </row>
    <row r="12" spans="2:10" x14ac:dyDescent="0.2">
      <c r="B12" s="178" t="s">
        <v>22</v>
      </c>
      <c r="C12" s="178" t="s">
        <v>23</v>
      </c>
      <c r="D12" s="178" t="s">
        <v>32</v>
      </c>
      <c r="E12" s="178" t="s">
        <v>33</v>
      </c>
      <c r="F12" s="179" t="s">
        <v>34</v>
      </c>
      <c r="G12" s="178"/>
      <c r="H12" s="178"/>
      <c r="I12" s="178"/>
      <c r="J12" s="178"/>
    </row>
    <row r="13" spans="2:10" x14ac:dyDescent="0.2">
      <c r="B13" s="178" t="s">
        <v>22</v>
      </c>
      <c r="C13" s="178" t="s">
        <v>23</v>
      </c>
      <c r="D13" s="178" t="s">
        <v>35</v>
      </c>
      <c r="E13" s="178" t="s">
        <v>36</v>
      </c>
      <c r="F13" s="179" t="s">
        <v>26</v>
      </c>
      <c r="G13" s="178"/>
      <c r="H13" s="178"/>
      <c r="I13" s="178"/>
      <c r="J13" s="178"/>
    </row>
    <row r="14" spans="2:10" x14ac:dyDescent="0.2">
      <c r="B14" s="178" t="s">
        <v>22</v>
      </c>
      <c r="C14" s="178" t="s">
        <v>23</v>
      </c>
      <c r="D14" s="178" t="s">
        <v>37</v>
      </c>
      <c r="E14" s="178" t="s">
        <v>38</v>
      </c>
      <c r="F14" s="179" t="s">
        <v>26</v>
      </c>
      <c r="G14" s="178"/>
      <c r="H14" s="178"/>
      <c r="I14" s="178"/>
      <c r="J14" s="178"/>
    </row>
    <row r="15" spans="2:10" x14ac:dyDescent="0.2">
      <c r="B15" s="178" t="s">
        <v>27</v>
      </c>
      <c r="C15" s="178" t="s">
        <v>23</v>
      </c>
      <c r="D15" s="178" t="s">
        <v>39</v>
      </c>
      <c r="E15" s="178" t="s">
        <v>40</v>
      </c>
      <c r="F15" s="179" t="s">
        <v>26</v>
      </c>
      <c r="G15" s="178"/>
      <c r="H15" s="178"/>
      <c r="I15" s="178"/>
      <c r="J15" s="178"/>
    </row>
    <row r="16" spans="2:10" x14ac:dyDescent="0.2">
      <c r="B16" s="181" t="s">
        <v>27</v>
      </c>
      <c r="C16" s="178" t="s">
        <v>23</v>
      </c>
      <c r="D16" s="178" t="s">
        <v>41</v>
      </c>
      <c r="E16" s="178" t="s">
        <v>42</v>
      </c>
      <c r="F16" s="179" t="s">
        <v>26</v>
      </c>
      <c r="G16" s="178"/>
      <c r="H16" s="178"/>
      <c r="I16" s="178"/>
      <c r="J16" s="178"/>
    </row>
    <row r="17" spans="2:10" x14ac:dyDescent="0.2">
      <c r="B17" s="178" t="s">
        <v>22</v>
      </c>
      <c r="C17" s="178" t="s">
        <v>23</v>
      </c>
      <c r="D17" s="178" t="s">
        <v>43</v>
      </c>
      <c r="E17" s="178" t="s">
        <v>44</v>
      </c>
      <c r="F17" s="179" t="s">
        <v>26</v>
      </c>
      <c r="G17" s="178"/>
      <c r="H17" s="178"/>
      <c r="I17" s="178"/>
      <c r="J17" s="178"/>
    </row>
    <row r="18" spans="2:10" x14ac:dyDescent="0.2">
      <c r="B18" s="187" t="s">
        <v>45</v>
      </c>
      <c r="C18" s="185"/>
      <c r="D18" s="185"/>
      <c r="E18" s="185"/>
      <c r="F18" s="185"/>
      <c r="G18" s="186"/>
      <c r="H18" s="186"/>
      <c r="I18" s="186"/>
      <c r="J18" s="186"/>
    </row>
    <row r="19" spans="2:10" x14ac:dyDescent="0.2">
      <c r="B19" s="178" t="s">
        <v>22</v>
      </c>
      <c r="C19" s="178" t="s">
        <v>46</v>
      </c>
      <c r="D19" s="178" t="s">
        <v>47</v>
      </c>
      <c r="E19" s="178" t="s">
        <v>48</v>
      </c>
      <c r="F19" s="179" t="s">
        <v>26</v>
      </c>
      <c r="G19" s="178"/>
      <c r="H19" s="250" t="s">
        <v>49</v>
      </c>
      <c r="I19" s="250" t="s">
        <v>50</v>
      </c>
      <c r="J19" s="250" t="s">
        <v>51</v>
      </c>
    </row>
    <row r="20" spans="2:10" x14ac:dyDescent="0.2">
      <c r="B20" s="178" t="s">
        <v>22</v>
      </c>
      <c r="C20" s="178" t="s">
        <v>46</v>
      </c>
      <c r="D20" s="178" t="s">
        <v>52</v>
      </c>
      <c r="E20" s="178" t="s">
        <v>53</v>
      </c>
      <c r="F20" s="179" t="s">
        <v>26</v>
      </c>
      <c r="G20" s="178"/>
      <c r="H20" s="178"/>
      <c r="I20" s="178"/>
      <c r="J20" s="178"/>
    </row>
    <row r="21" spans="2:10" x14ac:dyDescent="0.2">
      <c r="B21" s="178" t="s">
        <v>22</v>
      </c>
      <c r="C21" s="178" t="s">
        <v>46</v>
      </c>
      <c r="D21" s="178" t="s">
        <v>54</v>
      </c>
      <c r="E21" s="178" t="s">
        <v>53</v>
      </c>
      <c r="F21" s="179" t="s">
        <v>26</v>
      </c>
      <c r="G21" s="178"/>
      <c r="H21" s="178"/>
      <c r="I21" s="178"/>
      <c r="J21" s="178"/>
    </row>
    <row r="22" spans="2:10" x14ac:dyDescent="0.2">
      <c r="B22" s="178" t="s">
        <v>22</v>
      </c>
      <c r="C22" s="178" t="s">
        <v>46</v>
      </c>
      <c r="D22" s="178" t="s">
        <v>55</v>
      </c>
      <c r="E22" s="178" t="s">
        <v>56</v>
      </c>
      <c r="F22" s="179" t="s">
        <v>26</v>
      </c>
      <c r="G22" s="178"/>
      <c r="H22" s="178"/>
      <c r="I22" s="178"/>
      <c r="J22" s="178"/>
    </row>
    <row r="23" spans="2:10" x14ac:dyDescent="0.2">
      <c r="B23" s="181" t="s">
        <v>57</v>
      </c>
      <c r="C23" s="178" t="s">
        <v>46</v>
      </c>
      <c r="D23" s="178" t="s">
        <v>58</v>
      </c>
      <c r="E23" s="178" t="s">
        <v>59</v>
      </c>
      <c r="F23" s="179" t="s">
        <v>26</v>
      </c>
      <c r="G23" s="178"/>
      <c r="H23" s="178"/>
      <c r="I23" s="178"/>
      <c r="J23" s="178"/>
    </row>
    <row r="24" spans="2:10" x14ac:dyDescent="0.2">
      <c r="B24" s="181" t="s">
        <v>57</v>
      </c>
      <c r="C24" s="178" t="s">
        <v>46</v>
      </c>
      <c r="D24" s="178" t="s">
        <v>60</v>
      </c>
      <c r="E24" s="178" t="s">
        <v>61</v>
      </c>
      <c r="F24" s="179" t="s">
        <v>26</v>
      </c>
      <c r="G24" s="178"/>
      <c r="H24" s="178"/>
      <c r="I24" s="178"/>
      <c r="J24" s="178"/>
    </row>
    <row r="25" spans="2:10" x14ac:dyDescent="0.2">
      <c r="B25" s="181" t="s">
        <v>57</v>
      </c>
      <c r="C25" s="178" t="s">
        <v>46</v>
      </c>
      <c r="D25" s="178" t="s">
        <v>62</v>
      </c>
      <c r="E25" s="178" t="s">
        <v>63</v>
      </c>
      <c r="F25" s="179" t="s">
        <v>26</v>
      </c>
      <c r="G25" s="178"/>
      <c r="H25" s="178"/>
      <c r="I25" s="178"/>
      <c r="J25" s="178"/>
    </row>
    <row r="26" spans="2:10" s="255" customFormat="1" x14ac:dyDescent="0.2">
      <c r="B26" s="256" t="s">
        <v>64</v>
      </c>
      <c r="C26" s="256"/>
      <c r="D26" s="257"/>
      <c r="E26" s="257"/>
      <c r="F26" s="257"/>
      <c r="G26" s="257"/>
      <c r="H26" s="257"/>
      <c r="I26" s="257"/>
      <c r="J26" s="257"/>
    </row>
    <row r="27" spans="2:10" s="255" customFormat="1" x14ac:dyDescent="0.2">
      <c r="B27" s="181" t="s">
        <v>65</v>
      </c>
      <c r="C27" s="178" t="s">
        <v>46</v>
      </c>
      <c r="D27" s="258" t="s">
        <v>66</v>
      </c>
      <c r="E27" s="258" t="s">
        <v>67</v>
      </c>
      <c r="F27" s="181" t="s">
        <v>26</v>
      </c>
      <c r="G27" s="258"/>
      <c r="H27" s="258"/>
      <c r="I27" s="258"/>
      <c r="J27" s="258"/>
    </row>
    <row r="28" spans="2:10" s="255" customFormat="1" x14ac:dyDescent="0.2">
      <c r="B28" s="181" t="s">
        <v>65</v>
      </c>
      <c r="C28" s="178" t="s">
        <v>46</v>
      </c>
      <c r="D28" s="258" t="s">
        <v>68</v>
      </c>
      <c r="E28" s="258" t="s">
        <v>69</v>
      </c>
      <c r="F28" s="181" t="s">
        <v>26</v>
      </c>
      <c r="G28" s="258"/>
      <c r="H28" s="258"/>
      <c r="I28" s="258"/>
      <c r="J28" s="258"/>
    </row>
    <row r="29" spans="2:10" s="255" customFormat="1" x14ac:dyDescent="0.2">
      <c r="B29" s="181" t="s">
        <v>22</v>
      </c>
      <c r="C29" s="178" t="s">
        <v>46</v>
      </c>
      <c r="D29" s="258" t="s">
        <v>70</v>
      </c>
      <c r="E29" s="258" t="s">
        <v>71</v>
      </c>
      <c r="F29" s="181" t="s">
        <v>26</v>
      </c>
      <c r="G29" s="258"/>
      <c r="H29" s="258"/>
      <c r="I29" s="258"/>
      <c r="J29" s="258"/>
    </row>
    <row r="30" spans="2:10" s="255" customFormat="1" x14ac:dyDescent="0.2">
      <c r="B30" s="181" t="s">
        <v>22</v>
      </c>
      <c r="C30" s="178" t="s">
        <v>46</v>
      </c>
      <c r="D30" s="258" t="s">
        <v>72</v>
      </c>
      <c r="E30" s="258" t="s">
        <v>73</v>
      </c>
      <c r="F30" s="181" t="s">
        <v>26</v>
      </c>
      <c r="G30" s="258"/>
      <c r="H30" s="258"/>
      <c r="I30" s="258"/>
      <c r="J30" s="258"/>
    </row>
    <row r="31" spans="2:10" x14ac:dyDescent="0.2">
      <c r="B31" s="187" t="s">
        <v>74</v>
      </c>
      <c r="C31" s="185"/>
      <c r="D31" s="185"/>
      <c r="E31" s="185"/>
      <c r="F31" s="185"/>
      <c r="G31" s="186"/>
      <c r="H31" s="186"/>
      <c r="I31" s="186"/>
      <c r="J31" s="186"/>
    </row>
    <row r="32" spans="2:10" x14ac:dyDescent="0.2">
      <c r="B32" s="181" t="s">
        <v>22</v>
      </c>
      <c r="C32" s="181" t="s">
        <v>75</v>
      </c>
      <c r="D32" s="181" t="s">
        <v>76</v>
      </c>
      <c r="E32" s="181" t="s">
        <v>77</v>
      </c>
      <c r="F32" s="181" t="s">
        <v>78</v>
      </c>
      <c r="G32" s="178"/>
      <c r="H32" s="178"/>
      <c r="I32" s="178"/>
      <c r="J32" s="178"/>
    </row>
    <row r="33" spans="2:10" x14ac:dyDescent="0.2">
      <c r="B33" s="181" t="s">
        <v>57</v>
      </c>
      <c r="C33" s="181" t="s">
        <v>75</v>
      </c>
      <c r="D33" s="181" t="s">
        <v>79</v>
      </c>
      <c r="E33" s="181" t="s">
        <v>80</v>
      </c>
      <c r="F33" s="181" t="s">
        <v>78</v>
      </c>
      <c r="G33" s="178"/>
      <c r="H33" s="178"/>
      <c r="I33" s="178"/>
      <c r="J33" s="178"/>
    </row>
    <row r="34" spans="2:10" x14ac:dyDescent="0.2">
      <c r="B34" s="181" t="s">
        <v>22</v>
      </c>
      <c r="C34" s="181" t="s">
        <v>75</v>
      </c>
      <c r="D34" s="181" t="s">
        <v>81</v>
      </c>
      <c r="E34" s="181" t="s">
        <v>82</v>
      </c>
      <c r="F34" s="181" t="s">
        <v>78</v>
      </c>
      <c r="G34" s="178"/>
      <c r="H34" s="178"/>
      <c r="I34" s="178"/>
      <c r="J34" s="178"/>
    </row>
    <row r="35" spans="2:10" x14ac:dyDescent="0.2">
      <c r="B35" s="181" t="s">
        <v>22</v>
      </c>
      <c r="C35" s="181" t="s">
        <v>75</v>
      </c>
      <c r="D35" s="181" t="s">
        <v>83</v>
      </c>
      <c r="E35" s="181" t="s">
        <v>84</v>
      </c>
      <c r="F35" s="181" t="s">
        <v>78</v>
      </c>
      <c r="G35" s="178"/>
      <c r="H35" s="178"/>
      <c r="I35" s="178"/>
      <c r="J35" s="178"/>
    </row>
    <row r="36" spans="2:10" x14ac:dyDescent="0.2">
      <c r="B36" s="181" t="s">
        <v>22</v>
      </c>
      <c r="C36" s="181" t="s">
        <v>75</v>
      </c>
      <c r="D36" s="181" t="s">
        <v>85</v>
      </c>
      <c r="E36" s="181" t="s">
        <v>86</v>
      </c>
      <c r="F36" s="181" t="s">
        <v>78</v>
      </c>
      <c r="G36" s="178"/>
      <c r="H36" s="178"/>
      <c r="I36" s="178"/>
      <c r="J36" s="178"/>
    </row>
    <row r="37" spans="2:10" x14ac:dyDescent="0.2">
      <c r="B37" s="181" t="s">
        <v>22</v>
      </c>
      <c r="C37" s="181" t="s">
        <v>75</v>
      </c>
      <c r="D37" s="181" t="s">
        <v>87</v>
      </c>
      <c r="E37" s="181" t="s">
        <v>88</v>
      </c>
      <c r="F37" s="181" t="s">
        <v>78</v>
      </c>
      <c r="G37" s="178"/>
      <c r="H37" s="178"/>
      <c r="I37" s="178"/>
      <c r="J37" s="178"/>
    </row>
    <row r="38" spans="2:10" x14ac:dyDescent="0.2">
      <c r="B38" s="181" t="s">
        <v>22</v>
      </c>
      <c r="C38" s="181" t="s">
        <v>75</v>
      </c>
      <c r="D38" s="181" t="s">
        <v>89</v>
      </c>
      <c r="E38" s="181" t="s">
        <v>88</v>
      </c>
      <c r="F38" s="181" t="s">
        <v>78</v>
      </c>
      <c r="G38" s="178"/>
      <c r="H38" s="178"/>
      <c r="I38" s="178"/>
      <c r="J38" s="178"/>
    </row>
    <row r="39" spans="2:10" x14ac:dyDescent="0.2">
      <c r="B39" s="187" t="s">
        <v>90</v>
      </c>
      <c r="C39" s="185"/>
      <c r="D39" s="185"/>
      <c r="E39" s="185"/>
      <c r="F39" s="185"/>
      <c r="G39" s="186"/>
      <c r="H39" s="186"/>
      <c r="I39" s="186"/>
      <c r="J39" s="186"/>
    </row>
    <row r="40" spans="2:10" x14ac:dyDescent="0.2">
      <c r="B40" s="181" t="s">
        <v>57</v>
      </c>
      <c r="C40" s="181" t="s">
        <v>46</v>
      </c>
      <c r="D40" s="181" t="s">
        <v>91</v>
      </c>
      <c r="E40" s="181" t="s">
        <v>92</v>
      </c>
      <c r="F40" s="181" t="s">
        <v>26</v>
      </c>
      <c r="G40" s="178"/>
      <c r="H40" s="178"/>
      <c r="I40" s="178"/>
      <c r="J40" s="178"/>
    </row>
    <row r="41" spans="2:10" x14ac:dyDescent="0.2">
      <c r="B41" s="181" t="s">
        <v>57</v>
      </c>
      <c r="C41" s="181" t="s">
        <v>46</v>
      </c>
      <c r="D41" s="181" t="s">
        <v>93</v>
      </c>
      <c r="E41" s="181" t="s">
        <v>94</v>
      </c>
      <c r="F41" s="181" t="s">
        <v>26</v>
      </c>
      <c r="G41" s="178"/>
      <c r="H41" s="178"/>
      <c r="I41" s="178"/>
      <c r="J41" s="178"/>
    </row>
    <row r="42" spans="2:10" x14ac:dyDescent="0.2">
      <c r="B42" s="181" t="s">
        <v>57</v>
      </c>
      <c r="C42" s="181" t="s">
        <v>46</v>
      </c>
      <c r="D42" s="181" t="s">
        <v>95</v>
      </c>
      <c r="E42" s="181" t="s">
        <v>96</v>
      </c>
      <c r="F42" s="181" t="s">
        <v>26</v>
      </c>
      <c r="G42" s="178"/>
      <c r="H42" s="178"/>
      <c r="I42" s="178"/>
      <c r="J42" s="178"/>
    </row>
    <row r="43" spans="2:10" x14ac:dyDescent="0.2">
      <c r="B43" s="181" t="s">
        <v>57</v>
      </c>
      <c r="C43" s="181" t="s">
        <v>46</v>
      </c>
      <c r="D43" s="181" t="s">
        <v>97</v>
      </c>
      <c r="E43" s="181" t="s">
        <v>98</v>
      </c>
      <c r="F43" s="181" t="s">
        <v>26</v>
      </c>
      <c r="G43" s="178"/>
      <c r="H43" s="178"/>
      <c r="I43" s="178"/>
      <c r="J43" s="178"/>
    </row>
    <row r="44" spans="2:10" x14ac:dyDescent="0.2">
      <c r="B44" s="187" t="s">
        <v>99</v>
      </c>
      <c r="C44" s="185"/>
      <c r="D44" s="185"/>
      <c r="E44" s="185"/>
      <c r="F44" s="185"/>
      <c r="G44" s="186"/>
      <c r="H44" s="186"/>
      <c r="I44" s="186"/>
      <c r="J44" s="186"/>
    </row>
    <row r="45" spans="2:10" x14ac:dyDescent="0.2">
      <c r="B45" s="181" t="s">
        <v>27</v>
      </c>
      <c r="C45" s="181"/>
      <c r="D45" s="181"/>
      <c r="E45" s="181"/>
      <c r="F45" s="181"/>
      <c r="G45" s="178"/>
      <c r="H45" s="178"/>
      <c r="I45" s="178"/>
      <c r="J45" s="178"/>
    </row>
    <row r="46" spans="2:10" x14ac:dyDescent="0.2">
      <c r="B46" s="181" t="s">
        <v>22</v>
      </c>
      <c r="C46" s="181" t="s">
        <v>23</v>
      </c>
      <c r="D46" s="181" t="s">
        <v>100</v>
      </c>
      <c r="E46" s="181" t="s">
        <v>101</v>
      </c>
      <c r="F46" s="181" t="s">
        <v>78</v>
      </c>
      <c r="G46" s="178"/>
      <c r="H46" s="178"/>
      <c r="I46" s="178"/>
      <c r="J46" s="178"/>
    </row>
    <row r="47" spans="2:10" x14ac:dyDescent="0.2">
      <c r="B47" s="181" t="s">
        <v>57</v>
      </c>
      <c r="C47" s="181" t="s">
        <v>23</v>
      </c>
      <c r="D47" s="181" t="s">
        <v>102</v>
      </c>
      <c r="E47" s="181" t="s">
        <v>103</v>
      </c>
      <c r="F47" s="181" t="s">
        <v>78</v>
      </c>
      <c r="G47" s="178"/>
      <c r="H47" s="178"/>
      <c r="I47" s="178"/>
      <c r="J47" s="178"/>
    </row>
    <row r="48" spans="2:10" x14ac:dyDescent="0.2">
      <c r="B48" s="181" t="s">
        <v>57</v>
      </c>
      <c r="C48" s="181" t="s">
        <v>23</v>
      </c>
      <c r="D48" s="181" t="s">
        <v>104</v>
      </c>
      <c r="E48" s="181" t="s">
        <v>105</v>
      </c>
      <c r="F48" s="181" t="s">
        <v>78</v>
      </c>
      <c r="G48" s="178"/>
      <c r="H48" s="178"/>
      <c r="I48" s="178"/>
      <c r="J48" s="178"/>
    </row>
    <row r="49" spans="2:10" x14ac:dyDescent="0.2">
      <c r="B49" s="181" t="s">
        <v>57</v>
      </c>
      <c r="C49" s="181" t="s">
        <v>23</v>
      </c>
      <c r="D49" s="181" t="s">
        <v>106</v>
      </c>
      <c r="E49" s="181" t="s">
        <v>107</v>
      </c>
      <c r="F49" s="181" t="s">
        <v>78</v>
      </c>
      <c r="G49" s="178"/>
      <c r="H49" s="178"/>
      <c r="I49" s="178"/>
      <c r="J49" s="178"/>
    </row>
    <row r="50" spans="2:10" x14ac:dyDescent="0.2">
      <c r="B50" s="181" t="s">
        <v>57</v>
      </c>
      <c r="C50" s="181" t="s">
        <v>23</v>
      </c>
      <c r="D50" s="181" t="s">
        <v>108</v>
      </c>
      <c r="E50" s="181" t="s">
        <v>109</v>
      </c>
      <c r="F50" s="181" t="s">
        <v>78</v>
      </c>
      <c r="G50" s="178"/>
      <c r="H50" s="178"/>
      <c r="I50" s="178"/>
      <c r="J50" s="178"/>
    </row>
    <row r="51" spans="2:10" x14ac:dyDescent="0.2">
      <c r="B51" s="181" t="s">
        <v>57</v>
      </c>
      <c r="C51" s="181" t="s">
        <v>23</v>
      </c>
      <c r="D51" s="181" t="s">
        <v>110</v>
      </c>
      <c r="E51" s="181" t="s">
        <v>111</v>
      </c>
      <c r="F51" s="181" t="s">
        <v>78</v>
      </c>
      <c r="G51" s="178"/>
      <c r="H51" s="178"/>
      <c r="I51" s="178"/>
      <c r="J51" s="178"/>
    </row>
    <row r="52" spans="2:10" x14ac:dyDescent="0.2">
      <c r="B52" s="181" t="s">
        <v>27</v>
      </c>
      <c r="C52" s="181"/>
      <c r="D52" s="181"/>
      <c r="E52" s="181"/>
      <c r="F52" s="181"/>
      <c r="G52" s="178"/>
      <c r="H52" s="178"/>
      <c r="I52" s="178"/>
      <c r="J52" s="178"/>
    </row>
    <row r="53" spans="2:10" x14ac:dyDescent="0.2">
      <c r="B53" s="187" t="s">
        <v>112</v>
      </c>
      <c r="C53" s="185"/>
      <c r="D53" s="185"/>
      <c r="E53" s="185"/>
      <c r="F53" s="185"/>
      <c r="G53" s="186"/>
      <c r="H53" s="186"/>
      <c r="I53" s="186"/>
      <c r="J53" s="186"/>
    </row>
    <row r="54" spans="2:10" x14ac:dyDescent="0.2">
      <c r="B54" s="178" t="s">
        <v>22</v>
      </c>
      <c r="C54" s="178" t="s">
        <v>113</v>
      </c>
      <c r="D54" s="178" t="s">
        <v>114</v>
      </c>
      <c r="E54" s="178" t="s">
        <v>115</v>
      </c>
      <c r="F54" s="179" t="s">
        <v>116</v>
      </c>
      <c r="G54" s="178"/>
      <c r="H54" s="178"/>
      <c r="I54" s="178"/>
      <c r="J54" s="178"/>
    </row>
    <row r="55" spans="2:10" x14ac:dyDescent="0.2">
      <c r="B55" s="178" t="s">
        <v>22</v>
      </c>
      <c r="C55" s="178" t="s">
        <v>113</v>
      </c>
      <c r="D55" s="178" t="s">
        <v>117</v>
      </c>
      <c r="E55" s="178" t="s">
        <v>118</v>
      </c>
      <c r="F55" s="179" t="s">
        <v>116</v>
      </c>
      <c r="G55" s="178"/>
      <c r="H55" s="178"/>
      <c r="I55" s="178"/>
      <c r="J55" s="178"/>
    </row>
    <row r="56" spans="2:10" x14ac:dyDescent="0.2">
      <c r="B56" s="178" t="s">
        <v>22</v>
      </c>
      <c r="C56" s="178" t="s">
        <v>113</v>
      </c>
      <c r="D56" s="178" t="s">
        <v>119</v>
      </c>
      <c r="E56" s="178" t="s">
        <v>120</v>
      </c>
      <c r="F56" s="179" t="s">
        <v>116</v>
      </c>
      <c r="G56" s="178"/>
      <c r="H56" s="178"/>
      <c r="I56" s="178"/>
      <c r="J56" s="178"/>
    </row>
    <row r="57" spans="2:10" x14ac:dyDescent="0.2">
      <c r="B57" s="178" t="s">
        <v>22</v>
      </c>
      <c r="C57" s="178" t="s">
        <v>113</v>
      </c>
      <c r="D57" s="178" t="s">
        <v>121</v>
      </c>
      <c r="E57" s="178" t="s">
        <v>122</v>
      </c>
      <c r="F57" s="179" t="s">
        <v>116</v>
      </c>
      <c r="G57" s="178"/>
      <c r="H57" s="178"/>
      <c r="I57" s="178"/>
      <c r="J57" s="178"/>
    </row>
    <row r="58" spans="2:10" x14ac:dyDescent="0.2">
      <c r="B58" s="178" t="s">
        <v>22</v>
      </c>
      <c r="C58" s="178" t="s">
        <v>113</v>
      </c>
      <c r="D58" s="178" t="s">
        <v>123</v>
      </c>
      <c r="E58" s="178" t="s">
        <v>124</v>
      </c>
      <c r="F58" s="179" t="s">
        <v>116</v>
      </c>
      <c r="G58" s="178"/>
      <c r="H58" s="178"/>
      <c r="I58" s="178"/>
      <c r="J58" s="178"/>
    </row>
    <row r="65" spans="2:6" x14ac:dyDescent="0.2">
      <c r="B65" s="178" t="s">
        <v>22</v>
      </c>
      <c r="C65" s="178" t="s">
        <v>46</v>
      </c>
      <c r="D65" s="178" t="s">
        <v>125</v>
      </c>
      <c r="E65" s="178" t="s">
        <v>53</v>
      </c>
      <c r="F65" s="179" t="s">
        <v>26</v>
      </c>
    </row>
    <row r="66" spans="2:6" x14ac:dyDescent="0.2">
      <c r="B66" s="178" t="s">
        <v>22</v>
      </c>
      <c r="C66" s="178" t="s">
        <v>46</v>
      </c>
      <c r="D66" s="180" t="s">
        <v>126</v>
      </c>
      <c r="E66" s="178" t="s">
        <v>127</v>
      </c>
      <c r="F66" s="179" t="s">
        <v>26</v>
      </c>
    </row>
    <row r="67" spans="2:6" x14ac:dyDescent="0.2">
      <c r="B67" s="181" t="s">
        <v>57</v>
      </c>
      <c r="C67" s="178" t="s">
        <v>46</v>
      </c>
      <c r="D67" s="178" t="s">
        <v>128</v>
      </c>
      <c r="E67" s="178" t="s">
        <v>129</v>
      </c>
      <c r="F67" s="179" t="s">
        <v>26</v>
      </c>
    </row>
    <row r="68" spans="2:6" x14ac:dyDescent="0.2">
      <c r="B68" s="181" t="s">
        <v>57</v>
      </c>
      <c r="C68" s="178" t="s">
        <v>46</v>
      </c>
      <c r="D68" s="178" t="s">
        <v>130</v>
      </c>
      <c r="E68" s="184" t="s">
        <v>131</v>
      </c>
      <c r="F68" s="179" t="s">
        <v>26</v>
      </c>
    </row>
    <row r="69" spans="2:6" x14ac:dyDescent="0.2">
      <c r="B69" s="181" t="s">
        <v>57</v>
      </c>
      <c r="C69" s="178" t="s">
        <v>46</v>
      </c>
      <c r="D69" s="180" t="s">
        <v>132</v>
      </c>
      <c r="E69" s="178" t="s">
        <v>133</v>
      </c>
      <c r="F69" s="179" t="s">
        <v>26</v>
      </c>
    </row>
    <row r="70" spans="2:6" x14ac:dyDescent="0.2">
      <c r="B70" s="181" t="s">
        <v>57</v>
      </c>
      <c r="C70" s="178" t="s">
        <v>46</v>
      </c>
      <c r="D70" s="180" t="s">
        <v>134</v>
      </c>
      <c r="E70" s="178" t="s">
        <v>135</v>
      </c>
      <c r="F70" s="179" t="s">
        <v>26</v>
      </c>
    </row>
    <row r="71" spans="2:6" x14ac:dyDescent="0.2">
      <c r="B71" s="178" t="s">
        <v>22</v>
      </c>
      <c r="C71" s="178" t="s">
        <v>46</v>
      </c>
      <c r="D71" s="178" t="s">
        <v>136</v>
      </c>
      <c r="E71" s="178" t="s">
        <v>137</v>
      </c>
      <c r="F71" s="179" t="s">
        <v>26</v>
      </c>
    </row>
    <row r="81" spans="2:6" x14ac:dyDescent="0.2">
      <c r="B81" s="187" t="s">
        <v>45</v>
      </c>
      <c r="C81" s="185"/>
      <c r="D81" s="185"/>
      <c r="E81" s="185"/>
      <c r="F81" s="185"/>
    </row>
    <row r="82" spans="2:6" x14ac:dyDescent="0.2">
      <c r="B82" s="178" t="s">
        <v>22</v>
      </c>
      <c r="C82" s="179" t="s">
        <v>46</v>
      </c>
      <c r="D82" s="178" t="s">
        <v>51</v>
      </c>
      <c r="E82" s="178" t="s">
        <v>138</v>
      </c>
      <c r="F82" s="179" t="s">
        <v>26</v>
      </c>
    </row>
    <row r="83" spans="2:6" x14ac:dyDescent="0.2">
      <c r="B83" s="178" t="s">
        <v>22</v>
      </c>
      <c r="C83" s="179" t="s">
        <v>46</v>
      </c>
      <c r="D83" s="178" t="s">
        <v>139</v>
      </c>
      <c r="E83" s="178" t="s">
        <v>140</v>
      </c>
      <c r="F83" s="179" t="s">
        <v>26</v>
      </c>
    </row>
    <row r="84" spans="2:6" x14ac:dyDescent="0.2">
      <c r="B84" s="187" t="s">
        <v>141</v>
      </c>
      <c r="C84" s="185"/>
      <c r="D84" s="185"/>
      <c r="E84" s="185"/>
      <c r="F84" s="185"/>
    </row>
    <row r="85" spans="2:6" x14ac:dyDescent="0.2">
      <c r="B85" s="178" t="s">
        <v>22</v>
      </c>
      <c r="C85" s="179" t="s">
        <v>46</v>
      </c>
      <c r="D85" s="178" t="s">
        <v>142</v>
      </c>
      <c r="E85" s="178" t="s">
        <v>143</v>
      </c>
      <c r="F85" s="179" t="s">
        <v>26</v>
      </c>
    </row>
    <row r="86" spans="2:6" x14ac:dyDescent="0.2">
      <c r="B86" s="187" t="s">
        <v>112</v>
      </c>
      <c r="C86" s="185"/>
      <c r="D86" s="185"/>
      <c r="E86" s="185"/>
      <c r="F86" s="185"/>
    </row>
    <row r="87" spans="2:6" x14ac:dyDescent="0.2">
      <c r="B87" s="178" t="s">
        <v>22</v>
      </c>
      <c r="C87" s="183" t="s">
        <v>113</v>
      </c>
      <c r="D87" s="178" t="s">
        <v>144</v>
      </c>
      <c r="E87" s="178" t="s">
        <v>145</v>
      </c>
      <c r="F87" s="182" t="s">
        <v>78</v>
      </c>
    </row>
    <row r="88" spans="2:6" x14ac:dyDescent="0.2">
      <c r="B88" s="178" t="s">
        <v>22</v>
      </c>
      <c r="C88" s="183" t="s">
        <v>113</v>
      </c>
      <c r="D88" s="178" t="s">
        <v>146</v>
      </c>
      <c r="E88" s="178" t="s">
        <v>147</v>
      </c>
      <c r="F88" s="179" t="s">
        <v>116</v>
      </c>
    </row>
    <row r="89" spans="2:6" x14ac:dyDescent="0.2">
      <c r="B89" s="178" t="s">
        <v>22</v>
      </c>
      <c r="C89" s="183" t="s">
        <v>113</v>
      </c>
      <c r="D89" s="178" t="s">
        <v>148</v>
      </c>
      <c r="E89" s="178" t="s">
        <v>149</v>
      </c>
      <c r="F89" s="179" t="s">
        <v>116</v>
      </c>
    </row>
    <row r="90" spans="2:6" x14ac:dyDescent="0.2">
      <c r="B90" s="178" t="s">
        <v>22</v>
      </c>
      <c r="C90" s="183" t="s">
        <v>113</v>
      </c>
      <c r="D90" s="178" t="s">
        <v>150</v>
      </c>
      <c r="E90" s="178" t="s">
        <v>151</v>
      </c>
      <c r="F90" s="179" t="s">
        <v>116</v>
      </c>
    </row>
    <row r="91" spans="2:6" x14ac:dyDescent="0.2">
      <c r="B91" s="178" t="s">
        <v>22</v>
      </c>
      <c r="C91" s="183" t="s">
        <v>113</v>
      </c>
      <c r="D91" s="178" t="s">
        <v>152</v>
      </c>
      <c r="E91" s="178" t="s">
        <v>153</v>
      </c>
      <c r="F91" s="179" t="s">
        <v>116</v>
      </c>
    </row>
    <row r="92" spans="2:6" x14ac:dyDescent="0.2">
      <c r="B92" s="178" t="s">
        <v>22</v>
      </c>
      <c r="C92" s="183" t="s">
        <v>113</v>
      </c>
      <c r="D92" s="178" t="s">
        <v>154</v>
      </c>
      <c r="E92" s="178" t="s">
        <v>155</v>
      </c>
      <c r="F92" s="179" t="s">
        <v>116</v>
      </c>
    </row>
    <row r="93" spans="2:6" x14ac:dyDescent="0.2">
      <c r="B93" s="178" t="s">
        <v>22</v>
      </c>
      <c r="C93" s="183" t="s">
        <v>113</v>
      </c>
      <c r="D93" s="178" t="s">
        <v>156</v>
      </c>
      <c r="E93" s="178" t="s">
        <v>157</v>
      </c>
      <c r="F93" s="179" t="s">
        <v>116</v>
      </c>
    </row>
    <row r="94" spans="2:6" x14ac:dyDescent="0.2">
      <c r="B94" s="178" t="s">
        <v>22</v>
      </c>
      <c r="C94" s="183" t="s">
        <v>113</v>
      </c>
      <c r="D94" s="178" t="s">
        <v>158</v>
      </c>
      <c r="E94" s="178" t="s">
        <v>158</v>
      </c>
      <c r="F94" s="179" t="s">
        <v>116</v>
      </c>
    </row>
    <row r="95" spans="2:6" x14ac:dyDescent="0.2">
      <c r="B95" s="178" t="s">
        <v>22</v>
      </c>
      <c r="C95" s="183" t="s">
        <v>113</v>
      </c>
      <c r="D95" s="178" t="s">
        <v>159</v>
      </c>
      <c r="E95" s="178" t="s">
        <v>160</v>
      </c>
      <c r="F95" s="179" t="s">
        <v>116</v>
      </c>
    </row>
    <row r="96" spans="2:6" x14ac:dyDescent="0.2">
      <c r="B96" s="178" t="s">
        <v>22</v>
      </c>
      <c r="C96" s="183" t="s">
        <v>113</v>
      </c>
      <c r="D96" s="178" t="s">
        <v>161</v>
      </c>
      <c r="E96" s="178" t="s">
        <v>162</v>
      </c>
      <c r="F96" s="179" t="s">
        <v>116</v>
      </c>
    </row>
    <row r="97" spans="2:6" x14ac:dyDescent="0.2">
      <c r="B97" s="178" t="s">
        <v>22</v>
      </c>
      <c r="C97" s="183" t="s">
        <v>113</v>
      </c>
      <c r="D97" s="178" t="s">
        <v>163</v>
      </c>
      <c r="E97" s="178" t="s">
        <v>164</v>
      </c>
      <c r="F97" s="179" t="s">
        <v>116</v>
      </c>
    </row>
    <row r="98" spans="2:6" x14ac:dyDescent="0.2">
      <c r="B98" s="177" t="s">
        <v>27</v>
      </c>
      <c r="C98" s="182"/>
      <c r="D98" s="178"/>
      <c r="E98" s="178"/>
      <c r="F98" s="182"/>
    </row>
    <row r="99" spans="2:6" x14ac:dyDescent="0.2">
      <c r="B99" s="181" t="s">
        <v>57</v>
      </c>
      <c r="C99" s="181" t="s">
        <v>75</v>
      </c>
      <c r="D99" s="181" t="s">
        <v>165</v>
      </c>
      <c r="E99" s="181" t="s">
        <v>166</v>
      </c>
      <c r="F99" s="181" t="s">
        <v>78</v>
      </c>
    </row>
    <row r="100" spans="2:6" x14ac:dyDescent="0.2">
      <c r="B100" s="181" t="s">
        <v>57</v>
      </c>
      <c r="C100" s="181" t="s">
        <v>75</v>
      </c>
      <c r="D100" s="181" t="s">
        <v>167</v>
      </c>
      <c r="E100" s="181" t="s">
        <v>168</v>
      </c>
      <c r="F100" s="181" t="s">
        <v>78</v>
      </c>
    </row>
    <row r="101" spans="2:6" x14ac:dyDescent="0.2">
      <c r="B101" s="181" t="s">
        <v>57</v>
      </c>
      <c r="C101" s="181" t="s">
        <v>75</v>
      </c>
      <c r="D101" s="181" t="s">
        <v>169</v>
      </c>
      <c r="E101" s="181" t="s">
        <v>170</v>
      </c>
      <c r="F101" s="181" t="s">
        <v>78</v>
      </c>
    </row>
    <row r="102" spans="2:6" x14ac:dyDescent="0.2">
      <c r="B102" s="181" t="s">
        <v>57</v>
      </c>
      <c r="C102" s="181" t="s">
        <v>75</v>
      </c>
      <c r="D102" s="181" t="s">
        <v>171</v>
      </c>
      <c r="E102" s="181" t="s">
        <v>172</v>
      </c>
      <c r="F102" s="181" t="s">
        <v>78</v>
      </c>
    </row>
    <row r="103" spans="2:6" x14ac:dyDescent="0.2">
      <c r="B103" s="181" t="s">
        <v>22</v>
      </c>
      <c r="C103" s="181" t="s">
        <v>75</v>
      </c>
      <c r="D103" s="181" t="s">
        <v>173</v>
      </c>
      <c r="E103" s="181" t="s">
        <v>174</v>
      </c>
      <c r="F103" s="181" t="s">
        <v>78</v>
      </c>
    </row>
    <row r="104" spans="2:6" x14ac:dyDescent="0.2">
      <c r="B104" s="181" t="s">
        <v>57</v>
      </c>
      <c r="C104" s="181" t="s">
        <v>75</v>
      </c>
      <c r="D104" s="181" t="s">
        <v>175</v>
      </c>
      <c r="E104" s="181" t="s">
        <v>176</v>
      </c>
      <c r="F104" s="181" t="s">
        <v>78</v>
      </c>
    </row>
    <row r="105" spans="2:6" x14ac:dyDescent="0.2">
      <c r="B105" s="181" t="s">
        <v>22</v>
      </c>
      <c r="C105" s="181" t="s">
        <v>75</v>
      </c>
      <c r="D105" s="181" t="s">
        <v>177</v>
      </c>
      <c r="E105" s="181" t="s">
        <v>178</v>
      </c>
      <c r="F105" s="181" t="s">
        <v>78</v>
      </c>
    </row>
    <row r="106" spans="2:6" x14ac:dyDescent="0.2">
      <c r="B106" s="181" t="s">
        <v>57</v>
      </c>
      <c r="C106" s="181" t="s">
        <v>75</v>
      </c>
      <c r="D106" s="181" t="s">
        <v>179</v>
      </c>
      <c r="E106" s="181" t="s">
        <v>180</v>
      </c>
      <c r="F106" s="181" t="s">
        <v>78</v>
      </c>
    </row>
    <row r="107" spans="2:6" x14ac:dyDescent="0.2">
      <c r="B107" s="181" t="s">
        <v>57</v>
      </c>
      <c r="C107" s="181" t="s">
        <v>75</v>
      </c>
      <c r="D107" s="181" t="s">
        <v>181</v>
      </c>
      <c r="E107" s="181" t="s">
        <v>182</v>
      </c>
      <c r="F107" s="181" t="s">
        <v>78</v>
      </c>
    </row>
    <row r="108" spans="2:6" x14ac:dyDescent="0.2">
      <c r="B108" s="181" t="s">
        <v>57</v>
      </c>
      <c r="C108" s="181" t="s">
        <v>75</v>
      </c>
      <c r="D108" s="181" t="s">
        <v>183</v>
      </c>
      <c r="E108" s="181" t="s">
        <v>184</v>
      </c>
      <c r="F108" s="181" t="s">
        <v>78</v>
      </c>
    </row>
    <row r="109" spans="2:6" x14ac:dyDescent="0.2">
      <c r="B109" s="181" t="s">
        <v>57</v>
      </c>
      <c r="C109" s="181" t="s">
        <v>75</v>
      </c>
      <c r="D109" s="181" t="s">
        <v>185</v>
      </c>
      <c r="E109" s="181" t="s">
        <v>186</v>
      </c>
      <c r="F109" s="181" t="s">
        <v>78</v>
      </c>
    </row>
    <row r="110" spans="2:6" x14ac:dyDescent="0.2">
      <c r="B110" s="181" t="s">
        <v>57</v>
      </c>
      <c r="C110" s="181" t="s">
        <v>75</v>
      </c>
      <c r="D110" s="181" t="s">
        <v>187</v>
      </c>
      <c r="E110" s="181" t="s">
        <v>188</v>
      </c>
      <c r="F110" s="181" t="s">
        <v>78</v>
      </c>
    </row>
    <row r="111" spans="2:6" x14ac:dyDescent="0.2">
      <c r="B111" s="181" t="s">
        <v>57</v>
      </c>
      <c r="C111" s="181" t="s">
        <v>75</v>
      </c>
      <c r="D111" s="181" t="s">
        <v>189</v>
      </c>
      <c r="E111" s="181" t="s">
        <v>190</v>
      </c>
      <c r="F111" s="181" t="s">
        <v>78</v>
      </c>
    </row>
    <row r="112" spans="2:6" x14ac:dyDescent="0.2">
      <c r="B112" s="181" t="s">
        <v>22</v>
      </c>
      <c r="C112" s="181" t="s">
        <v>75</v>
      </c>
      <c r="D112" s="181" t="s">
        <v>191</v>
      </c>
      <c r="E112" s="181" t="s">
        <v>192</v>
      </c>
      <c r="F112" s="181" t="s">
        <v>78</v>
      </c>
    </row>
    <row r="113" spans="2:6" x14ac:dyDescent="0.2">
      <c r="B113" s="181" t="s">
        <v>27</v>
      </c>
      <c r="C113" s="181"/>
      <c r="D113" s="181"/>
      <c r="E113" s="181"/>
      <c r="F113" s="181"/>
    </row>
    <row r="114" spans="2:6" x14ac:dyDescent="0.2">
      <c r="B114" s="187" t="s">
        <v>193</v>
      </c>
      <c r="C114" s="185"/>
      <c r="D114" s="185"/>
      <c r="E114" s="185"/>
      <c r="F114" s="185"/>
    </row>
    <row r="115" spans="2:6" x14ac:dyDescent="0.2">
      <c r="B115" s="181" t="s">
        <v>27</v>
      </c>
      <c r="C115" s="181"/>
      <c r="D115" s="181"/>
      <c r="E115" s="181"/>
      <c r="F115" s="181"/>
    </row>
    <row r="116" spans="2:6" x14ac:dyDescent="0.2">
      <c r="B116" s="181" t="s">
        <v>57</v>
      </c>
      <c r="C116" s="181" t="s">
        <v>23</v>
      </c>
      <c r="D116" s="181" t="s">
        <v>194</v>
      </c>
      <c r="E116" s="181" t="s">
        <v>195</v>
      </c>
      <c r="F116" s="181" t="s">
        <v>78</v>
      </c>
    </row>
    <row r="117" spans="2:6" x14ac:dyDescent="0.2">
      <c r="B117" s="181" t="s">
        <v>57</v>
      </c>
      <c r="C117" s="181" t="s">
        <v>75</v>
      </c>
      <c r="D117" s="181" t="s">
        <v>196</v>
      </c>
      <c r="E117" s="181" t="s">
        <v>197</v>
      </c>
      <c r="F117" s="181" t="s">
        <v>78</v>
      </c>
    </row>
    <row r="118" spans="2:6" x14ac:dyDescent="0.2">
      <c r="B118" s="181" t="s">
        <v>57</v>
      </c>
      <c r="C118" s="181" t="s">
        <v>75</v>
      </c>
      <c r="D118" s="181" t="s">
        <v>198</v>
      </c>
      <c r="E118" s="181" t="s">
        <v>199</v>
      </c>
      <c r="F118" s="181" t="s">
        <v>78</v>
      </c>
    </row>
    <row r="119" spans="2:6" x14ac:dyDescent="0.2">
      <c r="B119" s="181" t="s">
        <v>57</v>
      </c>
      <c r="C119" s="181" t="s">
        <v>75</v>
      </c>
      <c r="D119" s="181" t="s">
        <v>200</v>
      </c>
      <c r="E119" s="181" t="s">
        <v>201</v>
      </c>
      <c r="F119" s="181" t="s">
        <v>78</v>
      </c>
    </row>
    <row r="120" spans="2:6" x14ac:dyDescent="0.2">
      <c r="B120" s="181" t="s">
        <v>57</v>
      </c>
      <c r="C120" s="181" t="s">
        <v>75</v>
      </c>
      <c r="D120" s="181" t="s">
        <v>202</v>
      </c>
      <c r="E120" s="181" t="s">
        <v>203</v>
      </c>
      <c r="F120" s="181" t="s">
        <v>78</v>
      </c>
    </row>
    <row r="121" spans="2:6" x14ac:dyDescent="0.2">
      <c r="B121" s="181" t="s">
        <v>57</v>
      </c>
      <c r="C121" s="181" t="s">
        <v>75</v>
      </c>
      <c r="D121" s="181" t="s">
        <v>204</v>
      </c>
      <c r="E121" s="181" t="s">
        <v>205</v>
      </c>
      <c r="F121" s="181" t="s">
        <v>78</v>
      </c>
    </row>
    <row r="122" spans="2:6" x14ac:dyDescent="0.2">
      <c r="B122" s="181" t="s">
        <v>57</v>
      </c>
      <c r="C122" s="181" t="s">
        <v>75</v>
      </c>
      <c r="D122" s="181" t="s">
        <v>206</v>
      </c>
      <c r="E122" s="181" t="s">
        <v>207</v>
      </c>
      <c r="F122" s="181" t="s">
        <v>78</v>
      </c>
    </row>
    <row r="123" spans="2:6" x14ac:dyDescent="0.2">
      <c r="B123" s="181" t="s">
        <v>57</v>
      </c>
      <c r="C123" s="181" t="s">
        <v>75</v>
      </c>
      <c r="D123" s="181" t="s">
        <v>208</v>
      </c>
      <c r="E123" s="181" t="s">
        <v>209</v>
      </c>
      <c r="F123" s="181" t="s">
        <v>78</v>
      </c>
    </row>
    <row r="124" spans="2:6" x14ac:dyDescent="0.2">
      <c r="B124" s="181" t="s">
        <v>57</v>
      </c>
      <c r="C124" s="181" t="s">
        <v>75</v>
      </c>
      <c r="D124" s="181" t="s">
        <v>210</v>
      </c>
      <c r="E124" s="181" t="s">
        <v>211</v>
      </c>
      <c r="F124" s="181" t="s">
        <v>78</v>
      </c>
    </row>
    <row r="125" spans="2:6" x14ac:dyDescent="0.2">
      <c r="B125" s="181" t="s">
        <v>57</v>
      </c>
      <c r="C125" s="181" t="s">
        <v>75</v>
      </c>
      <c r="D125" s="181" t="s">
        <v>212</v>
      </c>
      <c r="E125" s="181" t="s">
        <v>213</v>
      </c>
      <c r="F125" s="181" t="s">
        <v>78</v>
      </c>
    </row>
    <row r="126" spans="2:6" x14ac:dyDescent="0.2">
      <c r="B126" s="181" t="s">
        <v>57</v>
      </c>
      <c r="C126" s="181" t="s">
        <v>75</v>
      </c>
      <c r="D126" s="181" t="s">
        <v>214</v>
      </c>
      <c r="E126" s="181" t="s">
        <v>215</v>
      </c>
      <c r="F126" s="181" t="s">
        <v>78</v>
      </c>
    </row>
    <row r="127" spans="2:6" x14ac:dyDescent="0.2">
      <c r="B127" s="181" t="s">
        <v>57</v>
      </c>
      <c r="C127" s="181" t="s">
        <v>75</v>
      </c>
      <c r="D127" s="181" t="s">
        <v>216</v>
      </c>
      <c r="E127" s="181" t="s">
        <v>217</v>
      </c>
      <c r="F127" s="181" t="s">
        <v>78</v>
      </c>
    </row>
    <row r="128" spans="2:6" x14ac:dyDescent="0.2">
      <c r="B128" s="181" t="s">
        <v>27</v>
      </c>
      <c r="C128" s="181"/>
      <c r="D128" s="181"/>
      <c r="E128" s="181"/>
      <c r="F128" s="181"/>
    </row>
    <row r="129" spans="2:6" x14ac:dyDescent="0.2">
      <c r="B129" s="187" t="s">
        <v>218</v>
      </c>
      <c r="C129" s="185"/>
      <c r="D129" s="185"/>
      <c r="E129" s="185"/>
      <c r="F129" s="185"/>
    </row>
    <row r="130" spans="2:6" x14ac:dyDescent="0.2">
      <c r="B130" s="181" t="s">
        <v>27</v>
      </c>
      <c r="C130" s="181"/>
      <c r="D130" s="181"/>
      <c r="E130" s="181"/>
      <c r="F130" s="181"/>
    </row>
    <row r="131" spans="2:6" x14ac:dyDescent="0.2">
      <c r="B131" s="181" t="s">
        <v>57</v>
      </c>
      <c r="C131" s="181" t="s">
        <v>75</v>
      </c>
      <c r="D131" s="181" t="s">
        <v>219</v>
      </c>
      <c r="E131" s="181" t="s">
        <v>220</v>
      </c>
      <c r="F131" s="181" t="s">
        <v>78</v>
      </c>
    </row>
    <row r="132" spans="2:6" x14ac:dyDescent="0.2">
      <c r="B132" s="181" t="s">
        <v>57</v>
      </c>
      <c r="C132" s="181" t="s">
        <v>75</v>
      </c>
      <c r="D132" s="181" t="s">
        <v>221</v>
      </c>
      <c r="E132" s="181" t="s">
        <v>220</v>
      </c>
      <c r="F132" s="181" t="s">
        <v>78</v>
      </c>
    </row>
    <row r="133" spans="2:6" x14ac:dyDescent="0.2">
      <c r="B133" s="181" t="s">
        <v>57</v>
      </c>
      <c r="C133" s="181" t="s">
        <v>75</v>
      </c>
      <c r="D133" s="181" t="s">
        <v>222</v>
      </c>
      <c r="E133" s="181" t="s">
        <v>223</v>
      </c>
      <c r="F133" s="181" t="s">
        <v>78</v>
      </c>
    </row>
    <row r="134" spans="2:6" x14ac:dyDescent="0.2">
      <c r="B134" s="181" t="s">
        <v>57</v>
      </c>
      <c r="C134" s="181" t="s">
        <v>75</v>
      </c>
      <c r="D134" s="181" t="s">
        <v>224</v>
      </c>
      <c r="E134" s="181" t="s">
        <v>223</v>
      </c>
      <c r="F134" s="181" t="s">
        <v>78</v>
      </c>
    </row>
    <row r="135" spans="2:6" x14ac:dyDescent="0.2">
      <c r="B135" s="181" t="s">
        <v>57</v>
      </c>
      <c r="C135" s="181" t="s">
        <v>75</v>
      </c>
      <c r="D135" s="181" t="s">
        <v>225</v>
      </c>
      <c r="E135" s="181" t="s">
        <v>226</v>
      </c>
      <c r="F135" s="181" t="s">
        <v>78</v>
      </c>
    </row>
    <row r="136" spans="2:6" x14ac:dyDescent="0.2">
      <c r="B136" s="181" t="s">
        <v>57</v>
      </c>
      <c r="C136" s="181" t="s">
        <v>75</v>
      </c>
      <c r="D136" s="181" t="s">
        <v>227</v>
      </c>
      <c r="E136" s="181" t="s">
        <v>226</v>
      </c>
      <c r="F136" s="181" t="s">
        <v>78</v>
      </c>
    </row>
    <row r="137" spans="2:6" x14ac:dyDescent="0.2">
      <c r="B137" s="181" t="s">
        <v>57</v>
      </c>
      <c r="C137" s="181" t="s">
        <v>75</v>
      </c>
      <c r="D137" s="181" t="s">
        <v>228</v>
      </c>
      <c r="E137" s="181" t="s">
        <v>229</v>
      </c>
      <c r="F137" s="181" t="s">
        <v>78</v>
      </c>
    </row>
    <row r="138" spans="2:6" x14ac:dyDescent="0.2">
      <c r="B138" s="181" t="s">
        <v>57</v>
      </c>
      <c r="C138" s="181" t="s">
        <v>75</v>
      </c>
      <c r="D138" s="181" t="s">
        <v>230</v>
      </c>
      <c r="E138" s="181" t="s">
        <v>229</v>
      </c>
      <c r="F138" s="181" t="s">
        <v>78</v>
      </c>
    </row>
    <row r="139" spans="2:6" x14ac:dyDescent="0.2">
      <c r="B139" s="181" t="s">
        <v>57</v>
      </c>
      <c r="C139" s="181" t="s">
        <v>75</v>
      </c>
      <c r="D139" s="181" t="s">
        <v>231</v>
      </c>
      <c r="E139" s="181" t="s">
        <v>232</v>
      </c>
      <c r="F139" s="181" t="s">
        <v>78</v>
      </c>
    </row>
    <row r="140" spans="2:6" x14ac:dyDescent="0.2">
      <c r="B140" s="181" t="s">
        <v>57</v>
      </c>
      <c r="C140" s="181" t="s">
        <v>75</v>
      </c>
      <c r="D140" s="181" t="s">
        <v>233</v>
      </c>
      <c r="E140" s="181" t="s">
        <v>232</v>
      </c>
      <c r="F140" s="181" t="s">
        <v>78</v>
      </c>
    </row>
    <row r="141" spans="2:6" x14ac:dyDescent="0.2">
      <c r="B141" s="181" t="s">
        <v>57</v>
      </c>
      <c r="C141" s="181" t="s">
        <v>75</v>
      </c>
      <c r="D141" s="181" t="s">
        <v>234</v>
      </c>
      <c r="E141" s="181" t="s">
        <v>235</v>
      </c>
      <c r="F141" s="181" t="s">
        <v>78</v>
      </c>
    </row>
    <row r="142" spans="2:6" x14ac:dyDescent="0.2">
      <c r="B142" s="181" t="s">
        <v>57</v>
      </c>
      <c r="C142" s="181" t="s">
        <v>75</v>
      </c>
      <c r="D142" s="181" t="s">
        <v>236</v>
      </c>
      <c r="E142" s="181" t="s">
        <v>235</v>
      </c>
      <c r="F142" s="181" t="s">
        <v>78</v>
      </c>
    </row>
    <row r="143" spans="2:6" x14ac:dyDescent="0.2">
      <c r="B143" s="181" t="s">
        <v>57</v>
      </c>
      <c r="C143" s="181" t="s">
        <v>75</v>
      </c>
      <c r="D143" s="181" t="s">
        <v>237</v>
      </c>
      <c r="E143" s="181" t="s">
        <v>238</v>
      </c>
      <c r="F143" s="181" t="s">
        <v>78</v>
      </c>
    </row>
    <row r="144" spans="2:6" x14ac:dyDescent="0.2">
      <c r="B144" s="181" t="s">
        <v>57</v>
      </c>
      <c r="C144" s="181" t="s">
        <v>75</v>
      </c>
      <c r="D144" s="181" t="s">
        <v>239</v>
      </c>
      <c r="E144" s="181" t="s">
        <v>238</v>
      </c>
      <c r="F144" s="181" t="s">
        <v>78</v>
      </c>
    </row>
    <row r="145" spans="2:6" x14ac:dyDescent="0.2">
      <c r="B145" s="181" t="s">
        <v>57</v>
      </c>
      <c r="C145" s="181" t="s">
        <v>75</v>
      </c>
      <c r="D145" s="181" t="s">
        <v>240</v>
      </c>
      <c r="E145" s="181" t="s">
        <v>84</v>
      </c>
      <c r="F145" s="181" t="s">
        <v>78</v>
      </c>
    </row>
    <row r="146" spans="2:6" x14ac:dyDescent="0.2">
      <c r="B146" s="181" t="s">
        <v>57</v>
      </c>
      <c r="C146" s="181" t="s">
        <v>75</v>
      </c>
      <c r="D146" s="181" t="s">
        <v>241</v>
      </c>
      <c r="E146" s="181" t="s">
        <v>86</v>
      </c>
      <c r="F146" s="181" t="s">
        <v>78</v>
      </c>
    </row>
    <row r="147" spans="2:6" x14ac:dyDescent="0.2">
      <c r="B147" s="181" t="s">
        <v>57</v>
      </c>
      <c r="C147" s="181" t="s">
        <v>75</v>
      </c>
      <c r="D147" s="181" t="s">
        <v>242</v>
      </c>
      <c r="E147" s="181" t="s">
        <v>88</v>
      </c>
      <c r="F147" s="181" t="s">
        <v>78</v>
      </c>
    </row>
    <row r="148" spans="2:6" x14ac:dyDescent="0.2">
      <c r="B148" s="181" t="s">
        <v>57</v>
      </c>
      <c r="C148" s="181" t="s">
        <v>75</v>
      </c>
      <c r="D148" s="181" t="s">
        <v>243</v>
      </c>
      <c r="E148" s="181" t="s">
        <v>88</v>
      </c>
      <c r="F148" s="181" t="s">
        <v>78</v>
      </c>
    </row>
    <row r="149" spans="2:6" x14ac:dyDescent="0.2">
      <c r="B149" s="181" t="s">
        <v>57</v>
      </c>
      <c r="C149" s="181" t="s">
        <v>75</v>
      </c>
      <c r="D149" s="181" t="s">
        <v>244</v>
      </c>
      <c r="E149" s="181" t="s">
        <v>77</v>
      </c>
      <c r="F149" s="181" t="s">
        <v>78</v>
      </c>
    </row>
    <row r="150" spans="2:6" x14ac:dyDescent="0.2">
      <c r="B150" s="181" t="s">
        <v>57</v>
      </c>
      <c r="C150" s="181" t="s">
        <v>75</v>
      </c>
      <c r="D150" s="181" t="s">
        <v>245</v>
      </c>
      <c r="E150" s="181" t="s">
        <v>80</v>
      </c>
      <c r="F150" s="181" t="s">
        <v>78</v>
      </c>
    </row>
    <row r="151" spans="2:6" x14ac:dyDescent="0.2">
      <c r="B151" s="181" t="s">
        <v>57</v>
      </c>
      <c r="C151" s="181" t="s">
        <v>75</v>
      </c>
      <c r="D151" s="181" t="s">
        <v>246</v>
      </c>
      <c r="E151" s="181" t="s">
        <v>82</v>
      </c>
      <c r="F151" s="181" t="s">
        <v>78</v>
      </c>
    </row>
    <row r="152" spans="2:6" x14ac:dyDescent="0.2">
      <c r="B152" s="181" t="s">
        <v>27</v>
      </c>
      <c r="C152" s="181"/>
      <c r="D152" s="181"/>
      <c r="E152" s="181"/>
      <c r="F152" s="181"/>
    </row>
    <row r="153" spans="2:6" x14ac:dyDescent="0.2">
      <c r="B153" s="187" t="s">
        <v>247</v>
      </c>
      <c r="C153" s="185"/>
      <c r="D153" s="185"/>
      <c r="E153" s="185"/>
      <c r="F153" s="185"/>
    </row>
    <row r="154" spans="2:6" x14ac:dyDescent="0.2">
      <c r="B154" s="181" t="s">
        <v>27</v>
      </c>
      <c r="C154" s="181"/>
      <c r="D154" s="181"/>
      <c r="E154" s="181"/>
      <c r="F154" s="181"/>
    </row>
    <row r="155" spans="2:6" x14ac:dyDescent="0.2">
      <c r="B155" s="181" t="s">
        <v>57</v>
      </c>
      <c r="C155" s="181" t="s">
        <v>23</v>
      </c>
      <c r="D155" s="181" t="s">
        <v>248</v>
      </c>
      <c r="E155" s="181" t="s">
        <v>195</v>
      </c>
      <c r="F155" s="181" t="s">
        <v>78</v>
      </c>
    </row>
    <row r="156" spans="2:6" x14ac:dyDescent="0.2">
      <c r="B156" s="181" t="s">
        <v>57</v>
      </c>
      <c r="C156" s="181" t="s">
        <v>75</v>
      </c>
      <c r="D156" s="181" t="s">
        <v>249</v>
      </c>
      <c r="E156" s="181" t="s">
        <v>250</v>
      </c>
      <c r="F156" s="181" t="s">
        <v>78</v>
      </c>
    </row>
    <row r="157" spans="2:6" x14ac:dyDescent="0.2">
      <c r="B157" s="181" t="s">
        <v>57</v>
      </c>
      <c r="C157" s="181" t="s">
        <v>75</v>
      </c>
      <c r="D157" s="181" t="s">
        <v>251</v>
      </c>
      <c r="E157" s="181" t="s">
        <v>199</v>
      </c>
      <c r="F157" s="181" t="s">
        <v>78</v>
      </c>
    </row>
    <row r="158" spans="2:6" x14ac:dyDescent="0.2">
      <c r="B158" s="181" t="s">
        <v>57</v>
      </c>
      <c r="C158" s="181" t="s">
        <v>75</v>
      </c>
      <c r="D158" s="181" t="s">
        <v>252</v>
      </c>
      <c r="E158" s="181" t="s">
        <v>201</v>
      </c>
      <c r="F158" s="181" t="s">
        <v>78</v>
      </c>
    </row>
    <row r="159" spans="2:6" x14ac:dyDescent="0.2">
      <c r="B159" s="181" t="s">
        <v>57</v>
      </c>
      <c r="C159" s="181" t="s">
        <v>75</v>
      </c>
      <c r="D159" s="181" t="s">
        <v>253</v>
      </c>
      <c r="E159" s="181" t="s">
        <v>254</v>
      </c>
      <c r="F159" s="181" t="s">
        <v>78</v>
      </c>
    </row>
    <row r="160" spans="2:6" x14ac:dyDescent="0.2">
      <c r="B160" s="181" t="s">
        <v>57</v>
      </c>
      <c r="C160" s="181" t="s">
        <v>75</v>
      </c>
      <c r="D160" s="181" t="s">
        <v>255</v>
      </c>
      <c r="E160" s="181" t="s">
        <v>256</v>
      </c>
      <c r="F160" s="181" t="s">
        <v>78</v>
      </c>
    </row>
    <row r="161" spans="2:6" x14ac:dyDescent="0.2">
      <c r="B161" s="181" t="s">
        <v>57</v>
      </c>
      <c r="C161" s="181" t="s">
        <v>75</v>
      </c>
      <c r="D161" s="181" t="s">
        <v>257</v>
      </c>
      <c r="E161" s="181" t="s">
        <v>258</v>
      </c>
      <c r="F161" s="181" t="s">
        <v>78</v>
      </c>
    </row>
    <row r="162" spans="2:6" x14ac:dyDescent="0.2">
      <c r="B162" s="181" t="s">
        <v>57</v>
      </c>
      <c r="C162" s="181" t="s">
        <v>75</v>
      </c>
      <c r="D162" s="181" t="s">
        <v>259</v>
      </c>
      <c r="E162" s="181" t="s">
        <v>260</v>
      </c>
      <c r="F162" s="181" t="s">
        <v>78</v>
      </c>
    </row>
    <row r="163" spans="2:6" x14ac:dyDescent="0.2">
      <c r="B163" s="181" t="s">
        <v>57</v>
      </c>
      <c r="C163" s="181" t="s">
        <v>75</v>
      </c>
      <c r="D163" s="181" t="s">
        <v>261</v>
      </c>
      <c r="E163" s="181" t="s">
        <v>262</v>
      </c>
      <c r="F163" s="181" t="s">
        <v>78</v>
      </c>
    </row>
    <row r="164" spans="2:6" x14ac:dyDescent="0.2">
      <c r="B164" s="181" t="s">
        <v>57</v>
      </c>
      <c r="C164" s="181" t="s">
        <v>75</v>
      </c>
      <c r="D164" s="181" t="s">
        <v>263</v>
      </c>
      <c r="E164" s="181" t="s">
        <v>264</v>
      </c>
      <c r="F164" s="181" t="s">
        <v>78</v>
      </c>
    </row>
    <row r="165" spans="2:6" x14ac:dyDescent="0.2">
      <c r="B165" s="181" t="s">
        <v>57</v>
      </c>
      <c r="C165" s="181" t="s">
        <v>75</v>
      </c>
      <c r="D165" s="181" t="s">
        <v>265</v>
      </c>
      <c r="E165" s="181" t="s">
        <v>266</v>
      </c>
      <c r="F165" s="181" t="s">
        <v>78</v>
      </c>
    </row>
    <row r="166" spans="2:6" x14ac:dyDescent="0.2">
      <c r="B166" s="181" t="s">
        <v>57</v>
      </c>
      <c r="C166" s="181" t="s">
        <v>75</v>
      </c>
      <c r="D166" s="181" t="s">
        <v>267</v>
      </c>
      <c r="E166" s="181" t="s">
        <v>217</v>
      </c>
      <c r="F166" s="181" t="s">
        <v>78</v>
      </c>
    </row>
    <row r="167" spans="2:6" x14ac:dyDescent="0.2">
      <c r="B167" s="181" t="s">
        <v>27</v>
      </c>
      <c r="C167" s="181"/>
      <c r="D167" s="181"/>
      <c r="E167" s="181"/>
      <c r="F167" s="181"/>
    </row>
    <row r="168" spans="2:6" x14ac:dyDescent="0.2">
      <c r="B168" s="187" t="s">
        <v>268</v>
      </c>
      <c r="C168" s="185"/>
      <c r="D168" s="185"/>
      <c r="E168" s="185"/>
      <c r="F168" s="185"/>
    </row>
    <row r="169" spans="2:6" x14ac:dyDescent="0.2">
      <c r="B169" s="181" t="s">
        <v>27</v>
      </c>
      <c r="C169" s="181"/>
      <c r="D169" s="181"/>
      <c r="E169" s="181"/>
      <c r="F169" s="181"/>
    </row>
    <row r="170" spans="2:6" x14ac:dyDescent="0.2">
      <c r="B170" s="181" t="s">
        <v>57</v>
      </c>
      <c r="C170" s="181" t="s">
        <v>75</v>
      </c>
      <c r="D170" s="181" t="s">
        <v>269</v>
      </c>
      <c r="E170" s="181" t="s">
        <v>220</v>
      </c>
      <c r="F170" s="181" t="s">
        <v>78</v>
      </c>
    </row>
    <row r="171" spans="2:6" x14ac:dyDescent="0.2">
      <c r="B171" s="181" t="s">
        <v>57</v>
      </c>
      <c r="C171" s="181" t="s">
        <v>75</v>
      </c>
      <c r="D171" s="181" t="s">
        <v>270</v>
      </c>
      <c r="E171" s="181" t="s">
        <v>220</v>
      </c>
      <c r="F171" s="181" t="s">
        <v>78</v>
      </c>
    </row>
    <row r="172" spans="2:6" x14ac:dyDescent="0.2">
      <c r="B172" s="181" t="s">
        <v>57</v>
      </c>
      <c r="C172" s="181" t="s">
        <v>75</v>
      </c>
      <c r="D172" s="181" t="s">
        <v>271</v>
      </c>
      <c r="E172" s="181" t="s">
        <v>223</v>
      </c>
      <c r="F172" s="181" t="s">
        <v>78</v>
      </c>
    </row>
    <row r="173" spans="2:6" x14ac:dyDescent="0.2">
      <c r="B173" s="181" t="s">
        <v>57</v>
      </c>
      <c r="C173" s="181" t="s">
        <v>75</v>
      </c>
      <c r="D173" s="181" t="s">
        <v>272</v>
      </c>
      <c r="E173" s="181" t="s">
        <v>223</v>
      </c>
      <c r="F173" s="181" t="s">
        <v>78</v>
      </c>
    </row>
    <row r="174" spans="2:6" x14ac:dyDescent="0.2">
      <c r="B174" s="181" t="s">
        <v>57</v>
      </c>
      <c r="C174" s="181" t="s">
        <v>75</v>
      </c>
      <c r="D174" s="181" t="s">
        <v>273</v>
      </c>
      <c r="E174" s="181" t="s">
        <v>226</v>
      </c>
      <c r="F174" s="181" t="s">
        <v>78</v>
      </c>
    </row>
    <row r="175" spans="2:6" x14ac:dyDescent="0.2">
      <c r="B175" s="181" t="s">
        <v>57</v>
      </c>
      <c r="C175" s="181" t="s">
        <v>75</v>
      </c>
      <c r="D175" s="181" t="s">
        <v>274</v>
      </c>
      <c r="E175" s="181" t="s">
        <v>226</v>
      </c>
      <c r="F175" s="181" t="s">
        <v>78</v>
      </c>
    </row>
    <row r="176" spans="2:6" x14ac:dyDescent="0.2">
      <c r="B176" s="181" t="s">
        <v>57</v>
      </c>
      <c r="C176" s="181" t="s">
        <v>75</v>
      </c>
      <c r="D176" s="181" t="s">
        <v>275</v>
      </c>
      <c r="E176" s="181" t="s">
        <v>229</v>
      </c>
      <c r="F176" s="181" t="s">
        <v>78</v>
      </c>
    </row>
    <row r="177" spans="2:6" x14ac:dyDescent="0.2">
      <c r="B177" s="181" t="s">
        <v>57</v>
      </c>
      <c r="C177" s="181" t="s">
        <v>75</v>
      </c>
      <c r="D177" s="181" t="s">
        <v>276</v>
      </c>
      <c r="E177" s="181" t="s">
        <v>229</v>
      </c>
      <c r="F177" s="181" t="s">
        <v>78</v>
      </c>
    </row>
    <row r="178" spans="2:6" x14ac:dyDescent="0.2">
      <c r="B178" s="181" t="s">
        <v>57</v>
      </c>
      <c r="C178" s="181" t="s">
        <v>75</v>
      </c>
      <c r="D178" s="181" t="s">
        <v>277</v>
      </c>
      <c r="E178" s="181" t="s">
        <v>232</v>
      </c>
      <c r="F178" s="181" t="s">
        <v>78</v>
      </c>
    </row>
    <row r="179" spans="2:6" x14ac:dyDescent="0.2">
      <c r="B179" s="181" t="s">
        <v>57</v>
      </c>
      <c r="C179" s="181" t="s">
        <v>75</v>
      </c>
      <c r="D179" s="181" t="s">
        <v>278</v>
      </c>
      <c r="E179" s="181" t="s">
        <v>232</v>
      </c>
      <c r="F179" s="181" t="s">
        <v>78</v>
      </c>
    </row>
    <row r="180" spans="2:6" x14ac:dyDescent="0.2">
      <c r="B180" s="181" t="s">
        <v>57</v>
      </c>
      <c r="C180" s="181" t="s">
        <v>75</v>
      </c>
      <c r="D180" s="181" t="s">
        <v>279</v>
      </c>
      <c r="E180" s="181" t="s">
        <v>235</v>
      </c>
      <c r="F180" s="181" t="s">
        <v>78</v>
      </c>
    </row>
    <row r="181" spans="2:6" x14ac:dyDescent="0.2">
      <c r="B181" s="181" t="s">
        <v>57</v>
      </c>
      <c r="C181" s="181" t="s">
        <v>75</v>
      </c>
      <c r="D181" s="181" t="s">
        <v>280</v>
      </c>
      <c r="E181" s="181" t="s">
        <v>235</v>
      </c>
      <c r="F181" s="181" t="s">
        <v>78</v>
      </c>
    </row>
    <row r="182" spans="2:6" x14ac:dyDescent="0.2">
      <c r="B182" s="181" t="s">
        <v>57</v>
      </c>
      <c r="C182" s="181" t="s">
        <v>75</v>
      </c>
      <c r="D182" s="181" t="s">
        <v>281</v>
      </c>
      <c r="E182" s="181" t="s">
        <v>238</v>
      </c>
      <c r="F182" s="181" t="s">
        <v>78</v>
      </c>
    </row>
    <row r="183" spans="2:6" x14ac:dyDescent="0.2">
      <c r="B183" s="181" t="s">
        <v>57</v>
      </c>
      <c r="C183" s="181" t="s">
        <v>75</v>
      </c>
      <c r="D183" s="181" t="s">
        <v>282</v>
      </c>
      <c r="E183" s="181" t="s">
        <v>238</v>
      </c>
      <c r="F183" s="181" t="s">
        <v>78</v>
      </c>
    </row>
    <row r="184" spans="2:6" x14ac:dyDescent="0.2">
      <c r="B184" s="181" t="s">
        <v>57</v>
      </c>
      <c r="C184" s="181" t="s">
        <v>75</v>
      </c>
      <c r="D184" s="181" t="s">
        <v>283</v>
      </c>
      <c r="E184" s="181" t="s">
        <v>84</v>
      </c>
      <c r="F184" s="181" t="s">
        <v>78</v>
      </c>
    </row>
    <row r="185" spans="2:6" x14ac:dyDescent="0.2">
      <c r="B185" s="181" t="s">
        <v>57</v>
      </c>
      <c r="C185" s="181" t="s">
        <v>75</v>
      </c>
      <c r="D185" s="181" t="s">
        <v>284</v>
      </c>
      <c r="E185" s="181" t="s">
        <v>86</v>
      </c>
      <c r="F185" s="181" t="s">
        <v>78</v>
      </c>
    </row>
    <row r="186" spans="2:6" x14ac:dyDescent="0.2">
      <c r="B186" s="181" t="s">
        <v>57</v>
      </c>
      <c r="C186" s="181" t="s">
        <v>75</v>
      </c>
      <c r="D186" s="181" t="s">
        <v>285</v>
      </c>
      <c r="E186" s="181" t="s">
        <v>88</v>
      </c>
      <c r="F186" s="181" t="s">
        <v>78</v>
      </c>
    </row>
    <row r="187" spans="2:6" x14ac:dyDescent="0.2">
      <c r="B187" s="181" t="s">
        <v>57</v>
      </c>
      <c r="C187" s="181" t="s">
        <v>75</v>
      </c>
      <c r="D187" s="181" t="s">
        <v>286</v>
      </c>
      <c r="E187" s="181" t="s">
        <v>88</v>
      </c>
      <c r="F187" s="181" t="s">
        <v>78</v>
      </c>
    </row>
    <row r="188" spans="2:6" x14ac:dyDescent="0.2">
      <c r="B188" s="181" t="s">
        <v>57</v>
      </c>
      <c r="C188" s="181" t="s">
        <v>75</v>
      </c>
      <c r="D188" s="181" t="s">
        <v>287</v>
      </c>
      <c r="E188" s="181" t="s">
        <v>77</v>
      </c>
      <c r="F188" s="181" t="s">
        <v>78</v>
      </c>
    </row>
    <row r="189" spans="2:6" x14ac:dyDescent="0.2">
      <c r="B189" s="181" t="s">
        <v>57</v>
      </c>
      <c r="C189" s="181" t="s">
        <v>75</v>
      </c>
      <c r="D189" s="181" t="s">
        <v>288</v>
      </c>
      <c r="E189" s="181" t="s">
        <v>80</v>
      </c>
      <c r="F189" s="181" t="s">
        <v>78</v>
      </c>
    </row>
    <row r="190" spans="2:6" x14ac:dyDescent="0.2">
      <c r="B190" s="181" t="s">
        <v>57</v>
      </c>
      <c r="C190" s="181" t="s">
        <v>75</v>
      </c>
      <c r="D190" s="181" t="s">
        <v>289</v>
      </c>
      <c r="E190" s="181" t="s">
        <v>82</v>
      </c>
      <c r="F190" s="181" t="s">
        <v>78</v>
      </c>
    </row>
    <row r="191" spans="2:6" x14ac:dyDescent="0.2">
      <c r="B191" s="181" t="s">
        <v>27</v>
      </c>
      <c r="C191" s="181"/>
      <c r="D191" s="181"/>
      <c r="E191" s="181"/>
      <c r="F191" s="181"/>
    </row>
    <row r="192" spans="2:6" x14ac:dyDescent="0.2">
      <c r="B192" s="187" t="s">
        <v>290</v>
      </c>
      <c r="C192" s="185"/>
      <c r="D192" s="185"/>
      <c r="E192" s="185"/>
      <c r="F192" s="185"/>
    </row>
    <row r="193" spans="2:6" x14ac:dyDescent="0.2">
      <c r="B193" s="181" t="s">
        <v>27</v>
      </c>
      <c r="C193" s="181"/>
      <c r="D193" s="181"/>
      <c r="E193" s="181"/>
      <c r="F193" s="181"/>
    </row>
    <row r="194" spans="2:6" x14ac:dyDescent="0.2">
      <c r="B194" s="181" t="s">
        <v>22</v>
      </c>
      <c r="C194" s="181" t="s">
        <v>23</v>
      </c>
      <c r="D194" s="181" t="s">
        <v>291</v>
      </c>
      <c r="E194" s="181" t="s">
        <v>195</v>
      </c>
      <c r="F194" s="181" t="s">
        <v>78</v>
      </c>
    </row>
    <row r="195" spans="2:6" x14ac:dyDescent="0.2">
      <c r="B195" s="181" t="s">
        <v>22</v>
      </c>
      <c r="C195" s="181" t="s">
        <v>75</v>
      </c>
      <c r="D195" s="181" t="s">
        <v>292</v>
      </c>
      <c r="E195" s="181" t="s">
        <v>293</v>
      </c>
      <c r="F195" s="181" t="s">
        <v>78</v>
      </c>
    </row>
    <row r="196" spans="2:6" x14ac:dyDescent="0.2">
      <c r="B196" s="181" t="s">
        <v>22</v>
      </c>
      <c r="C196" s="181" t="s">
        <v>75</v>
      </c>
      <c r="D196" s="181" t="s">
        <v>294</v>
      </c>
      <c r="E196" s="181" t="s">
        <v>199</v>
      </c>
      <c r="F196" s="181" t="s">
        <v>78</v>
      </c>
    </row>
    <row r="197" spans="2:6" x14ac:dyDescent="0.2">
      <c r="B197" s="181" t="s">
        <v>57</v>
      </c>
      <c r="C197" s="181" t="s">
        <v>75</v>
      </c>
      <c r="D197" s="181" t="s">
        <v>295</v>
      </c>
      <c r="E197" s="181" t="s">
        <v>201</v>
      </c>
      <c r="F197" s="181" t="s">
        <v>78</v>
      </c>
    </row>
    <row r="198" spans="2:6" x14ac:dyDescent="0.2">
      <c r="B198" s="181" t="s">
        <v>57</v>
      </c>
      <c r="C198" s="181" t="s">
        <v>75</v>
      </c>
      <c r="D198" s="181" t="s">
        <v>296</v>
      </c>
      <c r="E198" s="181" t="s">
        <v>297</v>
      </c>
      <c r="F198" s="181" t="s">
        <v>78</v>
      </c>
    </row>
    <row r="199" spans="2:6" x14ac:dyDescent="0.2">
      <c r="B199" s="181" t="s">
        <v>57</v>
      </c>
      <c r="C199" s="181" t="s">
        <v>75</v>
      </c>
      <c r="D199" s="181" t="s">
        <v>298</v>
      </c>
      <c r="E199" s="181" t="s">
        <v>299</v>
      </c>
      <c r="F199" s="181" t="s">
        <v>78</v>
      </c>
    </row>
    <row r="200" spans="2:6" x14ac:dyDescent="0.2">
      <c r="B200" s="181" t="s">
        <v>57</v>
      </c>
      <c r="C200" s="181" t="s">
        <v>75</v>
      </c>
      <c r="D200" s="181" t="s">
        <v>300</v>
      </c>
      <c r="E200" s="181" t="s">
        <v>301</v>
      </c>
      <c r="F200" s="181" t="s">
        <v>78</v>
      </c>
    </row>
    <row r="201" spans="2:6" x14ac:dyDescent="0.2">
      <c r="B201" s="181" t="s">
        <v>57</v>
      </c>
      <c r="C201" s="181" t="s">
        <v>75</v>
      </c>
      <c r="D201" s="181" t="s">
        <v>302</v>
      </c>
      <c r="E201" s="181" t="s">
        <v>303</v>
      </c>
      <c r="F201" s="181" t="s">
        <v>78</v>
      </c>
    </row>
    <row r="202" spans="2:6" x14ac:dyDescent="0.2">
      <c r="B202" s="181" t="s">
        <v>57</v>
      </c>
      <c r="C202" s="181" t="s">
        <v>75</v>
      </c>
      <c r="D202" s="181" t="s">
        <v>304</v>
      </c>
      <c r="E202" s="181" t="s">
        <v>305</v>
      </c>
      <c r="F202" s="181" t="s">
        <v>78</v>
      </c>
    </row>
    <row r="203" spans="2:6" x14ac:dyDescent="0.2">
      <c r="B203" s="181" t="s">
        <v>57</v>
      </c>
      <c r="C203" s="181" t="s">
        <v>75</v>
      </c>
      <c r="D203" s="181" t="s">
        <v>306</v>
      </c>
      <c r="E203" s="181" t="s">
        <v>307</v>
      </c>
      <c r="F203" s="181" t="s">
        <v>78</v>
      </c>
    </row>
    <row r="204" spans="2:6" x14ac:dyDescent="0.2">
      <c r="B204" s="181" t="s">
        <v>57</v>
      </c>
      <c r="C204" s="181" t="s">
        <v>75</v>
      </c>
      <c r="D204" s="181" t="s">
        <v>308</v>
      </c>
      <c r="E204" s="181" t="s">
        <v>309</v>
      </c>
      <c r="F204" s="181" t="s">
        <v>78</v>
      </c>
    </row>
    <row r="205" spans="2:6" x14ac:dyDescent="0.2">
      <c r="B205" s="181" t="s">
        <v>57</v>
      </c>
      <c r="C205" s="181" t="s">
        <v>75</v>
      </c>
      <c r="D205" s="181" t="s">
        <v>310</v>
      </c>
      <c r="E205" s="181" t="s">
        <v>311</v>
      </c>
      <c r="F205" s="181" t="s">
        <v>78</v>
      </c>
    </row>
    <row r="206" spans="2:6" x14ac:dyDescent="0.2">
      <c r="B206" s="181" t="s">
        <v>27</v>
      </c>
      <c r="C206" s="181"/>
      <c r="D206" s="181"/>
      <c r="E206" s="181"/>
      <c r="F206" s="181"/>
    </row>
    <row r="207" spans="2:6" x14ac:dyDescent="0.2">
      <c r="B207" s="187" t="s">
        <v>74</v>
      </c>
      <c r="C207" s="185"/>
      <c r="D207" s="185"/>
      <c r="E207" s="185"/>
      <c r="F207" s="185"/>
    </row>
    <row r="208" spans="2:6" x14ac:dyDescent="0.2">
      <c r="B208" s="181" t="s">
        <v>27</v>
      </c>
      <c r="C208" s="181"/>
      <c r="D208" s="181"/>
      <c r="E208" s="181"/>
      <c r="F208" s="181"/>
    </row>
    <row r="209" spans="2:6" x14ac:dyDescent="0.2">
      <c r="B209" s="181" t="s">
        <v>22</v>
      </c>
      <c r="C209" s="181" t="s">
        <v>75</v>
      </c>
      <c r="D209" s="181" t="s">
        <v>312</v>
      </c>
      <c r="E209" s="181" t="s">
        <v>220</v>
      </c>
      <c r="F209" s="181" t="s">
        <v>78</v>
      </c>
    </row>
    <row r="210" spans="2:6" x14ac:dyDescent="0.2">
      <c r="B210" s="181" t="s">
        <v>22</v>
      </c>
      <c r="C210" s="181" t="s">
        <v>75</v>
      </c>
      <c r="D210" s="181" t="s">
        <v>313</v>
      </c>
      <c r="E210" s="181" t="s">
        <v>220</v>
      </c>
      <c r="F210" s="181" t="s">
        <v>78</v>
      </c>
    </row>
    <row r="211" spans="2:6" x14ac:dyDescent="0.2">
      <c r="B211" s="181" t="s">
        <v>22</v>
      </c>
      <c r="C211" s="181" t="s">
        <v>75</v>
      </c>
      <c r="D211" s="181" t="s">
        <v>314</v>
      </c>
      <c r="E211" s="181" t="s">
        <v>223</v>
      </c>
      <c r="F211" s="181" t="s">
        <v>78</v>
      </c>
    </row>
    <row r="212" spans="2:6" x14ac:dyDescent="0.2">
      <c r="B212" s="181" t="s">
        <v>22</v>
      </c>
      <c r="C212" s="181" t="s">
        <v>75</v>
      </c>
      <c r="D212" s="181" t="s">
        <v>315</v>
      </c>
      <c r="E212" s="181" t="s">
        <v>223</v>
      </c>
      <c r="F212" s="181" t="s">
        <v>78</v>
      </c>
    </row>
    <row r="213" spans="2:6" x14ac:dyDescent="0.2">
      <c r="B213" s="181" t="s">
        <v>22</v>
      </c>
      <c r="C213" s="181" t="s">
        <v>75</v>
      </c>
      <c r="D213" s="181" t="s">
        <v>316</v>
      </c>
      <c r="E213" s="181" t="s">
        <v>226</v>
      </c>
      <c r="F213" s="181" t="s">
        <v>78</v>
      </c>
    </row>
    <row r="214" spans="2:6" x14ac:dyDescent="0.2">
      <c r="B214" s="181" t="s">
        <v>22</v>
      </c>
      <c r="C214" s="181" t="s">
        <v>75</v>
      </c>
      <c r="D214" s="181" t="s">
        <v>317</v>
      </c>
      <c r="E214" s="181" t="s">
        <v>226</v>
      </c>
      <c r="F214" s="181" t="s">
        <v>78</v>
      </c>
    </row>
    <row r="215" spans="2:6" x14ac:dyDescent="0.2">
      <c r="B215" s="181" t="s">
        <v>22</v>
      </c>
      <c r="C215" s="181" t="s">
        <v>75</v>
      </c>
      <c r="D215" s="181" t="s">
        <v>318</v>
      </c>
      <c r="E215" s="181" t="s">
        <v>226</v>
      </c>
      <c r="F215" s="181" t="s">
        <v>78</v>
      </c>
    </row>
    <row r="216" spans="2:6" x14ac:dyDescent="0.2">
      <c r="B216" s="181" t="s">
        <v>22</v>
      </c>
      <c r="C216" s="181" t="s">
        <v>75</v>
      </c>
      <c r="D216" s="181" t="s">
        <v>319</v>
      </c>
      <c r="E216" s="181" t="s">
        <v>229</v>
      </c>
      <c r="F216" s="181" t="s">
        <v>78</v>
      </c>
    </row>
    <row r="217" spans="2:6" x14ac:dyDescent="0.2">
      <c r="B217" s="181" t="s">
        <v>22</v>
      </c>
      <c r="C217" s="181" t="s">
        <v>75</v>
      </c>
      <c r="D217" s="181" t="s">
        <v>320</v>
      </c>
      <c r="E217" s="181" t="s">
        <v>226</v>
      </c>
      <c r="F217" s="181" t="s">
        <v>78</v>
      </c>
    </row>
    <row r="218" spans="2:6" x14ac:dyDescent="0.2">
      <c r="B218" s="181" t="s">
        <v>22</v>
      </c>
      <c r="C218" s="181" t="s">
        <v>75</v>
      </c>
      <c r="D218" s="181" t="s">
        <v>321</v>
      </c>
      <c r="E218" s="181" t="s">
        <v>229</v>
      </c>
      <c r="F218" s="181" t="s">
        <v>78</v>
      </c>
    </row>
    <row r="219" spans="2:6" x14ac:dyDescent="0.2">
      <c r="B219" s="181" t="s">
        <v>22</v>
      </c>
      <c r="C219" s="181" t="s">
        <v>75</v>
      </c>
      <c r="D219" s="181" t="s">
        <v>322</v>
      </c>
      <c r="E219" s="181" t="s">
        <v>232</v>
      </c>
      <c r="F219" s="181" t="s">
        <v>78</v>
      </c>
    </row>
    <row r="220" spans="2:6" x14ac:dyDescent="0.2">
      <c r="B220" s="181" t="s">
        <v>22</v>
      </c>
      <c r="C220" s="181" t="s">
        <v>75</v>
      </c>
      <c r="D220" s="181" t="s">
        <v>323</v>
      </c>
      <c r="E220" s="181" t="s">
        <v>226</v>
      </c>
      <c r="F220" s="181" t="s">
        <v>78</v>
      </c>
    </row>
    <row r="221" spans="2:6" x14ac:dyDescent="0.2">
      <c r="B221" s="181" t="s">
        <v>22</v>
      </c>
      <c r="C221" s="181" t="s">
        <v>75</v>
      </c>
      <c r="D221" s="181" t="s">
        <v>324</v>
      </c>
      <c r="E221" s="181" t="s">
        <v>232</v>
      </c>
      <c r="F221" s="181" t="s">
        <v>78</v>
      </c>
    </row>
    <row r="222" spans="2:6" x14ac:dyDescent="0.2">
      <c r="B222" s="181" t="s">
        <v>22</v>
      </c>
      <c r="C222" s="181" t="s">
        <v>75</v>
      </c>
      <c r="D222" s="181" t="s">
        <v>325</v>
      </c>
      <c r="E222" s="181" t="s">
        <v>235</v>
      </c>
      <c r="F222" s="181" t="s">
        <v>78</v>
      </c>
    </row>
    <row r="223" spans="2:6" x14ac:dyDescent="0.2">
      <c r="B223" s="181" t="s">
        <v>22</v>
      </c>
      <c r="C223" s="181" t="s">
        <v>75</v>
      </c>
      <c r="D223" s="181" t="s">
        <v>326</v>
      </c>
      <c r="E223" s="181" t="s">
        <v>235</v>
      </c>
      <c r="F223" s="181" t="s">
        <v>78</v>
      </c>
    </row>
    <row r="224" spans="2:6" x14ac:dyDescent="0.2">
      <c r="B224" s="181" t="s">
        <v>22</v>
      </c>
      <c r="C224" s="181" t="s">
        <v>75</v>
      </c>
      <c r="D224" s="181" t="s">
        <v>327</v>
      </c>
      <c r="E224" s="181" t="s">
        <v>235</v>
      </c>
      <c r="F224" s="181" t="s">
        <v>78</v>
      </c>
    </row>
    <row r="225" spans="2:6" x14ac:dyDescent="0.2">
      <c r="B225" s="181" t="s">
        <v>22</v>
      </c>
      <c r="C225" s="181" t="s">
        <v>75</v>
      </c>
      <c r="D225" s="181" t="s">
        <v>328</v>
      </c>
      <c r="E225" s="181" t="s">
        <v>238</v>
      </c>
      <c r="F225" s="181" t="s">
        <v>78</v>
      </c>
    </row>
    <row r="226" spans="2:6" x14ac:dyDescent="0.2">
      <c r="B226" s="181" t="s">
        <v>22</v>
      </c>
      <c r="C226" s="181" t="s">
        <v>75</v>
      </c>
      <c r="D226" s="181" t="s">
        <v>329</v>
      </c>
      <c r="E226" s="181" t="s">
        <v>238</v>
      </c>
      <c r="F226" s="181" t="s">
        <v>78</v>
      </c>
    </row>
    <row r="227" spans="2:6" x14ac:dyDescent="0.2">
      <c r="B227" s="181" t="s">
        <v>27</v>
      </c>
      <c r="C227" s="181"/>
      <c r="D227" s="181"/>
      <c r="E227" s="181"/>
      <c r="F227" s="181"/>
    </row>
    <row r="228" spans="2:6" x14ac:dyDescent="0.2">
      <c r="B228" s="187" t="s">
        <v>330</v>
      </c>
      <c r="C228" s="185"/>
      <c r="D228" s="185"/>
      <c r="E228" s="185"/>
      <c r="F228" s="185"/>
    </row>
    <row r="229" spans="2:6" x14ac:dyDescent="0.2">
      <c r="B229" s="181" t="s">
        <v>27</v>
      </c>
      <c r="C229" s="181"/>
      <c r="D229" s="181"/>
      <c r="E229" s="181"/>
      <c r="F229" s="181"/>
    </row>
    <row r="230" spans="2:6" x14ac:dyDescent="0.2">
      <c r="B230" s="181" t="s">
        <v>57</v>
      </c>
      <c r="C230" s="181" t="s">
        <v>75</v>
      </c>
      <c r="D230" s="181">
        <v>0</v>
      </c>
      <c r="E230" s="181" t="s">
        <v>331</v>
      </c>
      <c r="F230" s="181" t="s">
        <v>78</v>
      </c>
    </row>
    <row r="231" spans="2:6" x14ac:dyDescent="0.2">
      <c r="B231" s="181" t="s">
        <v>57</v>
      </c>
      <c r="C231" s="181" t="s">
        <v>75</v>
      </c>
      <c r="D231" s="181">
        <v>0</v>
      </c>
      <c r="E231" s="181" t="s">
        <v>332</v>
      </c>
      <c r="F231" s="181" t="s">
        <v>78</v>
      </c>
    </row>
    <row r="232" spans="2:6" x14ac:dyDescent="0.2">
      <c r="B232" s="181" t="s">
        <v>57</v>
      </c>
      <c r="C232" s="181" t="s">
        <v>75</v>
      </c>
      <c r="D232" s="181">
        <v>0</v>
      </c>
      <c r="E232" s="181" t="s">
        <v>333</v>
      </c>
      <c r="F232" s="181" t="s">
        <v>78</v>
      </c>
    </row>
    <row r="233" spans="2:6" x14ac:dyDescent="0.2">
      <c r="B233" s="181" t="s">
        <v>57</v>
      </c>
      <c r="C233" s="181" t="s">
        <v>75</v>
      </c>
      <c r="D233" s="181">
        <v>0</v>
      </c>
      <c r="E233" s="181" t="s">
        <v>334</v>
      </c>
      <c r="F233" s="181" t="s">
        <v>78</v>
      </c>
    </row>
    <row r="234" spans="2:6" x14ac:dyDescent="0.2">
      <c r="B234" s="181" t="s">
        <v>57</v>
      </c>
      <c r="C234" s="181" t="s">
        <v>75</v>
      </c>
      <c r="D234" s="181">
        <v>0</v>
      </c>
      <c r="E234" s="181" t="s">
        <v>335</v>
      </c>
      <c r="F234" s="181" t="s">
        <v>78</v>
      </c>
    </row>
    <row r="235" spans="2:6" x14ac:dyDescent="0.2">
      <c r="B235" s="181" t="s">
        <v>57</v>
      </c>
      <c r="C235" s="181" t="s">
        <v>75</v>
      </c>
      <c r="D235" s="181">
        <v>0</v>
      </c>
      <c r="E235" s="181" t="s">
        <v>336</v>
      </c>
      <c r="F235" s="181" t="s">
        <v>78</v>
      </c>
    </row>
    <row r="236" spans="2:6" x14ac:dyDescent="0.2">
      <c r="B236" s="181" t="s">
        <v>57</v>
      </c>
      <c r="C236" s="181" t="s">
        <v>75</v>
      </c>
      <c r="D236" s="181">
        <v>0</v>
      </c>
      <c r="E236" s="181" t="s">
        <v>337</v>
      </c>
      <c r="F236" s="181" t="s">
        <v>78</v>
      </c>
    </row>
    <row r="237" spans="2:6" x14ac:dyDescent="0.2">
      <c r="B237" s="181" t="s">
        <v>57</v>
      </c>
      <c r="C237" s="181" t="s">
        <v>75</v>
      </c>
      <c r="D237" s="181">
        <v>0</v>
      </c>
      <c r="E237" s="181" t="s">
        <v>338</v>
      </c>
      <c r="F237" s="181" t="s">
        <v>78</v>
      </c>
    </row>
    <row r="238" spans="2:6" x14ac:dyDescent="0.2">
      <c r="B238" s="181" t="s">
        <v>57</v>
      </c>
      <c r="C238" s="181" t="s">
        <v>75</v>
      </c>
      <c r="D238" s="181">
        <v>0</v>
      </c>
      <c r="E238" s="181" t="s">
        <v>339</v>
      </c>
      <c r="F238" s="181" t="s">
        <v>78</v>
      </c>
    </row>
    <row r="239" spans="2:6" x14ac:dyDescent="0.2">
      <c r="B239" s="181" t="s">
        <v>57</v>
      </c>
      <c r="C239" s="181" t="s">
        <v>75</v>
      </c>
      <c r="D239" s="181">
        <v>0</v>
      </c>
      <c r="E239" s="181" t="s">
        <v>340</v>
      </c>
      <c r="F239" s="181" t="s">
        <v>78</v>
      </c>
    </row>
    <row r="240" spans="2:6" x14ac:dyDescent="0.2">
      <c r="B240" s="181" t="s">
        <v>57</v>
      </c>
      <c r="C240" s="181" t="s">
        <v>75</v>
      </c>
      <c r="D240" s="181">
        <v>0</v>
      </c>
      <c r="E240" s="181" t="s">
        <v>341</v>
      </c>
      <c r="F240" s="181" t="s">
        <v>78</v>
      </c>
    </row>
    <row r="241" spans="2:6" x14ac:dyDescent="0.2">
      <c r="B241" s="181" t="s">
        <v>57</v>
      </c>
      <c r="C241" s="181" t="s">
        <v>75</v>
      </c>
      <c r="D241" s="181">
        <v>0</v>
      </c>
      <c r="E241" s="181" t="s">
        <v>342</v>
      </c>
      <c r="F241" s="181" t="s">
        <v>78</v>
      </c>
    </row>
    <row r="242" spans="2:6" x14ac:dyDescent="0.2">
      <c r="B242" s="181" t="s">
        <v>57</v>
      </c>
      <c r="C242" s="181" t="s">
        <v>75</v>
      </c>
      <c r="D242" s="181">
        <v>0</v>
      </c>
      <c r="E242" s="181" t="s">
        <v>343</v>
      </c>
      <c r="F242" s="181" t="s">
        <v>78</v>
      </c>
    </row>
    <row r="243" spans="2:6" x14ac:dyDescent="0.2">
      <c r="B243" s="181" t="s">
        <v>57</v>
      </c>
      <c r="C243" s="181" t="s">
        <v>75</v>
      </c>
      <c r="D243" s="181">
        <v>0</v>
      </c>
      <c r="E243" s="181" t="s">
        <v>344</v>
      </c>
      <c r="F243" s="181" t="s">
        <v>78</v>
      </c>
    </row>
    <row r="244" spans="2:6" x14ac:dyDescent="0.2">
      <c r="B244" s="181" t="s">
        <v>57</v>
      </c>
      <c r="C244" s="181" t="s">
        <v>75</v>
      </c>
      <c r="D244" s="181">
        <v>0</v>
      </c>
      <c r="E244" s="181" t="s">
        <v>345</v>
      </c>
      <c r="F244" s="181" t="s">
        <v>78</v>
      </c>
    </row>
    <row r="245" spans="2:6" x14ac:dyDescent="0.2">
      <c r="B245" s="181" t="s">
        <v>27</v>
      </c>
      <c r="C245" s="181"/>
      <c r="D245" s="181"/>
      <c r="E245" s="181"/>
      <c r="F245" s="181"/>
    </row>
    <row r="246" spans="2:6" x14ac:dyDescent="0.2">
      <c r="B246" s="181" t="s">
        <v>27</v>
      </c>
      <c r="C246" s="181"/>
      <c r="D246" s="181"/>
      <c r="E246" s="181"/>
      <c r="F246" s="181"/>
    </row>
    <row r="247" spans="2:6" x14ac:dyDescent="0.2">
      <c r="B247" s="187" t="s">
        <v>346</v>
      </c>
      <c r="C247" s="185"/>
      <c r="D247" s="185"/>
      <c r="E247" s="185"/>
      <c r="F247" s="185"/>
    </row>
    <row r="248" spans="2:6" x14ac:dyDescent="0.2">
      <c r="B248" s="181" t="s">
        <v>27</v>
      </c>
      <c r="C248" s="181"/>
      <c r="D248" s="181"/>
      <c r="E248" s="181"/>
      <c r="F248" s="181"/>
    </row>
    <row r="249" spans="2:6" x14ac:dyDescent="0.2">
      <c r="B249" s="181" t="s">
        <v>22</v>
      </c>
      <c r="C249" s="181" t="s">
        <v>46</v>
      </c>
      <c r="D249" s="181" t="s">
        <v>347</v>
      </c>
      <c r="E249" s="181" t="s">
        <v>348</v>
      </c>
      <c r="F249" s="181" t="s">
        <v>26</v>
      </c>
    </row>
    <row r="250" spans="2:6" x14ac:dyDescent="0.2">
      <c r="B250" s="181" t="s">
        <v>22</v>
      </c>
      <c r="C250" s="181" t="s">
        <v>46</v>
      </c>
      <c r="D250" s="181" t="s">
        <v>349</v>
      </c>
      <c r="E250" s="181" t="s">
        <v>350</v>
      </c>
      <c r="F250" s="181" t="s">
        <v>26</v>
      </c>
    </row>
    <row r="251" spans="2:6" x14ac:dyDescent="0.2">
      <c r="B251" s="181" t="s">
        <v>57</v>
      </c>
      <c r="C251" s="181" t="s">
        <v>46</v>
      </c>
      <c r="D251" s="181" t="s">
        <v>351</v>
      </c>
      <c r="E251" s="181" t="s">
        <v>352</v>
      </c>
      <c r="F251" s="181" t="s">
        <v>26</v>
      </c>
    </row>
    <row r="252" spans="2:6" x14ac:dyDescent="0.2">
      <c r="B252" s="181" t="s">
        <v>22</v>
      </c>
      <c r="C252" s="181" t="s">
        <v>46</v>
      </c>
      <c r="D252" s="181" t="s">
        <v>353</v>
      </c>
      <c r="E252" s="181" t="s">
        <v>354</v>
      </c>
      <c r="F252" s="181" t="s">
        <v>26</v>
      </c>
    </row>
    <row r="253" spans="2:6" x14ac:dyDescent="0.2">
      <c r="B253" s="181" t="s">
        <v>22</v>
      </c>
      <c r="C253" s="181" t="s">
        <v>46</v>
      </c>
      <c r="D253" s="181" t="s">
        <v>355</v>
      </c>
      <c r="E253" s="181" t="s">
        <v>356</v>
      </c>
      <c r="F253" s="181" t="s">
        <v>26</v>
      </c>
    </row>
    <row r="254" spans="2:6" x14ac:dyDescent="0.2">
      <c r="B254" s="181" t="s">
        <v>22</v>
      </c>
      <c r="C254" s="181" t="s">
        <v>46</v>
      </c>
      <c r="D254" s="181" t="s">
        <v>357</v>
      </c>
      <c r="E254" s="181" t="s">
        <v>358</v>
      </c>
      <c r="F254" s="181" t="s">
        <v>26</v>
      </c>
    </row>
    <row r="255" spans="2:6" x14ac:dyDescent="0.2">
      <c r="B255" s="181" t="s">
        <v>57</v>
      </c>
      <c r="C255" s="181" t="s">
        <v>46</v>
      </c>
      <c r="D255" s="181" t="s">
        <v>359</v>
      </c>
      <c r="E255" s="181" t="s">
        <v>360</v>
      </c>
      <c r="F255" s="181" t="s">
        <v>26</v>
      </c>
    </row>
    <row r="256" spans="2:6" x14ac:dyDescent="0.2">
      <c r="B256" s="181" t="s">
        <v>22</v>
      </c>
      <c r="C256" s="181" t="s">
        <v>46</v>
      </c>
      <c r="D256" s="181" t="s">
        <v>361</v>
      </c>
      <c r="E256" s="181" t="s">
        <v>362</v>
      </c>
      <c r="F256" s="181" t="s">
        <v>26</v>
      </c>
    </row>
    <row r="257" spans="2:6" x14ac:dyDescent="0.2">
      <c r="B257" s="181" t="s">
        <v>22</v>
      </c>
      <c r="C257" s="181" t="s">
        <v>46</v>
      </c>
      <c r="D257" s="181" t="s">
        <v>363</v>
      </c>
      <c r="E257" s="181" t="s">
        <v>364</v>
      </c>
      <c r="F257" s="181" t="s">
        <v>26</v>
      </c>
    </row>
    <row r="258" spans="2:6" x14ac:dyDescent="0.2">
      <c r="B258" s="181" t="s">
        <v>22</v>
      </c>
      <c r="C258" s="181" t="s">
        <v>46</v>
      </c>
      <c r="D258" s="181" t="s">
        <v>365</v>
      </c>
      <c r="E258" s="181" t="s">
        <v>366</v>
      </c>
      <c r="F258" s="181" t="s">
        <v>26</v>
      </c>
    </row>
    <row r="259" spans="2:6" x14ac:dyDescent="0.2">
      <c r="B259" s="181" t="s">
        <v>57</v>
      </c>
      <c r="C259" s="181" t="s">
        <v>46</v>
      </c>
      <c r="D259" s="181" t="s">
        <v>367</v>
      </c>
      <c r="E259" s="181" t="s">
        <v>368</v>
      </c>
      <c r="F259" s="181" t="s">
        <v>26</v>
      </c>
    </row>
    <row r="260" spans="2:6" x14ac:dyDescent="0.2">
      <c r="B260" s="181" t="s">
        <v>22</v>
      </c>
      <c r="C260" s="181" t="s">
        <v>46</v>
      </c>
      <c r="D260" s="181" t="s">
        <v>369</v>
      </c>
      <c r="E260" s="181" t="s">
        <v>370</v>
      </c>
      <c r="F260" s="181" t="s">
        <v>26</v>
      </c>
    </row>
    <row r="261" spans="2:6" x14ac:dyDescent="0.2">
      <c r="B261" s="185" t="s">
        <v>27</v>
      </c>
      <c r="C261" s="185"/>
      <c r="D261" s="185"/>
      <c r="E261" s="185"/>
      <c r="F261" s="185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8">
    <tabColor rgb="FFFFC000"/>
  </sheetPr>
  <dimension ref="B1:J507"/>
  <sheetViews>
    <sheetView zoomScale="80" zoomScaleNormal="80" workbookViewId="0">
      <pane xSplit="5" ySplit="7" topLeftCell="F30" activePane="bottomRight" state="frozen"/>
      <selection pane="topRight" activeCell="C33" sqref="C33"/>
      <selection pane="bottomLeft" activeCell="C33" sqref="C33"/>
      <selection pane="bottomRight"/>
    </sheetView>
  </sheetViews>
  <sheetFormatPr defaultColWidth="9.140625" defaultRowHeight="12.75" x14ac:dyDescent="0.2"/>
  <cols>
    <col min="1" max="1" width="9.140625" style="12"/>
    <col min="2" max="2" width="16.140625" style="12" customWidth="1"/>
    <col min="3" max="3" width="30.42578125" style="12" customWidth="1"/>
    <col min="4" max="4" width="30.140625" style="12" bestFit="1" customWidth="1"/>
    <col min="5" max="5" width="44.42578125" style="12" customWidth="1"/>
    <col min="6" max="7" width="9.85546875" style="12" customWidth="1"/>
    <col min="8" max="8" width="10.42578125" style="12" customWidth="1"/>
    <col min="9" max="9" width="14.42578125" style="12" customWidth="1"/>
    <col min="10" max="16384" width="9.140625" style="12"/>
  </cols>
  <sheetData>
    <row r="1" spans="2:10" x14ac:dyDescent="0.2">
      <c r="B1" s="1" t="s">
        <v>371</v>
      </c>
      <c r="D1" s="12" t="s">
        <v>12</v>
      </c>
    </row>
    <row r="4" spans="2:10" ht="18" customHeight="1" x14ac:dyDescent="0.2"/>
    <row r="6" spans="2:10" s="173" customFormat="1" x14ac:dyDescent="0.2">
      <c r="B6" s="174" t="s">
        <v>372</v>
      </c>
      <c r="C6"/>
      <c r="D6"/>
      <c r="E6"/>
      <c r="F6"/>
      <c r="G6"/>
      <c r="H6"/>
      <c r="I6"/>
    </row>
    <row r="7" spans="2:10" s="173" customFormat="1" x14ac:dyDescent="0.2">
      <c r="B7" s="175" t="s">
        <v>14</v>
      </c>
      <c r="C7" s="175" t="s">
        <v>373</v>
      </c>
      <c r="D7" s="175" t="s">
        <v>7</v>
      </c>
      <c r="E7" s="175" t="s">
        <v>8</v>
      </c>
      <c r="F7" s="176" t="s">
        <v>374</v>
      </c>
      <c r="G7" s="176" t="s">
        <v>375</v>
      </c>
      <c r="H7" s="176" t="s">
        <v>376</v>
      </c>
      <c r="I7" s="176" t="s">
        <v>377</v>
      </c>
      <c r="J7" s="251" t="s">
        <v>378</v>
      </c>
    </row>
    <row r="8" spans="2:10" x14ac:dyDescent="0.2">
      <c r="B8" s="188" t="s">
        <v>379</v>
      </c>
      <c r="C8" s="189"/>
      <c r="D8" s="186"/>
      <c r="E8" s="186"/>
      <c r="F8" s="189"/>
      <c r="G8" s="189"/>
      <c r="H8" s="186"/>
      <c r="I8" s="186"/>
    </row>
    <row r="9" spans="2:10" x14ac:dyDescent="0.2">
      <c r="B9" s="188" t="s">
        <v>380</v>
      </c>
      <c r="C9" s="189"/>
      <c r="D9" s="186"/>
      <c r="E9" s="186"/>
      <c r="F9" s="189"/>
      <c r="G9" s="189"/>
      <c r="H9" s="186"/>
      <c r="I9" s="186"/>
    </row>
    <row r="10" spans="2:10" x14ac:dyDescent="0.2">
      <c r="B10" s="178" t="s">
        <v>22</v>
      </c>
      <c r="C10" s="179" t="s">
        <v>381</v>
      </c>
      <c r="D10" s="178" t="s">
        <v>382</v>
      </c>
      <c r="E10" s="178" t="s">
        <v>383</v>
      </c>
      <c r="F10" s="179" t="s">
        <v>26</v>
      </c>
      <c r="G10" s="179" t="s">
        <v>384</v>
      </c>
      <c r="H10" s="178"/>
      <c r="I10" s="178"/>
    </row>
    <row r="11" spans="2:10" x14ac:dyDescent="0.2">
      <c r="B11" s="188" t="s">
        <v>385</v>
      </c>
      <c r="C11" s="189"/>
      <c r="D11" s="186"/>
      <c r="E11" s="186"/>
      <c r="F11" s="189"/>
      <c r="G11" s="189"/>
      <c r="H11" s="186"/>
      <c r="I11" s="186"/>
    </row>
    <row r="12" spans="2:10" x14ac:dyDescent="0.2">
      <c r="B12" s="188" t="s">
        <v>386</v>
      </c>
      <c r="C12" s="189"/>
      <c r="D12" s="186"/>
      <c r="E12" s="186"/>
      <c r="F12" s="189"/>
      <c r="G12" s="189"/>
      <c r="H12" s="186"/>
      <c r="I12" s="186"/>
    </row>
    <row r="13" spans="2:10" x14ac:dyDescent="0.2">
      <c r="B13" s="178" t="s">
        <v>22</v>
      </c>
      <c r="C13" s="179" t="s">
        <v>381</v>
      </c>
      <c r="D13" s="178" t="s">
        <v>387</v>
      </c>
      <c r="E13" s="178" t="s">
        <v>388</v>
      </c>
      <c r="F13" s="179" t="s">
        <v>26</v>
      </c>
      <c r="G13" s="179" t="s">
        <v>384</v>
      </c>
      <c r="H13" s="178"/>
      <c r="I13" s="178"/>
    </row>
    <row r="14" spans="2:10" x14ac:dyDescent="0.2">
      <c r="B14" s="188" t="s">
        <v>389</v>
      </c>
      <c r="C14" s="189"/>
      <c r="D14" s="186"/>
      <c r="E14" s="186"/>
      <c r="F14" s="189"/>
      <c r="G14" s="189"/>
      <c r="H14" s="186"/>
      <c r="I14" s="186"/>
    </row>
    <row r="15" spans="2:10" x14ac:dyDescent="0.2">
      <c r="B15" s="178" t="s">
        <v>22</v>
      </c>
      <c r="C15" s="179" t="s">
        <v>381</v>
      </c>
      <c r="D15" s="178" t="s">
        <v>390</v>
      </c>
      <c r="E15" s="178" t="s">
        <v>391</v>
      </c>
      <c r="F15" s="179" t="s">
        <v>26</v>
      </c>
      <c r="G15" s="179" t="s">
        <v>384</v>
      </c>
      <c r="H15" s="178"/>
      <c r="I15" s="178"/>
    </row>
    <row r="16" spans="2:10" x14ac:dyDescent="0.2">
      <c r="B16" s="188" t="s">
        <v>392</v>
      </c>
      <c r="C16" s="189"/>
      <c r="D16" s="186"/>
      <c r="E16" s="186"/>
      <c r="F16" s="189"/>
      <c r="G16" s="189"/>
      <c r="H16" s="186"/>
      <c r="I16" s="186"/>
    </row>
    <row r="17" spans="2:9" x14ac:dyDescent="0.2">
      <c r="B17" s="178" t="s">
        <v>22</v>
      </c>
      <c r="C17" s="179" t="s">
        <v>381</v>
      </c>
      <c r="D17" s="178" t="s">
        <v>393</v>
      </c>
      <c r="E17" s="178" t="s">
        <v>394</v>
      </c>
      <c r="F17" s="179" t="s">
        <v>26</v>
      </c>
      <c r="G17" s="179" t="s">
        <v>384</v>
      </c>
      <c r="H17" s="178"/>
      <c r="I17" s="178"/>
    </row>
    <row r="18" spans="2:9" x14ac:dyDescent="0.2">
      <c r="B18" s="188" t="s">
        <v>395</v>
      </c>
      <c r="C18" s="189"/>
      <c r="D18" s="186"/>
      <c r="E18" s="186"/>
      <c r="F18" s="189"/>
      <c r="G18" s="189"/>
      <c r="H18" s="186"/>
      <c r="I18" s="186"/>
    </row>
    <row r="19" spans="2:9" x14ac:dyDescent="0.2">
      <c r="B19" s="188" t="s">
        <v>396</v>
      </c>
      <c r="C19" s="189"/>
      <c r="D19" s="186"/>
      <c r="E19" s="186"/>
      <c r="F19" s="189"/>
      <c r="G19" s="189"/>
      <c r="H19" s="186"/>
      <c r="I19" s="186"/>
    </row>
    <row r="20" spans="2:9" x14ac:dyDescent="0.2">
      <c r="B20" s="188" t="s">
        <v>397</v>
      </c>
      <c r="C20" s="189"/>
      <c r="D20" s="186"/>
      <c r="E20" s="186"/>
      <c r="F20" s="189"/>
      <c r="G20" s="189"/>
      <c r="H20" s="186"/>
      <c r="I20" s="186"/>
    </row>
    <row r="21" spans="2:9" x14ac:dyDescent="0.2">
      <c r="B21" s="178" t="s">
        <v>22</v>
      </c>
      <c r="C21" s="179" t="s">
        <v>381</v>
      </c>
      <c r="D21" s="178" t="s">
        <v>398</v>
      </c>
      <c r="E21" s="178" t="s">
        <v>399</v>
      </c>
      <c r="F21" s="179" t="s">
        <v>26</v>
      </c>
      <c r="G21" s="179" t="s">
        <v>384</v>
      </c>
      <c r="H21" s="178"/>
      <c r="I21" s="178"/>
    </row>
    <row r="22" spans="2:9" ht="16.7" customHeight="1" x14ac:dyDescent="0.2">
      <c r="B22" s="178" t="s">
        <v>27</v>
      </c>
      <c r="C22" s="179" t="s">
        <v>381</v>
      </c>
      <c r="D22" s="178" t="s">
        <v>400</v>
      </c>
      <c r="E22" s="178" t="s">
        <v>401</v>
      </c>
      <c r="F22" s="179" t="s">
        <v>26</v>
      </c>
      <c r="G22" s="179" t="s">
        <v>384</v>
      </c>
      <c r="H22" s="178"/>
      <c r="I22" s="178"/>
    </row>
    <row r="23" spans="2:9" x14ac:dyDescent="0.2">
      <c r="B23" s="178" t="s">
        <v>27</v>
      </c>
      <c r="C23" s="179" t="s">
        <v>381</v>
      </c>
      <c r="D23" s="178" t="s">
        <v>402</v>
      </c>
      <c r="E23" s="178" t="s">
        <v>403</v>
      </c>
      <c r="F23" s="179" t="s">
        <v>26</v>
      </c>
      <c r="G23" s="179" t="s">
        <v>384</v>
      </c>
      <c r="H23" s="178"/>
      <c r="I23" s="178"/>
    </row>
    <row r="24" spans="2:9" x14ac:dyDescent="0.2">
      <c r="B24" s="188" t="s">
        <v>404</v>
      </c>
      <c r="C24" s="189"/>
      <c r="D24" s="186"/>
      <c r="E24" s="186"/>
      <c r="F24" s="189"/>
      <c r="G24" s="189"/>
      <c r="H24" s="186"/>
      <c r="I24" s="186"/>
    </row>
    <row r="25" spans="2:9" x14ac:dyDescent="0.2">
      <c r="B25" s="178" t="s">
        <v>22</v>
      </c>
      <c r="C25" s="179" t="s">
        <v>381</v>
      </c>
      <c r="D25" s="178" t="s">
        <v>405</v>
      </c>
      <c r="E25" s="178" t="s">
        <v>406</v>
      </c>
      <c r="F25" s="179" t="s">
        <v>26</v>
      </c>
      <c r="G25" s="179" t="s">
        <v>384</v>
      </c>
      <c r="H25" s="178"/>
      <c r="I25" s="178"/>
    </row>
    <row r="26" spans="2:9" x14ac:dyDescent="0.2">
      <c r="B26" s="178" t="s">
        <v>27</v>
      </c>
      <c r="C26" s="179" t="s">
        <v>381</v>
      </c>
      <c r="D26" s="178" t="s">
        <v>407</v>
      </c>
      <c r="E26" s="178" t="s">
        <v>408</v>
      </c>
      <c r="F26" s="179" t="s">
        <v>26</v>
      </c>
      <c r="G26" s="179" t="s">
        <v>384</v>
      </c>
      <c r="H26" s="178"/>
      <c r="I26" s="178"/>
    </row>
    <row r="27" spans="2:9" x14ac:dyDescent="0.2">
      <c r="B27" s="178" t="s">
        <v>27</v>
      </c>
      <c r="C27" s="179" t="s">
        <v>381</v>
      </c>
      <c r="D27" s="178" t="s">
        <v>409</v>
      </c>
      <c r="E27" s="178" t="s">
        <v>410</v>
      </c>
      <c r="F27" s="179" t="s">
        <v>26</v>
      </c>
      <c r="G27" s="179" t="s">
        <v>384</v>
      </c>
      <c r="H27" s="178"/>
      <c r="I27" s="178"/>
    </row>
    <row r="28" spans="2:9" x14ac:dyDescent="0.2">
      <c r="B28" s="188" t="s">
        <v>411</v>
      </c>
      <c r="C28" s="189"/>
      <c r="D28" s="186"/>
      <c r="E28" s="186"/>
      <c r="F28" s="189"/>
      <c r="G28" s="189"/>
      <c r="H28" s="186"/>
      <c r="I28" s="186"/>
    </row>
    <row r="29" spans="2:9" x14ac:dyDescent="0.2">
      <c r="B29" s="178" t="s">
        <v>412</v>
      </c>
      <c r="C29" s="179" t="s">
        <v>381</v>
      </c>
      <c r="D29" s="178" t="s">
        <v>413</v>
      </c>
      <c r="E29" s="178" t="s">
        <v>414</v>
      </c>
      <c r="F29" s="179" t="s">
        <v>26</v>
      </c>
      <c r="G29" s="179" t="s">
        <v>384</v>
      </c>
      <c r="H29" s="178"/>
      <c r="I29" s="178"/>
    </row>
    <row r="30" spans="2:9" x14ac:dyDescent="0.2">
      <c r="B30" s="178" t="s">
        <v>412</v>
      </c>
      <c r="C30" s="179" t="s">
        <v>381</v>
      </c>
      <c r="D30" s="178" t="s">
        <v>415</v>
      </c>
      <c r="E30" s="178" t="s">
        <v>416</v>
      </c>
      <c r="F30" s="179" t="s">
        <v>26</v>
      </c>
      <c r="G30" s="179" t="s">
        <v>384</v>
      </c>
      <c r="H30" s="178"/>
      <c r="I30" s="178"/>
    </row>
    <row r="31" spans="2:9" x14ac:dyDescent="0.2">
      <c r="B31" s="256" t="s">
        <v>417</v>
      </c>
      <c r="C31" s="189"/>
      <c r="D31" s="186"/>
      <c r="E31" s="186"/>
      <c r="F31" s="189"/>
      <c r="G31" s="189"/>
      <c r="H31" s="186"/>
      <c r="I31" s="186"/>
    </row>
    <row r="32" spans="2:9" x14ac:dyDescent="0.2">
      <c r="B32" s="178" t="s">
        <v>412</v>
      </c>
      <c r="C32" s="292" t="s">
        <v>381</v>
      </c>
      <c r="D32" s="258" t="s">
        <v>418</v>
      </c>
      <c r="E32" s="258" t="s">
        <v>419</v>
      </c>
      <c r="F32" s="292" t="s">
        <v>26</v>
      </c>
      <c r="G32" s="292" t="s">
        <v>420</v>
      </c>
      <c r="H32" s="292"/>
      <c r="I32" s="258"/>
    </row>
    <row r="33" spans="2:9" x14ac:dyDescent="0.2">
      <c r="B33" s="178" t="s">
        <v>412</v>
      </c>
      <c r="C33" s="292" t="s">
        <v>381</v>
      </c>
      <c r="D33" s="258" t="s">
        <v>421</v>
      </c>
      <c r="E33" s="258" t="s">
        <v>422</v>
      </c>
      <c r="F33" s="292" t="s">
        <v>26</v>
      </c>
      <c r="G33" s="292" t="s">
        <v>420</v>
      </c>
      <c r="H33" s="292"/>
      <c r="I33" s="258"/>
    </row>
    <row r="34" spans="2:9" x14ac:dyDescent="0.2">
      <c r="B34" s="178" t="s">
        <v>412</v>
      </c>
      <c r="C34" s="292" t="s">
        <v>381</v>
      </c>
      <c r="D34" s="258" t="s">
        <v>423</v>
      </c>
      <c r="E34" s="258" t="s">
        <v>424</v>
      </c>
      <c r="F34" s="292" t="s">
        <v>26</v>
      </c>
      <c r="G34" s="292" t="s">
        <v>420</v>
      </c>
      <c r="H34" s="292"/>
      <c r="I34" s="258"/>
    </row>
    <row r="35" spans="2:9" x14ac:dyDescent="0.2">
      <c r="B35" s="188" t="s">
        <v>425</v>
      </c>
      <c r="C35" s="189"/>
      <c r="D35" s="186"/>
      <c r="E35" s="186"/>
      <c r="F35" s="189"/>
      <c r="G35" s="189"/>
      <c r="H35" s="186"/>
      <c r="I35" s="186"/>
    </row>
    <row r="36" spans="2:9" x14ac:dyDescent="0.2">
      <c r="B36" s="188" t="s">
        <v>426</v>
      </c>
      <c r="C36" s="189"/>
      <c r="D36" s="186"/>
      <c r="E36" s="186"/>
      <c r="F36" s="189"/>
      <c r="G36" s="189"/>
      <c r="H36" s="186"/>
      <c r="I36" s="186"/>
    </row>
    <row r="37" spans="2:9" x14ac:dyDescent="0.2">
      <c r="B37" s="188" t="s">
        <v>427</v>
      </c>
      <c r="C37" s="189"/>
      <c r="D37" s="186"/>
      <c r="E37" s="186"/>
      <c r="F37" s="189"/>
      <c r="G37" s="189"/>
      <c r="H37" s="186"/>
      <c r="I37" s="186"/>
    </row>
    <row r="38" spans="2:9" x14ac:dyDescent="0.2">
      <c r="B38" s="178" t="s">
        <v>27</v>
      </c>
      <c r="C38" s="179" t="s">
        <v>381</v>
      </c>
      <c r="D38" s="178" t="s">
        <v>428</v>
      </c>
      <c r="E38" s="178" t="s">
        <v>429</v>
      </c>
      <c r="F38" s="179" t="s">
        <v>26</v>
      </c>
      <c r="G38" s="179" t="s">
        <v>384</v>
      </c>
      <c r="H38" s="178"/>
      <c r="I38" s="178"/>
    </row>
    <row r="39" spans="2:9" ht="13.5" customHeight="1" x14ac:dyDescent="0.2">
      <c r="B39" s="188" t="s">
        <v>430</v>
      </c>
      <c r="C39" s="189"/>
      <c r="D39" s="186"/>
      <c r="E39" s="186"/>
      <c r="F39" s="189"/>
      <c r="G39" s="189"/>
      <c r="H39" s="186"/>
      <c r="I39" s="186"/>
    </row>
    <row r="40" spans="2:9" x14ac:dyDescent="0.2">
      <c r="B40" s="188" t="s">
        <v>431</v>
      </c>
      <c r="C40" s="189"/>
      <c r="D40" s="186"/>
      <c r="E40" s="186"/>
      <c r="F40" s="189"/>
      <c r="G40" s="189"/>
      <c r="H40" s="186"/>
      <c r="I40" s="186"/>
    </row>
    <row r="41" spans="2:9" x14ac:dyDescent="0.2">
      <c r="B41" s="178" t="s">
        <v>22</v>
      </c>
      <c r="C41" s="179" t="s">
        <v>381</v>
      </c>
      <c r="D41" s="178" t="s">
        <v>432</v>
      </c>
      <c r="E41" s="178" t="s">
        <v>433</v>
      </c>
      <c r="F41" s="179" t="s">
        <v>26</v>
      </c>
      <c r="G41" s="179" t="s">
        <v>384</v>
      </c>
      <c r="H41" s="178"/>
      <c r="I41" s="178"/>
    </row>
    <row r="42" spans="2:9" x14ac:dyDescent="0.2">
      <c r="B42" s="188" t="s">
        <v>434</v>
      </c>
      <c r="C42" s="189"/>
      <c r="D42" s="186"/>
      <c r="E42" s="186"/>
      <c r="F42" s="189"/>
      <c r="G42" s="189"/>
      <c r="H42" s="186"/>
      <c r="I42" s="186"/>
    </row>
    <row r="43" spans="2:9" x14ac:dyDescent="0.2">
      <c r="B43" s="178" t="s">
        <v>22</v>
      </c>
      <c r="C43" s="179" t="s">
        <v>381</v>
      </c>
      <c r="D43" s="178" t="s">
        <v>435</v>
      </c>
      <c r="E43" s="178" t="s">
        <v>436</v>
      </c>
      <c r="F43" s="179" t="s">
        <v>26</v>
      </c>
      <c r="G43" s="179" t="s">
        <v>384</v>
      </c>
      <c r="H43" s="178"/>
      <c r="I43" s="178"/>
    </row>
    <row r="44" spans="2:9" x14ac:dyDescent="0.2">
      <c r="B44" s="188" t="s">
        <v>437</v>
      </c>
      <c r="C44" s="189"/>
      <c r="D44" s="186"/>
      <c r="E44" s="186"/>
      <c r="F44" s="189"/>
      <c r="G44" s="189"/>
      <c r="H44" s="186"/>
      <c r="I44" s="186"/>
    </row>
    <row r="45" spans="2:9" x14ac:dyDescent="0.2">
      <c r="B45" s="188" t="s">
        <v>386</v>
      </c>
      <c r="C45" s="189"/>
      <c r="D45" s="186"/>
      <c r="E45" s="186"/>
      <c r="F45" s="189"/>
      <c r="G45" s="189"/>
      <c r="H45" s="186"/>
      <c r="I45" s="186"/>
    </row>
    <row r="46" spans="2:9" x14ac:dyDescent="0.2">
      <c r="B46" s="178" t="s">
        <v>22</v>
      </c>
      <c r="C46" s="179" t="s">
        <v>381</v>
      </c>
      <c r="D46" s="178" t="s">
        <v>438</v>
      </c>
      <c r="E46" s="178" t="s">
        <v>439</v>
      </c>
      <c r="F46" s="179" t="s">
        <v>26</v>
      </c>
      <c r="G46" s="179" t="s">
        <v>384</v>
      </c>
      <c r="H46" s="178"/>
      <c r="I46" s="178"/>
    </row>
    <row r="47" spans="2:9" x14ac:dyDescent="0.2">
      <c r="B47" s="188" t="s">
        <v>426</v>
      </c>
      <c r="C47" s="189"/>
      <c r="D47" s="186"/>
      <c r="E47" s="186"/>
      <c r="F47" s="189"/>
      <c r="G47" s="189"/>
      <c r="H47" s="186"/>
      <c r="I47" s="186"/>
    </row>
    <row r="48" spans="2:9" x14ac:dyDescent="0.2">
      <c r="B48" s="188" t="s">
        <v>427</v>
      </c>
      <c r="C48" s="189"/>
      <c r="D48" s="186"/>
      <c r="E48" s="186"/>
      <c r="F48" s="189"/>
      <c r="G48" s="189"/>
      <c r="H48" s="186"/>
      <c r="I48" s="186"/>
    </row>
    <row r="49" spans="2:9" x14ac:dyDescent="0.2">
      <c r="B49" s="178" t="s">
        <v>22</v>
      </c>
      <c r="C49" s="179" t="s">
        <v>381</v>
      </c>
      <c r="D49" s="178" t="s">
        <v>440</v>
      </c>
      <c r="E49" s="178" t="s">
        <v>441</v>
      </c>
      <c r="F49" s="179" t="s">
        <v>26</v>
      </c>
      <c r="G49" s="179" t="s">
        <v>384</v>
      </c>
      <c r="H49" s="178"/>
      <c r="I49" s="178"/>
    </row>
    <row r="50" spans="2:9" x14ac:dyDescent="0.2">
      <c r="B50" s="188" t="s">
        <v>442</v>
      </c>
      <c r="C50" s="189"/>
      <c r="D50" s="186"/>
      <c r="E50" s="186"/>
      <c r="F50" s="189"/>
      <c r="G50" s="189"/>
      <c r="H50" s="186"/>
      <c r="I50" s="186"/>
    </row>
    <row r="51" spans="2:9" x14ac:dyDescent="0.2">
      <c r="B51" s="188" t="s">
        <v>443</v>
      </c>
      <c r="C51" s="189"/>
      <c r="D51" s="186"/>
      <c r="E51" s="186"/>
      <c r="F51" s="189"/>
      <c r="G51" s="189"/>
      <c r="H51" s="186"/>
      <c r="I51" s="186"/>
    </row>
    <row r="52" spans="2:9" x14ac:dyDescent="0.2">
      <c r="B52" s="178" t="s">
        <v>22</v>
      </c>
      <c r="C52" s="179" t="s">
        <v>381</v>
      </c>
      <c r="D52" s="178" t="s">
        <v>444</v>
      </c>
      <c r="E52" s="178" t="s">
        <v>445</v>
      </c>
      <c r="F52" s="179" t="s">
        <v>26</v>
      </c>
      <c r="G52" s="179" t="s">
        <v>384</v>
      </c>
      <c r="H52" s="178"/>
      <c r="I52" s="178"/>
    </row>
    <row r="53" spans="2:9" x14ac:dyDescent="0.2">
      <c r="B53" s="188" t="s">
        <v>446</v>
      </c>
      <c r="C53" s="189"/>
      <c r="D53" s="186"/>
      <c r="E53" s="186"/>
      <c r="F53" s="189"/>
      <c r="G53" s="189"/>
      <c r="H53" s="186"/>
      <c r="I53" s="186"/>
    </row>
    <row r="54" spans="2:9" x14ac:dyDescent="0.2">
      <c r="B54" s="178" t="s">
        <v>22</v>
      </c>
      <c r="C54" s="179" t="s">
        <v>381</v>
      </c>
      <c r="D54" s="178" t="s">
        <v>447</v>
      </c>
      <c r="E54" s="178" t="s">
        <v>448</v>
      </c>
      <c r="F54" s="179" t="s">
        <v>26</v>
      </c>
      <c r="G54" s="179" t="s">
        <v>384</v>
      </c>
      <c r="H54" s="178"/>
      <c r="I54" s="178"/>
    </row>
    <row r="55" spans="2:9" x14ac:dyDescent="0.2">
      <c r="B55" s="188" t="s">
        <v>449</v>
      </c>
      <c r="C55" s="189"/>
      <c r="D55" s="186"/>
      <c r="E55" s="186"/>
      <c r="F55" s="189"/>
      <c r="G55" s="189"/>
      <c r="H55" s="186"/>
      <c r="I55" s="186"/>
    </row>
    <row r="56" spans="2:9" x14ac:dyDescent="0.2">
      <c r="B56" s="178" t="s">
        <v>27</v>
      </c>
      <c r="C56" s="179" t="s">
        <v>381</v>
      </c>
      <c r="D56" s="178" t="s">
        <v>450</v>
      </c>
      <c r="E56" s="178" t="s">
        <v>451</v>
      </c>
      <c r="F56" s="179" t="s">
        <v>26</v>
      </c>
      <c r="G56" s="179" t="s">
        <v>384</v>
      </c>
      <c r="H56" s="178"/>
      <c r="I56" s="178"/>
    </row>
    <row r="57" spans="2:9" x14ac:dyDescent="0.2">
      <c r="B57" s="178" t="s">
        <v>22</v>
      </c>
      <c r="C57" s="179" t="s">
        <v>381</v>
      </c>
      <c r="D57" s="178" t="s">
        <v>452</v>
      </c>
      <c r="E57" s="178" t="s">
        <v>453</v>
      </c>
      <c r="F57" s="179" t="s">
        <v>26</v>
      </c>
      <c r="G57" s="179" t="s">
        <v>384</v>
      </c>
      <c r="H57" s="178"/>
      <c r="I57" s="178"/>
    </row>
    <row r="58" spans="2:9" x14ac:dyDescent="0.2">
      <c r="B58" s="178" t="s">
        <v>27</v>
      </c>
      <c r="C58" s="179" t="s">
        <v>381</v>
      </c>
      <c r="D58" s="178" t="s">
        <v>454</v>
      </c>
      <c r="E58" s="178" t="s">
        <v>455</v>
      </c>
      <c r="F58" s="179" t="s">
        <v>26</v>
      </c>
      <c r="G58" s="179" t="s">
        <v>384</v>
      </c>
      <c r="H58" s="178"/>
      <c r="I58" s="178"/>
    </row>
    <row r="59" spans="2:9" x14ac:dyDescent="0.2">
      <c r="B59" s="178" t="s">
        <v>27</v>
      </c>
      <c r="C59" s="179" t="s">
        <v>381</v>
      </c>
      <c r="D59" s="178" t="s">
        <v>456</v>
      </c>
      <c r="E59" s="178" t="s">
        <v>457</v>
      </c>
      <c r="F59" s="179" t="s">
        <v>26</v>
      </c>
      <c r="G59" s="179" t="s">
        <v>384</v>
      </c>
      <c r="H59" s="178"/>
      <c r="I59" s="178"/>
    </row>
    <row r="60" spans="2:9" x14ac:dyDescent="0.2">
      <c r="B60" s="256" t="s">
        <v>417</v>
      </c>
      <c r="C60" s="189"/>
      <c r="D60" s="186"/>
      <c r="E60" s="186"/>
      <c r="F60" s="189"/>
      <c r="G60" s="189"/>
      <c r="H60" s="186"/>
      <c r="I60" s="186"/>
    </row>
    <row r="61" spans="2:9" x14ac:dyDescent="0.2">
      <c r="B61" s="178" t="s">
        <v>412</v>
      </c>
      <c r="C61" s="292" t="s">
        <v>381</v>
      </c>
      <c r="D61" s="258" t="s">
        <v>458</v>
      </c>
      <c r="E61" s="258" t="s">
        <v>459</v>
      </c>
      <c r="F61" s="292" t="s">
        <v>26</v>
      </c>
      <c r="G61" s="292" t="s">
        <v>420</v>
      </c>
      <c r="H61" s="292"/>
      <c r="I61" s="258"/>
    </row>
    <row r="62" spans="2:9" x14ac:dyDescent="0.2">
      <c r="B62" s="178" t="s">
        <v>412</v>
      </c>
      <c r="C62" s="292" t="s">
        <v>381</v>
      </c>
      <c r="D62" s="258" t="s">
        <v>460</v>
      </c>
      <c r="E62" s="258" t="s">
        <v>461</v>
      </c>
      <c r="F62" s="292" t="s">
        <v>26</v>
      </c>
      <c r="G62" s="292" t="s">
        <v>420</v>
      </c>
      <c r="H62" s="292"/>
      <c r="I62" s="258"/>
    </row>
    <row r="63" spans="2:9" x14ac:dyDescent="0.2">
      <c r="B63" s="178" t="s">
        <v>412</v>
      </c>
      <c r="C63" s="292" t="s">
        <v>381</v>
      </c>
      <c r="D63" s="258" t="s">
        <v>462</v>
      </c>
      <c r="E63" s="258" t="s">
        <v>463</v>
      </c>
      <c r="F63" s="292" t="s">
        <v>26</v>
      </c>
      <c r="G63" s="292" t="s">
        <v>420</v>
      </c>
      <c r="H63" s="292"/>
      <c r="I63" s="258"/>
    </row>
    <row r="64" spans="2:9" x14ac:dyDescent="0.2">
      <c r="B64" s="188" t="s">
        <v>464</v>
      </c>
      <c r="C64" s="189"/>
      <c r="D64" s="186"/>
      <c r="E64" s="186"/>
      <c r="F64" s="189"/>
      <c r="G64" s="189"/>
      <c r="H64" s="186"/>
      <c r="I64" s="186"/>
    </row>
    <row r="65" spans="2:9" x14ac:dyDescent="0.2">
      <c r="B65" s="188" t="s">
        <v>465</v>
      </c>
      <c r="C65" s="189"/>
      <c r="D65" s="186"/>
      <c r="E65" s="186"/>
      <c r="F65" s="189"/>
      <c r="G65" s="189"/>
      <c r="H65" s="186"/>
      <c r="I65" s="186"/>
    </row>
    <row r="66" spans="2:9" x14ac:dyDescent="0.2">
      <c r="B66" s="178" t="s">
        <v>27</v>
      </c>
      <c r="C66" s="179" t="s">
        <v>381</v>
      </c>
      <c r="D66" s="178" t="s">
        <v>466</v>
      </c>
      <c r="E66" s="178" t="s">
        <v>467</v>
      </c>
      <c r="F66" s="179" t="s">
        <v>26</v>
      </c>
      <c r="G66" s="179" t="s">
        <v>384</v>
      </c>
      <c r="H66" s="178"/>
      <c r="I66" s="178"/>
    </row>
    <row r="67" spans="2:9" x14ac:dyDescent="0.2">
      <c r="B67" s="188" t="s">
        <v>468</v>
      </c>
      <c r="C67" s="189"/>
      <c r="D67" s="186"/>
      <c r="E67" s="186"/>
      <c r="F67" s="189"/>
      <c r="G67" s="189"/>
      <c r="H67" s="186"/>
      <c r="I67" s="186"/>
    </row>
    <row r="68" spans="2:9" x14ac:dyDescent="0.2">
      <c r="B68" s="188" t="s">
        <v>469</v>
      </c>
      <c r="C68" s="189"/>
      <c r="D68" s="186"/>
      <c r="E68" s="186"/>
      <c r="F68" s="189"/>
      <c r="G68" s="189"/>
      <c r="H68" s="186"/>
      <c r="I68" s="186"/>
    </row>
    <row r="69" spans="2:9" x14ac:dyDescent="0.2">
      <c r="B69" s="188" t="s">
        <v>470</v>
      </c>
      <c r="C69" s="189"/>
      <c r="D69" s="186"/>
      <c r="E69" s="186"/>
      <c r="F69" s="189"/>
      <c r="G69" s="189"/>
      <c r="H69" s="186"/>
      <c r="I69" s="186"/>
    </row>
    <row r="70" spans="2:9" x14ac:dyDescent="0.2">
      <c r="B70" s="178" t="s">
        <v>27</v>
      </c>
      <c r="C70" s="179" t="s">
        <v>381</v>
      </c>
      <c r="D70" s="178" t="s">
        <v>471</v>
      </c>
      <c r="E70" s="178" t="s">
        <v>472</v>
      </c>
      <c r="F70" s="179" t="s">
        <v>34</v>
      </c>
      <c r="G70" s="179" t="s">
        <v>473</v>
      </c>
      <c r="H70" s="178"/>
      <c r="I70" s="178"/>
    </row>
    <row r="71" spans="2:9" x14ac:dyDescent="0.2">
      <c r="B71" s="178" t="s">
        <v>22</v>
      </c>
      <c r="C71" s="179" t="s">
        <v>381</v>
      </c>
      <c r="D71" s="178" t="s">
        <v>474</v>
      </c>
      <c r="E71" s="178" t="s">
        <v>475</v>
      </c>
      <c r="F71" s="179" t="s">
        <v>34</v>
      </c>
      <c r="G71" s="179" t="s">
        <v>473</v>
      </c>
      <c r="H71" s="178"/>
      <c r="I71" s="178"/>
    </row>
    <row r="72" spans="2:9" x14ac:dyDescent="0.2">
      <c r="B72" s="178" t="s">
        <v>27</v>
      </c>
      <c r="C72" s="179" t="s">
        <v>381</v>
      </c>
      <c r="D72" s="178" t="s">
        <v>476</v>
      </c>
      <c r="E72" s="178" t="s">
        <v>477</v>
      </c>
      <c r="F72" s="179" t="s">
        <v>34</v>
      </c>
      <c r="G72" s="179" t="s">
        <v>473</v>
      </c>
      <c r="H72" s="178"/>
      <c r="I72" s="178"/>
    </row>
    <row r="73" spans="2:9" x14ac:dyDescent="0.2">
      <c r="B73" s="178" t="s">
        <v>22</v>
      </c>
      <c r="C73" s="179" t="s">
        <v>381</v>
      </c>
      <c r="D73" s="178" t="s">
        <v>478</v>
      </c>
      <c r="E73" s="178" t="s">
        <v>479</v>
      </c>
      <c r="F73" s="179" t="s">
        <v>34</v>
      </c>
      <c r="G73" s="179" t="s">
        <v>473</v>
      </c>
      <c r="H73" s="178"/>
      <c r="I73" s="178"/>
    </row>
    <row r="74" spans="2:9" x14ac:dyDescent="0.2">
      <c r="B74" s="178" t="s">
        <v>27</v>
      </c>
      <c r="C74" s="179" t="s">
        <v>381</v>
      </c>
      <c r="D74" s="178" t="s">
        <v>480</v>
      </c>
      <c r="E74" s="178" t="s">
        <v>481</v>
      </c>
      <c r="F74" s="179" t="s">
        <v>34</v>
      </c>
      <c r="G74" s="179" t="s">
        <v>473</v>
      </c>
      <c r="H74" s="178"/>
      <c r="I74" s="178"/>
    </row>
    <row r="75" spans="2:9" x14ac:dyDescent="0.2">
      <c r="B75" s="178" t="s">
        <v>22</v>
      </c>
      <c r="C75" s="179" t="s">
        <v>381</v>
      </c>
      <c r="D75" s="178" t="s">
        <v>482</v>
      </c>
      <c r="E75" s="178" t="s">
        <v>483</v>
      </c>
      <c r="F75" s="179" t="s">
        <v>34</v>
      </c>
      <c r="G75" s="179" t="s">
        <v>473</v>
      </c>
      <c r="H75" s="178"/>
      <c r="I75" s="178"/>
    </row>
    <row r="76" spans="2:9" x14ac:dyDescent="0.2">
      <c r="B76" s="178" t="s">
        <v>27</v>
      </c>
      <c r="C76" s="179" t="s">
        <v>381</v>
      </c>
      <c r="D76" s="178" t="s">
        <v>484</v>
      </c>
      <c r="E76" s="178" t="s">
        <v>485</v>
      </c>
      <c r="F76" s="179" t="s">
        <v>34</v>
      </c>
      <c r="G76" s="179" t="s">
        <v>473</v>
      </c>
      <c r="H76" s="178"/>
      <c r="I76" s="178"/>
    </row>
    <row r="77" spans="2:9" x14ac:dyDescent="0.2">
      <c r="B77" s="178" t="s">
        <v>27</v>
      </c>
      <c r="C77" s="179" t="s">
        <v>381</v>
      </c>
      <c r="D77" s="178" t="s">
        <v>486</v>
      </c>
      <c r="E77" s="178" t="s">
        <v>487</v>
      </c>
      <c r="F77" s="179" t="s">
        <v>34</v>
      </c>
      <c r="G77" s="179" t="s">
        <v>473</v>
      </c>
      <c r="H77" s="178"/>
      <c r="I77" s="178"/>
    </row>
    <row r="78" spans="2:9" x14ac:dyDescent="0.2">
      <c r="B78" s="178" t="s">
        <v>27</v>
      </c>
      <c r="C78" s="179" t="s">
        <v>381</v>
      </c>
      <c r="D78" s="178" t="s">
        <v>488</v>
      </c>
      <c r="E78" s="178" t="s">
        <v>489</v>
      </c>
      <c r="F78" s="179" t="s">
        <v>34</v>
      </c>
      <c r="G78" s="179" t="s">
        <v>473</v>
      </c>
      <c r="H78" s="178"/>
      <c r="I78" s="178"/>
    </row>
    <row r="79" spans="2:9" x14ac:dyDescent="0.2">
      <c r="B79" s="178" t="s">
        <v>27</v>
      </c>
      <c r="C79" s="179" t="s">
        <v>381</v>
      </c>
      <c r="D79" s="178" t="s">
        <v>490</v>
      </c>
      <c r="E79" s="178" t="s">
        <v>491</v>
      </c>
      <c r="F79" s="179" t="s">
        <v>34</v>
      </c>
      <c r="G79" s="179" t="s">
        <v>473</v>
      </c>
      <c r="H79" s="178"/>
      <c r="I79" s="178"/>
    </row>
    <row r="80" spans="2:9" x14ac:dyDescent="0.2">
      <c r="B80" s="178" t="s">
        <v>22</v>
      </c>
      <c r="C80" s="179" t="s">
        <v>381</v>
      </c>
      <c r="D80" s="178" t="s">
        <v>492</v>
      </c>
      <c r="E80" s="178" t="s">
        <v>493</v>
      </c>
      <c r="F80" s="179" t="s">
        <v>34</v>
      </c>
      <c r="G80" s="179" t="s">
        <v>473</v>
      </c>
      <c r="H80" s="178"/>
      <c r="I80" s="178"/>
    </row>
    <row r="81" spans="2:9" x14ac:dyDescent="0.2">
      <c r="B81" s="178" t="s">
        <v>27</v>
      </c>
      <c r="C81" s="179" t="s">
        <v>381</v>
      </c>
      <c r="D81" s="178" t="s">
        <v>494</v>
      </c>
      <c r="E81" s="178" t="s">
        <v>495</v>
      </c>
      <c r="F81" s="179" t="s">
        <v>34</v>
      </c>
      <c r="G81" s="179" t="s">
        <v>473</v>
      </c>
      <c r="H81" s="178"/>
      <c r="I81" s="178"/>
    </row>
    <row r="82" spans="2:9" x14ac:dyDescent="0.2">
      <c r="B82" s="178" t="s">
        <v>27</v>
      </c>
      <c r="C82" s="179" t="s">
        <v>381</v>
      </c>
      <c r="D82" s="178" t="s">
        <v>496</v>
      </c>
      <c r="E82" s="178" t="s">
        <v>497</v>
      </c>
      <c r="F82" s="179" t="s">
        <v>34</v>
      </c>
      <c r="G82" s="179" t="s">
        <v>473</v>
      </c>
      <c r="H82" s="178"/>
      <c r="I82" s="178"/>
    </row>
    <row r="83" spans="2:9" x14ac:dyDescent="0.2">
      <c r="B83" s="178" t="s">
        <v>22</v>
      </c>
      <c r="C83" s="179" t="s">
        <v>381</v>
      </c>
      <c r="D83" s="178" t="s">
        <v>498</v>
      </c>
      <c r="E83" s="178" t="s">
        <v>499</v>
      </c>
      <c r="F83" s="179" t="s">
        <v>34</v>
      </c>
      <c r="G83" s="179" t="s">
        <v>473</v>
      </c>
      <c r="H83" s="178"/>
      <c r="I83" s="178"/>
    </row>
    <row r="84" spans="2:9" x14ac:dyDescent="0.2">
      <c r="B84" s="178" t="s">
        <v>27</v>
      </c>
      <c r="C84" s="179" t="s">
        <v>381</v>
      </c>
      <c r="D84" s="178" t="s">
        <v>500</v>
      </c>
      <c r="E84" s="178" t="s">
        <v>501</v>
      </c>
      <c r="F84" s="179" t="s">
        <v>34</v>
      </c>
      <c r="G84" s="179" t="s">
        <v>473</v>
      </c>
      <c r="H84" s="178"/>
      <c r="I84" s="178"/>
    </row>
    <row r="85" spans="2:9" x14ac:dyDescent="0.2">
      <c r="B85" s="178" t="s">
        <v>27</v>
      </c>
      <c r="C85" s="179" t="s">
        <v>381</v>
      </c>
      <c r="D85" s="178" t="s">
        <v>502</v>
      </c>
      <c r="E85" s="178" t="s">
        <v>503</v>
      </c>
      <c r="F85" s="179" t="s">
        <v>34</v>
      </c>
      <c r="G85" s="179" t="s">
        <v>473</v>
      </c>
      <c r="H85" s="178"/>
      <c r="I85" s="178"/>
    </row>
    <row r="86" spans="2:9" x14ac:dyDescent="0.2">
      <c r="B86" s="178" t="s">
        <v>27</v>
      </c>
      <c r="C86" s="179" t="s">
        <v>381</v>
      </c>
      <c r="D86" s="178" t="s">
        <v>504</v>
      </c>
      <c r="E86" s="178" t="s">
        <v>505</v>
      </c>
      <c r="F86" s="179" t="s">
        <v>34</v>
      </c>
      <c r="G86" s="179" t="s">
        <v>473</v>
      </c>
      <c r="H86" s="178"/>
      <c r="I86" s="178"/>
    </row>
    <row r="87" spans="2:9" x14ac:dyDescent="0.2">
      <c r="B87" s="178" t="s">
        <v>27</v>
      </c>
      <c r="C87" s="179" t="s">
        <v>381</v>
      </c>
      <c r="D87" s="178" t="s">
        <v>506</v>
      </c>
      <c r="E87" s="178" t="s">
        <v>507</v>
      </c>
      <c r="F87" s="179" t="s">
        <v>34</v>
      </c>
      <c r="G87" s="179" t="s">
        <v>473</v>
      </c>
      <c r="H87" s="178"/>
      <c r="I87" s="178"/>
    </row>
    <row r="88" spans="2:9" s="1" customFormat="1" x14ac:dyDescent="0.2">
      <c r="B88" s="188" t="s">
        <v>508</v>
      </c>
      <c r="C88" s="189"/>
      <c r="D88" s="186"/>
      <c r="E88" s="186"/>
      <c r="F88" s="189"/>
      <c r="G88" s="189"/>
      <c r="H88" s="186"/>
      <c r="I88" s="186"/>
    </row>
    <row r="89" spans="2:9" x14ac:dyDescent="0.2">
      <c r="B89" s="178" t="s">
        <v>22</v>
      </c>
      <c r="C89" s="179" t="s">
        <v>381</v>
      </c>
      <c r="D89" s="178" t="s">
        <v>509</v>
      </c>
      <c r="E89" s="178" t="s">
        <v>510</v>
      </c>
      <c r="F89" s="179" t="s">
        <v>26</v>
      </c>
      <c r="G89" s="179" t="s">
        <v>384</v>
      </c>
      <c r="H89" s="178"/>
      <c r="I89" s="178"/>
    </row>
    <row r="90" spans="2:9" x14ac:dyDescent="0.2">
      <c r="B90" s="178" t="s">
        <v>22</v>
      </c>
      <c r="C90" s="179" t="s">
        <v>381</v>
      </c>
      <c r="D90" s="178" t="s">
        <v>511</v>
      </c>
      <c r="E90" s="178" t="s">
        <v>512</v>
      </c>
      <c r="F90" s="179" t="s">
        <v>26</v>
      </c>
      <c r="G90" s="179" t="s">
        <v>384</v>
      </c>
      <c r="H90" s="178"/>
      <c r="I90" s="178"/>
    </row>
    <row r="91" spans="2:9" x14ac:dyDescent="0.2">
      <c r="B91" s="188" t="s">
        <v>513</v>
      </c>
      <c r="C91" s="189"/>
      <c r="D91" s="186"/>
      <c r="E91" s="186"/>
      <c r="F91" s="189" t="s">
        <v>26</v>
      </c>
      <c r="G91" s="189" t="s">
        <v>384</v>
      </c>
      <c r="H91" s="186"/>
      <c r="I91" s="186"/>
    </row>
    <row r="92" spans="2:9" x14ac:dyDescent="0.2">
      <c r="B92" s="178" t="s">
        <v>22</v>
      </c>
      <c r="C92" s="179" t="s">
        <v>381</v>
      </c>
      <c r="D92" s="178" t="s">
        <v>514</v>
      </c>
      <c r="E92" s="178" t="s">
        <v>515</v>
      </c>
      <c r="F92" s="179" t="s">
        <v>26</v>
      </c>
      <c r="G92" s="179" t="s">
        <v>384</v>
      </c>
      <c r="H92" s="178"/>
      <c r="I92" s="178"/>
    </row>
    <row r="93" spans="2:9" x14ac:dyDescent="0.2">
      <c r="B93" s="178" t="s">
        <v>22</v>
      </c>
      <c r="C93" s="179" t="s">
        <v>381</v>
      </c>
      <c r="D93" s="178" t="s">
        <v>516</v>
      </c>
      <c r="E93" s="178" t="s">
        <v>517</v>
      </c>
      <c r="F93" s="179" t="s">
        <v>26</v>
      </c>
      <c r="G93" s="179" t="s">
        <v>384</v>
      </c>
      <c r="H93" s="178"/>
      <c r="I93" s="178"/>
    </row>
    <row r="94" spans="2:9" x14ac:dyDescent="0.2">
      <c r="B94" s="178" t="s">
        <v>22</v>
      </c>
      <c r="C94" s="179" t="s">
        <v>381</v>
      </c>
      <c r="D94" s="178" t="s">
        <v>518</v>
      </c>
      <c r="E94" s="178" t="s">
        <v>519</v>
      </c>
      <c r="F94" s="179" t="s">
        <v>26</v>
      </c>
      <c r="G94" s="179" t="s">
        <v>384</v>
      </c>
      <c r="H94" s="178"/>
      <c r="I94" s="178"/>
    </row>
    <row r="95" spans="2:9" x14ac:dyDescent="0.2">
      <c r="B95" s="178" t="s">
        <v>22</v>
      </c>
      <c r="C95" s="179" t="s">
        <v>381</v>
      </c>
      <c r="D95" s="178" t="s">
        <v>520</v>
      </c>
      <c r="E95" s="178" t="s">
        <v>521</v>
      </c>
      <c r="F95" s="179" t="s">
        <v>26</v>
      </c>
      <c r="G95" s="179" t="s">
        <v>384</v>
      </c>
      <c r="H95" s="178"/>
      <c r="I95" s="178"/>
    </row>
    <row r="96" spans="2:9" x14ac:dyDescent="0.2">
      <c r="B96" s="178" t="s">
        <v>22</v>
      </c>
      <c r="C96" s="179" t="s">
        <v>381</v>
      </c>
      <c r="D96" s="178" t="s">
        <v>522</v>
      </c>
      <c r="E96" s="178" t="s">
        <v>523</v>
      </c>
      <c r="F96" s="179" t="s">
        <v>26</v>
      </c>
      <c r="G96" s="179" t="s">
        <v>384</v>
      </c>
      <c r="H96" s="178"/>
      <c r="I96" s="178"/>
    </row>
    <row r="97" spans="2:10" x14ac:dyDescent="0.2">
      <c r="B97" s="178" t="s">
        <v>22</v>
      </c>
      <c r="C97" s="179" t="s">
        <v>381</v>
      </c>
      <c r="D97" s="178" t="s">
        <v>524</v>
      </c>
      <c r="E97" s="178" t="s">
        <v>525</v>
      </c>
      <c r="F97" s="179" t="s">
        <v>26</v>
      </c>
      <c r="G97" s="179" t="s">
        <v>384</v>
      </c>
      <c r="H97" s="178"/>
      <c r="I97" s="178"/>
    </row>
    <row r="98" spans="2:10" x14ac:dyDescent="0.2">
      <c r="B98" s="188" t="s">
        <v>526</v>
      </c>
      <c r="C98" s="189"/>
      <c r="D98" s="186"/>
      <c r="E98" s="186"/>
      <c r="F98" s="189" t="s">
        <v>26</v>
      </c>
      <c r="G98" s="189" t="s">
        <v>384</v>
      </c>
      <c r="H98" s="186"/>
      <c r="I98" s="186"/>
    </row>
    <row r="99" spans="2:10" x14ac:dyDescent="0.2">
      <c r="B99" s="188" t="s">
        <v>527</v>
      </c>
      <c r="C99" s="189"/>
      <c r="D99" s="186"/>
      <c r="E99" s="186"/>
      <c r="F99" s="189"/>
      <c r="G99" s="189"/>
      <c r="H99" s="186"/>
      <c r="I99" s="186"/>
    </row>
    <row r="100" spans="2:10" x14ac:dyDescent="0.2">
      <c r="B100" s="178" t="s">
        <v>22</v>
      </c>
      <c r="C100" s="179" t="s">
        <v>528</v>
      </c>
      <c r="D100" s="178" t="s">
        <v>529</v>
      </c>
      <c r="E100" s="178" t="s">
        <v>530</v>
      </c>
      <c r="F100" s="179" t="s">
        <v>26</v>
      </c>
      <c r="G100" s="179" t="s">
        <v>384</v>
      </c>
      <c r="H100" s="178"/>
      <c r="I100" s="178"/>
      <c r="J100" s="252" t="s">
        <v>49</v>
      </c>
    </row>
    <row r="101" spans="2:10" x14ac:dyDescent="0.2">
      <c r="B101" s="188" t="s">
        <v>531</v>
      </c>
      <c r="C101" s="189"/>
      <c r="D101" s="186"/>
      <c r="E101" s="186"/>
      <c r="F101" s="189"/>
      <c r="G101" s="189"/>
      <c r="H101" s="186"/>
      <c r="I101" s="186"/>
    </row>
    <row r="102" spans="2:10" x14ac:dyDescent="0.2">
      <c r="B102" s="178" t="s">
        <v>22</v>
      </c>
      <c r="C102" s="179" t="s">
        <v>532</v>
      </c>
      <c r="D102" s="184" t="s">
        <v>533</v>
      </c>
      <c r="E102" s="184" t="s">
        <v>534</v>
      </c>
      <c r="F102" s="179" t="s">
        <v>26</v>
      </c>
      <c r="G102" s="179" t="s">
        <v>535</v>
      </c>
      <c r="H102" s="178"/>
      <c r="I102" s="178"/>
      <c r="J102" s="252" t="s">
        <v>49</v>
      </c>
    </row>
    <row r="103" spans="2:10" x14ac:dyDescent="0.2">
      <c r="B103" s="188" t="s">
        <v>536</v>
      </c>
      <c r="C103" s="189"/>
      <c r="D103" s="186"/>
      <c r="E103" s="186"/>
      <c r="F103" s="189"/>
      <c r="G103" s="189"/>
      <c r="H103" s="186"/>
      <c r="I103" s="186"/>
    </row>
    <row r="104" spans="2:10" x14ac:dyDescent="0.2">
      <c r="B104" s="178" t="s">
        <v>27</v>
      </c>
      <c r="C104" s="179" t="s">
        <v>528</v>
      </c>
      <c r="D104" s="178" t="s">
        <v>537</v>
      </c>
      <c r="E104" s="178" t="s">
        <v>538</v>
      </c>
      <c r="F104" s="179" t="s">
        <v>26</v>
      </c>
      <c r="G104" s="179" t="s">
        <v>384</v>
      </c>
      <c r="H104" s="178"/>
      <c r="I104" s="178"/>
    </row>
    <row r="105" spans="2:10" x14ac:dyDescent="0.2">
      <c r="B105" s="178" t="s">
        <v>22</v>
      </c>
      <c r="C105" s="179" t="s">
        <v>528</v>
      </c>
      <c r="D105" s="178" t="s">
        <v>539</v>
      </c>
      <c r="E105" s="178" t="s">
        <v>540</v>
      </c>
      <c r="F105" s="179" t="s">
        <v>26</v>
      </c>
      <c r="G105" s="179" t="s">
        <v>384</v>
      </c>
      <c r="H105" s="178"/>
      <c r="I105" s="178"/>
    </row>
    <row r="106" spans="2:10" x14ac:dyDescent="0.2">
      <c r="B106" s="178" t="s">
        <v>27</v>
      </c>
      <c r="C106" s="179" t="s">
        <v>528</v>
      </c>
      <c r="D106" s="178" t="s">
        <v>541</v>
      </c>
      <c r="E106" s="178" t="s">
        <v>542</v>
      </c>
      <c r="F106" s="179" t="s">
        <v>26</v>
      </c>
      <c r="G106" s="179" t="s">
        <v>384</v>
      </c>
      <c r="H106" s="178"/>
      <c r="I106" s="178"/>
    </row>
    <row r="107" spans="2:10" x14ac:dyDescent="0.2">
      <c r="B107" s="178" t="s">
        <v>22</v>
      </c>
      <c r="C107" s="179" t="s">
        <v>528</v>
      </c>
      <c r="D107" s="178" t="s">
        <v>543</v>
      </c>
      <c r="E107" s="178" t="s">
        <v>544</v>
      </c>
      <c r="F107" s="179" t="s">
        <v>26</v>
      </c>
      <c r="G107" s="179" t="s">
        <v>384</v>
      </c>
      <c r="H107" s="178"/>
      <c r="I107" s="178"/>
    </row>
    <row r="108" spans="2:10" x14ac:dyDescent="0.2">
      <c r="B108" s="178" t="s">
        <v>27</v>
      </c>
      <c r="C108" s="179" t="s">
        <v>528</v>
      </c>
      <c r="D108" s="178" t="s">
        <v>545</v>
      </c>
      <c r="E108" s="178" t="s">
        <v>546</v>
      </c>
      <c r="F108" s="179" t="s">
        <v>26</v>
      </c>
      <c r="G108" s="179" t="s">
        <v>384</v>
      </c>
      <c r="H108" s="186"/>
      <c r="I108" s="186"/>
    </row>
    <row r="109" spans="2:10" x14ac:dyDescent="0.2">
      <c r="B109" s="178" t="s">
        <v>27</v>
      </c>
      <c r="C109" s="179" t="s">
        <v>528</v>
      </c>
      <c r="D109" s="178" t="s">
        <v>547</v>
      </c>
      <c r="E109" s="178" t="s">
        <v>548</v>
      </c>
      <c r="F109" s="179" t="s">
        <v>26</v>
      </c>
      <c r="G109" s="179" t="s">
        <v>384</v>
      </c>
      <c r="H109" s="178"/>
      <c r="I109" s="178"/>
    </row>
    <row r="110" spans="2:10" x14ac:dyDescent="0.2">
      <c r="B110" s="188" t="s">
        <v>549</v>
      </c>
      <c r="C110" s="189"/>
      <c r="D110" s="186"/>
      <c r="E110" s="186"/>
      <c r="F110" s="189"/>
      <c r="G110" s="189"/>
      <c r="H110" s="186"/>
      <c r="I110" s="186"/>
    </row>
    <row r="111" spans="2:10" x14ac:dyDescent="0.2">
      <c r="B111" s="178" t="s">
        <v>22</v>
      </c>
      <c r="C111" s="179" t="s">
        <v>381</v>
      </c>
      <c r="D111" s="178" t="s">
        <v>550</v>
      </c>
      <c r="E111" s="178" t="s">
        <v>551</v>
      </c>
      <c r="F111" s="179" t="s">
        <v>26</v>
      </c>
      <c r="G111" s="179" t="s">
        <v>384</v>
      </c>
      <c r="H111" s="178"/>
      <c r="I111" s="178"/>
    </row>
    <row r="112" spans="2:10" x14ac:dyDescent="0.2">
      <c r="B112" s="178" t="s">
        <v>22</v>
      </c>
      <c r="C112" s="179" t="s">
        <v>381</v>
      </c>
      <c r="D112" s="178" t="s">
        <v>552</v>
      </c>
      <c r="E112" s="178" t="s">
        <v>553</v>
      </c>
      <c r="F112" s="179" t="s">
        <v>26</v>
      </c>
      <c r="G112" s="179" t="s">
        <v>384</v>
      </c>
      <c r="H112" s="178"/>
      <c r="I112" s="178"/>
    </row>
    <row r="113" spans="2:9" x14ac:dyDescent="0.2">
      <c r="B113" s="178" t="s">
        <v>22</v>
      </c>
      <c r="C113" s="179" t="s">
        <v>381</v>
      </c>
      <c r="D113" s="178" t="s">
        <v>554</v>
      </c>
      <c r="E113" s="178" t="s">
        <v>555</v>
      </c>
      <c r="F113" s="179" t="s">
        <v>26</v>
      </c>
      <c r="G113" s="179" t="s">
        <v>384</v>
      </c>
      <c r="H113" s="178"/>
      <c r="I113" s="178"/>
    </row>
    <row r="114" spans="2:9" x14ac:dyDescent="0.2">
      <c r="B114" s="178" t="s">
        <v>22</v>
      </c>
      <c r="C114" s="179" t="s">
        <v>381</v>
      </c>
      <c r="D114" s="178" t="s">
        <v>556</v>
      </c>
      <c r="E114" s="178" t="s">
        <v>557</v>
      </c>
      <c r="F114" s="179" t="s">
        <v>26</v>
      </c>
      <c r="G114" s="179" t="s">
        <v>384</v>
      </c>
      <c r="H114" s="178"/>
      <c r="I114" s="178"/>
    </row>
    <row r="115" spans="2:9" x14ac:dyDescent="0.2">
      <c r="B115" s="178" t="s">
        <v>22</v>
      </c>
      <c r="C115" s="179" t="s">
        <v>381</v>
      </c>
      <c r="D115" s="178" t="s">
        <v>558</v>
      </c>
      <c r="E115" s="178" t="s">
        <v>559</v>
      </c>
      <c r="F115" s="179" t="s">
        <v>26</v>
      </c>
      <c r="G115" s="179" t="s">
        <v>384</v>
      </c>
      <c r="H115" s="178"/>
      <c r="I115" s="178"/>
    </row>
    <row r="116" spans="2:9" x14ac:dyDescent="0.2">
      <c r="B116" s="178" t="s">
        <v>22</v>
      </c>
      <c r="C116" s="179" t="s">
        <v>381</v>
      </c>
      <c r="D116" s="178" t="s">
        <v>560</v>
      </c>
      <c r="E116" s="178" t="s">
        <v>561</v>
      </c>
      <c r="F116" s="179" t="s">
        <v>26</v>
      </c>
      <c r="G116" s="179" t="s">
        <v>384</v>
      </c>
      <c r="H116" s="178"/>
      <c r="I116" s="178"/>
    </row>
    <row r="121" spans="2:9" x14ac:dyDescent="0.2">
      <c r="B121" s="12" t="s">
        <v>562</v>
      </c>
      <c r="C121" s="172"/>
      <c r="F121" s="172"/>
      <c r="G121" s="172"/>
    </row>
    <row r="122" spans="2:9" x14ac:dyDescent="0.2">
      <c r="B122" s="12" t="s">
        <v>27</v>
      </c>
      <c r="C122" s="172"/>
      <c r="F122" s="172"/>
      <c r="G122" s="172"/>
    </row>
    <row r="123" spans="2:9" x14ac:dyDescent="0.2">
      <c r="B123" s="12" t="s">
        <v>57</v>
      </c>
      <c r="C123" s="172" t="s">
        <v>528</v>
      </c>
      <c r="D123" s="12" t="s">
        <v>563</v>
      </c>
      <c r="E123" s="12" t="s">
        <v>564</v>
      </c>
      <c r="F123" s="172" t="s">
        <v>78</v>
      </c>
      <c r="G123" s="172" t="s">
        <v>565</v>
      </c>
    </row>
    <row r="124" spans="2:9" x14ac:dyDescent="0.2">
      <c r="B124" s="12" t="s">
        <v>57</v>
      </c>
      <c r="C124" s="172" t="s">
        <v>528</v>
      </c>
      <c r="D124" s="12" t="s">
        <v>566</v>
      </c>
      <c r="E124" s="12" t="s">
        <v>567</v>
      </c>
      <c r="F124" s="172" t="s">
        <v>78</v>
      </c>
      <c r="G124" s="172" t="s">
        <v>565</v>
      </c>
    </row>
    <row r="125" spans="2:9" x14ac:dyDescent="0.2">
      <c r="B125" s="12" t="s">
        <v>57</v>
      </c>
      <c r="C125" s="172" t="s">
        <v>528</v>
      </c>
      <c r="D125" s="12" t="s">
        <v>568</v>
      </c>
      <c r="E125" s="12" t="s">
        <v>569</v>
      </c>
      <c r="F125" s="172" t="s">
        <v>78</v>
      </c>
      <c r="G125" s="172" t="s">
        <v>565</v>
      </c>
    </row>
    <row r="126" spans="2:9" x14ac:dyDescent="0.2">
      <c r="B126" s="12" t="s">
        <v>57</v>
      </c>
      <c r="C126" s="172" t="s">
        <v>528</v>
      </c>
      <c r="D126" s="12" t="s">
        <v>570</v>
      </c>
      <c r="E126" s="12" t="s">
        <v>571</v>
      </c>
      <c r="F126" s="172" t="s">
        <v>78</v>
      </c>
      <c r="G126" s="172" t="s">
        <v>565</v>
      </c>
    </row>
    <row r="127" spans="2:9" x14ac:dyDescent="0.2">
      <c r="B127" s="12" t="s">
        <v>57</v>
      </c>
      <c r="C127" s="172" t="s">
        <v>528</v>
      </c>
      <c r="D127" s="12" t="s">
        <v>572</v>
      </c>
      <c r="E127" s="12" t="s">
        <v>573</v>
      </c>
      <c r="F127" s="172" t="s">
        <v>78</v>
      </c>
      <c r="G127" s="172" t="s">
        <v>565</v>
      </c>
    </row>
    <row r="128" spans="2:9" x14ac:dyDescent="0.2">
      <c r="B128" s="12" t="s">
        <v>57</v>
      </c>
      <c r="C128" s="172" t="s">
        <v>528</v>
      </c>
      <c r="D128" s="12" t="s">
        <v>574</v>
      </c>
      <c r="E128" s="12" t="s">
        <v>575</v>
      </c>
      <c r="F128" s="172" t="s">
        <v>78</v>
      </c>
      <c r="G128" s="172" t="s">
        <v>565</v>
      </c>
    </row>
    <row r="129" spans="2:7" x14ac:dyDescent="0.2">
      <c r="B129" s="12" t="s">
        <v>57</v>
      </c>
      <c r="C129" s="172" t="s">
        <v>528</v>
      </c>
      <c r="D129" s="12" t="s">
        <v>576</v>
      </c>
      <c r="E129" s="12" t="s">
        <v>577</v>
      </c>
      <c r="F129" s="172" t="s">
        <v>78</v>
      </c>
      <c r="G129" s="172" t="s">
        <v>565</v>
      </c>
    </row>
    <row r="130" spans="2:7" x14ac:dyDescent="0.2">
      <c r="B130" s="12" t="s">
        <v>57</v>
      </c>
      <c r="C130" s="172" t="s">
        <v>528</v>
      </c>
      <c r="D130" s="12" t="s">
        <v>578</v>
      </c>
      <c r="E130" s="12" t="s">
        <v>579</v>
      </c>
      <c r="F130" s="172" t="s">
        <v>78</v>
      </c>
      <c r="G130" s="172" t="s">
        <v>565</v>
      </c>
    </row>
    <row r="131" spans="2:7" x14ac:dyDescent="0.2">
      <c r="B131" s="12" t="s">
        <v>57</v>
      </c>
      <c r="C131" s="172" t="s">
        <v>528</v>
      </c>
      <c r="D131" s="12" t="s">
        <v>580</v>
      </c>
      <c r="E131" s="12" t="s">
        <v>581</v>
      </c>
      <c r="F131" s="172" t="s">
        <v>78</v>
      </c>
      <c r="G131" s="172" t="s">
        <v>565</v>
      </c>
    </row>
    <row r="132" spans="2:7" x14ac:dyDescent="0.2">
      <c r="B132" s="12" t="s">
        <v>27</v>
      </c>
      <c r="C132" s="172"/>
      <c r="F132" s="172"/>
      <c r="G132" s="172"/>
    </row>
    <row r="133" spans="2:7" x14ac:dyDescent="0.2">
      <c r="B133" s="12" t="s">
        <v>582</v>
      </c>
      <c r="C133" s="172"/>
      <c r="F133" s="172"/>
      <c r="G133" s="172"/>
    </row>
    <row r="134" spans="2:7" x14ac:dyDescent="0.2">
      <c r="B134" s="12" t="s">
        <v>27</v>
      </c>
      <c r="C134" s="172"/>
      <c r="F134" s="172"/>
      <c r="G134" s="172"/>
    </row>
    <row r="135" spans="2:7" x14ac:dyDescent="0.2">
      <c r="B135" s="12" t="s">
        <v>57</v>
      </c>
      <c r="C135" s="172" t="s">
        <v>528</v>
      </c>
      <c r="D135" s="12" t="s">
        <v>583</v>
      </c>
      <c r="E135" s="12" t="s">
        <v>584</v>
      </c>
      <c r="F135" s="172" t="s">
        <v>78</v>
      </c>
      <c r="G135" s="172" t="s">
        <v>565</v>
      </c>
    </row>
    <row r="136" spans="2:7" x14ac:dyDescent="0.2">
      <c r="B136" s="12" t="s">
        <v>57</v>
      </c>
      <c r="C136" s="172" t="s">
        <v>528</v>
      </c>
      <c r="D136" s="12" t="s">
        <v>585</v>
      </c>
      <c r="E136" s="12" t="s">
        <v>586</v>
      </c>
      <c r="F136" s="172" t="s">
        <v>78</v>
      </c>
      <c r="G136" s="172" t="s">
        <v>565</v>
      </c>
    </row>
    <row r="137" spans="2:7" x14ac:dyDescent="0.2">
      <c r="B137" s="12" t="s">
        <v>57</v>
      </c>
      <c r="C137" s="172" t="s">
        <v>528</v>
      </c>
      <c r="D137" s="12" t="s">
        <v>587</v>
      </c>
      <c r="E137" s="12" t="s">
        <v>588</v>
      </c>
      <c r="F137" s="172" t="s">
        <v>78</v>
      </c>
      <c r="G137" s="172" t="s">
        <v>565</v>
      </c>
    </row>
    <row r="138" spans="2:7" x14ac:dyDescent="0.2">
      <c r="B138" s="12" t="s">
        <v>57</v>
      </c>
      <c r="C138" s="172" t="s">
        <v>528</v>
      </c>
      <c r="D138" s="12" t="s">
        <v>589</v>
      </c>
      <c r="E138" s="12" t="s">
        <v>590</v>
      </c>
      <c r="F138" s="172" t="s">
        <v>78</v>
      </c>
      <c r="G138" s="172" t="s">
        <v>565</v>
      </c>
    </row>
    <row r="139" spans="2:7" x14ac:dyDescent="0.2">
      <c r="B139" s="12" t="s">
        <v>57</v>
      </c>
      <c r="C139" s="172" t="s">
        <v>528</v>
      </c>
      <c r="D139" s="12" t="s">
        <v>591</v>
      </c>
      <c r="E139" s="12" t="s">
        <v>592</v>
      </c>
      <c r="F139" s="172" t="s">
        <v>78</v>
      </c>
      <c r="G139" s="172" t="s">
        <v>565</v>
      </c>
    </row>
    <row r="140" spans="2:7" x14ac:dyDescent="0.2">
      <c r="B140" s="12" t="s">
        <v>57</v>
      </c>
      <c r="C140" s="172" t="s">
        <v>528</v>
      </c>
      <c r="D140" s="12" t="s">
        <v>593</v>
      </c>
      <c r="E140" s="12" t="s">
        <v>594</v>
      </c>
      <c r="F140" s="172" t="s">
        <v>78</v>
      </c>
      <c r="G140" s="172" t="s">
        <v>565</v>
      </c>
    </row>
    <row r="141" spans="2:7" x14ac:dyDescent="0.2">
      <c r="B141" s="12" t="s">
        <v>57</v>
      </c>
      <c r="C141" s="172" t="s">
        <v>528</v>
      </c>
      <c r="D141" s="12" t="s">
        <v>595</v>
      </c>
      <c r="E141" s="12" t="s">
        <v>596</v>
      </c>
      <c r="F141" s="172" t="s">
        <v>78</v>
      </c>
      <c r="G141" s="172" t="s">
        <v>565</v>
      </c>
    </row>
    <row r="142" spans="2:7" x14ac:dyDescent="0.2">
      <c r="B142" s="12" t="s">
        <v>27</v>
      </c>
      <c r="C142" s="172"/>
      <c r="F142" s="172"/>
      <c r="G142" s="172"/>
    </row>
    <row r="143" spans="2:7" x14ac:dyDescent="0.2">
      <c r="B143" s="12" t="s">
        <v>27</v>
      </c>
      <c r="C143" s="172"/>
      <c r="F143" s="172"/>
      <c r="G143" s="172"/>
    </row>
    <row r="144" spans="2:7" x14ac:dyDescent="0.2">
      <c r="B144" s="12" t="s">
        <v>597</v>
      </c>
      <c r="C144" s="172"/>
      <c r="F144" s="172"/>
      <c r="G144" s="172"/>
    </row>
    <row r="145" spans="2:7" x14ac:dyDescent="0.2">
      <c r="B145" s="12" t="s">
        <v>27</v>
      </c>
      <c r="C145" s="172"/>
      <c r="F145" s="172"/>
      <c r="G145" s="172"/>
    </row>
    <row r="146" spans="2:7" x14ac:dyDescent="0.2">
      <c r="B146" s="12" t="s">
        <v>598</v>
      </c>
      <c r="C146" s="172" t="s">
        <v>528</v>
      </c>
      <c r="D146" s="12" t="s">
        <v>599</v>
      </c>
      <c r="E146" s="12" t="s">
        <v>600</v>
      </c>
      <c r="F146" s="172" t="s">
        <v>78</v>
      </c>
      <c r="G146" s="172" t="s">
        <v>565</v>
      </c>
    </row>
    <row r="147" spans="2:7" x14ac:dyDescent="0.2">
      <c r="B147" s="12" t="s">
        <v>601</v>
      </c>
      <c r="C147" s="172" t="s">
        <v>528</v>
      </c>
      <c r="D147" s="12" t="s">
        <v>602</v>
      </c>
      <c r="E147" s="12" t="s">
        <v>603</v>
      </c>
      <c r="F147" s="172" t="s">
        <v>78</v>
      </c>
      <c r="G147" s="172" t="s">
        <v>565</v>
      </c>
    </row>
    <row r="148" spans="2:7" x14ac:dyDescent="0.2">
      <c r="B148" s="12" t="s">
        <v>27</v>
      </c>
      <c r="C148" s="172"/>
      <c r="F148" s="172"/>
      <c r="G148" s="172"/>
    </row>
    <row r="149" spans="2:7" x14ac:dyDescent="0.2">
      <c r="B149" s="12" t="s">
        <v>604</v>
      </c>
      <c r="C149" s="172"/>
      <c r="F149" s="172"/>
      <c r="G149" s="172"/>
    </row>
    <row r="150" spans="2:7" x14ac:dyDescent="0.2">
      <c r="B150" s="12" t="s">
        <v>27</v>
      </c>
      <c r="C150" s="172"/>
      <c r="F150" s="172"/>
      <c r="G150" s="172"/>
    </row>
    <row r="151" spans="2:7" x14ac:dyDescent="0.2">
      <c r="B151" s="12" t="s">
        <v>57</v>
      </c>
      <c r="C151" s="172" t="s">
        <v>528</v>
      </c>
      <c r="D151" s="12" t="s">
        <v>605</v>
      </c>
      <c r="E151" s="12" t="s">
        <v>606</v>
      </c>
      <c r="F151" s="172" t="s">
        <v>78</v>
      </c>
      <c r="G151" s="172" t="s">
        <v>565</v>
      </c>
    </row>
    <row r="152" spans="2:7" x14ac:dyDescent="0.2">
      <c r="B152" s="12" t="s">
        <v>57</v>
      </c>
      <c r="C152" s="172" t="s">
        <v>528</v>
      </c>
      <c r="D152" s="12" t="s">
        <v>607</v>
      </c>
      <c r="E152" s="12" t="s">
        <v>608</v>
      </c>
      <c r="F152" s="172" t="s">
        <v>78</v>
      </c>
      <c r="G152" s="172" t="s">
        <v>565</v>
      </c>
    </row>
    <row r="153" spans="2:7" x14ac:dyDescent="0.2">
      <c r="B153" s="12" t="s">
        <v>57</v>
      </c>
      <c r="C153" s="172" t="s">
        <v>528</v>
      </c>
      <c r="D153" s="12" t="s">
        <v>609</v>
      </c>
      <c r="E153" s="12" t="s">
        <v>610</v>
      </c>
      <c r="F153" s="172" t="s">
        <v>78</v>
      </c>
      <c r="G153" s="172" t="s">
        <v>565</v>
      </c>
    </row>
    <row r="154" spans="2:7" x14ac:dyDescent="0.2">
      <c r="B154" s="12" t="s">
        <v>57</v>
      </c>
      <c r="C154" s="172" t="s">
        <v>528</v>
      </c>
      <c r="D154" s="12" t="s">
        <v>611</v>
      </c>
      <c r="E154" s="12" t="s">
        <v>612</v>
      </c>
      <c r="F154" s="172" t="s">
        <v>78</v>
      </c>
      <c r="G154" s="172" t="s">
        <v>565</v>
      </c>
    </row>
    <row r="155" spans="2:7" x14ac:dyDescent="0.2">
      <c r="B155" s="12" t="s">
        <v>613</v>
      </c>
      <c r="C155" s="172" t="s">
        <v>528</v>
      </c>
      <c r="D155" s="12" t="s">
        <v>614</v>
      </c>
      <c r="E155" s="12" t="s">
        <v>615</v>
      </c>
      <c r="F155" s="172" t="s">
        <v>78</v>
      </c>
      <c r="G155" s="172" t="s">
        <v>565</v>
      </c>
    </row>
    <row r="156" spans="2:7" x14ac:dyDescent="0.2">
      <c r="B156" s="12" t="s">
        <v>616</v>
      </c>
      <c r="C156" s="172" t="s">
        <v>528</v>
      </c>
      <c r="D156" s="12" t="s">
        <v>617</v>
      </c>
      <c r="E156" s="12" t="s">
        <v>618</v>
      </c>
      <c r="F156" s="172" t="s">
        <v>78</v>
      </c>
      <c r="G156" s="172" t="s">
        <v>565</v>
      </c>
    </row>
    <row r="157" spans="2:7" x14ac:dyDescent="0.2">
      <c r="B157" s="12" t="s">
        <v>598</v>
      </c>
      <c r="C157" s="172" t="s">
        <v>528</v>
      </c>
      <c r="D157" s="12" t="s">
        <v>619</v>
      </c>
      <c r="E157" s="12" t="s">
        <v>620</v>
      </c>
      <c r="F157" s="172" t="s">
        <v>78</v>
      </c>
      <c r="G157" s="172" t="s">
        <v>565</v>
      </c>
    </row>
    <row r="158" spans="2:7" x14ac:dyDescent="0.2">
      <c r="B158" s="12" t="s">
        <v>598</v>
      </c>
      <c r="C158" s="172" t="s">
        <v>528</v>
      </c>
      <c r="D158" s="12" t="s">
        <v>621</v>
      </c>
      <c r="E158" s="12" t="s">
        <v>622</v>
      </c>
      <c r="F158" s="172" t="s">
        <v>78</v>
      </c>
      <c r="G158" s="172" t="s">
        <v>565</v>
      </c>
    </row>
    <row r="159" spans="2:7" x14ac:dyDescent="0.2">
      <c r="B159" s="12" t="s">
        <v>616</v>
      </c>
      <c r="C159" s="172" t="s">
        <v>528</v>
      </c>
      <c r="D159" s="12" t="s">
        <v>623</v>
      </c>
      <c r="E159" s="12" t="s">
        <v>624</v>
      </c>
      <c r="F159" s="172" t="s">
        <v>78</v>
      </c>
      <c r="G159" s="172" t="s">
        <v>565</v>
      </c>
    </row>
    <row r="160" spans="2:7" x14ac:dyDescent="0.2">
      <c r="B160" s="12" t="s">
        <v>616</v>
      </c>
      <c r="C160" s="172" t="s">
        <v>528</v>
      </c>
      <c r="D160" s="12" t="s">
        <v>625</v>
      </c>
      <c r="E160" s="12" t="s">
        <v>626</v>
      </c>
      <c r="F160" s="172" t="s">
        <v>78</v>
      </c>
      <c r="G160" s="172" t="s">
        <v>565</v>
      </c>
    </row>
    <row r="161" spans="2:7" x14ac:dyDescent="0.2">
      <c r="B161" s="12" t="s">
        <v>616</v>
      </c>
      <c r="C161" s="172" t="s">
        <v>528</v>
      </c>
      <c r="D161" s="12" t="s">
        <v>627</v>
      </c>
      <c r="E161" s="12" t="s">
        <v>628</v>
      </c>
      <c r="F161" s="172" t="s">
        <v>78</v>
      </c>
      <c r="G161" s="172" t="s">
        <v>565</v>
      </c>
    </row>
    <row r="162" spans="2:7" x14ac:dyDescent="0.2">
      <c r="B162" s="12" t="s">
        <v>613</v>
      </c>
      <c r="C162" s="172" t="s">
        <v>528</v>
      </c>
      <c r="D162" s="12" t="s">
        <v>629</v>
      </c>
      <c r="E162" s="12" t="s">
        <v>630</v>
      </c>
      <c r="F162" s="172" t="s">
        <v>78</v>
      </c>
      <c r="G162" s="172" t="s">
        <v>565</v>
      </c>
    </row>
    <row r="163" spans="2:7" x14ac:dyDescent="0.2">
      <c r="B163" s="12" t="s">
        <v>601</v>
      </c>
      <c r="C163" s="172" t="s">
        <v>528</v>
      </c>
      <c r="D163" s="12" t="s">
        <v>631</v>
      </c>
      <c r="E163" s="12" t="s">
        <v>632</v>
      </c>
      <c r="F163" s="172" t="s">
        <v>78</v>
      </c>
      <c r="G163" s="172" t="s">
        <v>565</v>
      </c>
    </row>
    <row r="164" spans="2:7" x14ac:dyDescent="0.2">
      <c r="B164" s="12" t="s">
        <v>601</v>
      </c>
      <c r="C164" s="172" t="s">
        <v>528</v>
      </c>
      <c r="D164" s="12" t="s">
        <v>633</v>
      </c>
      <c r="E164" s="12" t="s">
        <v>634</v>
      </c>
      <c r="F164" s="172" t="s">
        <v>78</v>
      </c>
      <c r="G164" s="172" t="s">
        <v>565</v>
      </c>
    </row>
    <row r="165" spans="2:7" x14ac:dyDescent="0.2">
      <c r="B165" s="12" t="s">
        <v>601</v>
      </c>
      <c r="C165" s="172" t="s">
        <v>528</v>
      </c>
      <c r="D165" s="12" t="s">
        <v>635</v>
      </c>
      <c r="E165" s="12" t="s">
        <v>636</v>
      </c>
      <c r="F165" s="172" t="s">
        <v>78</v>
      </c>
      <c r="G165" s="172" t="s">
        <v>565</v>
      </c>
    </row>
    <row r="166" spans="2:7" x14ac:dyDescent="0.2">
      <c r="B166" s="12" t="s">
        <v>616</v>
      </c>
      <c r="C166" s="172" t="s">
        <v>528</v>
      </c>
      <c r="D166" s="12" t="s">
        <v>637</v>
      </c>
      <c r="E166" s="12" t="s">
        <v>638</v>
      </c>
      <c r="F166" s="172" t="s">
        <v>78</v>
      </c>
      <c r="G166" s="172" t="s">
        <v>565</v>
      </c>
    </row>
    <row r="167" spans="2:7" x14ac:dyDescent="0.2">
      <c r="B167" s="12" t="s">
        <v>598</v>
      </c>
      <c r="C167" s="172" t="s">
        <v>528</v>
      </c>
      <c r="D167" s="12" t="s">
        <v>639</v>
      </c>
      <c r="E167" s="12" t="s">
        <v>640</v>
      </c>
      <c r="F167" s="172" t="s">
        <v>78</v>
      </c>
      <c r="G167" s="172" t="s">
        <v>565</v>
      </c>
    </row>
    <row r="168" spans="2:7" x14ac:dyDescent="0.2">
      <c r="B168" s="12" t="s">
        <v>616</v>
      </c>
      <c r="C168" s="172" t="s">
        <v>528</v>
      </c>
      <c r="D168" s="12" t="s">
        <v>641</v>
      </c>
      <c r="E168" s="12" t="s">
        <v>642</v>
      </c>
      <c r="F168" s="172" t="s">
        <v>78</v>
      </c>
      <c r="G168" s="172" t="s">
        <v>565</v>
      </c>
    </row>
    <row r="169" spans="2:7" x14ac:dyDescent="0.2">
      <c r="B169" s="12" t="s">
        <v>27</v>
      </c>
      <c r="C169" s="172"/>
      <c r="F169" s="172"/>
      <c r="G169" s="172"/>
    </row>
    <row r="170" spans="2:7" x14ac:dyDescent="0.2">
      <c r="B170" s="12" t="s">
        <v>643</v>
      </c>
      <c r="C170" s="172"/>
      <c r="F170" s="172"/>
      <c r="G170" s="172"/>
    </row>
    <row r="171" spans="2:7" x14ac:dyDescent="0.2">
      <c r="B171" s="12" t="s">
        <v>27</v>
      </c>
      <c r="C171" s="172"/>
      <c r="F171" s="172"/>
      <c r="G171" s="172"/>
    </row>
    <row r="172" spans="2:7" x14ac:dyDescent="0.2">
      <c r="B172" s="12" t="s">
        <v>57</v>
      </c>
      <c r="C172" s="172" t="s">
        <v>528</v>
      </c>
      <c r="D172" s="12" t="s">
        <v>644</v>
      </c>
      <c r="E172" s="12" t="s">
        <v>606</v>
      </c>
      <c r="F172" s="172" t="s">
        <v>78</v>
      </c>
      <c r="G172" s="172" t="s">
        <v>565</v>
      </c>
    </row>
    <row r="173" spans="2:7" x14ac:dyDescent="0.2">
      <c r="B173" s="12" t="s">
        <v>57</v>
      </c>
      <c r="C173" s="172" t="s">
        <v>528</v>
      </c>
      <c r="D173" s="12" t="s">
        <v>645</v>
      </c>
      <c r="E173" s="12" t="s">
        <v>608</v>
      </c>
      <c r="F173" s="172" t="s">
        <v>78</v>
      </c>
      <c r="G173" s="172" t="s">
        <v>565</v>
      </c>
    </row>
    <row r="174" spans="2:7" x14ac:dyDescent="0.2">
      <c r="B174" s="12" t="s">
        <v>57</v>
      </c>
      <c r="C174" s="172" t="s">
        <v>528</v>
      </c>
      <c r="D174" s="12" t="s">
        <v>646</v>
      </c>
      <c r="E174" s="12" t="s">
        <v>610</v>
      </c>
      <c r="F174" s="172" t="s">
        <v>78</v>
      </c>
      <c r="G174" s="172" t="s">
        <v>565</v>
      </c>
    </row>
    <row r="175" spans="2:7" x14ac:dyDescent="0.2">
      <c r="B175" s="12" t="s">
        <v>57</v>
      </c>
      <c r="C175" s="172" t="s">
        <v>528</v>
      </c>
      <c r="D175" s="12" t="s">
        <v>647</v>
      </c>
      <c r="E175" s="12" t="s">
        <v>648</v>
      </c>
      <c r="F175" s="172" t="s">
        <v>78</v>
      </c>
      <c r="G175" s="172" t="s">
        <v>565</v>
      </c>
    </row>
    <row r="176" spans="2:7" x14ac:dyDescent="0.2">
      <c r="B176" s="12" t="s">
        <v>613</v>
      </c>
      <c r="C176" s="172" t="s">
        <v>528</v>
      </c>
      <c r="D176" s="12" t="s">
        <v>649</v>
      </c>
      <c r="E176" s="12" t="s">
        <v>615</v>
      </c>
      <c r="F176" s="172" t="s">
        <v>78</v>
      </c>
      <c r="G176" s="172" t="s">
        <v>565</v>
      </c>
    </row>
    <row r="177" spans="2:7" x14ac:dyDescent="0.2">
      <c r="B177" s="12" t="s">
        <v>616</v>
      </c>
      <c r="C177" s="172" t="s">
        <v>528</v>
      </c>
      <c r="D177" s="12" t="s">
        <v>650</v>
      </c>
      <c r="E177" s="12" t="s">
        <v>618</v>
      </c>
      <c r="F177" s="172" t="s">
        <v>78</v>
      </c>
      <c r="G177" s="172" t="s">
        <v>565</v>
      </c>
    </row>
    <row r="178" spans="2:7" x14ac:dyDescent="0.2">
      <c r="B178" s="12" t="s">
        <v>598</v>
      </c>
      <c r="C178" s="172" t="s">
        <v>528</v>
      </c>
      <c r="D178" s="12" t="s">
        <v>651</v>
      </c>
      <c r="E178" s="12" t="s">
        <v>620</v>
      </c>
      <c r="F178" s="172" t="s">
        <v>78</v>
      </c>
      <c r="G178" s="172" t="s">
        <v>565</v>
      </c>
    </row>
    <row r="179" spans="2:7" x14ac:dyDescent="0.2">
      <c r="B179" s="12" t="s">
        <v>598</v>
      </c>
      <c r="C179" s="172" t="s">
        <v>528</v>
      </c>
      <c r="D179" s="12" t="s">
        <v>652</v>
      </c>
      <c r="E179" s="12" t="s">
        <v>622</v>
      </c>
      <c r="F179" s="172" t="s">
        <v>78</v>
      </c>
      <c r="G179" s="172" t="s">
        <v>565</v>
      </c>
    </row>
    <row r="180" spans="2:7" x14ac:dyDescent="0.2">
      <c r="B180" s="12" t="s">
        <v>616</v>
      </c>
      <c r="C180" s="172" t="s">
        <v>528</v>
      </c>
      <c r="D180" s="12" t="s">
        <v>653</v>
      </c>
      <c r="E180" s="12" t="s">
        <v>624</v>
      </c>
      <c r="F180" s="172" t="s">
        <v>78</v>
      </c>
      <c r="G180" s="172" t="s">
        <v>565</v>
      </c>
    </row>
    <row r="181" spans="2:7" x14ac:dyDescent="0.2">
      <c r="B181" s="12" t="s">
        <v>616</v>
      </c>
      <c r="C181" s="172" t="s">
        <v>528</v>
      </c>
      <c r="D181" s="12" t="s">
        <v>654</v>
      </c>
      <c r="E181" s="12" t="s">
        <v>626</v>
      </c>
      <c r="F181" s="172" t="s">
        <v>78</v>
      </c>
      <c r="G181" s="172" t="s">
        <v>565</v>
      </c>
    </row>
    <row r="182" spans="2:7" x14ac:dyDescent="0.2">
      <c r="B182" s="12" t="s">
        <v>616</v>
      </c>
      <c r="C182" s="172" t="s">
        <v>528</v>
      </c>
      <c r="D182" s="12" t="s">
        <v>655</v>
      </c>
      <c r="E182" s="12" t="s">
        <v>628</v>
      </c>
      <c r="F182" s="172" t="s">
        <v>78</v>
      </c>
      <c r="G182" s="172" t="s">
        <v>565</v>
      </c>
    </row>
    <row r="183" spans="2:7" x14ac:dyDescent="0.2">
      <c r="B183" s="12" t="s">
        <v>613</v>
      </c>
      <c r="C183" s="172" t="s">
        <v>528</v>
      </c>
      <c r="D183" s="12" t="s">
        <v>656</v>
      </c>
      <c r="E183" s="12" t="s">
        <v>630</v>
      </c>
      <c r="F183" s="172" t="s">
        <v>78</v>
      </c>
      <c r="G183" s="172" t="s">
        <v>565</v>
      </c>
    </row>
    <row r="184" spans="2:7" x14ac:dyDescent="0.2">
      <c r="B184" s="12" t="s">
        <v>601</v>
      </c>
      <c r="C184" s="172" t="s">
        <v>528</v>
      </c>
      <c r="D184" s="12" t="s">
        <v>657</v>
      </c>
      <c r="E184" s="12" t="s">
        <v>632</v>
      </c>
      <c r="F184" s="172" t="s">
        <v>78</v>
      </c>
      <c r="G184" s="172" t="s">
        <v>565</v>
      </c>
    </row>
    <row r="185" spans="2:7" x14ac:dyDescent="0.2">
      <c r="B185" s="12" t="s">
        <v>601</v>
      </c>
      <c r="C185" s="172" t="s">
        <v>528</v>
      </c>
      <c r="D185" s="12" t="s">
        <v>658</v>
      </c>
      <c r="E185" s="12" t="s">
        <v>634</v>
      </c>
      <c r="F185" s="172" t="s">
        <v>78</v>
      </c>
      <c r="G185" s="172" t="s">
        <v>565</v>
      </c>
    </row>
    <row r="186" spans="2:7" x14ac:dyDescent="0.2">
      <c r="B186" s="12" t="s">
        <v>601</v>
      </c>
      <c r="C186" s="172" t="s">
        <v>528</v>
      </c>
      <c r="D186" s="12" t="s">
        <v>659</v>
      </c>
      <c r="E186" s="12" t="s">
        <v>636</v>
      </c>
      <c r="F186" s="172" t="s">
        <v>78</v>
      </c>
      <c r="G186" s="172" t="s">
        <v>565</v>
      </c>
    </row>
    <row r="187" spans="2:7" x14ac:dyDescent="0.2">
      <c r="B187" s="12" t="s">
        <v>616</v>
      </c>
      <c r="C187" s="172" t="s">
        <v>528</v>
      </c>
      <c r="D187" s="12" t="s">
        <v>660</v>
      </c>
      <c r="E187" s="12" t="s">
        <v>638</v>
      </c>
      <c r="F187" s="172" t="s">
        <v>78</v>
      </c>
      <c r="G187" s="172" t="s">
        <v>565</v>
      </c>
    </row>
    <row r="188" spans="2:7" x14ac:dyDescent="0.2">
      <c r="B188" s="12" t="s">
        <v>598</v>
      </c>
      <c r="C188" s="172" t="s">
        <v>528</v>
      </c>
      <c r="D188" s="12" t="s">
        <v>661</v>
      </c>
      <c r="E188" s="12" t="s">
        <v>640</v>
      </c>
      <c r="F188" s="172" t="s">
        <v>78</v>
      </c>
      <c r="G188" s="172" t="s">
        <v>565</v>
      </c>
    </row>
    <row r="189" spans="2:7" x14ac:dyDescent="0.2">
      <c r="B189" s="12" t="s">
        <v>616</v>
      </c>
      <c r="C189" s="172" t="s">
        <v>528</v>
      </c>
      <c r="D189" s="12" t="s">
        <v>662</v>
      </c>
      <c r="E189" s="12" t="s">
        <v>642</v>
      </c>
      <c r="F189" s="172" t="s">
        <v>78</v>
      </c>
      <c r="G189" s="172" t="s">
        <v>565</v>
      </c>
    </row>
    <row r="190" spans="2:7" x14ac:dyDescent="0.2">
      <c r="B190" s="12" t="s">
        <v>663</v>
      </c>
      <c r="C190" s="172"/>
      <c r="F190" s="172"/>
      <c r="G190" s="172"/>
    </row>
    <row r="191" spans="2:7" x14ac:dyDescent="0.2">
      <c r="B191" s="12" t="s">
        <v>27</v>
      </c>
      <c r="C191" s="172"/>
      <c r="F191" s="172"/>
      <c r="G191" s="172"/>
    </row>
    <row r="192" spans="2:7" x14ac:dyDescent="0.2">
      <c r="B192" s="12" t="s">
        <v>664</v>
      </c>
      <c r="C192" s="172"/>
      <c r="F192" s="172"/>
      <c r="G192" s="172"/>
    </row>
    <row r="193" spans="2:7" x14ac:dyDescent="0.2">
      <c r="B193" s="12" t="s">
        <v>27</v>
      </c>
      <c r="C193" s="172"/>
      <c r="F193" s="172"/>
      <c r="G193" s="172"/>
    </row>
    <row r="194" spans="2:7" x14ac:dyDescent="0.2">
      <c r="B194" s="12" t="s">
        <v>57</v>
      </c>
      <c r="C194" s="172" t="s">
        <v>528</v>
      </c>
      <c r="D194" s="12" t="s">
        <v>665</v>
      </c>
      <c r="E194" s="12" t="s">
        <v>666</v>
      </c>
      <c r="F194" s="172" t="s">
        <v>78</v>
      </c>
      <c r="G194" s="172" t="s">
        <v>565</v>
      </c>
    </row>
    <row r="195" spans="2:7" x14ac:dyDescent="0.2">
      <c r="B195" s="12" t="s">
        <v>57</v>
      </c>
      <c r="C195" s="172" t="s">
        <v>528</v>
      </c>
      <c r="D195" s="12" t="s">
        <v>667</v>
      </c>
      <c r="E195" s="12" t="s">
        <v>668</v>
      </c>
      <c r="F195" s="172" t="s">
        <v>78</v>
      </c>
      <c r="G195" s="172" t="s">
        <v>565</v>
      </c>
    </row>
    <row r="196" spans="2:7" x14ac:dyDescent="0.2">
      <c r="B196" s="12" t="s">
        <v>57</v>
      </c>
      <c r="C196" s="172" t="s">
        <v>528</v>
      </c>
      <c r="D196" s="12" t="s">
        <v>669</v>
      </c>
      <c r="E196" s="12" t="s">
        <v>670</v>
      </c>
      <c r="F196" s="172" t="s">
        <v>78</v>
      </c>
      <c r="G196" s="172" t="s">
        <v>565</v>
      </c>
    </row>
    <row r="197" spans="2:7" x14ac:dyDescent="0.2">
      <c r="B197" s="12" t="s">
        <v>57</v>
      </c>
      <c r="C197" s="172" t="s">
        <v>528</v>
      </c>
      <c r="D197" s="12" t="s">
        <v>671</v>
      </c>
      <c r="E197" s="12" t="s">
        <v>672</v>
      </c>
      <c r="F197" s="172" t="s">
        <v>78</v>
      </c>
      <c r="G197" s="172" t="s">
        <v>565</v>
      </c>
    </row>
    <row r="198" spans="2:7" x14ac:dyDescent="0.2">
      <c r="B198" s="12" t="s">
        <v>57</v>
      </c>
      <c r="C198" s="172" t="s">
        <v>528</v>
      </c>
      <c r="D198" s="12" t="s">
        <v>673</v>
      </c>
      <c r="E198" s="12" t="s">
        <v>674</v>
      </c>
      <c r="F198" s="172" t="s">
        <v>78</v>
      </c>
      <c r="G198" s="172" t="s">
        <v>565</v>
      </c>
    </row>
    <row r="199" spans="2:7" x14ac:dyDescent="0.2">
      <c r="B199" s="12" t="s">
        <v>57</v>
      </c>
      <c r="C199" s="172" t="s">
        <v>528</v>
      </c>
      <c r="D199" s="12" t="s">
        <v>675</v>
      </c>
      <c r="E199" s="12" t="s">
        <v>676</v>
      </c>
      <c r="F199" s="172" t="s">
        <v>78</v>
      </c>
      <c r="G199" s="172" t="s">
        <v>565</v>
      </c>
    </row>
    <row r="200" spans="2:7" x14ac:dyDescent="0.2">
      <c r="B200" s="12" t="s">
        <v>57</v>
      </c>
      <c r="C200" s="172" t="s">
        <v>528</v>
      </c>
      <c r="D200" s="12" t="s">
        <v>677</v>
      </c>
      <c r="E200" s="12" t="s">
        <v>678</v>
      </c>
      <c r="F200" s="172" t="s">
        <v>78</v>
      </c>
      <c r="G200" s="172" t="s">
        <v>565</v>
      </c>
    </row>
    <row r="201" spans="2:7" x14ac:dyDescent="0.2">
      <c r="B201" s="12" t="s">
        <v>57</v>
      </c>
      <c r="C201" s="172" t="s">
        <v>528</v>
      </c>
      <c r="D201" s="12" t="s">
        <v>679</v>
      </c>
      <c r="E201" s="12" t="s">
        <v>680</v>
      </c>
      <c r="F201" s="172" t="s">
        <v>78</v>
      </c>
      <c r="G201" s="172" t="s">
        <v>565</v>
      </c>
    </row>
    <row r="202" spans="2:7" x14ac:dyDescent="0.2">
      <c r="B202" s="12" t="s">
        <v>57</v>
      </c>
      <c r="C202" s="172" t="s">
        <v>528</v>
      </c>
      <c r="D202" s="12" t="s">
        <v>681</v>
      </c>
      <c r="E202" s="12" t="s">
        <v>682</v>
      </c>
      <c r="F202" s="172" t="s">
        <v>78</v>
      </c>
      <c r="G202" s="172" t="s">
        <v>565</v>
      </c>
    </row>
    <row r="203" spans="2:7" x14ac:dyDescent="0.2">
      <c r="B203" s="12" t="s">
        <v>57</v>
      </c>
      <c r="C203" s="172" t="s">
        <v>528</v>
      </c>
      <c r="D203" s="12" t="s">
        <v>683</v>
      </c>
      <c r="E203" s="12" t="s">
        <v>684</v>
      </c>
      <c r="F203" s="172" t="s">
        <v>78</v>
      </c>
      <c r="G203" s="172" t="s">
        <v>565</v>
      </c>
    </row>
    <row r="204" spans="2:7" x14ac:dyDescent="0.2">
      <c r="B204" s="12" t="s">
        <v>57</v>
      </c>
      <c r="C204" s="172" t="s">
        <v>528</v>
      </c>
      <c r="D204" s="12" t="s">
        <v>685</v>
      </c>
      <c r="E204" s="12" t="s">
        <v>686</v>
      </c>
      <c r="F204" s="172" t="s">
        <v>78</v>
      </c>
      <c r="G204" s="172" t="s">
        <v>565</v>
      </c>
    </row>
    <row r="205" spans="2:7" x14ac:dyDescent="0.2">
      <c r="B205" s="12" t="s">
        <v>57</v>
      </c>
      <c r="C205" s="172" t="s">
        <v>528</v>
      </c>
      <c r="D205" s="12" t="s">
        <v>687</v>
      </c>
      <c r="E205" s="12" t="s">
        <v>688</v>
      </c>
      <c r="F205" s="172" t="s">
        <v>78</v>
      </c>
      <c r="G205" s="172" t="s">
        <v>565</v>
      </c>
    </row>
    <row r="206" spans="2:7" x14ac:dyDescent="0.2">
      <c r="B206" s="12" t="s">
        <v>57</v>
      </c>
      <c r="C206" s="172" t="s">
        <v>528</v>
      </c>
      <c r="D206" s="12" t="s">
        <v>687</v>
      </c>
      <c r="E206" s="12" t="s">
        <v>688</v>
      </c>
      <c r="F206" s="172" t="s">
        <v>78</v>
      </c>
      <c r="G206" s="172" t="s">
        <v>565</v>
      </c>
    </row>
    <row r="207" spans="2:7" x14ac:dyDescent="0.2">
      <c r="B207" s="12" t="s">
        <v>57</v>
      </c>
      <c r="C207" s="172" t="s">
        <v>528</v>
      </c>
      <c r="D207" s="12" t="s">
        <v>689</v>
      </c>
      <c r="E207" s="12" t="s">
        <v>690</v>
      </c>
      <c r="F207" s="172" t="s">
        <v>78</v>
      </c>
      <c r="G207" s="172" t="s">
        <v>565</v>
      </c>
    </row>
    <row r="208" spans="2:7" x14ac:dyDescent="0.2">
      <c r="B208" s="12" t="s">
        <v>57</v>
      </c>
      <c r="C208" s="172" t="s">
        <v>528</v>
      </c>
      <c r="D208" s="12" t="s">
        <v>691</v>
      </c>
      <c r="E208" s="12" t="s">
        <v>692</v>
      </c>
      <c r="F208" s="172" t="s">
        <v>78</v>
      </c>
      <c r="G208" s="172" t="s">
        <v>565</v>
      </c>
    </row>
    <row r="209" spans="2:7" x14ac:dyDescent="0.2">
      <c r="B209" s="12" t="s">
        <v>57</v>
      </c>
      <c r="C209" s="172" t="s">
        <v>528</v>
      </c>
      <c r="D209" s="12" t="s">
        <v>693</v>
      </c>
      <c r="E209" s="12" t="s">
        <v>694</v>
      </c>
      <c r="F209" s="172" t="s">
        <v>78</v>
      </c>
      <c r="G209" s="172" t="s">
        <v>565</v>
      </c>
    </row>
    <row r="210" spans="2:7" x14ac:dyDescent="0.2">
      <c r="B210" s="12" t="s">
        <v>57</v>
      </c>
      <c r="C210" s="172" t="s">
        <v>528</v>
      </c>
      <c r="D210" s="12" t="s">
        <v>695</v>
      </c>
      <c r="E210" s="12" t="s">
        <v>696</v>
      </c>
      <c r="F210" s="172" t="s">
        <v>78</v>
      </c>
      <c r="G210" s="172" t="s">
        <v>565</v>
      </c>
    </row>
    <row r="211" spans="2:7" x14ac:dyDescent="0.2">
      <c r="B211" s="12" t="s">
        <v>57</v>
      </c>
      <c r="C211" s="172" t="s">
        <v>528</v>
      </c>
      <c r="D211" s="12" t="s">
        <v>697</v>
      </c>
      <c r="E211" s="12" t="s">
        <v>698</v>
      </c>
      <c r="F211" s="172" t="s">
        <v>78</v>
      </c>
      <c r="G211" s="172" t="s">
        <v>565</v>
      </c>
    </row>
    <row r="212" spans="2:7" x14ac:dyDescent="0.2">
      <c r="B212" s="12" t="s">
        <v>57</v>
      </c>
      <c r="C212" s="172" t="s">
        <v>528</v>
      </c>
      <c r="D212" s="12" t="s">
        <v>699</v>
      </c>
      <c r="E212" s="12" t="s">
        <v>700</v>
      </c>
      <c r="F212" s="172" t="s">
        <v>78</v>
      </c>
      <c r="G212" s="172" t="s">
        <v>565</v>
      </c>
    </row>
    <row r="213" spans="2:7" x14ac:dyDescent="0.2">
      <c r="B213" s="12" t="s">
        <v>57</v>
      </c>
      <c r="C213" s="172" t="s">
        <v>528</v>
      </c>
      <c r="D213" s="12" t="s">
        <v>701</v>
      </c>
      <c r="E213" s="12" t="s">
        <v>702</v>
      </c>
      <c r="F213" s="172" t="s">
        <v>78</v>
      </c>
      <c r="G213" s="172" t="s">
        <v>565</v>
      </c>
    </row>
    <row r="214" spans="2:7" x14ac:dyDescent="0.2">
      <c r="B214" s="12" t="s">
        <v>57</v>
      </c>
      <c r="C214" s="172" t="s">
        <v>528</v>
      </c>
      <c r="D214" s="12" t="s">
        <v>703</v>
      </c>
      <c r="E214" s="12" t="s">
        <v>704</v>
      </c>
      <c r="F214" s="172" t="s">
        <v>78</v>
      </c>
      <c r="G214" s="172" t="s">
        <v>565</v>
      </c>
    </row>
    <row r="215" spans="2:7" x14ac:dyDescent="0.2">
      <c r="B215" s="12" t="s">
        <v>57</v>
      </c>
      <c r="C215" s="172" t="s">
        <v>528</v>
      </c>
      <c r="D215" s="12" t="s">
        <v>705</v>
      </c>
      <c r="E215" s="12" t="s">
        <v>706</v>
      </c>
      <c r="F215" s="172" t="s">
        <v>78</v>
      </c>
      <c r="G215" s="172" t="s">
        <v>565</v>
      </c>
    </row>
    <row r="216" spans="2:7" x14ac:dyDescent="0.2">
      <c r="B216" s="12" t="s">
        <v>27</v>
      </c>
      <c r="C216" s="172"/>
      <c r="F216" s="172"/>
      <c r="G216" s="172"/>
    </row>
    <row r="217" spans="2:7" x14ac:dyDescent="0.2">
      <c r="B217" s="12" t="s">
        <v>707</v>
      </c>
      <c r="C217" s="172"/>
      <c r="F217" s="172"/>
      <c r="G217" s="172"/>
    </row>
    <row r="218" spans="2:7" x14ac:dyDescent="0.2">
      <c r="B218" s="12" t="s">
        <v>27</v>
      </c>
      <c r="C218" s="172"/>
      <c r="F218" s="172"/>
      <c r="G218" s="172"/>
    </row>
    <row r="219" spans="2:7" x14ac:dyDescent="0.2">
      <c r="B219" s="12" t="s">
        <v>57</v>
      </c>
      <c r="C219" s="172" t="s">
        <v>381</v>
      </c>
      <c r="D219" s="12" t="s">
        <v>708</v>
      </c>
      <c r="E219" s="12" t="s">
        <v>666</v>
      </c>
      <c r="F219" s="172" t="s">
        <v>78</v>
      </c>
      <c r="G219" s="172" t="s">
        <v>565</v>
      </c>
    </row>
    <row r="220" spans="2:7" x14ac:dyDescent="0.2">
      <c r="B220" s="12" t="s">
        <v>57</v>
      </c>
      <c r="C220" s="172" t="s">
        <v>381</v>
      </c>
      <c r="D220" s="12" t="s">
        <v>709</v>
      </c>
      <c r="E220" s="12" t="s">
        <v>668</v>
      </c>
      <c r="F220" s="172" t="s">
        <v>78</v>
      </c>
      <c r="G220" s="172" t="s">
        <v>565</v>
      </c>
    </row>
    <row r="221" spans="2:7" x14ac:dyDescent="0.2">
      <c r="B221" s="12" t="s">
        <v>57</v>
      </c>
      <c r="C221" s="172" t="s">
        <v>381</v>
      </c>
      <c r="D221" s="12" t="s">
        <v>710</v>
      </c>
      <c r="E221" s="12" t="s">
        <v>670</v>
      </c>
      <c r="F221" s="172" t="s">
        <v>78</v>
      </c>
      <c r="G221" s="172" t="s">
        <v>565</v>
      </c>
    </row>
    <row r="222" spans="2:7" x14ac:dyDescent="0.2">
      <c r="B222" s="12" t="s">
        <v>57</v>
      </c>
      <c r="C222" s="172" t="s">
        <v>381</v>
      </c>
      <c r="D222" s="12" t="s">
        <v>711</v>
      </c>
      <c r="E222" s="12" t="s">
        <v>672</v>
      </c>
      <c r="F222" s="172" t="s">
        <v>78</v>
      </c>
      <c r="G222" s="172" t="s">
        <v>565</v>
      </c>
    </row>
    <row r="223" spans="2:7" x14ac:dyDescent="0.2">
      <c r="B223" s="12" t="s">
        <v>57</v>
      </c>
      <c r="C223" s="172" t="s">
        <v>381</v>
      </c>
      <c r="D223" s="12" t="s">
        <v>712</v>
      </c>
      <c r="E223" s="12" t="s">
        <v>674</v>
      </c>
      <c r="F223" s="172" t="s">
        <v>78</v>
      </c>
      <c r="G223" s="172" t="s">
        <v>565</v>
      </c>
    </row>
    <row r="224" spans="2:7" x14ac:dyDescent="0.2">
      <c r="B224" s="12" t="s">
        <v>57</v>
      </c>
      <c r="C224" s="172" t="s">
        <v>381</v>
      </c>
      <c r="D224" s="12" t="s">
        <v>713</v>
      </c>
      <c r="E224" s="12" t="s">
        <v>676</v>
      </c>
      <c r="F224" s="172" t="s">
        <v>78</v>
      </c>
      <c r="G224" s="172" t="s">
        <v>565</v>
      </c>
    </row>
    <row r="225" spans="2:7" x14ac:dyDescent="0.2">
      <c r="B225" s="12" t="s">
        <v>57</v>
      </c>
      <c r="C225" s="172" t="s">
        <v>381</v>
      </c>
      <c r="D225" s="12" t="s">
        <v>714</v>
      </c>
      <c r="E225" s="12" t="s">
        <v>678</v>
      </c>
      <c r="F225" s="172" t="s">
        <v>78</v>
      </c>
      <c r="G225" s="172" t="s">
        <v>565</v>
      </c>
    </row>
    <row r="226" spans="2:7" x14ac:dyDescent="0.2">
      <c r="B226" s="12" t="s">
        <v>57</v>
      </c>
      <c r="C226" s="172" t="s">
        <v>381</v>
      </c>
      <c r="D226" s="12" t="s">
        <v>715</v>
      </c>
      <c r="E226" s="12" t="s">
        <v>680</v>
      </c>
      <c r="F226" s="172" t="s">
        <v>78</v>
      </c>
      <c r="G226" s="172" t="s">
        <v>565</v>
      </c>
    </row>
    <row r="227" spans="2:7" x14ac:dyDescent="0.2">
      <c r="B227" s="12" t="s">
        <v>57</v>
      </c>
      <c r="C227" s="172" t="s">
        <v>381</v>
      </c>
      <c r="D227" s="12" t="s">
        <v>716</v>
      </c>
      <c r="E227" s="12" t="s">
        <v>682</v>
      </c>
      <c r="F227" s="172" t="s">
        <v>78</v>
      </c>
      <c r="G227" s="172" t="s">
        <v>565</v>
      </c>
    </row>
    <row r="228" spans="2:7" x14ac:dyDescent="0.2">
      <c r="B228" s="12" t="s">
        <v>57</v>
      </c>
      <c r="C228" s="172" t="s">
        <v>381</v>
      </c>
      <c r="D228" s="12" t="s">
        <v>717</v>
      </c>
      <c r="E228" s="12" t="s">
        <v>684</v>
      </c>
      <c r="F228" s="172" t="s">
        <v>78</v>
      </c>
      <c r="G228" s="172" t="s">
        <v>565</v>
      </c>
    </row>
    <row r="229" spans="2:7" x14ac:dyDescent="0.2">
      <c r="B229" s="12" t="s">
        <v>57</v>
      </c>
      <c r="C229" s="172" t="s">
        <v>381</v>
      </c>
      <c r="D229" s="12" t="s">
        <v>718</v>
      </c>
      <c r="E229" s="12" t="s">
        <v>686</v>
      </c>
      <c r="F229" s="172" t="s">
        <v>78</v>
      </c>
      <c r="G229" s="172" t="s">
        <v>565</v>
      </c>
    </row>
    <row r="230" spans="2:7" x14ac:dyDescent="0.2">
      <c r="B230" s="12" t="s">
        <v>57</v>
      </c>
      <c r="C230" s="172" t="s">
        <v>381</v>
      </c>
      <c r="D230" s="12" t="s">
        <v>719</v>
      </c>
      <c r="E230" s="12" t="s">
        <v>688</v>
      </c>
      <c r="F230" s="172" t="s">
        <v>78</v>
      </c>
      <c r="G230" s="172" t="s">
        <v>565</v>
      </c>
    </row>
    <row r="231" spans="2:7" x14ac:dyDescent="0.2">
      <c r="B231" s="12" t="s">
        <v>57</v>
      </c>
      <c r="C231" s="172" t="s">
        <v>381</v>
      </c>
      <c r="D231" s="12" t="s">
        <v>719</v>
      </c>
      <c r="E231" s="12" t="s">
        <v>688</v>
      </c>
      <c r="F231" s="172" t="s">
        <v>78</v>
      </c>
      <c r="G231" s="172" t="s">
        <v>565</v>
      </c>
    </row>
    <row r="232" spans="2:7" x14ac:dyDescent="0.2">
      <c r="B232" s="12" t="s">
        <v>57</v>
      </c>
      <c r="C232" s="172" t="s">
        <v>381</v>
      </c>
      <c r="D232" s="12" t="s">
        <v>720</v>
      </c>
      <c r="E232" s="12" t="s">
        <v>690</v>
      </c>
      <c r="F232" s="172" t="s">
        <v>78</v>
      </c>
      <c r="G232" s="172" t="s">
        <v>565</v>
      </c>
    </row>
    <row r="233" spans="2:7" x14ac:dyDescent="0.2">
      <c r="B233" s="12" t="s">
        <v>57</v>
      </c>
      <c r="C233" s="172" t="s">
        <v>381</v>
      </c>
      <c r="D233" s="12" t="s">
        <v>721</v>
      </c>
      <c r="E233" s="12" t="s">
        <v>692</v>
      </c>
      <c r="F233" s="172" t="s">
        <v>78</v>
      </c>
      <c r="G233" s="172" t="s">
        <v>565</v>
      </c>
    </row>
    <row r="234" spans="2:7" x14ac:dyDescent="0.2">
      <c r="B234" s="12" t="s">
        <v>57</v>
      </c>
      <c r="C234" s="172" t="s">
        <v>381</v>
      </c>
      <c r="D234" s="12" t="s">
        <v>722</v>
      </c>
      <c r="E234" s="12" t="s">
        <v>694</v>
      </c>
      <c r="F234" s="172" t="s">
        <v>78</v>
      </c>
      <c r="G234" s="172" t="s">
        <v>565</v>
      </c>
    </row>
    <row r="235" spans="2:7" x14ac:dyDescent="0.2">
      <c r="B235" s="12" t="s">
        <v>57</v>
      </c>
      <c r="C235" s="172" t="s">
        <v>381</v>
      </c>
      <c r="D235" s="12" t="s">
        <v>723</v>
      </c>
      <c r="E235" s="12" t="s">
        <v>696</v>
      </c>
      <c r="F235" s="172" t="s">
        <v>78</v>
      </c>
      <c r="G235" s="172" t="s">
        <v>565</v>
      </c>
    </row>
    <row r="236" spans="2:7" x14ac:dyDescent="0.2">
      <c r="B236" s="12" t="s">
        <v>57</v>
      </c>
      <c r="C236" s="172" t="s">
        <v>381</v>
      </c>
      <c r="D236" s="12" t="s">
        <v>724</v>
      </c>
      <c r="E236" s="12" t="s">
        <v>698</v>
      </c>
      <c r="F236" s="172" t="s">
        <v>78</v>
      </c>
      <c r="G236" s="172" t="s">
        <v>565</v>
      </c>
    </row>
    <row r="237" spans="2:7" x14ac:dyDescent="0.2">
      <c r="B237" s="12" t="s">
        <v>57</v>
      </c>
      <c r="C237" s="172" t="s">
        <v>381</v>
      </c>
      <c r="D237" s="12" t="s">
        <v>725</v>
      </c>
      <c r="E237" s="12" t="s">
        <v>700</v>
      </c>
      <c r="F237" s="172" t="s">
        <v>78</v>
      </c>
      <c r="G237" s="172" t="s">
        <v>565</v>
      </c>
    </row>
    <row r="238" spans="2:7" x14ac:dyDescent="0.2">
      <c r="B238" s="12" t="s">
        <v>57</v>
      </c>
      <c r="C238" s="172" t="s">
        <v>381</v>
      </c>
      <c r="D238" s="12" t="s">
        <v>726</v>
      </c>
      <c r="E238" s="12" t="s">
        <v>702</v>
      </c>
      <c r="F238" s="172" t="s">
        <v>78</v>
      </c>
      <c r="G238" s="172" t="s">
        <v>565</v>
      </c>
    </row>
    <row r="239" spans="2:7" x14ac:dyDescent="0.2">
      <c r="B239" s="12" t="s">
        <v>57</v>
      </c>
      <c r="C239" s="172" t="s">
        <v>381</v>
      </c>
      <c r="D239" s="12" t="s">
        <v>727</v>
      </c>
      <c r="E239" s="12" t="s">
        <v>704</v>
      </c>
      <c r="F239" s="172" t="s">
        <v>78</v>
      </c>
      <c r="G239" s="172" t="s">
        <v>565</v>
      </c>
    </row>
    <row r="240" spans="2:7" x14ac:dyDescent="0.2">
      <c r="B240" s="12" t="s">
        <v>57</v>
      </c>
      <c r="C240" s="172" t="s">
        <v>381</v>
      </c>
      <c r="D240" s="12" t="s">
        <v>728</v>
      </c>
      <c r="E240" s="12" t="s">
        <v>706</v>
      </c>
      <c r="F240" s="172" t="s">
        <v>78</v>
      </c>
      <c r="G240" s="172" t="s">
        <v>565</v>
      </c>
    </row>
    <row r="241" spans="2:7" x14ac:dyDescent="0.2">
      <c r="B241" s="12" t="s">
        <v>27</v>
      </c>
      <c r="C241" s="172"/>
      <c r="F241" s="172"/>
      <c r="G241" s="172"/>
    </row>
    <row r="242" spans="2:7" x14ac:dyDescent="0.2">
      <c r="B242" s="12" t="s">
        <v>27</v>
      </c>
      <c r="C242" s="172"/>
      <c r="F242" s="172"/>
      <c r="G242" s="172"/>
    </row>
    <row r="243" spans="2:7" x14ac:dyDescent="0.2">
      <c r="B243" s="12" t="s">
        <v>729</v>
      </c>
      <c r="C243" s="172"/>
      <c r="F243" s="172"/>
      <c r="G243" s="172"/>
    </row>
    <row r="244" spans="2:7" x14ac:dyDescent="0.2">
      <c r="B244" s="12" t="s">
        <v>27</v>
      </c>
      <c r="C244" s="172"/>
      <c r="F244" s="172"/>
      <c r="G244" s="172"/>
    </row>
    <row r="245" spans="2:7" x14ac:dyDescent="0.2">
      <c r="B245" s="12" t="s">
        <v>57</v>
      </c>
      <c r="C245" s="172" t="s">
        <v>528</v>
      </c>
      <c r="D245" s="12" t="s">
        <v>730</v>
      </c>
      <c r="E245" s="12" t="s">
        <v>666</v>
      </c>
      <c r="F245" s="172" t="s">
        <v>78</v>
      </c>
      <c r="G245" s="172" t="s">
        <v>565</v>
      </c>
    </row>
    <row r="246" spans="2:7" x14ac:dyDescent="0.2">
      <c r="B246" s="12" t="s">
        <v>57</v>
      </c>
      <c r="C246" s="172" t="s">
        <v>528</v>
      </c>
      <c r="D246" s="12" t="s">
        <v>731</v>
      </c>
      <c r="E246" s="12" t="s">
        <v>668</v>
      </c>
      <c r="F246" s="172" t="s">
        <v>78</v>
      </c>
      <c r="G246" s="172" t="s">
        <v>565</v>
      </c>
    </row>
    <row r="247" spans="2:7" x14ac:dyDescent="0.2">
      <c r="B247" s="12" t="s">
        <v>57</v>
      </c>
      <c r="C247" s="172" t="s">
        <v>528</v>
      </c>
      <c r="D247" s="12" t="s">
        <v>732</v>
      </c>
      <c r="E247" s="12" t="s">
        <v>670</v>
      </c>
      <c r="F247" s="172" t="s">
        <v>78</v>
      </c>
      <c r="G247" s="172" t="s">
        <v>565</v>
      </c>
    </row>
    <row r="248" spans="2:7" x14ac:dyDescent="0.2">
      <c r="B248" s="12" t="s">
        <v>57</v>
      </c>
      <c r="C248" s="172" t="s">
        <v>528</v>
      </c>
      <c r="D248" s="12" t="s">
        <v>733</v>
      </c>
      <c r="E248" s="12" t="s">
        <v>672</v>
      </c>
      <c r="F248" s="172" t="s">
        <v>78</v>
      </c>
      <c r="G248" s="172" t="s">
        <v>565</v>
      </c>
    </row>
    <row r="249" spans="2:7" x14ac:dyDescent="0.2">
      <c r="B249" s="12" t="s">
        <v>57</v>
      </c>
      <c r="C249" s="172" t="s">
        <v>528</v>
      </c>
      <c r="D249" s="12" t="s">
        <v>734</v>
      </c>
      <c r="E249" s="12" t="s">
        <v>735</v>
      </c>
      <c r="F249" s="172" t="s">
        <v>78</v>
      </c>
      <c r="G249" s="172" t="s">
        <v>565</v>
      </c>
    </row>
    <row r="250" spans="2:7" x14ac:dyDescent="0.2">
      <c r="B250" s="12" t="s">
        <v>57</v>
      </c>
      <c r="C250" s="172" t="s">
        <v>528</v>
      </c>
      <c r="D250" s="12" t="s">
        <v>736</v>
      </c>
      <c r="E250" s="12" t="s">
        <v>737</v>
      </c>
      <c r="F250" s="172" t="s">
        <v>78</v>
      </c>
      <c r="G250" s="172" t="s">
        <v>565</v>
      </c>
    </row>
    <row r="251" spans="2:7" x14ac:dyDescent="0.2">
      <c r="B251" s="12" t="s">
        <v>57</v>
      </c>
      <c r="C251" s="172" t="s">
        <v>528</v>
      </c>
      <c r="D251" s="12" t="s">
        <v>738</v>
      </c>
      <c r="E251" s="12" t="s">
        <v>739</v>
      </c>
      <c r="F251" s="172" t="s">
        <v>78</v>
      </c>
      <c r="G251" s="172" t="s">
        <v>565</v>
      </c>
    </row>
    <row r="252" spans="2:7" x14ac:dyDescent="0.2">
      <c r="B252" s="12" t="s">
        <v>57</v>
      </c>
      <c r="C252" s="172" t="s">
        <v>528</v>
      </c>
      <c r="D252" s="12" t="s">
        <v>740</v>
      </c>
      <c r="E252" s="12" t="s">
        <v>741</v>
      </c>
      <c r="F252" s="172" t="s">
        <v>78</v>
      </c>
      <c r="G252" s="172" t="s">
        <v>565</v>
      </c>
    </row>
    <row r="253" spans="2:7" x14ac:dyDescent="0.2">
      <c r="B253" s="12" t="s">
        <v>57</v>
      </c>
      <c r="C253" s="172" t="s">
        <v>528</v>
      </c>
      <c r="D253" s="12" t="s">
        <v>742</v>
      </c>
      <c r="E253" s="12" t="s">
        <v>743</v>
      </c>
      <c r="F253" s="172" t="s">
        <v>78</v>
      </c>
      <c r="G253" s="172" t="s">
        <v>565</v>
      </c>
    </row>
    <row r="254" spans="2:7" x14ac:dyDescent="0.2">
      <c r="B254" s="12" t="s">
        <v>57</v>
      </c>
      <c r="C254" s="172" t="s">
        <v>528</v>
      </c>
      <c r="D254" s="12" t="s">
        <v>744</v>
      </c>
      <c r="E254" s="12" t="s">
        <v>745</v>
      </c>
      <c r="F254" s="172" t="s">
        <v>78</v>
      </c>
      <c r="G254" s="172" t="s">
        <v>565</v>
      </c>
    </row>
    <row r="255" spans="2:7" x14ac:dyDescent="0.2">
      <c r="B255" s="12" t="s">
        <v>57</v>
      </c>
      <c r="C255" s="172" t="s">
        <v>528</v>
      </c>
      <c r="D255" s="12" t="s">
        <v>746</v>
      </c>
      <c r="E255" s="12" t="s">
        <v>747</v>
      </c>
      <c r="F255" s="172" t="s">
        <v>78</v>
      </c>
      <c r="G255" s="172" t="s">
        <v>565</v>
      </c>
    </row>
    <row r="256" spans="2:7" x14ac:dyDescent="0.2">
      <c r="B256" s="12" t="s">
        <v>57</v>
      </c>
      <c r="C256" s="172" t="s">
        <v>528</v>
      </c>
      <c r="D256" s="12" t="s">
        <v>748</v>
      </c>
      <c r="E256" s="12" t="s">
        <v>749</v>
      </c>
      <c r="F256" s="172" t="s">
        <v>78</v>
      </c>
      <c r="G256" s="172" t="s">
        <v>565</v>
      </c>
    </row>
    <row r="257" spans="2:7" x14ac:dyDescent="0.2">
      <c r="B257" s="12" t="s">
        <v>57</v>
      </c>
      <c r="C257" s="172" t="s">
        <v>528</v>
      </c>
      <c r="D257" s="12" t="s">
        <v>748</v>
      </c>
      <c r="E257" s="12" t="s">
        <v>749</v>
      </c>
      <c r="F257" s="172" t="s">
        <v>78</v>
      </c>
      <c r="G257" s="172" t="s">
        <v>565</v>
      </c>
    </row>
    <row r="258" spans="2:7" x14ac:dyDescent="0.2">
      <c r="B258" s="12" t="s">
        <v>57</v>
      </c>
      <c r="C258" s="172" t="s">
        <v>528</v>
      </c>
      <c r="D258" s="12" t="s">
        <v>750</v>
      </c>
      <c r="E258" s="12" t="s">
        <v>751</v>
      </c>
      <c r="F258" s="172" t="s">
        <v>78</v>
      </c>
      <c r="G258" s="172" t="s">
        <v>565</v>
      </c>
    </row>
    <row r="259" spans="2:7" x14ac:dyDescent="0.2">
      <c r="B259" s="12" t="s">
        <v>57</v>
      </c>
      <c r="C259" s="172" t="s">
        <v>528</v>
      </c>
      <c r="D259" s="12" t="s">
        <v>752</v>
      </c>
      <c r="E259" s="12" t="s">
        <v>753</v>
      </c>
      <c r="F259" s="172" t="s">
        <v>78</v>
      </c>
      <c r="G259" s="172" t="s">
        <v>565</v>
      </c>
    </row>
    <row r="260" spans="2:7" x14ac:dyDescent="0.2">
      <c r="B260" s="12" t="s">
        <v>57</v>
      </c>
      <c r="C260" s="172" t="s">
        <v>528</v>
      </c>
      <c r="D260" s="12" t="s">
        <v>754</v>
      </c>
      <c r="E260" s="12" t="s">
        <v>755</v>
      </c>
      <c r="F260" s="172" t="s">
        <v>78</v>
      </c>
      <c r="G260" s="172" t="s">
        <v>565</v>
      </c>
    </row>
    <row r="261" spans="2:7" x14ac:dyDescent="0.2">
      <c r="B261" s="12" t="s">
        <v>57</v>
      </c>
      <c r="C261" s="172" t="s">
        <v>528</v>
      </c>
      <c r="D261" s="12" t="s">
        <v>756</v>
      </c>
      <c r="E261" s="12" t="s">
        <v>757</v>
      </c>
      <c r="F261" s="172" t="s">
        <v>78</v>
      </c>
      <c r="G261" s="172" t="s">
        <v>565</v>
      </c>
    </row>
    <row r="262" spans="2:7" x14ac:dyDescent="0.2">
      <c r="B262" s="12" t="s">
        <v>57</v>
      </c>
      <c r="C262" s="172" t="s">
        <v>528</v>
      </c>
      <c r="D262" s="12" t="s">
        <v>758</v>
      </c>
      <c r="E262" s="12" t="s">
        <v>759</v>
      </c>
      <c r="F262" s="172" t="s">
        <v>78</v>
      </c>
      <c r="G262" s="172" t="s">
        <v>565</v>
      </c>
    </row>
    <row r="263" spans="2:7" x14ac:dyDescent="0.2">
      <c r="B263" s="12" t="s">
        <v>57</v>
      </c>
      <c r="C263" s="172" t="s">
        <v>528</v>
      </c>
      <c r="D263" s="12" t="s">
        <v>760</v>
      </c>
      <c r="E263" s="12" t="s">
        <v>761</v>
      </c>
      <c r="F263" s="172" t="s">
        <v>78</v>
      </c>
      <c r="G263" s="172" t="s">
        <v>565</v>
      </c>
    </row>
    <row r="264" spans="2:7" x14ac:dyDescent="0.2">
      <c r="B264" s="12" t="s">
        <v>57</v>
      </c>
      <c r="C264" s="172" t="s">
        <v>528</v>
      </c>
      <c r="D264" s="12" t="s">
        <v>762</v>
      </c>
      <c r="E264" s="12" t="s">
        <v>763</v>
      </c>
      <c r="F264" s="172" t="s">
        <v>78</v>
      </c>
      <c r="G264" s="172" t="s">
        <v>565</v>
      </c>
    </row>
    <row r="265" spans="2:7" x14ac:dyDescent="0.2">
      <c r="B265" s="12" t="s">
        <v>57</v>
      </c>
      <c r="C265" s="172" t="s">
        <v>528</v>
      </c>
      <c r="D265" s="12" t="s">
        <v>764</v>
      </c>
      <c r="E265" s="12" t="s">
        <v>765</v>
      </c>
      <c r="F265" s="172" t="s">
        <v>78</v>
      </c>
      <c r="G265" s="172" t="s">
        <v>565</v>
      </c>
    </row>
    <row r="266" spans="2:7" x14ac:dyDescent="0.2">
      <c r="B266" s="12" t="s">
        <v>57</v>
      </c>
      <c r="C266" s="172" t="s">
        <v>528</v>
      </c>
      <c r="D266" s="12" t="s">
        <v>766</v>
      </c>
      <c r="E266" s="12" t="s">
        <v>767</v>
      </c>
      <c r="F266" s="172" t="s">
        <v>78</v>
      </c>
      <c r="G266" s="172" t="s">
        <v>565</v>
      </c>
    </row>
    <row r="267" spans="2:7" x14ac:dyDescent="0.2">
      <c r="B267" s="12" t="s">
        <v>27</v>
      </c>
      <c r="C267" s="172"/>
      <c r="F267" s="172"/>
      <c r="G267" s="172"/>
    </row>
    <row r="268" spans="2:7" x14ac:dyDescent="0.2">
      <c r="B268" s="12" t="s">
        <v>707</v>
      </c>
      <c r="C268" s="172"/>
      <c r="F268" s="172"/>
      <c r="G268" s="172"/>
    </row>
    <row r="269" spans="2:7" x14ac:dyDescent="0.2">
      <c r="B269" s="12" t="s">
        <v>27</v>
      </c>
      <c r="C269" s="172"/>
      <c r="F269" s="172"/>
      <c r="G269" s="172"/>
    </row>
    <row r="270" spans="2:7" x14ac:dyDescent="0.2">
      <c r="B270" s="12" t="s">
        <v>57</v>
      </c>
      <c r="C270" s="172" t="s">
        <v>381</v>
      </c>
      <c r="D270" s="12" t="s">
        <v>768</v>
      </c>
      <c r="E270" s="12" t="s">
        <v>666</v>
      </c>
      <c r="F270" s="172" t="s">
        <v>78</v>
      </c>
      <c r="G270" s="172" t="s">
        <v>565</v>
      </c>
    </row>
    <row r="271" spans="2:7" x14ac:dyDescent="0.2">
      <c r="B271" s="12" t="s">
        <v>57</v>
      </c>
      <c r="C271" s="172" t="s">
        <v>381</v>
      </c>
      <c r="D271" s="12" t="s">
        <v>769</v>
      </c>
      <c r="E271" s="12" t="s">
        <v>668</v>
      </c>
      <c r="F271" s="172" t="s">
        <v>78</v>
      </c>
      <c r="G271" s="172" t="s">
        <v>565</v>
      </c>
    </row>
    <row r="272" spans="2:7" x14ac:dyDescent="0.2">
      <c r="B272" s="12" t="s">
        <v>57</v>
      </c>
      <c r="C272" s="172" t="s">
        <v>381</v>
      </c>
      <c r="D272" s="12" t="s">
        <v>770</v>
      </c>
      <c r="E272" s="12" t="s">
        <v>670</v>
      </c>
      <c r="F272" s="172" t="s">
        <v>78</v>
      </c>
      <c r="G272" s="172" t="s">
        <v>565</v>
      </c>
    </row>
    <row r="273" spans="2:7" x14ac:dyDescent="0.2">
      <c r="B273" s="12" t="s">
        <v>57</v>
      </c>
      <c r="C273" s="172" t="s">
        <v>381</v>
      </c>
      <c r="D273" s="12" t="s">
        <v>771</v>
      </c>
      <c r="E273" s="12" t="s">
        <v>672</v>
      </c>
      <c r="F273" s="172" t="s">
        <v>78</v>
      </c>
      <c r="G273" s="172" t="s">
        <v>565</v>
      </c>
    </row>
    <row r="274" spans="2:7" x14ac:dyDescent="0.2">
      <c r="B274" s="12" t="s">
        <v>57</v>
      </c>
      <c r="C274" s="172" t="s">
        <v>381</v>
      </c>
      <c r="D274" s="12" t="s">
        <v>772</v>
      </c>
      <c r="E274" s="12" t="s">
        <v>735</v>
      </c>
      <c r="F274" s="172" t="s">
        <v>78</v>
      </c>
      <c r="G274" s="172" t="s">
        <v>565</v>
      </c>
    </row>
    <row r="275" spans="2:7" x14ac:dyDescent="0.2">
      <c r="B275" s="12" t="s">
        <v>57</v>
      </c>
      <c r="C275" s="172" t="s">
        <v>381</v>
      </c>
      <c r="D275" s="12" t="s">
        <v>773</v>
      </c>
      <c r="E275" s="12" t="s">
        <v>737</v>
      </c>
      <c r="F275" s="172" t="s">
        <v>78</v>
      </c>
      <c r="G275" s="172" t="s">
        <v>565</v>
      </c>
    </row>
    <row r="276" spans="2:7" x14ac:dyDescent="0.2">
      <c r="B276" s="12" t="s">
        <v>57</v>
      </c>
      <c r="C276" s="172" t="s">
        <v>381</v>
      </c>
      <c r="D276" s="12" t="s">
        <v>774</v>
      </c>
      <c r="E276" s="12" t="s">
        <v>739</v>
      </c>
      <c r="F276" s="172" t="s">
        <v>78</v>
      </c>
      <c r="G276" s="172" t="s">
        <v>565</v>
      </c>
    </row>
    <row r="277" spans="2:7" x14ac:dyDescent="0.2">
      <c r="B277" s="12" t="s">
        <v>57</v>
      </c>
      <c r="C277" s="172" t="s">
        <v>381</v>
      </c>
      <c r="D277" s="12" t="s">
        <v>775</v>
      </c>
      <c r="E277" s="12" t="s">
        <v>741</v>
      </c>
      <c r="F277" s="172" t="s">
        <v>78</v>
      </c>
      <c r="G277" s="172" t="s">
        <v>565</v>
      </c>
    </row>
    <row r="278" spans="2:7" x14ac:dyDescent="0.2">
      <c r="B278" s="12" t="s">
        <v>57</v>
      </c>
      <c r="C278" s="172" t="s">
        <v>381</v>
      </c>
      <c r="D278" s="12" t="s">
        <v>776</v>
      </c>
      <c r="E278" s="12" t="s">
        <v>743</v>
      </c>
      <c r="F278" s="172" t="s">
        <v>78</v>
      </c>
      <c r="G278" s="172" t="s">
        <v>565</v>
      </c>
    </row>
    <row r="279" spans="2:7" x14ac:dyDescent="0.2">
      <c r="B279" s="12" t="s">
        <v>57</v>
      </c>
      <c r="C279" s="172" t="s">
        <v>381</v>
      </c>
      <c r="D279" s="12" t="s">
        <v>777</v>
      </c>
      <c r="E279" s="12" t="s">
        <v>745</v>
      </c>
      <c r="F279" s="172" t="s">
        <v>78</v>
      </c>
      <c r="G279" s="172" t="s">
        <v>565</v>
      </c>
    </row>
    <row r="280" spans="2:7" x14ac:dyDescent="0.2">
      <c r="B280" s="12" t="s">
        <v>57</v>
      </c>
      <c r="C280" s="172" t="s">
        <v>381</v>
      </c>
      <c r="D280" s="12" t="s">
        <v>778</v>
      </c>
      <c r="E280" s="12" t="s">
        <v>747</v>
      </c>
      <c r="F280" s="172" t="s">
        <v>78</v>
      </c>
      <c r="G280" s="172" t="s">
        <v>565</v>
      </c>
    </row>
    <row r="281" spans="2:7" x14ac:dyDescent="0.2">
      <c r="B281" s="12" t="s">
        <v>57</v>
      </c>
      <c r="C281" s="172" t="s">
        <v>381</v>
      </c>
      <c r="D281" s="12" t="s">
        <v>779</v>
      </c>
      <c r="E281" s="12" t="s">
        <v>749</v>
      </c>
      <c r="F281" s="172" t="s">
        <v>78</v>
      </c>
      <c r="G281" s="172" t="s">
        <v>565</v>
      </c>
    </row>
    <row r="282" spans="2:7" x14ac:dyDescent="0.2">
      <c r="B282" s="12" t="s">
        <v>57</v>
      </c>
      <c r="C282" s="172" t="s">
        <v>381</v>
      </c>
      <c r="D282" s="12" t="s">
        <v>779</v>
      </c>
      <c r="E282" s="12" t="s">
        <v>749</v>
      </c>
      <c r="F282" s="172" t="s">
        <v>78</v>
      </c>
      <c r="G282" s="172" t="s">
        <v>565</v>
      </c>
    </row>
    <row r="283" spans="2:7" x14ac:dyDescent="0.2">
      <c r="B283" s="12" t="s">
        <v>57</v>
      </c>
      <c r="C283" s="172" t="s">
        <v>381</v>
      </c>
      <c r="D283" s="12" t="s">
        <v>780</v>
      </c>
      <c r="E283" s="12" t="s">
        <v>751</v>
      </c>
      <c r="F283" s="172" t="s">
        <v>78</v>
      </c>
      <c r="G283" s="172" t="s">
        <v>565</v>
      </c>
    </row>
    <row r="284" spans="2:7" x14ac:dyDescent="0.2">
      <c r="B284" s="12" t="s">
        <v>57</v>
      </c>
      <c r="C284" s="172" t="s">
        <v>381</v>
      </c>
      <c r="D284" s="12" t="s">
        <v>781</v>
      </c>
      <c r="E284" s="12" t="s">
        <v>753</v>
      </c>
      <c r="F284" s="172" t="s">
        <v>78</v>
      </c>
      <c r="G284" s="172" t="s">
        <v>565</v>
      </c>
    </row>
    <row r="285" spans="2:7" x14ac:dyDescent="0.2">
      <c r="B285" s="12" t="s">
        <v>57</v>
      </c>
      <c r="C285" s="172" t="s">
        <v>381</v>
      </c>
      <c r="D285" s="12" t="s">
        <v>782</v>
      </c>
      <c r="E285" s="12" t="s">
        <v>755</v>
      </c>
      <c r="F285" s="172" t="s">
        <v>78</v>
      </c>
      <c r="G285" s="172" t="s">
        <v>565</v>
      </c>
    </row>
    <row r="286" spans="2:7" x14ac:dyDescent="0.2">
      <c r="B286" s="12" t="s">
        <v>57</v>
      </c>
      <c r="C286" s="172" t="s">
        <v>381</v>
      </c>
      <c r="D286" s="12" t="s">
        <v>783</v>
      </c>
      <c r="E286" s="12" t="s">
        <v>757</v>
      </c>
      <c r="F286" s="172" t="s">
        <v>78</v>
      </c>
      <c r="G286" s="172" t="s">
        <v>565</v>
      </c>
    </row>
    <row r="287" spans="2:7" x14ac:dyDescent="0.2">
      <c r="B287" s="12" t="s">
        <v>57</v>
      </c>
      <c r="C287" s="172" t="s">
        <v>381</v>
      </c>
      <c r="D287" s="12" t="s">
        <v>784</v>
      </c>
      <c r="E287" s="12" t="s">
        <v>759</v>
      </c>
      <c r="F287" s="172" t="s">
        <v>78</v>
      </c>
      <c r="G287" s="172" t="s">
        <v>565</v>
      </c>
    </row>
    <row r="288" spans="2:7" x14ac:dyDescent="0.2">
      <c r="B288" s="12" t="s">
        <v>57</v>
      </c>
      <c r="C288" s="172" t="s">
        <v>381</v>
      </c>
      <c r="D288" s="12" t="s">
        <v>785</v>
      </c>
      <c r="E288" s="12" t="s">
        <v>761</v>
      </c>
      <c r="F288" s="172" t="s">
        <v>78</v>
      </c>
      <c r="G288" s="172" t="s">
        <v>565</v>
      </c>
    </row>
    <row r="289" spans="2:7" x14ac:dyDescent="0.2">
      <c r="B289" s="12" t="s">
        <v>57</v>
      </c>
      <c r="C289" s="172" t="s">
        <v>381</v>
      </c>
      <c r="D289" s="12" t="s">
        <v>786</v>
      </c>
      <c r="E289" s="12" t="s">
        <v>763</v>
      </c>
      <c r="F289" s="172" t="s">
        <v>78</v>
      </c>
      <c r="G289" s="172" t="s">
        <v>565</v>
      </c>
    </row>
    <row r="290" spans="2:7" x14ac:dyDescent="0.2">
      <c r="B290" s="12" t="s">
        <v>57</v>
      </c>
      <c r="C290" s="172" t="s">
        <v>381</v>
      </c>
      <c r="D290" s="12" t="s">
        <v>787</v>
      </c>
      <c r="E290" s="12" t="s">
        <v>765</v>
      </c>
      <c r="F290" s="172" t="s">
        <v>78</v>
      </c>
      <c r="G290" s="172" t="s">
        <v>565</v>
      </c>
    </row>
    <row r="291" spans="2:7" x14ac:dyDescent="0.2">
      <c r="B291" s="12" t="s">
        <v>57</v>
      </c>
      <c r="C291" s="172" t="s">
        <v>381</v>
      </c>
      <c r="D291" s="12" t="s">
        <v>788</v>
      </c>
      <c r="E291" s="12" t="s">
        <v>767</v>
      </c>
      <c r="F291" s="172" t="s">
        <v>78</v>
      </c>
      <c r="G291" s="172" t="s">
        <v>565</v>
      </c>
    </row>
    <row r="292" spans="2:7" x14ac:dyDescent="0.2">
      <c r="B292" s="12" t="s">
        <v>27</v>
      </c>
      <c r="C292" s="172"/>
      <c r="F292" s="172"/>
      <c r="G292" s="172"/>
    </row>
    <row r="293" spans="2:7" x14ac:dyDescent="0.2">
      <c r="B293" s="12" t="s">
        <v>27</v>
      </c>
      <c r="C293" s="172"/>
      <c r="F293" s="172"/>
      <c r="G293" s="172"/>
    </row>
    <row r="294" spans="2:7" x14ac:dyDescent="0.2">
      <c r="B294" s="12" t="s">
        <v>789</v>
      </c>
      <c r="C294" s="172"/>
      <c r="F294" s="172"/>
      <c r="G294" s="172"/>
    </row>
    <row r="295" spans="2:7" x14ac:dyDescent="0.2">
      <c r="B295" s="12" t="s">
        <v>27</v>
      </c>
      <c r="C295" s="172"/>
      <c r="F295" s="172"/>
      <c r="G295" s="172"/>
    </row>
    <row r="296" spans="2:7" ht="13.5" customHeight="1" x14ac:dyDescent="0.2">
      <c r="B296" s="12" t="s">
        <v>22</v>
      </c>
      <c r="C296" s="172" t="s">
        <v>528</v>
      </c>
      <c r="D296" s="12" t="s">
        <v>790</v>
      </c>
      <c r="E296" s="12" t="s">
        <v>666</v>
      </c>
      <c r="F296" s="172" t="s">
        <v>78</v>
      </c>
      <c r="G296" s="172" t="s">
        <v>565</v>
      </c>
    </row>
    <row r="297" spans="2:7" ht="13.5" customHeight="1" x14ac:dyDescent="0.2">
      <c r="B297" s="12" t="s">
        <v>22</v>
      </c>
      <c r="C297" s="172" t="s">
        <v>528</v>
      </c>
      <c r="D297" s="12" t="s">
        <v>791</v>
      </c>
      <c r="E297" s="12" t="s">
        <v>668</v>
      </c>
      <c r="F297" s="172" t="s">
        <v>78</v>
      </c>
      <c r="G297" s="172" t="s">
        <v>565</v>
      </c>
    </row>
    <row r="298" spans="2:7" ht="13.5" customHeight="1" x14ac:dyDescent="0.2">
      <c r="B298" s="12" t="s">
        <v>22</v>
      </c>
      <c r="C298" s="172" t="s">
        <v>528</v>
      </c>
      <c r="D298" s="12" t="s">
        <v>792</v>
      </c>
      <c r="E298" s="12" t="s">
        <v>670</v>
      </c>
      <c r="F298" s="172" t="s">
        <v>78</v>
      </c>
      <c r="G298" s="172" t="s">
        <v>565</v>
      </c>
    </row>
    <row r="299" spans="2:7" ht="13.5" customHeight="1" x14ac:dyDescent="0.2">
      <c r="B299" s="12" t="s">
        <v>22</v>
      </c>
      <c r="C299" s="172" t="s">
        <v>528</v>
      </c>
      <c r="D299" s="12" t="s">
        <v>793</v>
      </c>
      <c r="E299" s="12" t="s">
        <v>672</v>
      </c>
      <c r="F299" s="172" t="s">
        <v>78</v>
      </c>
      <c r="G299" s="172" t="s">
        <v>565</v>
      </c>
    </row>
    <row r="300" spans="2:7" ht="13.5" customHeight="1" x14ac:dyDescent="0.2">
      <c r="B300" s="12" t="s">
        <v>22</v>
      </c>
      <c r="C300" s="172" t="s">
        <v>528</v>
      </c>
      <c r="D300" s="12" t="s">
        <v>794</v>
      </c>
      <c r="E300" s="12" t="s">
        <v>795</v>
      </c>
      <c r="F300" s="172" t="s">
        <v>78</v>
      </c>
      <c r="G300" s="172" t="s">
        <v>565</v>
      </c>
    </row>
    <row r="301" spans="2:7" ht="13.5" customHeight="1" x14ac:dyDescent="0.2">
      <c r="B301" s="12" t="s">
        <v>22</v>
      </c>
      <c r="C301" s="172" t="s">
        <v>528</v>
      </c>
      <c r="D301" s="12" t="s">
        <v>796</v>
      </c>
      <c r="E301" s="12" t="s">
        <v>797</v>
      </c>
      <c r="F301" s="172" t="s">
        <v>78</v>
      </c>
      <c r="G301" s="172" t="s">
        <v>565</v>
      </c>
    </row>
    <row r="302" spans="2:7" ht="13.5" customHeight="1" x14ac:dyDescent="0.2">
      <c r="B302" s="12" t="s">
        <v>22</v>
      </c>
      <c r="C302" s="172" t="s">
        <v>528</v>
      </c>
      <c r="D302" s="12" t="s">
        <v>798</v>
      </c>
      <c r="E302" s="12" t="s">
        <v>799</v>
      </c>
      <c r="F302" s="172" t="s">
        <v>78</v>
      </c>
      <c r="G302" s="172" t="s">
        <v>565</v>
      </c>
    </row>
    <row r="303" spans="2:7" ht="13.5" customHeight="1" x14ac:dyDescent="0.2">
      <c r="B303" s="12" t="s">
        <v>22</v>
      </c>
      <c r="C303" s="172" t="s">
        <v>528</v>
      </c>
      <c r="D303" s="12" t="s">
        <v>800</v>
      </c>
      <c r="E303" s="12" t="s">
        <v>801</v>
      </c>
      <c r="F303" s="172" t="s">
        <v>78</v>
      </c>
      <c r="G303" s="172" t="s">
        <v>565</v>
      </c>
    </row>
    <row r="304" spans="2:7" x14ac:dyDescent="0.2">
      <c r="B304" s="12" t="s">
        <v>22</v>
      </c>
      <c r="C304" s="172" t="s">
        <v>528</v>
      </c>
      <c r="D304" s="12" t="s">
        <v>802</v>
      </c>
      <c r="E304" s="12" t="s">
        <v>803</v>
      </c>
      <c r="F304" s="172" t="s">
        <v>78</v>
      </c>
      <c r="G304" s="172" t="s">
        <v>565</v>
      </c>
    </row>
    <row r="305" spans="2:7" ht="13.5" customHeight="1" x14ac:dyDescent="0.2">
      <c r="B305" s="12" t="s">
        <v>22</v>
      </c>
      <c r="C305" s="172" t="s">
        <v>528</v>
      </c>
      <c r="D305" s="12" t="s">
        <v>804</v>
      </c>
      <c r="E305" s="12" t="s">
        <v>805</v>
      </c>
      <c r="F305" s="172" t="s">
        <v>78</v>
      </c>
      <c r="G305" s="172" t="s">
        <v>565</v>
      </c>
    </row>
    <row r="306" spans="2:7" ht="13.5" customHeight="1" x14ac:dyDescent="0.2">
      <c r="B306" s="12" t="s">
        <v>22</v>
      </c>
      <c r="C306" s="172" t="s">
        <v>528</v>
      </c>
      <c r="D306" s="12" t="s">
        <v>806</v>
      </c>
      <c r="E306" s="12" t="s">
        <v>807</v>
      </c>
      <c r="F306" s="172" t="s">
        <v>78</v>
      </c>
      <c r="G306" s="172" t="s">
        <v>565</v>
      </c>
    </row>
    <row r="307" spans="2:7" ht="13.5" customHeight="1" x14ac:dyDescent="0.2">
      <c r="B307" s="12" t="s">
        <v>22</v>
      </c>
      <c r="C307" s="172" t="s">
        <v>528</v>
      </c>
      <c r="D307" s="12" t="s">
        <v>808</v>
      </c>
      <c r="E307" s="12" t="s">
        <v>809</v>
      </c>
      <c r="F307" s="172" t="s">
        <v>78</v>
      </c>
      <c r="G307" s="172" t="s">
        <v>565</v>
      </c>
    </row>
    <row r="308" spans="2:7" ht="13.5" customHeight="1" x14ac:dyDescent="0.2">
      <c r="B308" s="12" t="s">
        <v>22</v>
      </c>
      <c r="C308" s="172" t="s">
        <v>528</v>
      </c>
      <c r="D308" s="12" t="s">
        <v>810</v>
      </c>
      <c r="E308" s="12" t="s">
        <v>811</v>
      </c>
      <c r="F308" s="172" t="s">
        <v>78</v>
      </c>
      <c r="G308" s="172" t="s">
        <v>565</v>
      </c>
    </row>
    <row r="309" spans="2:7" ht="13.5" customHeight="1" x14ac:dyDescent="0.2">
      <c r="B309" s="12" t="s">
        <v>22</v>
      </c>
      <c r="C309" s="172" t="s">
        <v>528</v>
      </c>
      <c r="D309" s="12" t="s">
        <v>812</v>
      </c>
      <c r="E309" s="12" t="s">
        <v>813</v>
      </c>
      <c r="F309" s="172" t="s">
        <v>78</v>
      </c>
      <c r="G309" s="172" t="s">
        <v>565</v>
      </c>
    </row>
    <row r="310" spans="2:7" ht="13.5" customHeight="1" x14ac:dyDescent="0.2">
      <c r="B310" s="12" t="s">
        <v>22</v>
      </c>
      <c r="C310" s="172" t="s">
        <v>528</v>
      </c>
      <c r="D310" s="12" t="s">
        <v>814</v>
      </c>
      <c r="E310" s="12" t="s">
        <v>815</v>
      </c>
      <c r="F310" s="172" t="s">
        <v>78</v>
      </c>
      <c r="G310" s="172" t="s">
        <v>565</v>
      </c>
    </row>
    <row r="311" spans="2:7" ht="13.5" customHeight="1" x14ac:dyDescent="0.2">
      <c r="B311" s="12" t="s">
        <v>22</v>
      </c>
      <c r="C311" s="172" t="s">
        <v>528</v>
      </c>
      <c r="D311" s="12" t="s">
        <v>816</v>
      </c>
      <c r="E311" s="12" t="s">
        <v>817</v>
      </c>
      <c r="F311" s="172" t="s">
        <v>78</v>
      </c>
      <c r="G311" s="172" t="s">
        <v>565</v>
      </c>
    </row>
    <row r="312" spans="2:7" ht="13.5" customHeight="1" x14ac:dyDescent="0.2">
      <c r="B312" s="12" t="s">
        <v>22</v>
      </c>
      <c r="C312" s="172" t="s">
        <v>528</v>
      </c>
      <c r="D312" s="12" t="s">
        <v>818</v>
      </c>
      <c r="E312" s="12" t="s">
        <v>819</v>
      </c>
      <c r="F312" s="172" t="s">
        <v>78</v>
      </c>
      <c r="G312" s="172" t="s">
        <v>565</v>
      </c>
    </row>
    <row r="313" spans="2:7" ht="13.5" customHeight="1" x14ac:dyDescent="0.2">
      <c r="B313" s="12" t="s">
        <v>22</v>
      </c>
      <c r="C313" s="172" t="s">
        <v>528</v>
      </c>
      <c r="D313" s="12" t="s">
        <v>820</v>
      </c>
      <c r="E313" s="12" t="s">
        <v>821</v>
      </c>
      <c r="F313" s="172" t="s">
        <v>78</v>
      </c>
      <c r="G313" s="172" t="s">
        <v>565</v>
      </c>
    </row>
    <row r="314" spans="2:7" ht="13.5" customHeight="1" x14ac:dyDescent="0.2">
      <c r="B314" s="12" t="s">
        <v>22</v>
      </c>
      <c r="C314" s="172" t="s">
        <v>528</v>
      </c>
      <c r="D314" s="12" t="s">
        <v>822</v>
      </c>
      <c r="E314" s="12" t="s">
        <v>519</v>
      </c>
      <c r="F314" s="172" t="s">
        <v>78</v>
      </c>
      <c r="G314" s="172" t="s">
        <v>565</v>
      </c>
    </row>
    <row r="315" spans="2:7" ht="13.5" customHeight="1" x14ac:dyDescent="0.2">
      <c r="B315" s="12" t="s">
        <v>22</v>
      </c>
      <c r="C315" s="172" t="s">
        <v>528</v>
      </c>
      <c r="D315" s="12" t="s">
        <v>823</v>
      </c>
      <c r="E315" s="12" t="s">
        <v>521</v>
      </c>
      <c r="F315" s="172" t="s">
        <v>78</v>
      </c>
      <c r="G315" s="172" t="s">
        <v>565</v>
      </c>
    </row>
    <row r="316" spans="2:7" ht="13.5" customHeight="1" x14ac:dyDescent="0.2">
      <c r="B316" s="12" t="s">
        <v>22</v>
      </c>
      <c r="C316" s="172" t="s">
        <v>528</v>
      </c>
      <c r="D316" s="12" t="s">
        <v>824</v>
      </c>
      <c r="E316" s="12" t="s">
        <v>523</v>
      </c>
      <c r="F316" s="172" t="s">
        <v>78</v>
      </c>
      <c r="G316" s="172" t="s">
        <v>565</v>
      </c>
    </row>
    <row r="317" spans="2:7" ht="13.5" customHeight="1" x14ac:dyDescent="0.2">
      <c r="B317" s="12" t="s">
        <v>22</v>
      </c>
      <c r="C317" s="172" t="s">
        <v>528</v>
      </c>
      <c r="D317" s="12" t="s">
        <v>825</v>
      </c>
      <c r="E317" s="12" t="s">
        <v>525</v>
      </c>
      <c r="F317" s="172" t="s">
        <v>78</v>
      </c>
      <c r="G317" s="172" t="s">
        <v>565</v>
      </c>
    </row>
    <row r="318" spans="2:7" ht="13.5" customHeight="1" x14ac:dyDescent="0.2">
      <c r="B318" s="12" t="s">
        <v>22</v>
      </c>
      <c r="C318" s="172" t="s">
        <v>528</v>
      </c>
      <c r="D318" s="12" t="s">
        <v>826</v>
      </c>
      <c r="E318" s="12" t="s">
        <v>517</v>
      </c>
      <c r="F318" s="172" t="s">
        <v>78</v>
      </c>
      <c r="G318" s="172" t="s">
        <v>565</v>
      </c>
    </row>
    <row r="319" spans="2:7" ht="13.5" customHeight="1" x14ac:dyDescent="0.2">
      <c r="B319" s="12" t="s">
        <v>57</v>
      </c>
      <c r="C319" s="172" t="s">
        <v>528</v>
      </c>
      <c r="D319" s="12" t="s">
        <v>827</v>
      </c>
      <c r="E319" s="12" t="s">
        <v>828</v>
      </c>
      <c r="F319" s="172" t="s">
        <v>78</v>
      </c>
      <c r="G319" s="172" t="s">
        <v>565</v>
      </c>
    </row>
    <row r="320" spans="2:7" ht="13.5" customHeight="1" x14ac:dyDescent="0.2">
      <c r="B320" s="12" t="s">
        <v>22</v>
      </c>
      <c r="C320" s="172" t="s">
        <v>528</v>
      </c>
      <c r="D320" s="12" t="s">
        <v>829</v>
      </c>
      <c r="E320" s="12" t="s">
        <v>515</v>
      </c>
      <c r="F320" s="172" t="s">
        <v>78</v>
      </c>
      <c r="G320" s="172" t="s">
        <v>565</v>
      </c>
    </row>
    <row r="321" spans="2:7" x14ac:dyDescent="0.2">
      <c r="B321" s="12" t="s">
        <v>27</v>
      </c>
      <c r="C321" s="172"/>
      <c r="F321" s="172"/>
      <c r="G321" s="172"/>
    </row>
    <row r="322" spans="2:7" x14ac:dyDescent="0.2">
      <c r="B322" s="12" t="s">
        <v>707</v>
      </c>
      <c r="C322" s="172"/>
      <c r="F322" s="172"/>
      <c r="G322" s="172"/>
    </row>
    <row r="323" spans="2:7" x14ac:dyDescent="0.2">
      <c r="B323" s="12" t="s">
        <v>27</v>
      </c>
      <c r="C323" s="172"/>
      <c r="F323" s="172"/>
      <c r="G323" s="172"/>
    </row>
    <row r="324" spans="2:7" x14ac:dyDescent="0.2">
      <c r="B324" s="12" t="s">
        <v>57</v>
      </c>
      <c r="C324" s="172" t="s">
        <v>381</v>
      </c>
      <c r="D324" s="12" t="s">
        <v>830</v>
      </c>
      <c r="E324" s="12" t="s">
        <v>666</v>
      </c>
      <c r="F324" s="172" t="s">
        <v>78</v>
      </c>
      <c r="G324" s="172" t="s">
        <v>565</v>
      </c>
    </row>
    <row r="325" spans="2:7" x14ac:dyDescent="0.2">
      <c r="B325" s="12" t="s">
        <v>57</v>
      </c>
      <c r="C325" s="172" t="s">
        <v>381</v>
      </c>
      <c r="D325" s="12" t="s">
        <v>831</v>
      </c>
      <c r="E325" s="12" t="s">
        <v>668</v>
      </c>
      <c r="F325" s="172" t="s">
        <v>78</v>
      </c>
      <c r="G325" s="172" t="s">
        <v>565</v>
      </c>
    </row>
    <row r="326" spans="2:7" x14ac:dyDescent="0.2">
      <c r="B326" s="12" t="s">
        <v>57</v>
      </c>
      <c r="C326" s="172" t="s">
        <v>381</v>
      </c>
      <c r="D326" s="12" t="s">
        <v>832</v>
      </c>
      <c r="E326" s="12" t="s">
        <v>670</v>
      </c>
      <c r="F326" s="172" t="s">
        <v>78</v>
      </c>
      <c r="G326" s="172" t="s">
        <v>565</v>
      </c>
    </row>
    <row r="327" spans="2:7" x14ac:dyDescent="0.2">
      <c r="B327" s="12" t="s">
        <v>57</v>
      </c>
      <c r="C327" s="172" t="s">
        <v>381</v>
      </c>
      <c r="D327" s="12" t="s">
        <v>833</v>
      </c>
      <c r="E327" s="12" t="s">
        <v>672</v>
      </c>
      <c r="F327" s="172" t="s">
        <v>78</v>
      </c>
      <c r="G327" s="172" t="s">
        <v>565</v>
      </c>
    </row>
    <row r="328" spans="2:7" x14ac:dyDescent="0.2">
      <c r="B328" s="12" t="s">
        <v>57</v>
      </c>
      <c r="C328" s="172" t="s">
        <v>381</v>
      </c>
      <c r="D328" s="12" t="s">
        <v>834</v>
      </c>
      <c r="E328" s="12" t="s">
        <v>795</v>
      </c>
      <c r="F328" s="172" t="s">
        <v>78</v>
      </c>
      <c r="G328" s="172" t="s">
        <v>565</v>
      </c>
    </row>
    <row r="329" spans="2:7" x14ac:dyDescent="0.2">
      <c r="B329" s="12" t="s">
        <v>57</v>
      </c>
      <c r="C329" s="172" t="s">
        <v>381</v>
      </c>
      <c r="D329" s="12" t="s">
        <v>835</v>
      </c>
      <c r="E329" s="12" t="s">
        <v>795</v>
      </c>
      <c r="F329" s="172" t="s">
        <v>78</v>
      </c>
      <c r="G329" s="172" t="s">
        <v>565</v>
      </c>
    </row>
    <row r="330" spans="2:7" x14ac:dyDescent="0.2">
      <c r="B330" s="12" t="s">
        <v>57</v>
      </c>
      <c r="C330" s="172" t="s">
        <v>381</v>
      </c>
      <c r="D330" s="12" t="s">
        <v>836</v>
      </c>
      <c r="E330" s="12" t="s">
        <v>799</v>
      </c>
      <c r="F330" s="172" t="s">
        <v>78</v>
      </c>
      <c r="G330" s="172" t="s">
        <v>565</v>
      </c>
    </row>
    <row r="331" spans="2:7" x14ac:dyDescent="0.2">
      <c r="B331" s="12" t="s">
        <v>57</v>
      </c>
      <c r="C331" s="172" t="s">
        <v>381</v>
      </c>
      <c r="D331" s="12" t="s">
        <v>837</v>
      </c>
      <c r="E331" s="12" t="s">
        <v>801</v>
      </c>
      <c r="F331" s="172" t="s">
        <v>78</v>
      </c>
      <c r="G331" s="172" t="s">
        <v>565</v>
      </c>
    </row>
    <row r="332" spans="2:7" x14ac:dyDescent="0.2">
      <c r="B332" s="12" t="s">
        <v>57</v>
      </c>
      <c r="C332" s="172" t="s">
        <v>381</v>
      </c>
      <c r="D332" s="12" t="s">
        <v>838</v>
      </c>
      <c r="E332" s="12" t="s">
        <v>795</v>
      </c>
      <c r="F332" s="172" t="s">
        <v>78</v>
      </c>
      <c r="G332" s="172" t="s">
        <v>565</v>
      </c>
    </row>
    <row r="333" spans="2:7" x14ac:dyDescent="0.2">
      <c r="B333" s="12" t="s">
        <v>57</v>
      </c>
      <c r="C333" s="172" t="s">
        <v>381</v>
      </c>
      <c r="D333" s="12" t="s">
        <v>839</v>
      </c>
      <c r="E333" s="12" t="s">
        <v>805</v>
      </c>
      <c r="F333" s="172" t="s">
        <v>78</v>
      </c>
      <c r="G333" s="172" t="s">
        <v>565</v>
      </c>
    </row>
    <row r="334" spans="2:7" x14ac:dyDescent="0.2">
      <c r="B334" s="12" t="s">
        <v>57</v>
      </c>
      <c r="C334" s="172" t="s">
        <v>381</v>
      </c>
      <c r="D334" s="12" t="s">
        <v>840</v>
      </c>
      <c r="E334" s="12" t="s">
        <v>807</v>
      </c>
      <c r="F334" s="172" t="s">
        <v>78</v>
      </c>
      <c r="G334" s="172" t="s">
        <v>565</v>
      </c>
    </row>
    <row r="335" spans="2:7" x14ac:dyDescent="0.2">
      <c r="B335" s="12" t="s">
        <v>57</v>
      </c>
      <c r="C335" s="172" t="s">
        <v>381</v>
      </c>
      <c r="D335" s="12" t="s">
        <v>841</v>
      </c>
      <c r="E335" s="12" t="s">
        <v>795</v>
      </c>
      <c r="F335" s="172" t="s">
        <v>78</v>
      </c>
      <c r="G335" s="172" t="s">
        <v>565</v>
      </c>
    </row>
    <row r="336" spans="2:7" x14ac:dyDescent="0.2">
      <c r="B336" s="12" t="s">
        <v>57</v>
      </c>
      <c r="C336" s="172" t="s">
        <v>381</v>
      </c>
      <c r="D336" s="12" t="s">
        <v>842</v>
      </c>
      <c r="E336" s="12" t="s">
        <v>811</v>
      </c>
      <c r="F336" s="172" t="s">
        <v>78</v>
      </c>
      <c r="G336" s="172" t="s">
        <v>565</v>
      </c>
    </row>
    <row r="337" spans="2:7" x14ac:dyDescent="0.2">
      <c r="B337" s="12" t="s">
        <v>57</v>
      </c>
      <c r="C337" s="172" t="s">
        <v>381</v>
      </c>
      <c r="D337" s="12" t="s">
        <v>843</v>
      </c>
      <c r="E337" s="12" t="s">
        <v>813</v>
      </c>
      <c r="F337" s="172" t="s">
        <v>78</v>
      </c>
      <c r="G337" s="172" t="s">
        <v>565</v>
      </c>
    </row>
    <row r="338" spans="2:7" x14ac:dyDescent="0.2">
      <c r="B338" s="12" t="s">
        <v>57</v>
      </c>
      <c r="C338" s="172" t="s">
        <v>381</v>
      </c>
      <c r="D338" s="12" t="s">
        <v>844</v>
      </c>
      <c r="E338" s="12" t="s">
        <v>845</v>
      </c>
      <c r="F338" s="172" t="s">
        <v>78</v>
      </c>
      <c r="G338" s="172" t="s">
        <v>565</v>
      </c>
    </row>
    <row r="339" spans="2:7" x14ac:dyDescent="0.2">
      <c r="B339" s="12" t="s">
        <v>57</v>
      </c>
      <c r="C339" s="172" t="s">
        <v>381</v>
      </c>
      <c r="D339" s="12" t="s">
        <v>846</v>
      </c>
      <c r="E339" s="12" t="s">
        <v>845</v>
      </c>
      <c r="F339" s="172" t="s">
        <v>78</v>
      </c>
      <c r="G339" s="172" t="s">
        <v>565</v>
      </c>
    </row>
    <row r="340" spans="2:7" x14ac:dyDescent="0.2">
      <c r="B340" s="12" t="s">
        <v>57</v>
      </c>
      <c r="C340" s="172" t="s">
        <v>381</v>
      </c>
      <c r="D340" s="12" t="s">
        <v>847</v>
      </c>
      <c r="E340" s="12" t="s">
        <v>819</v>
      </c>
      <c r="F340" s="172" t="s">
        <v>78</v>
      </c>
      <c r="G340" s="172" t="s">
        <v>565</v>
      </c>
    </row>
    <row r="341" spans="2:7" x14ac:dyDescent="0.2">
      <c r="B341" s="12" t="s">
        <v>57</v>
      </c>
      <c r="C341" s="172" t="s">
        <v>381</v>
      </c>
      <c r="D341" s="12" t="s">
        <v>848</v>
      </c>
      <c r="E341" s="12" t="s">
        <v>821</v>
      </c>
      <c r="F341" s="172" t="s">
        <v>78</v>
      </c>
      <c r="G341" s="172" t="s">
        <v>565</v>
      </c>
    </row>
    <row r="342" spans="2:7" x14ac:dyDescent="0.2">
      <c r="B342" s="12" t="s">
        <v>22</v>
      </c>
      <c r="C342" s="172" t="s">
        <v>381</v>
      </c>
      <c r="D342" s="12" t="s">
        <v>518</v>
      </c>
      <c r="E342" s="12" t="s">
        <v>519</v>
      </c>
      <c r="F342" s="172" t="s">
        <v>78</v>
      </c>
      <c r="G342" s="172" t="s">
        <v>565</v>
      </c>
    </row>
    <row r="343" spans="2:7" x14ac:dyDescent="0.2">
      <c r="B343" s="12" t="s">
        <v>22</v>
      </c>
      <c r="C343" s="172" t="s">
        <v>381</v>
      </c>
      <c r="D343" s="12" t="s">
        <v>520</v>
      </c>
      <c r="E343" s="12" t="s">
        <v>521</v>
      </c>
      <c r="F343" s="172" t="s">
        <v>78</v>
      </c>
      <c r="G343" s="172" t="s">
        <v>565</v>
      </c>
    </row>
    <row r="344" spans="2:7" x14ac:dyDescent="0.2">
      <c r="B344" s="12" t="s">
        <v>22</v>
      </c>
      <c r="C344" s="172" t="s">
        <v>381</v>
      </c>
      <c r="D344" s="12" t="s">
        <v>522</v>
      </c>
      <c r="E344" s="12" t="s">
        <v>523</v>
      </c>
      <c r="F344" s="172" t="s">
        <v>78</v>
      </c>
      <c r="G344" s="172" t="s">
        <v>565</v>
      </c>
    </row>
    <row r="345" spans="2:7" x14ac:dyDescent="0.2">
      <c r="B345" s="12" t="s">
        <v>22</v>
      </c>
      <c r="C345" s="172" t="s">
        <v>381</v>
      </c>
      <c r="D345" s="12" t="s">
        <v>524</v>
      </c>
      <c r="E345" s="12" t="s">
        <v>525</v>
      </c>
      <c r="F345" s="172" t="s">
        <v>78</v>
      </c>
      <c r="G345" s="172" t="s">
        <v>565</v>
      </c>
    </row>
    <row r="346" spans="2:7" x14ac:dyDescent="0.2">
      <c r="B346" s="12" t="s">
        <v>22</v>
      </c>
      <c r="C346" s="172" t="s">
        <v>381</v>
      </c>
      <c r="D346" s="12" t="s">
        <v>516</v>
      </c>
      <c r="E346" s="12" t="s">
        <v>517</v>
      </c>
      <c r="F346" s="172" t="s">
        <v>78</v>
      </c>
      <c r="G346" s="172" t="s">
        <v>565</v>
      </c>
    </row>
    <row r="347" spans="2:7" x14ac:dyDescent="0.2">
      <c r="B347" s="12" t="s">
        <v>57</v>
      </c>
      <c r="C347" s="172" t="s">
        <v>381</v>
      </c>
      <c r="D347" s="12" t="s">
        <v>849</v>
      </c>
      <c r="E347" s="12" t="s">
        <v>828</v>
      </c>
      <c r="F347" s="172" t="s">
        <v>78</v>
      </c>
      <c r="G347" s="172" t="s">
        <v>565</v>
      </c>
    </row>
    <row r="348" spans="2:7" x14ac:dyDescent="0.2">
      <c r="B348" s="12" t="s">
        <v>22</v>
      </c>
      <c r="C348" s="172" t="s">
        <v>381</v>
      </c>
      <c r="D348" s="12" t="s">
        <v>514</v>
      </c>
      <c r="E348" s="12" t="s">
        <v>515</v>
      </c>
      <c r="F348" s="172" t="s">
        <v>78</v>
      </c>
      <c r="G348" s="172" t="s">
        <v>565</v>
      </c>
    </row>
    <row r="349" spans="2:7" x14ac:dyDescent="0.2">
      <c r="B349" s="12" t="s">
        <v>27</v>
      </c>
      <c r="C349" s="172"/>
      <c r="F349" s="172"/>
      <c r="G349" s="172"/>
    </row>
    <row r="350" spans="2:7" x14ac:dyDescent="0.2">
      <c r="B350" s="12" t="s">
        <v>27</v>
      </c>
      <c r="C350" s="172"/>
      <c r="F350" s="172"/>
      <c r="G350" s="172"/>
    </row>
    <row r="351" spans="2:7" x14ac:dyDescent="0.2">
      <c r="B351" s="12" t="s">
        <v>850</v>
      </c>
      <c r="C351" s="172"/>
      <c r="F351" s="172"/>
      <c r="G351" s="172"/>
    </row>
    <row r="352" spans="2:7" x14ac:dyDescent="0.2">
      <c r="B352" s="12" t="s">
        <v>27</v>
      </c>
      <c r="C352" s="172"/>
      <c r="F352" s="172"/>
      <c r="G352" s="172"/>
    </row>
    <row r="353" spans="2:7" x14ac:dyDescent="0.2">
      <c r="B353" s="12" t="s">
        <v>57</v>
      </c>
      <c r="C353" s="172" t="s">
        <v>528</v>
      </c>
      <c r="D353" s="12" t="s">
        <v>851</v>
      </c>
      <c r="E353" s="12" t="s">
        <v>852</v>
      </c>
      <c r="F353" s="172" t="s">
        <v>78</v>
      </c>
      <c r="G353" s="172" t="s">
        <v>565</v>
      </c>
    </row>
    <row r="354" spans="2:7" x14ac:dyDescent="0.2">
      <c r="B354" s="12" t="s">
        <v>57</v>
      </c>
      <c r="C354" s="172" t="s">
        <v>528</v>
      </c>
      <c r="D354" s="12" t="s">
        <v>853</v>
      </c>
      <c r="E354" s="12" t="s">
        <v>854</v>
      </c>
      <c r="F354" s="172" t="s">
        <v>78</v>
      </c>
      <c r="G354" s="172" t="s">
        <v>565</v>
      </c>
    </row>
    <row r="355" spans="2:7" x14ac:dyDescent="0.2">
      <c r="B355" s="12" t="s">
        <v>57</v>
      </c>
      <c r="C355" s="172" t="s">
        <v>528</v>
      </c>
      <c r="D355" s="12" t="s">
        <v>855</v>
      </c>
      <c r="E355" s="12" t="s">
        <v>856</v>
      </c>
      <c r="F355" s="172" t="s">
        <v>78</v>
      </c>
      <c r="G355" s="172" t="s">
        <v>565</v>
      </c>
    </row>
    <row r="356" spans="2:7" x14ac:dyDescent="0.2">
      <c r="B356" s="12" t="s">
        <v>57</v>
      </c>
      <c r="C356" s="172" t="s">
        <v>528</v>
      </c>
      <c r="D356" s="12" t="s">
        <v>857</v>
      </c>
      <c r="E356" s="12" t="s">
        <v>858</v>
      </c>
      <c r="F356" s="172" t="s">
        <v>78</v>
      </c>
      <c r="G356" s="172" t="s">
        <v>565</v>
      </c>
    </row>
    <row r="357" spans="2:7" x14ac:dyDescent="0.2">
      <c r="B357" s="12" t="s">
        <v>57</v>
      </c>
      <c r="C357" s="172" t="s">
        <v>528</v>
      </c>
      <c r="D357" s="12" t="s">
        <v>859</v>
      </c>
      <c r="E357" s="12" t="s">
        <v>860</v>
      </c>
      <c r="F357" s="172" t="s">
        <v>78</v>
      </c>
      <c r="G357" s="172" t="s">
        <v>565</v>
      </c>
    </row>
    <row r="358" spans="2:7" x14ac:dyDescent="0.2">
      <c r="B358" s="12" t="s">
        <v>57</v>
      </c>
      <c r="C358" s="172" t="s">
        <v>528</v>
      </c>
      <c r="D358" s="12" t="s">
        <v>861</v>
      </c>
      <c r="E358" s="12" t="s">
        <v>862</v>
      </c>
      <c r="F358" s="172" t="s">
        <v>78</v>
      </c>
      <c r="G358" s="172" t="s">
        <v>565</v>
      </c>
    </row>
    <row r="359" spans="2:7" x14ac:dyDescent="0.2">
      <c r="B359" s="12" t="s">
        <v>57</v>
      </c>
      <c r="C359" s="172" t="s">
        <v>528</v>
      </c>
      <c r="D359" s="12" t="s">
        <v>863</v>
      </c>
      <c r="E359" s="12" t="s">
        <v>864</v>
      </c>
      <c r="F359" s="172" t="s">
        <v>78</v>
      </c>
      <c r="G359" s="172" t="s">
        <v>565</v>
      </c>
    </row>
    <row r="360" spans="2:7" x14ac:dyDescent="0.2">
      <c r="B360" s="12" t="s">
        <v>57</v>
      </c>
      <c r="C360" s="172" t="s">
        <v>528</v>
      </c>
      <c r="D360" s="12" t="s">
        <v>865</v>
      </c>
      <c r="E360" s="12" t="s">
        <v>866</v>
      </c>
      <c r="F360" s="172" t="s">
        <v>78</v>
      </c>
      <c r="G360" s="172" t="s">
        <v>565</v>
      </c>
    </row>
    <row r="361" spans="2:7" x14ac:dyDescent="0.2">
      <c r="B361" s="12" t="s">
        <v>57</v>
      </c>
      <c r="C361" s="172" t="s">
        <v>528</v>
      </c>
      <c r="D361" s="12" t="s">
        <v>867</v>
      </c>
      <c r="E361" s="12" t="s">
        <v>868</v>
      </c>
      <c r="F361" s="172" t="s">
        <v>78</v>
      </c>
      <c r="G361" s="172" t="s">
        <v>565</v>
      </c>
    </row>
    <row r="362" spans="2:7" x14ac:dyDescent="0.2">
      <c r="B362" s="12" t="s">
        <v>57</v>
      </c>
      <c r="C362" s="172" t="s">
        <v>528</v>
      </c>
      <c r="D362" s="12" t="s">
        <v>869</v>
      </c>
      <c r="E362" s="12" t="s">
        <v>870</v>
      </c>
      <c r="F362" s="172" t="s">
        <v>78</v>
      </c>
      <c r="G362" s="172" t="s">
        <v>565</v>
      </c>
    </row>
    <row r="363" spans="2:7" x14ac:dyDescent="0.2">
      <c r="B363" s="12" t="s">
        <v>57</v>
      </c>
      <c r="C363" s="172" t="s">
        <v>528</v>
      </c>
      <c r="D363" s="12" t="s">
        <v>871</v>
      </c>
      <c r="E363" s="12" t="s">
        <v>872</v>
      </c>
      <c r="F363" s="172" t="s">
        <v>78</v>
      </c>
      <c r="G363" s="172" t="s">
        <v>565</v>
      </c>
    </row>
    <row r="364" spans="2:7" x14ac:dyDescent="0.2">
      <c r="B364" s="12" t="s">
        <v>57</v>
      </c>
      <c r="C364" s="172" t="s">
        <v>528</v>
      </c>
      <c r="D364" s="12" t="s">
        <v>873</v>
      </c>
      <c r="E364" s="12" t="s">
        <v>874</v>
      </c>
      <c r="F364" s="172" t="s">
        <v>78</v>
      </c>
      <c r="G364" s="172" t="s">
        <v>565</v>
      </c>
    </row>
    <row r="365" spans="2:7" x14ac:dyDescent="0.2">
      <c r="B365" s="12" t="s">
        <v>57</v>
      </c>
      <c r="C365" s="172" t="s">
        <v>528</v>
      </c>
      <c r="D365" s="12" t="s">
        <v>875</v>
      </c>
      <c r="E365" s="12" t="s">
        <v>876</v>
      </c>
      <c r="F365" s="172" t="s">
        <v>78</v>
      </c>
      <c r="G365" s="172" t="s">
        <v>565</v>
      </c>
    </row>
    <row r="366" spans="2:7" x14ac:dyDescent="0.2">
      <c r="B366" s="12" t="s">
        <v>57</v>
      </c>
      <c r="C366" s="172" t="s">
        <v>528</v>
      </c>
      <c r="D366" s="12" t="s">
        <v>877</v>
      </c>
      <c r="E366" s="12" t="s">
        <v>878</v>
      </c>
      <c r="F366" s="172" t="s">
        <v>78</v>
      </c>
      <c r="G366" s="172" t="s">
        <v>565</v>
      </c>
    </row>
    <row r="367" spans="2:7" x14ac:dyDescent="0.2">
      <c r="B367" s="12" t="s">
        <v>57</v>
      </c>
      <c r="C367" s="172" t="s">
        <v>528</v>
      </c>
      <c r="D367" s="12" t="s">
        <v>879</v>
      </c>
      <c r="E367" s="12" t="s">
        <v>880</v>
      </c>
      <c r="F367" s="172" t="s">
        <v>78</v>
      </c>
      <c r="G367" s="172" t="s">
        <v>565</v>
      </c>
    </row>
    <row r="368" spans="2:7" x14ac:dyDescent="0.2">
      <c r="B368" s="12" t="s">
        <v>27</v>
      </c>
      <c r="C368" s="172"/>
      <c r="F368" s="172"/>
      <c r="G368" s="172"/>
    </row>
    <row r="369" spans="2:7" x14ac:dyDescent="0.2">
      <c r="B369" s="12" t="s">
        <v>707</v>
      </c>
      <c r="C369" s="172"/>
      <c r="F369" s="172"/>
      <c r="G369" s="172"/>
    </row>
    <row r="370" spans="2:7" x14ac:dyDescent="0.2">
      <c r="B370" s="12" t="s">
        <v>27</v>
      </c>
      <c r="C370" s="172"/>
      <c r="F370" s="172"/>
      <c r="G370" s="172"/>
    </row>
    <row r="371" spans="2:7" x14ac:dyDescent="0.2">
      <c r="B371" s="12" t="s">
        <v>57</v>
      </c>
      <c r="C371" s="172" t="s">
        <v>381</v>
      </c>
      <c r="D371" s="12" t="s">
        <v>881</v>
      </c>
      <c r="E371" s="12" t="s">
        <v>882</v>
      </c>
      <c r="F371" s="172" t="s">
        <v>78</v>
      </c>
      <c r="G371" s="172" t="s">
        <v>565</v>
      </c>
    </row>
    <row r="372" spans="2:7" x14ac:dyDescent="0.2">
      <c r="B372" s="12" t="s">
        <v>57</v>
      </c>
      <c r="C372" s="172" t="s">
        <v>381</v>
      </c>
      <c r="D372" s="12" t="s">
        <v>883</v>
      </c>
      <c r="E372" s="12" t="s">
        <v>884</v>
      </c>
      <c r="F372" s="172" t="s">
        <v>78</v>
      </c>
      <c r="G372" s="172" t="s">
        <v>565</v>
      </c>
    </row>
    <row r="373" spans="2:7" x14ac:dyDescent="0.2">
      <c r="B373" s="12" t="s">
        <v>57</v>
      </c>
      <c r="C373" s="172" t="s">
        <v>381</v>
      </c>
      <c r="D373" s="12" t="s">
        <v>885</v>
      </c>
      <c r="E373" s="12" t="s">
        <v>886</v>
      </c>
      <c r="F373" s="172" t="s">
        <v>78</v>
      </c>
      <c r="G373" s="172" t="s">
        <v>565</v>
      </c>
    </row>
    <row r="374" spans="2:7" x14ac:dyDescent="0.2">
      <c r="B374" s="12" t="s">
        <v>57</v>
      </c>
      <c r="C374" s="172" t="s">
        <v>381</v>
      </c>
      <c r="D374" s="12" t="s">
        <v>887</v>
      </c>
      <c r="E374" s="12" t="s">
        <v>888</v>
      </c>
      <c r="F374" s="172" t="s">
        <v>78</v>
      </c>
      <c r="G374" s="172" t="s">
        <v>565</v>
      </c>
    </row>
    <row r="375" spans="2:7" x14ac:dyDescent="0.2">
      <c r="B375" s="12" t="s">
        <v>57</v>
      </c>
      <c r="C375" s="172" t="s">
        <v>381</v>
      </c>
      <c r="D375" s="12" t="s">
        <v>889</v>
      </c>
      <c r="E375" s="12" t="s">
        <v>890</v>
      </c>
      <c r="F375" s="172" t="s">
        <v>78</v>
      </c>
      <c r="G375" s="172" t="s">
        <v>565</v>
      </c>
    </row>
    <row r="376" spans="2:7" x14ac:dyDescent="0.2">
      <c r="B376" s="12" t="s">
        <v>57</v>
      </c>
      <c r="C376" s="172" t="s">
        <v>381</v>
      </c>
      <c r="D376" s="12" t="s">
        <v>891</v>
      </c>
      <c r="E376" s="12" t="s">
        <v>892</v>
      </c>
      <c r="F376" s="172" t="s">
        <v>78</v>
      </c>
      <c r="G376" s="172" t="s">
        <v>565</v>
      </c>
    </row>
    <row r="377" spans="2:7" x14ac:dyDescent="0.2">
      <c r="B377" s="12" t="s">
        <v>57</v>
      </c>
      <c r="C377" s="172" t="s">
        <v>381</v>
      </c>
      <c r="D377" s="12" t="s">
        <v>893</v>
      </c>
      <c r="E377" s="12" t="s">
        <v>894</v>
      </c>
      <c r="F377" s="172" t="s">
        <v>78</v>
      </c>
      <c r="G377" s="172" t="s">
        <v>565</v>
      </c>
    </row>
    <row r="378" spans="2:7" x14ac:dyDescent="0.2">
      <c r="B378" s="12" t="s">
        <v>57</v>
      </c>
      <c r="C378" s="172" t="s">
        <v>381</v>
      </c>
      <c r="D378" s="12" t="s">
        <v>895</v>
      </c>
      <c r="E378" s="12" t="s">
        <v>896</v>
      </c>
      <c r="F378" s="172" t="s">
        <v>78</v>
      </c>
      <c r="G378" s="172" t="s">
        <v>565</v>
      </c>
    </row>
    <row r="379" spans="2:7" x14ac:dyDescent="0.2">
      <c r="B379" s="12" t="s">
        <v>57</v>
      </c>
      <c r="C379" s="172" t="s">
        <v>381</v>
      </c>
      <c r="D379" s="12" t="s">
        <v>897</v>
      </c>
      <c r="E379" s="12" t="s">
        <v>898</v>
      </c>
      <c r="F379" s="172" t="s">
        <v>78</v>
      </c>
      <c r="G379" s="172" t="s">
        <v>565</v>
      </c>
    </row>
    <row r="380" spans="2:7" x14ac:dyDescent="0.2">
      <c r="B380" s="12" t="s">
        <v>57</v>
      </c>
      <c r="C380" s="172" t="s">
        <v>381</v>
      </c>
      <c r="D380" s="12" t="s">
        <v>899</v>
      </c>
      <c r="E380" s="12" t="s">
        <v>900</v>
      </c>
      <c r="F380" s="172" t="s">
        <v>78</v>
      </c>
      <c r="G380" s="172" t="s">
        <v>565</v>
      </c>
    </row>
    <row r="381" spans="2:7" x14ac:dyDescent="0.2">
      <c r="B381" s="12" t="s">
        <v>57</v>
      </c>
      <c r="C381" s="172" t="s">
        <v>381</v>
      </c>
      <c r="D381" s="12" t="s">
        <v>901</v>
      </c>
      <c r="E381" s="12" t="s">
        <v>902</v>
      </c>
      <c r="F381" s="172" t="s">
        <v>78</v>
      </c>
      <c r="G381" s="172" t="s">
        <v>565</v>
      </c>
    </row>
    <row r="382" spans="2:7" x14ac:dyDescent="0.2">
      <c r="B382" s="12" t="s">
        <v>57</v>
      </c>
      <c r="C382" s="172" t="s">
        <v>381</v>
      </c>
      <c r="D382" s="12" t="s">
        <v>903</v>
      </c>
      <c r="E382" s="12" t="s">
        <v>904</v>
      </c>
      <c r="F382" s="172" t="s">
        <v>78</v>
      </c>
      <c r="G382" s="172" t="s">
        <v>565</v>
      </c>
    </row>
    <row r="383" spans="2:7" x14ac:dyDescent="0.2">
      <c r="B383" s="12" t="s">
        <v>57</v>
      </c>
      <c r="C383" s="172" t="s">
        <v>381</v>
      </c>
      <c r="D383" s="12" t="s">
        <v>905</v>
      </c>
      <c r="E383" s="12" t="s">
        <v>906</v>
      </c>
      <c r="F383" s="172" t="s">
        <v>78</v>
      </c>
      <c r="G383" s="172" t="s">
        <v>565</v>
      </c>
    </row>
    <row r="384" spans="2:7" x14ac:dyDescent="0.2">
      <c r="B384" s="12" t="s">
        <v>57</v>
      </c>
      <c r="C384" s="172" t="s">
        <v>381</v>
      </c>
      <c r="D384" s="12" t="s">
        <v>907</v>
      </c>
      <c r="E384" s="12" t="s">
        <v>908</v>
      </c>
      <c r="F384" s="172" t="s">
        <v>78</v>
      </c>
      <c r="G384" s="172" t="s">
        <v>565</v>
      </c>
    </row>
    <row r="385" spans="2:7" x14ac:dyDescent="0.2">
      <c r="B385" s="12" t="s">
        <v>57</v>
      </c>
      <c r="C385" s="172" t="s">
        <v>381</v>
      </c>
      <c r="D385" s="12" t="s">
        <v>909</v>
      </c>
      <c r="E385" s="12" t="s">
        <v>910</v>
      </c>
      <c r="F385" s="172" t="s">
        <v>78</v>
      </c>
      <c r="G385" s="172" t="s">
        <v>565</v>
      </c>
    </row>
    <row r="386" spans="2:7" x14ac:dyDescent="0.2">
      <c r="B386" s="12" t="s">
        <v>27</v>
      </c>
      <c r="C386" s="172"/>
      <c r="F386" s="172"/>
      <c r="G386" s="172"/>
    </row>
    <row r="387" spans="2:7" x14ac:dyDescent="0.2">
      <c r="B387" s="12" t="s">
        <v>27</v>
      </c>
      <c r="C387" s="172"/>
      <c r="F387" s="172"/>
      <c r="G387" s="172"/>
    </row>
    <row r="388" spans="2:7" x14ac:dyDescent="0.2">
      <c r="B388" s="12" t="s">
        <v>911</v>
      </c>
      <c r="C388" s="172"/>
      <c r="F388" s="172"/>
      <c r="G388" s="172"/>
    </row>
    <row r="389" spans="2:7" x14ac:dyDescent="0.2">
      <c r="B389" s="12" t="s">
        <v>27</v>
      </c>
      <c r="C389" s="172"/>
      <c r="F389" s="172"/>
      <c r="G389" s="172"/>
    </row>
    <row r="390" spans="2:7" x14ac:dyDescent="0.2">
      <c r="B390" s="12" t="s">
        <v>57</v>
      </c>
      <c r="C390" s="172" t="s">
        <v>528</v>
      </c>
      <c r="D390" s="12" t="s">
        <v>912</v>
      </c>
      <c r="E390" s="12" t="s">
        <v>913</v>
      </c>
      <c r="F390" s="172" t="s">
        <v>78</v>
      </c>
      <c r="G390" s="172" t="s">
        <v>565</v>
      </c>
    </row>
    <row r="391" spans="2:7" x14ac:dyDescent="0.2">
      <c r="B391" s="12" t="s">
        <v>57</v>
      </c>
      <c r="C391" s="172" t="s">
        <v>528</v>
      </c>
      <c r="D391" s="12" t="s">
        <v>914</v>
      </c>
      <c r="E391" s="12" t="s">
        <v>915</v>
      </c>
      <c r="F391" s="172" t="s">
        <v>78</v>
      </c>
      <c r="G391" s="172" t="s">
        <v>565</v>
      </c>
    </row>
    <row r="392" spans="2:7" x14ac:dyDescent="0.2">
      <c r="B392" s="12" t="s">
        <v>57</v>
      </c>
      <c r="C392" s="172" t="s">
        <v>528</v>
      </c>
      <c r="D392" s="12" t="s">
        <v>916</v>
      </c>
      <c r="E392" s="12" t="s">
        <v>917</v>
      </c>
      <c r="F392" s="172" t="s">
        <v>78</v>
      </c>
      <c r="G392" s="172" t="s">
        <v>565</v>
      </c>
    </row>
    <row r="393" spans="2:7" x14ac:dyDescent="0.2">
      <c r="B393" s="12" t="s">
        <v>57</v>
      </c>
      <c r="C393" s="172" t="s">
        <v>528</v>
      </c>
      <c r="D393" s="12" t="s">
        <v>918</v>
      </c>
      <c r="E393" s="12" t="s">
        <v>919</v>
      </c>
      <c r="F393" s="172" t="s">
        <v>78</v>
      </c>
      <c r="G393" s="172" t="s">
        <v>565</v>
      </c>
    </row>
    <row r="394" spans="2:7" x14ac:dyDescent="0.2">
      <c r="B394" s="12" t="s">
        <v>57</v>
      </c>
      <c r="C394" s="172" t="s">
        <v>528</v>
      </c>
      <c r="D394" s="12" t="s">
        <v>920</v>
      </c>
      <c r="E394" s="12" t="s">
        <v>921</v>
      </c>
      <c r="F394" s="172" t="s">
        <v>78</v>
      </c>
      <c r="G394" s="172" t="s">
        <v>565</v>
      </c>
    </row>
    <row r="395" spans="2:7" x14ac:dyDescent="0.2">
      <c r="B395" s="12" t="s">
        <v>57</v>
      </c>
      <c r="C395" s="172" t="s">
        <v>528</v>
      </c>
      <c r="D395" s="12" t="s">
        <v>922</v>
      </c>
      <c r="E395" s="12" t="s">
        <v>923</v>
      </c>
      <c r="F395" s="172" t="s">
        <v>78</v>
      </c>
      <c r="G395" s="172" t="s">
        <v>565</v>
      </c>
    </row>
    <row r="396" spans="2:7" x14ac:dyDescent="0.2">
      <c r="B396" s="12" t="s">
        <v>57</v>
      </c>
      <c r="C396" s="172" t="s">
        <v>528</v>
      </c>
      <c r="D396" s="12" t="s">
        <v>924</v>
      </c>
      <c r="E396" s="12" t="s">
        <v>925</v>
      </c>
      <c r="F396" s="172" t="s">
        <v>78</v>
      </c>
      <c r="G396" s="172" t="s">
        <v>565</v>
      </c>
    </row>
    <row r="397" spans="2:7" x14ac:dyDescent="0.2">
      <c r="B397" s="12" t="s">
        <v>57</v>
      </c>
      <c r="C397" s="172" t="s">
        <v>528</v>
      </c>
      <c r="D397" s="12" t="s">
        <v>926</v>
      </c>
      <c r="E397" s="12" t="s">
        <v>927</v>
      </c>
      <c r="F397" s="172" t="s">
        <v>78</v>
      </c>
      <c r="G397" s="172" t="s">
        <v>565</v>
      </c>
    </row>
    <row r="398" spans="2:7" x14ac:dyDescent="0.2">
      <c r="B398" s="12" t="s">
        <v>57</v>
      </c>
      <c r="C398" s="172" t="s">
        <v>528</v>
      </c>
      <c r="D398" s="12" t="s">
        <v>928</v>
      </c>
      <c r="E398" s="12" t="s">
        <v>929</v>
      </c>
      <c r="F398" s="172" t="s">
        <v>78</v>
      </c>
      <c r="G398" s="172" t="s">
        <v>565</v>
      </c>
    </row>
    <row r="399" spans="2:7" x14ac:dyDescent="0.2">
      <c r="B399" s="12" t="s">
        <v>57</v>
      </c>
      <c r="C399" s="172" t="s">
        <v>528</v>
      </c>
      <c r="D399" s="12" t="s">
        <v>930</v>
      </c>
      <c r="E399" s="12" t="s">
        <v>931</v>
      </c>
      <c r="F399" s="172" t="s">
        <v>78</v>
      </c>
      <c r="G399" s="172" t="s">
        <v>565</v>
      </c>
    </row>
    <row r="400" spans="2:7" x14ac:dyDescent="0.2">
      <c r="B400" s="12" t="s">
        <v>57</v>
      </c>
      <c r="C400" s="172" t="s">
        <v>528</v>
      </c>
      <c r="D400" s="12" t="s">
        <v>932</v>
      </c>
      <c r="E400" s="12" t="s">
        <v>933</v>
      </c>
      <c r="F400" s="172" t="s">
        <v>78</v>
      </c>
      <c r="G400" s="172" t="s">
        <v>565</v>
      </c>
    </row>
    <row r="401" spans="2:7" x14ac:dyDescent="0.2">
      <c r="B401" s="12" t="s">
        <v>57</v>
      </c>
      <c r="C401" s="172" t="s">
        <v>528</v>
      </c>
      <c r="D401" s="12" t="s">
        <v>934</v>
      </c>
      <c r="E401" s="12" t="s">
        <v>935</v>
      </c>
      <c r="F401" s="172" t="s">
        <v>78</v>
      </c>
      <c r="G401" s="172" t="s">
        <v>565</v>
      </c>
    </row>
    <row r="402" spans="2:7" x14ac:dyDescent="0.2">
      <c r="B402" s="12" t="s">
        <v>57</v>
      </c>
      <c r="C402" s="172" t="s">
        <v>528</v>
      </c>
      <c r="D402" s="12" t="s">
        <v>936</v>
      </c>
      <c r="E402" s="12" t="s">
        <v>937</v>
      </c>
      <c r="F402" s="172" t="s">
        <v>78</v>
      </c>
      <c r="G402" s="172" t="s">
        <v>565</v>
      </c>
    </row>
    <row r="403" spans="2:7" x14ac:dyDescent="0.2">
      <c r="B403" s="12" t="s">
        <v>57</v>
      </c>
      <c r="C403" s="172" t="s">
        <v>528</v>
      </c>
      <c r="D403" s="12" t="s">
        <v>938</v>
      </c>
      <c r="E403" s="12" t="s">
        <v>939</v>
      </c>
      <c r="F403" s="172" t="s">
        <v>78</v>
      </c>
      <c r="G403" s="172" t="s">
        <v>565</v>
      </c>
    </row>
    <row r="404" spans="2:7" x14ac:dyDescent="0.2">
      <c r="B404" s="12" t="s">
        <v>57</v>
      </c>
      <c r="C404" s="172" t="s">
        <v>528</v>
      </c>
      <c r="D404" s="12" t="s">
        <v>940</v>
      </c>
      <c r="E404" s="12" t="s">
        <v>941</v>
      </c>
      <c r="F404" s="172" t="s">
        <v>78</v>
      </c>
      <c r="G404" s="172" t="s">
        <v>565</v>
      </c>
    </row>
    <row r="405" spans="2:7" x14ac:dyDescent="0.2">
      <c r="B405" s="12" t="s">
        <v>27</v>
      </c>
      <c r="C405" s="172"/>
      <c r="F405" s="172"/>
      <c r="G405" s="172"/>
    </row>
    <row r="406" spans="2:7" x14ac:dyDescent="0.2">
      <c r="B406" s="12" t="s">
        <v>707</v>
      </c>
      <c r="C406" s="172"/>
      <c r="F406" s="172"/>
      <c r="G406" s="172"/>
    </row>
    <row r="407" spans="2:7" x14ac:dyDescent="0.2">
      <c r="B407" s="12" t="s">
        <v>27</v>
      </c>
      <c r="C407" s="172"/>
      <c r="F407" s="172"/>
      <c r="G407" s="172"/>
    </row>
    <row r="408" spans="2:7" x14ac:dyDescent="0.2">
      <c r="B408" s="12" t="s">
        <v>57</v>
      </c>
      <c r="C408" s="172" t="s">
        <v>381</v>
      </c>
      <c r="D408" s="12" t="s">
        <v>942</v>
      </c>
      <c r="E408" s="12" t="s">
        <v>943</v>
      </c>
      <c r="F408" s="172" t="s">
        <v>78</v>
      </c>
      <c r="G408" s="172" t="s">
        <v>565</v>
      </c>
    </row>
    <row r="409" spans="2:7" x14ac:dyDescent="0.2">
      <c r="B409" s="12" t="s">
        <v>57</v>
      </c>
      <c r="C409" s="172" t="s">
        <v>381</v>
      </c>
      <c r="D409" s="12" t="s">
        <v>944</v>
      </c>
      <c r="E409" s="12" t="s">
        <v>945</v>
      </c>
      <c r="F409" s="172" t="s">
        <v>78</v>
      </c>
      <c r="G409" s="172" t="s">
        <v>565</v>
      </c>
    </row>
    <row r="410" spans="2:7" x14ac:dyDescent="0.2">
      <c r="B410" s="12" t="s">
        <v>57</v>
      </c>
      <c r="C410" s="172" t="s">
        <v>381</v>
      </c>
      <c r="D410" s="12" t="s">
        <v>946</v>
      </c>
      <c r="E410" s="12" t="s">
        <v>947</v>
      </c>
      <c r="F410" s="172" t="s">
        <v>78</v>
      </c>
      <c r="G410" s="172" t="s">
        <v>565</v>
      </c>
    </row>
    <row r="411" spans="2:7" x14ac:dyDescent="0.2">
      <c r="B411" s="12" t="s">
        <v>57</v>
      </c>
      <c r="C411" s="172" t="s">
        <v>381</v>
      </c>
      <c r="D411" s="12" t="s">
        <v>948</v>
      </c>
      <c r="E411" s="12" t="s">
        <v>949</v>
      </c>
      <c r="F411" s="172" t="s">
        <v>78</v>
      </c>
      <c r="G411" s="172" t="s">
        <v>565</v>
      </c>
    </row>
    <row r="412" spans="2:7" x14ac:dyDescent="0.2">
      <c r="B412" s="12" t="s">
        <v>57</v>
      </c>
      <c r="C412" s="172" t="s">
        <v>381</v>
      </c>
      <c r="D412" s="12" t="s">
        <v>950</v>
      </c>
      <c r="E412" s="12" t="s">
        <v>951</v>
      </c>
      <c r="F412" s="172" t="s">
        <v>78</v>
      </c>
      <c r="G412" s="172" t="s">
        <v>565</v>
      </c>
    </row>
    <row r="413" spans="2:7" x14ac:dyDescent="0.2">
      <c r="B413" s="12" t="s">
        <v>57</v>
      </c>
      <c r="C413" s="172" t="s">
        <v>381</v>
      </c>
      <c r="D413" s="12" t="s">
        <v>952</v>
      </c>
      <c r="E413" s="12" t="s">
        <v>953</v>
      </c>
      <c r="F413" s="172" t="s">
        <v>78</v>
      </c>
      <c r="G413" s="172" t="s">
        <v>565</v>
      </c>
    </row>
    <row r="414" spans="2:7" x14ac:dyDescent="0.2">
      <c r="B414" s="12" t="s">
        <v>57</v>
      </c>
      <c r="C414" s="172" t="s">
        <v>381</v>
      </c>
      <c r="D414" s="12" t="s">
        <v>954</v>
      </c>
      <c r="E414" s="12" t="s">
        <v>955</v>
      </c>
      <c r="F414" s="172" t="s">
        <v>78</v>
      </c>
      <c r="G414" s="172" t="s">
        <v>565</v>
      </c>
    </row>
    <row r="415" spans="2:7" x14ac:dyDescent="0.2">
      <c r="B415" s="12" t="s">
        <v>57</v>
      </c>
      <c r="C415" s="172" t="s">
        <v>381</v>
      </c>
      <c r="D415" s="12" t="s">
        <v>956</v>
      </c>
      <c r="E415" s="12" t="s">
        <v>957</v>
      </c>
      <c r="F415" s="172" t="s">
        <v>78</v>
      </c>
      <c r="G415" s="172" t="s">
        <v>565</v>
      </c>
    </row>
    <row r="416" spans="2:7" x14ac:dyDescent="0.2">
      <c r="B416" s="12" t="s">
        <v>57</v>
      </c>
      <c r="C416" s="172" t="s">
        <v>381</v>
      </c>
      <c r="D416" s="12" t="s">
        <v>958</v>
      </c>
      <c r="E416" s="12" t="s">
        <v>959</v>
      </c>
      <c r="F416" s="172" t="s">
        <v>78</v>
      </c>
      <c r="G416" s="172" t="s">
        <v>565</v>
      </c>
    </row>
    <row r="417" spans="2:7" x14ac:dyDescent="0.2">
      <c r="B417" s="12" t="s">
        <v>57</v>
      </c>
      <c r="C417" s="172" t="s">
        <v>381</v>
      </c>
      <c r="D417" s="12" t="s">
        <v>960</v>
      </c>
      <c r="E417" s="12" t="s">
        <v>961</v>
      </c>
      <c r="F417" s="172" t="s">
        <v>78</v>
      </c>
      <c r="G417" s="172" t="s">
        <v>565</v>
      </c>
    </row>
    <row r="418" spans="2:7" x14ac:dyDescent="0.2">
      <c r="B418" s="12" t="s">
        <v>57</v>
      </c>
      <c r="C418" s="172" t="s">
        <v>381</v>
      </c>
      <c r="D418" s="12" t="s">
        <v>962</v>
      </c>
      <c r="E418" s="12" t="s">
        <v>963</v>
      </c>
      <c r="F418" s="172" t="s">
        <v>78</v>
      </c>
      <c r="G418" s="172" t="s">
        <v>565</v>
      </c>
    </row>
    <row r="419" spans="2:7" x14ac:dyDescent="0.2">
      <c r="B419" s="12" t="s">
        <v>57</v>
      </c>
      <c r="C419" s="172" t="s">
        <v>381</v>
      </c>
      <c r="D419" s="12" t="s">
        <v>964</v>
      </c>
      <c r="E419" s="12" t="s">
        <v>965</v>
      </c>
      <c r="F419" s="172" t="s">
        <v>78</v>
      </c>
      <c r="G419" s="172" t="s">
        <v>565</v>
      </c>
    </row>
    <row r="420" spans="2:7" x14ac:dyDescent="0.2">
      <c r="B420" s="12" t="s">
        <v>57</v>
      </c>
      <c r="C420" s="172" t="s">
        <v>381</v>
      </c>
      <c r="D420" s="12" t="s">
        <v>966</v>
      </c>
      <c r="E420" s="12" t="s">
        <v>967</v>
      </c>
      <c r="F420" s="172" t="s">
        <v>78</v>
      </c>
      <c r="G420" s="172" t="s">
        <v>565</v>
      </c>
    </row>
    <row r="421" spans="2:7" x14ac:dyDescent="0.2">
      <c r="B421" s="12" t="s">
        <v>57</v>
      </c>
      <c r="C421" s="172" t="s">
        <v>381</v>
      </c>
      <c r="D421" s="12" t="s">
        <v>968</v>
      </c>
      <c r="E421" s="12" t="s">
        <v>969</v>
      </c>
      <c r="F421" s="172" t="s">
        <v>78</v>
      </c>
      <c r="G421" s="172" t="s">
        <v>565</v>
      </c>
    </row>
    <row r="422" spans="2:7" x14ac:dyDescent="0.2">
      <c r="B422" s="12" t="s">
        <v>57</v>
      </c>
      <c r="C422" s="172" t="s">
        <v>381</v>
      </c>
      <c r="D422" s="12" t="s">
        <v>970</v>
      </c>
      <c r="E422" s="12" t="s">
        <v>971</v>
      </c>
      <c r="F422" s="172" t="s">
        <v>78</v>
      </c>
      <c r="G422" s="172" t="s">
        <v>565</v>
      </c>
    </row>
    <row r="423" spans="2:7" x14ac:dyDescent="0.2">
      <c r="B423" s="12" t="s">
        <v>27</v>
      </c>
      <c r="C423" s="172"/>
      <c r="F423" s="172"/>
      <c r="G423" s="172"/>
    </row>
    <row r="424" spans="2:7" x14ac:dyDescent="0.2">
      <c r="B424" s="12" t="s">
        <v>27</v>
      </c>
      <c r="C424" s="172"/>
      <c r="F424" s="172"/>
      <c r="G424" s="172"/>
    </row>
    <row r="425" spans="2:7" x14ac:dyDescent="0.2">
      <c r="B425" s="12" t="s">
        <v>972</v>
      </c>
      <c r="C425" s="172"/>
      <c r="F425" s="172"/>
      <c r="G425" s="172"/>
    </row>
    <row r="426" spans="2:7" x14ac:dyDescent="0.2">
      <c r="B426" s="12" t="s">
        <v>27</v>
      </c>
      <c r="C426" s="172"/>
      <c r="F426" s="172"/>
      <c r="G426" s="172"/>
    </row>
    <row r="427" spans="2:7" x14ac:dyDescent="0.2">
      <c r="B427" s="12" t="s">
        <v>57</v>
      </c>
      <c r="C427" s="172" t="s">
        <v>528</v>
      </c>
      <c r="D427" s="12" t="s">
        <v>973</v>
      </c>
      <c r="E427" s="12" t="s">
        <v>974</v>
      </c>
      <c r="F427" s="172" t="s">
        <v>78</v>
      </c>
      <c r="G427" s="172" t="s">
        <v>565</v>
      </c>
    </row>
    <row r="428" spans="2:7" x14ac:dyDescent="0.2">
      <c r="B428" s="12" t="s">
        <v>57</v>
      </c>
      <c r="C428" s="172" t="s">
        <v>528</v>
      </c>
      <c r="D428" s="12" t="s">
        <v>975</v>
      </c>
      <c r="E428" s="12" t="s">
        <v>976</v>
      </c>
      <c r="F428" s="172" t="s">
        <v>78</v>
      </c>
      <c r="G428" s="172" t="s">
        <v>565</v>
      </c>
    </row>
    <row r="429" spans="2:7" x14ac:dyDescent="0.2">
      <c r="B429" s="12" t="s">
        <v>57</v>
      </c>
      <c r="C429" s="172" t="s">
        <v>528</v>
      </c>
      <c r="D429" s="12" t="s">
        <v>977</v>
      </c>
      <c r="E429" s="12" t="s">
        <v>978</v>
      </c>
      <c r="F429" s="172" t="s">
        <v>78</v>
      </c>
      <c r="G429" s="172" t="s">
        <v>565</v>
      </c>
    </row>
    <row r="430" spans="2:7" x14ac:dyDescent="0.2">
      <c r="B430" s="12" t="s">
        <v>57</v>
      </c>
      <c r="C430" s="172" t="s">
        <v>528</v>
      </c>
      <c r="D430" s="12" t="s">
        <v>979</v>
      </c>
      <c r="E430" s="12" t="s">
        <v>980</v>
      </c>
      <c r="F430" s="172" t="s">
        <v>78</v>
      </c>
      <c r="G430" s="172" t="s">
        <v>565</v>
      </c>
    </row>
    <row r="431" spans="2:7" x14ac:dyDescent="0.2">
      <c r="B431" s="12" t="s">
        <v>57</v>
      </c>
      <c r="C431" s="172" t="s">
        <v>528</v>
      </c>
      <c r="D431" s="12" t="s">
        <v>981</v>
      </c>
      <c r="E431" s="12" t="s">
        <v>982</v>
      </c>
      <c r="F431" s="172" t="s">
        <v>78</v>
      </c>
      <c r="G431" s="172" t="s">
        <v>565</v>
      </c>
    </row>
    <row r="432" spans="2:7" x14ac:dyDescent="0.2">
      <c r="B432" s="12" t="s">
        <v>57</v>
      </c>
      <c r="C432" s="172" t="s">
        <v>528</v>
      </c>
      <c r="D432" s="12" t="s">
        <v>983</v>
      </c>
      <c r="E432" s="12" t="s">
        <v>984</v>
      </c>
      <c r="F432" s="172" t="s">
        <v>78</v>
      </c>
      <c r="G432" s="172" t="s">
        <v>565</v>
      </c>
    </row>
    <row r="433" spans="2:7" x14ac:dyDescent="0.2">
      <c r="B433" s="12" t="s">
        <v>57</v>
      </c>
      <c r="C433" s="172" t="s">
        <v>528</v>
      </c>
      <c r="D433" s="12" t="s">
        <v>985</v>
      </c>
      <c r="E433" s="12" t="s">
        <v>986</v>
      </c>
      <c r="F433" s="172" t="s">
        <v>78</v>
      </c>
      <c r="G433" s="172" t="s">
        <v>565</v>
      </c>
    </row>
    <row r="434" spans="2:7" x14ac:dyDescent="0.2">
      <c r="B434" s="12" t="s">
        <v>57</v>
      </c>
      <c r="C434" s="172" t="s">
        <v>528</v>
      </c>
      <c r="D434" s="12" t="s">
        <v>987</v>
      </c>
      <c r="E434" s="12" t="s">
        <v>988</v>
      </c>
      <c r="F434" s="172" t="s">
        <v>78</v>
      </c>
      <c r="G434" s="172" t="s">
        <v>565</v>
      </c>
    </row>
    <row r="435" spans="2:7" x14ac:dyDescent="0.2">
      <c r="B435" s="12" t="s">
        <v>57</v>
      </c>
      <c r="C435" s="172" t="s">
        <v>528</v>
      </c>
      <c r="D435" s="12" t="s">
        <v>989</v>
      </c>
      <c r="E435" s="12" t="s">
        <v>990</v>
      </c>
      <c r="F435" s="172" t="s">
        <v>78</v>
      </c>
      <c r="G435" s="172" t="s">
        <v>565</v>
      </c>
    </row>
    <row r="436" spans="2:7" x14ac:dyDescent="0.2">
      <c r="B436" s="12" t="s">
        <v>57</v>
      </c>
      <c r="C436" s="172" t="s">
        <v>528</v>
      </c>
      <c r="D436" s="12" t="s">
        <v>991</v>
      </c>
      <c r="E436" s="12" t="s">
        <v>992</v>
      </c>
      <c r="F436" s="172" t="s">
        <v>78</v>
      </c>
      <c r="G436" s="172" t="s">
        <v>565</v>
      </c>
    </row>
    <row r="437" spans="2:7" x14ac:dyDescent="0.2">
      <c r="B437" s="12" t="s">
        <v>57</v>
      </c>
      <c r="C437" s="172" t="s">
        <v>528</v>
      </c>
      <c r="D437" s="12" t="s">
        <v>993</v>
      </c>
      <c r="E437" s="12" t="s">
        <v>994</v>
      </c>
      <c r="F437" s="172" t="s">
        <v>78</v>
      </c>
      <c r="G437" s="172" t="s">
        <v>565</v>
      </c>
    </row>
    <row r="438" spans="2:7" x14ac:dyDescent="0.2">
      <c r="B438" s="12" t="s">
        <v>57</v>
      </c>
      <c r="C438" s="172" t="s">
        <v>528</v>
      </c>
      <c r="D438" s="12" t="s">
        <v>995</v>
      </c>
      <c r="E438" s="12" t="s">
        <v>996</v>
      </c>
      <c r="F438" s="172" t="s">
        <v>78</v>
      </c>
      <c r="G438" s="172" t="s">
        <v>565</v>
      </c>
    </row>
    <row r="439" spans="2:7" x14ac:dyDescent="0.2">
      <c r="B439" s="12" t="s">
        <v>57</v>
      </c>
      <c r="C439" s="172" t="s">
        <v>528</v>
      </c>
      <c r="D439" s="12" t="s">
        <v>997</v>
      </c>
      <c r="E439" s="12" t="s">
        <v>998</v>
      </c>
      <c r="F439" s="172" t="s">
        <v>78</v>
      </c>
      <c r="G439" s="172" t="s">
        <v>565</v>
      </c>
    </row>
    <row r="440" spans="2:7" x14ac:dyDescent="0.2">
      <c r="B440" s="12" t="s">
        <v>57</v>
      </c>
      <c r="C440" s="172" t="s">
        <v>528</v>
      </c>
      <c r="D440" s="12" t="s">
        <v>999</v>
      </c>
      <c r="E440" s="12" t="s">
        <v>1000</v>
      </c>
      <c r="F440" s="172" t="s">
        <v>78</v>
      </c>
      <c r="G440" s="172" t="s">
        <v>565</v>
      </c>
    </row>
    <row r="441" spans="2:7" x14ac:dyDescent="0.2">
      <c r="B441" s="12" t="s">
        <v>57</v>
      </c>
      <c r="C441" s="172" t="s">
        <v>528</v>
      </c>
      <c r="D441" s="12" t="s">
        <v>1001</v>
      </c>
      <c r="E441" s="12" t="s">
        <v>1002</v>
      </c>
      <c r="F441" s="172" t="s">
        <v>78</v>
      </c>
      <c r="G441" s="172" t="s">
        <v>565</v>
      </c>
    </row>
    <row r="442" spans="2:7" x14ac:dyDescent="0.2">
      <c r="B442" s="12" t="s">
        <v>27</v>
      </c>
      <c r="C442" s="172"/>
      <c r="F442" s="172"/>
      <c r="G442" s="172"/>
    </row>
    <row r="443" spans="2:7" x14ac:dyDescent="0.2">
      <c r="B443" s="12" t="s">
        <v>707</v>
      </c>
      <c r="C443" s="172"/>
      <c r="F443" s="172"/>
      <c r="G443" s="172"/>
    </row>
    <row r="444" spans="2:7" x14ac:dyDescent="0.2">
      <c r="B444" s="12" t="s">
        <v>27</v>
      </c>
      <c r="C444" s="172"/>
      <c r="F444" s="172"/>
      <c r="G444" s="172"/>
    </row>
    <row r="445" spans="2:7" x14ac:dyDescent="0.2">
      <c r="B445" s="12" t="s">
        <v>57</v>
      </c>
      <c r="C445" s="172" t="s">
        <v>381</v>
      </c>
      <c r="D445" s="12" t="s">
        <v>1003</v>
      </c>
      <c r="E445" s="12" t="s">
        <v>1004</v>
      </c>
      <c r="F445" s="172" t="s">
        <v>78</v>
      </c>
      <c r="G445" s="172" t="s">
        <v>565</v>
      </c>
    </row>
    <row r="446" spans="2:7" x14ac:dyDescent="0.2">
      <c r="B446" s="12" t="s">
        <v>57</v>
      </c>
      <c r="C446" s="172" t="s">
        <v>381</v>
      </c>
      <c r="D446" s="12" t="s">
        <v>1005</v>
      </c>
      <c r="E446" s="12" t="s">
        <v>1006</v>
      </c>
      <c r="F446" s="172" t="s">
        <v>78</v>
      </c>
      <c r="G446" s="172" t="s">
        <v>565</v>
      </c>
    </row>
    <row r="447" spans="2:7" x14ac:dyDescent="0.2">
      <c r="B447" s="12" t="s">
        <v>57</v>
      </c>
      <c r="C447" s="172" t="s">
        <v>381</v>
      </c>
      <c r="D447" s="12" t="s">
        <v>1007</v>
      </c>
      <c r="E447" s="12" t="s">
        <v>1008</v>
      </c>
      <c r="F447" s="172" t="s">
        <v>78</v>
      </c>
      <c r="G447" s="172" t="s">
        <v>565</v>
      </c>
    </row>
    <row r="448" spans="2:7" x14ac:dyDescent="0.2">
      <c r="B448" s="12" t="s">
        <v>57</v>
      </c>
      <c r="C448" s="172" t="s">
        <v>381</v>
      </c>
      <c r="D448" s="12" t="s">
        <v>1009</v>
      </c>
      <c r="E448" s="12" t="s">
        <v>1010</v>
      </c>
      <c r="F448" s="172" t="s">
        <v>78</v>
      </c>
      <c r="G448" s="172" t="s">
        <v>565</v>
      </c>
    </row>
    <row r="449" spans="2:7" x14ac:dyDescent="0.2">
      <c r="B449" s="12" t="s">
        <v>57</v>
      </c>
      <c r="C449" s="172" t="s">
        <v>381</v>
      </c>
      <c r="D449" s="12" t="s">
        <v>1011</v>
      </c>
      <c r="E449" s="12" t="s">
        <v>1012</v>
      </c>
      <c r="F449" s="172" t="s">
        <v>78</v>
      </c>
      <c r="G449" s="172" t="s">
        <v>565</v>
      </c>
    </row>
    <row r="450" spans="2:7" x14ac:dyDescent="0.2">
      <c r="B450" s="12" t="s">
        <v>57</v>
      </c>
      <c r="C450" s="172" t="s">
        <v>381</v>
      </c>
      <c r="D450" s="12" t="s">
        <v>1013</v>
      </c>
      <c r="E450" s="12" t="s">
        <v>1014</v>
      </c>
      <c r="F450" s="172" t="s">
        <v>78</v>
      </c>
      <c r="G450" s="172" t="s">
        <v>565</v>
      </c>
    </row>
    <row r="451" spans="2:7" x14ac:dyDescent="0.2">
      <c r="B451" s="12" t="s">
        <v>57</v>
      </c>
      <c r="C451" s="172" t="s">
        <v>381</v>
      </c>
      <c r="D451" s="12" t="s">
        <v>1015</v>
      </c>
      <c r="E451" s="12" t="s">
        <v>1016</v>
      </c>
      <c r="F451" s="172" t="s">
        <v>78</v>
      </c>
      <c r="G451" s="172" t="s">
        <v>565</v>
      </c>
    </row>
    <row r="452" spans="2:7" x14ac:dyDescent="0.2">
      <c r="B452" s="12" t="s">
        <v>57</v>
      </c>
      <c r="C452" s="172" t="s">
        <v>381</v>
      </c>
      <c r="D452" s="12" t="s">
        <v>1017</v>
      </c>
      <c r="E452" s="12" t="s">
        <v>1018</v>
      </c>
      <c r="F452" s="172" t="s">
        <v>78</v>
      </c>
      <c r="G452" s="172" t="s">
        <v>565</v>
      </c>
    </row>
    <row r="453" spans="2:7" x14ac:dyDescent="0.2">
      <c r="B453" s="12" t="s">
        <v>57</v>
      </c>
      <c r="C453" s="172" t="s">
        <v>381</v>
      </c>
      <c r="D453" s="12" t="s">
        <v>1019</v>
      </c>
      <c r="E453" s="12" t="s">
        <v>1020</v>
      </c>
      <c r="F453" s="172" t="s">
        <v>78</v>
      </c>
      <c r="G453" s="172" t="s">
        <v>565</v>
      </c>
    </row>
    <row r="454" spans="2:7" x14ac:dyDescent="0.2">
      <c r="B454" s="12" t="s">
        <v>57</v>
      </c>
      <c r="C454" s="172" t="s">
        <v>381</v>
      </c>
      <c r="D454" s="12" t="s">
        <v>1021</v>
      </c>
      <c r="E454" s="12" t="s">
        <v>1022</v>
      </c>
      <c r="F454" s="172" t="s">
        <v>78</v>
      </c>
      <c r="G454" s="172" t="s">
        <v>565</v>
      </c>
    </row>
    <row r="455" spans="2:7" x14ac:dyDescent="0.2">
      <c r="B455" s="12" t="s">
        <v>57</v>
      </c>
      <c r="C455" s="172" t="s">
        <v>381</v>
      </c>
      <c r="D455" s="12" t="s">
        <v>1023</v>
      </c>
      <c r="E455" s="12" t="s">
        <v>1024</v>
      </c>
      <c r="F455" s="172" t="s">
        <v>78</v>
      </c>
      <c r="G455" s="172" t="s">
        <v>565</v>
      </c>
    </row>
    <row r="456" spans="2:7" x14ac:dyDescent="0.2">
      <c r="B456" s="12" t="s">
        <v>57</v>
      </c>
      <c r="C456" s="172" t="s">
        <v>381</v>
      </c>
      <c r="D456" s="12" t="s">
        <v>1025</v>
      </c>
      <c r="E456" s="12" t="s">
        <v>1026</v>
      </c>
      <c r="F456" s="172" t="s">
        <v>78</v>
      </c>
      <c r="G456" s="172" t="s">
        <v>565</v>
      </c>
    </row>
    <row r="457" spans="2:7" x14ac:dyDescent="0.2">
      <c r="B457" s="12" t="s">
        <v>57</v>
      </c>
      <c r="C457" s="172" t="s">
        <v>381</v>
      </c>
      <c r="D457" s="12" t="s">
        <v>1027</v>
      </c>
      <c r="E457" s="12" t="s">
        <v>1028</v>
      </c>
      <c r="F457" s="172" t="s">
        <v>78</v>
      </c>
      <c r="G457" s="172" t="s">
        <v>565</v>
      </c>
    </row>
    <row r="458" spans="2:7" x14ac:dyDescent="0.2">
      <c r="B458" s="12" t="s">
        <v>57</v>
      </c>
      <c r="C458" s="172" t="s">
        <v>381</v>
      </c>
      <c r="D458" s="12" t="s">
        <v>1029</v>
      </c>
      <c r="E458" s="12" t="s">
        <v>1030</v>
      </c>
      <c r="F458" s="172" t="s">
        <v>78</v>
      </c>
      <c r="G458" s="172" t="s">
        <v>565</v>
      </c>
    </row>
    <row r="459" spans="2:7" x14ac:dyDescent="0.2">
      <c r="B459" s="12" t="s">
        <v>57</v>
      </c>
      <c r="C459" s="172" t="s">
        <v>381</v>
      </c>
      <c r="D459" s="12" t="s">
        <v>1031</v>
      </c>
      <c r="E459" s="12" t="s">
        <v>1032</v>
      </c>
      <c r="F459" s="172" t="s">
        <v>78</v>
      </c>
      <c r="G459" s="172" t="s">
        <v>565</v>
      </c>
    </row>
    <row r="460" spans="2:7" x14ac:dyDescent="0.2">
      <c r="B460" s="12" t="s">
        <v>27</v>
      </c>
      <c r="C460" s="172"/>
      <c r="F460" s="172"/>
      <c r="G460" s="172"/>
    </row>
    <row r="461" spans="2:7" x14ac:dyDescent="0.2">
      <c r="B461" s="12" t="s">
        <v>27</v>
      </c>
      <c r="C461" s="172"/>
      <c r="F461" s="172"/>
      <c r="G461" s="172"/>
    </row>
    <row r="462" spans="2:7" x14ac:dyDescent="0.2">
      <c r="B462" s="12" t="s">
        <v>1033</v>
      </c>
      <c r="C462" s="172"/>
      <c r="F462" s="172"/>
      <c r="G462" s="172"/>
    </row>
    <row r="463" spans="2:7" x14ac:dyDescent="0.2">
      <c r="B463" s="12" t="s">
        <v>27</v>
      </c>
      <c r="C463" s="172"/>
      <c r="F463" s="172"/>
      <c r="G463" s="172"/>
    </row>
    <row r="464" spans="2:7" x14ac:dyDescent="0.2">
      <c r="B464" s="12" t="s">
        <v>22</v>
      </c>
      <c r="C464" s="172" t="s">
        <v>381</v>
      </c>
      <c r="D464" s="12" t="s">
        <v>1034</v>
      </c>
      <c r="E464" s="12" t="s">
        <v>1035</v>
      </c>
      <c r="F464" s="172" t="s">
        <v>78</v>
      </c>
      <c r="G464" s="172" t="s">
        <v>565</v>
      </c>
    </row>
    <row r="465" spans="2:7" x14ac:dyDescent="0.2">
      <c r="B465" s="12" t="s">
        <v>57</v>
      </c>
      <c r="C465" s="172" t="s">
        <v>381</v>
      </c>
      <c r="D465" s="12" t="s">
        <v>1036</v>
      </c>
      <c r="E465" s="12" t="s">
        <v>1037</v>
      </c>
      <c r="F465" s="172" t="s">
        <v>78</v>
      </c>
      <c r="G465" s="172" t="s">
        <v>565</v>
      </c>
    </row>
    <row r="466" spans="2:7" x14ac:dyDescent="0.2">
      <c r="B466" s="12" t="s">
        <v>57</v>
      </c>
      <c r="C466" s="172" t="s">
        <v>381</v>
      </c>
      <c r="D466" s="12" t="s">
        <v>1038</v>
      </c>
      <c r="E466" s="12" t="s">
        <v>1039</v>
      </c>
      <c r="F466" s="172" t="s">
        <v>78</v>
      </c>
      <c r="G466" s="172" t="s">
        <v>565</v>
      </c>
    </row>
    <row r="467" spans="2:7" x14ac:dyDescent="0.2">
      <c r="C467" s="172"/>
      <c r="F467" s="172"/>
      <c r="G467" s="172"/>
    </row>
    <row r="468" spans="2:7" x14ac:dyDescent="0.2">
      <c r="B468" s="12" t="s">
        <v>22</v>
      </c>
      <c r="C468" s="172" t="s">
        <v>381</v>
      </c>
      <c r="D468" s="12" t="s">
        <v>1040</v>
      </c>
      <c r="E468" s="12" t="s">
        <v>1041</v>
      </c>
      <c r="F468" s="172" t="s">
        <v>78</v>
      </c>
      <c r="G468" s="172" t="s">
        <v>565</v>
      </c>
    </row>
    <row r="469" spans="2:7" x14ac:dyDescent="0.2">
      <c r="B469" s="12" t="s">
        <v>57</v>
      </c>
      <c r="C469" s="172" t="s">
        <v>381</v>
      </c>
      <c r="D469" s="12" t="s">
        <v>1042</v>
      </c>
      <c r="E469" s="12" t="s">
        <v>1043</v>
      </c>
      <c r="F469" s="172" t="s">
        <v>78</v>
      </c>
      <c r="G469" s="172" t="s">
        <v>565</v>
      </c>
    </row>
    <row r="470" spans="2:7" x14ac:dyDescent="0.2">
      <c r="B470" s="12" t="s">
        <v>57</v>
      </c>
      <c r="C470" s="172" t="s">
        <v>381</v>
      </c>
      <c r="D470" s="12" t="s">
        <v>1044</v>
      </c>
      <c r="E470" s="12" t="s">
        <v>1045</v>
      </c>
      <c r="F470" s="172" t="s">
        <v>78</v>
      </c>
      <c r="G470" s="172" t="s">
        <v>565</v>
      </c>
    </row>
    <row r="471" spans="2:7" x14ac:dyDescent="0.2">
      <c r="C471" s="172"/>
      <c r="F471" s="172"/>
      <c r="G471" s="172"/>
    </row>
    <row r="472" spans="2:7" x14ac:dyDescent="0.2">
      <c r="B472" s="12" t="s">
        <v>1046</v>
      </c>
      <c r="C472" s="172" t="s">
        <v>528</v>
      </c>
      <c r="D472" s="12" t="s">
        <v>1047</v>
      </c>
      <c r="E472" s="12" t="s">
        <v>1048</v>
      </c>
      <c r="F472" s="172" t="s">
        <v>78</v>
      </c>
      <c r="G472" s="172" t="s">
        <v>565</v>
      </c>
    </row>
    <row r="473" spans="2:7" x14ac:dyDescent="0.2">
      <c r="B473" s="12" t="s">
        <v>57</v>
      </c>
      <c r="C473" s="172" t="s">
        <v>528</v>
      </c>
      <c r="D473" s="12" t="s">
        <v>1049</v>
      </c>
      <c r="E473" s="12" t="s">
        <v>1050</v>
      </c>
      <c r="F473" s="172" t="s">
        <v>78</v>
      </c>
      <c r="G473" s="172" t="s">
        <v>565</v>
      </c>
    </row>
    <row r="474" spans="2:7" x14ac:dyDescent="0.2">
      <c r="B474" s="12" t="s">
        <v>57</v>
      </c>
      <c r="C474" s="172" t="s">
        <v>528</v>
      </c>
      <c r="D474" s="12" t="s">
        <v>1051</v>
      </c>
      <c r="E474" s="12" t="s">
        <v>1052</v>
      </c>
      <c r="F474" s="172" t="s">
        <v>78</v>
      </c>
      <c r="G474" s="172" t="s">
        <v>565</v>
      </c>
    </row>
    <row r="475" spans="2:7" x14ac:dyDescent="0.2">
      <c r="B475" s="12" t="s">
        <v>57</v>
      </c>
      <c r="C475" s="172" t="s">
        <v>528</v>
      </c>
      <c r="D475" s="12" t="s">
        <v>1053</v>
      </c>
      <c r="E475" s="12" t="s">
        <v>1054</v>
      </c>
      <c r="F475" s="172" t="s">
        <v>78</v>
      </c>
      <c r="G475" s="172" t="s">
        <v>565</v>
      </c>
    </row>
    <row r="476" spans="2:7" x14ac:dyDescent="0.2">
      <c r="B476" s="12" t="s">
        <v>57</v>
      </c>
      <c r="C476" s="172" t="s">
        <v>528</v>
      </c>
      <c r="D476" s="12" t="s">
        <v>1055</v>
      </c>
      <c r="E476" s="12" t="s">
        <v>1056</v>
      </c>
      <c r="F476" s="172" t="s">
        <v>78</v>
      </c>
      <c r="G476" s="172" t="s">
        <v>565</v>
      </c>
    </row>
    <row r="477" spans="2:7" x14ac:dyDescent="0.2">
      <c r="B477" s="12" t="s">
        <v>27</v>
      </c>
      <c r="C477" s="172"/>
      <c r="F477" s="172"/>
      <c r="G477" s="172"/>
    </row>
    <row r="478" spans="2:7" x14ac:dyDescent="0.2">
      <c r="B478" s="12" t="s">
        <v>27</v>
      </c>
      <c r="C478" s="172"/>
      <c r="F478" s="172"/>
      <c r="G478" s="172"/>
    </row>
    <row r="479" spans="2:7" x14ac:dyDescent="0.2">
      <c r="B479" s="12" t="s">
        <v>1057</v>
      </c>
      <c r="C479" s="172"/>
      <c r="F479" s="172"/>
      <c r="G479" s="172"/>
    </row>
    <row r="480" spans="2:7" x14ac:dyDescent="0.2">
      <c r="B480" s="12" t="s">
        <v>27</v>
      </c>
      <c r="C480" s="172"/>
      <c r="F480" s="172"/>
      <c r="G480" s="172"/>
    </row>
    <row r="481" spans="2:7" x14ac:dyDescent="0.2">
      <c r="B481" s="12" t="s">
        <v>22</v>
      </c>
      <c r="C481" s="172" t="s">
        <v>528</v>
      </c>
      <c r="D481" s="12" t="s">
        <v>1058</v>
      </c>
      <c r="E481" s="12" t="s">
        <v>1059</v>
      </c>
      <c r="F481" s="172" t="s">
        <v>26</v>
      </c>
      <c r="G481" s="172" t="s">
        <v>384</v>
      </c>
    </row>
    <row r="482" spans="2:7" x14ac:dyDescent="0.2">
      <c r="B482" s="12" t="s">
        <v>22</v>
      </c>
      <c r="C482" s="172" t="s">
        <v>528</v>
      </c>
      <c r="D482" s="12" t="s">
        <v>1060</v>
      </c>
      <c r="E482" s="12" t="s">
        <v>1061</v>
      </c>
      <c r="F482" s="172" t="s">
        <v>26</v>
      </c>
      <c r="G482" s="172" t="s">
        <v>384</v>
      </c>
    </row>
    <row r="483" spans="2:7" x14ac:dyDescent="0.2">
      <c r="B483" s="12" t="s">
        <v>57</v>
      </c>
      <c r="C483" s="172" t="s">
        <v>528</v>
      </c>
      <c r="D483" s="12" t="s">
        <v>1062</v>
      </c>
      <c r="E483" s="12" t="s">
        <v>1063</v>
      </c>
      <c r="F483" s="172" t="s">
        <v>26</v>
      </c>
      <c r="G483" s="172" t="s">
        <v>384</v>
      </c>
    </row>
    <row r="484" spans="2:7" x14ac:dyDescent="0.2">
      <c r="B484" s="12" t="s">
        <v>22</v>
      </c>
      <c r="C484" s="172" t="s">
        <v>528</v>
      </c>
      <c r="D484" s="12" t="s">
        <v>1064</v>
      </c>
      <c r="E484" s="12" t="s">
        <v>1065</v>
      </c>
      <c r="F484" s="172" t="s">
        <v>26</v>
      </c>
      <c r="G484" s="172" t="s">
        <v>384</v>
      </c>
    </row>
    <row r="485" spans="2:7" x14ac:dyDescent="0.2">
      <c r="B485" s="12" t="s">
        <v>27</v>
      </c>
      <c r="C485" s="172"/>
      <c r="F485" s="172"/>
      <c r="G485" s="172"/>
    </row>
    <row r="486" spans="2:7" x14ac:dyDescent="0.2">
      <c r="B486" s="12" t="s">
        <v>22</v>
      </c>
      <c r="C486" s="172" t="s">
        <v>528</v>
      </c>
      <c r="D486" s="12" t="s">
        <v>1066</v>
      </c>
      <c r="E486" s="12" t="s">
        <v>1067</v>
      </c>
      <c r="F486" s="172" t="s">
        <v>26</v>
      </c>
      <c r="G486" s="172" t="s">
        <v>384</v>
      </c>
    </row>
    <row r="487" spans="2:7" x14ac:dyDescent="0.2">
      <c r="B487" s="12" t="s">
        <v>22</v>
      </c>
      <c r="C487" s="172" t="s">
        <v>528</v>
      </c>
      <c r="D487" s="12" t="s">
        <v>1068</v>
      </c>
      <c r="E487" s="12" t="s">
        <v>1069</v>
      </c>
      <c r="F487" s="172" t="s">
        <v>26</v>
      </c>
      <c r="G487" s="172" t="s">
        <v>384</v>
      </c>
    </row>
    <row r="488" spans="2:7" x14ac:dyDescent="0.2">
      <c r="B488" s="12" t="s">
        <v>22</v>
      </c>
      <c r="C488" s="172" t="s">
        <v>528</v>
      </c>
      <c r="D488" s="12" t="s">
        <v>1070</v>
      </c>
      <c r="E488" s="12" t="s">
        <v>1071</v>
      </c>
      <c r="F488" s="172" t="s">
        <v>26</v>
      </c>
      <c r="G488" s="172" t="s">
        <v>384</v>
      </c>
    </row>
    <row r="489" spans="2:7" x14ac:dyDescent="0.2">
      <c r="B489" s="12" t="s">
        <v>22</v>
      </c>
      <c r="C489" s="172" t="s">
        <v>528</v>
      </c>
      <c r="D489" s="12" t="s">
        <v>1072</v>
      </c>
      <c r="E489" s="12" t="s">
        <v>1073</v>
      </c>
      <c r="F489" s="172" t="s">
        <v>26</v>
      </c>
      <c r="G489" s="172" t="s">
        <v>384</v>
      </c>
    </row>
    <row r="490" spans="2:7" x14ac:dyDescent="0.2">
      <c r="B490" s="12" t="s">
        <v>22</v>
      </c>
      <c r="C490" s="172" t="s">
        <v>528</v>
      </c>
      <c r="D490" s="12" t="s">
        <v>1074</v>
      </c>
      <c r="E490" s="12" t="s">
        <v>1075</v>
      </c>
      <c r="F490" s="172" t="s">
        <v>26</v>
      </c>
      <c r="G490" s="172" t="s">
        <v>384</v>
      </c>
    </row>
    <row r="491" spans="2:7" x14ac:dyDescent="0.2">
      <c r="B491" s="12" t="s">
        <v>22</v>
      </c>
      <c r="C491" s="172" t="s">
        <v>528</v>
      </c>
      <c r="D491" s="12" t="s">
        <v>1076</v>
      </c>
      <c r="E491" s="12" t="s">
        <v>1077</v>
      </c>
      <c r="F491" s="172" t="s">
        <v>26</v>
      </c>
      <c r="G491" s="172" t="s">
        <v>384</v>
      </c>
    </row>
    <row r="492" spans="2:7" x14ac:dyDescent="0.2">
      <c r="B492" s="12" t="s">
        <v>22</v>
      </c>
      <c r="C492" s="172" t="s">
        <v>528</v>
      </c>
      <c r="D492" s="12" t="s">
        <v>1078</v>
      </c>
      <c r="E492" s="12" t="s">
        <v>1079</v>
      </c>
      <c r="F492" s="172" t="s">
        <v>26</v>
      </c>
      <c r="G492" s="172" t="s">
        <v>384</v>
      </c>
    </row>
    <row r="493" spans="2:7" x14ac:dyDescent="0.2">
      <c r="B493" s="12" t="s">
        <v>22</v>
      </c>
      <c r="C493" s="172" t="s">
        <v>528</v>
      </c>
      <c r="D493" s="12" t="s">
        <v>1080</v>
      </c>
      <c r="E493" s="12" t="s">
        <v>1081</v>
      </c>
      <c r="F493" s="172" t="s">
        <v>26</v>
      </c>
      <c r="G493" s="172" t="s">
        <v>384</v>
      </c>
    </row>
    <row r="494" spans="2:7" x14ac:dyDescent="0.2">
      <c r="B494" s="12" t="s">
        <v>22</v>
      </c>
      <c r="C494" s="172" t="s">
        <v>528</v>
      </c>
      <c r="D494" s="12" t="s">
        <v>1082</v>
      </c>
      <c r="E494" s="12" t="s">
        <v>1083</v>
      </c>
      <c r="F494" s="172" t="s">
        <v>26</v>
      </c>
      <c r="G494" s="172" t="s">
        <v>384</v>
      </c>
    </row>
    <row r="495" spans="2:7" x14ac:dyDescent="0.2">
      <c r="B495" s="12" t="s">
        <v>22</v>
      </c>
      <c r="C495" s="172" t="s">
        <v>528</v>
      </c>
      <c r="D495" s="12" t="s">
        <v>1084</v>
      </c>
      <c r="E495" s="12" t="s">
        <v>1085</v>
      </c>
      <c r="F495" s="172" t="s">
        <v>26</v>
      </c>
      <c r="G495" s="172" t="s">
        <v>384</v>
      </c>
    </row>
    <row r="496" spans="2:7" x14ac:dyDescent="0.2">
      <c r="B496" s="12" t="s">
        <v>27</v>
      </c>
      <c r="C496" s="172"/>
      <c r="F496" s="172"/>
      <c r="G496" s="172"/>
    </row>
    <row r="497" spans="2:7" x14ac:dyDescent="0.2">
      <c r="B497" s="12" t="s">
        <v>1086</v>
      </c>
      <c r="C497" s="172"/>
      <c r="F497" s="172"/>
      <c r="G497" s="172"/>
    </row>
    <row r="498" spans="2:7" x14ac:dyDescent="0.2">
      <c r="B498" s="12" t="s">
        <v>27</v>
      </c>
      <c r="C498" s="172"/>
      <c r="F498" s="172"/>
      <c r="G498" s="172"/>
    </row>
    <row r="499" spans="2:7" x14ac:dyDescent="0.2">
      <c r="B499" s="12" t="s">
        <v>57</v>
      </c>
      <c r="C499" s="172" t="s">
        <v>381</v>
      </c>
      <c r="D499" s="12" t="s">
        <v>1087</v>
      </c>
      <c r="E499" s="12" t="s">
        <v>1088</v>
      </c>
      <c r="F499" s="172" t="s">
        <v>26</v>
      </c>
      <c r="G499" s="172" t="s">
        <v>384</v>
      </c>
    </row>
    <row r="500" spans="2:7" x14ac:dyDescent="0.2">
      <c r="B500" s="12" t="s">
        <v>57</v>
      </c>
      <c r="C500" s="172" t="s">
        <v>381</v>
      </c>
      <c r="D500" s="12" t="s">
        <v>1089</v>
      </c>
      <c r="E500" s="12" t="s">
        <v>1090</v>
      </c>
      <c r="F500" s="172" t="s">
        <v>26</v>
      </c>
      <c r="G500" s="172" t="s">
        <v>384</v>
      </c>
    </row>
    <row r="501" spans="2:7" x14ac:dyDescent="0.2">
      <c r="B501" s="12" t="s">
        <v>57</v>
      </c>
      <c r="C501" s="172" t="s">
        <v>381</v>
      </c>
      <c r="D501" s="12" t="s">
        <v>1091</v>
      </c>
      <c r="E501" s="12" t="s">
        <v>1092</v>
      </c>
      <c r="F501" s="172" t="s">
        <v>26</v>
      </c>
      <c r="G501" s="172" t="s">
        <v>384</v>
      </c>
    </row>
    <row r="502" spans="2:7" x14ac:dyDescent="0.2">
      <c r="B502" s="12" t="s">
        <v>57</v>
      </c>
      <c r="C502" s="172" t="s">
        <v>381</v>
      </c>
      <c r="D502" s="12" t="s">
        <v>1093</v>
      </c>
      <c r="E502" s="12" t="s">
        <v>1094</v>
      </c>
      <c r="F502" s="172" t="s">
        <v>26</v>
      </c>
      <c r="G502" s="172" t="s">
        <v>384</v>
      </c>
    </row>
    <row r="503" spans="2:7" x14ac:dyDescent="0.2">
      <c r="B503" s="12" t="s">
        <v>57</v>
      </c>
      <c r="C503" s="172" t="s">
        <v>381</v>
      </c>
      <c r="D503" s="12" t="s">
        <v>1095</v>
      </c>
      <c r="E503" s="12" t="s">
        <v>1096</v>
      </c>
      <c r="F503" s="172" t="s">
        <v>26</v>
      </c>
      <c r="G503" s="172" t="s">
        <v>384</v>
      </c>
    </row>
    <row r="504" spans="2:7" x14ac:dyDescent="0.2">
      <c r="B504" s="12" t="s">
        <v>57</v>
      </c>
      <c r="C504" s="172" t="s">
        <v>381</v>
      </c>
      <c r="D504" s="12" t="s">
        <v>1097</v>
      </c>
      <c r="E504" s="12" t="s">
        <v>1098</v>
      </c>
      <c r="F504" s="172" t="s">
        <v>26</v>
      </c>
      <c r="G504" s="172" t="s">
        <v>384</v>
      </c>
    </row>
    <row r="505" spans="2:7" x14ac:dyDescent="0.2">
      <c r="B505" s="12" t="s">
        <v>57</v>
      </c>
      <c r="C505" s="172" t="s">
        <v>381</v>
      </c>
      <c r="D505" s="12" t="s">
        <v>1099</v>
      </c>
      <c r="E505" s="12" t="s">
        <v>1100</v>
      </c>
      <c r="F505" s="172" t="s">
        <v>26</v>
      </c>
      <c r="G505" s="172" t="s">
        <v>384</v>
      </c>
    </row>
    <row r="506" spans="2:7" x14ac:dyDescent="0.2">
      <c r="B506" s="12" t="s">
        <v>57</v>
      </c>
      <c r="C506" s="172" t="s">
        <v>381</v>
      </c>
      <c r="D506" s="12" t="s">
        <v>1101</v>
      </c>
      <c r="E506" s="12" t="s">
        <v>1102</v>
      </c>
      <c r="F506" s="172" t="s">
        <v>26</v>
      </c>
      <c r="G506" s="172" t="s">
        <v>384</v>
      </c>
    </row>
    <row r="507" spans="2:7" x14ac:dyDescent="0.2">
      <c r="B507" s="12" t="s">
        <v>27</v>
      </c>
      <c r="C507" s="172"/>
      <c r="F507" s="172"/>
      <c r="G507" s="17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2">
    <tabColor rgb="FFFFC000"/>
  </sheetPr>
  <dimension ref="A1:AB310"/>
  <sheetViews>
    <sheetView zoomScale="85" workbookViewId="0">
      <selection activeCell="F3" sqref="F3"/>
    </sheetView>
  </sheetViews>
  <sheetFormatPr defaultColWidth="9.140625" defaultRowHeight="12.75" x14ac:dyDescent="0.2"/>
  <cols>
    <col min="1" max="1" width="11.85546875" customWidth="1"/>
    <col min="2" max="2" width="29.85546875" bestFit="1" customWidth="1"/>
    <col min="3" max="3" width="62.5703125" bestFit="1" customWidth="1"/>
    <col min="4" max="4" width="15.140625" bestFit="1" customWidth="1"/>
    <col min="5" max="14" width="16.140625" bestFit="1" customWidth="1"/>
    <col min="15" max="18" width="16.85546875" bestFit="1" customWidth="1"/>
    <col min="19" max="26" width="17.85546875" bestFit="1" customWidth="1"/>
    <col min="28" max="28" width="4.42578125" bestFit="1" customWidth="1"/>
  </cols>
  <sheetData>
    <row r="1" spans="1:28" x14ac:dyDescent="0.2">
      <c r="A1" s="1" t="s">
        <v>1103</v>
      </c>
      <c r="B1" s="12" t="s">
        <v>12</v>
      </c>
    </row>
    <row r="3" spans="1:28" ht="15" customHeight="1" x14ac:dyDescent="0.2"/>
    <row r="4" spans="1:28" ht="20.25" customHeight="1" x14ac:dyDescent="0.2">
      <c r="E4" s="194" t="s">
        <v>1104</v>
      </c>
    </row>
    <row r="5" spans="1:28" x14ac:dyDescent="0.2">
      <c r="A5" s="175" t="s">
        <v>14</v>
      </c>
      <c r="B5" s="175" t="s">
        <v>1</v>
      </c>
      <c r="C5" s="175" t="s">
        <v>1105</v>
      </c>
      <c r="D5" s="175" t="s">
        <v>1106</v>
      </c>
      <c r="E5" s="175" t="s">
        <v>1107</v>
      </c>
      <c r="F5" s="175" t="s">
        <v>1108</v>
      </c>
      <c r="G5" s="175" t="s">
        <v>1109</v>
      </c>
      <c r="H5" s="175" t="s">
        <v>1110</v>
      </c>
      <c r="I5" s="175" t="s">
        <v>1111</v>
      </c>
      <c r="J5" s="175" t="s">
        <v>1112</v>
      </c>
      <c r="K5" s="175" t="s">
        <v>1113</v>
      </c>
      <c r="L5" s="175" t="s">
        <v>1114</v>
      </c>
      <c r="M5" s="175" t="s">
        <v>1115</v>
      </c>
      <c r="N5" s="175" t="s">
        <v>1116</v>
      </c>
      <c r="O5" s="175" t="s">
        <v>1117</v>
      </c>
      <c r="P5" s="175" t="s">
        <v>1118</v>
      </c>
      <c r="Q5" s="175" t="s">
        <v>1119</v>
      </c>
      <c r="R5" s="175" t="s">
        <v>1120</v>
      </c>
      <c r="S5" s="175" t="s">
        <v>1121</v>
      </c>
      <c r="T5" s="175" t="s">
        <v>1122</v>
      </c>
      <c r="U5" s="175" t="s">
        <v>1123</v>
      </c>
      <c r="V5" s="175" t="s">
        <v>1124</v>
      </c>
      <c r="W5" s="175" t="s">
        <v>1125</v>
      </c>
      <c r="X5" s="175" t="s">
        <v>1126</v>
      </c>
      <c r="Y5" s="175" t="s">
        <v>1127</v>
      </c>
      <c r="Z5" s="175" t="s">
        <v>1128</v>
      </c>
      <c r="AB5" s="190" t="s">
        <v>1129</v>
      </c>
    </row>
    <row r="6" spans="1:28" x14ac:dyDescent="0.2">
      <c r="A6" s="192" t="s">
        <v>1130</v>
      </c>
      <c r="B6" s="192"/>
      <c r="C6" s="192"/>
      <c r="D6" s="192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</row>
    <row r="7" spans="1:28" x14ac:dyDescent="0.2">
      <c r="A7" s="191" t="s">
        <v>1131</v>
      </c>
      <c r="B7" s="191" t="s">
        <v>24</v>
      </c>
      <c r="C7" s="191" t="s">
        <v>25</v>
      </c>
      <c r="D7" s="191" t="s">
        <v>26</v>
      </c>
      <c r="E7" s="353">
        <v>8.2165999999999997</v>
      </c>
      <c r="F7" s="353">
        <v>8.1534999999999993</v>
      </c>
      <c r="G7" s="353">
        <v>8.9413999999999998</v>
      </c>
      <c r="H7" s="353">
        <v>9.3650000000000002</v>
      </c>
      <c r="I7" s="353">
        <v>9.6140000000000008</v>
      </c>
      <c r="J7" s="353">
        <v>9.86</v>
      </c>
      <c r="K7" s="353">
        <v>10.8026</v>
      </c>
      <c r="L7" s="353">
        <v>10.9444</v>
      </c>
      <c r="M7" s="353">
        <v>11.7308</v>
      </c>
      <c r="N7" s="353">
        <v>11.8332</v>
      </c>
      <c r="O7" s="353">
        <v>1.66E-2</v>
      </c>
      <c r="P7" s="353">
        <v>5.7700000000000001E-2</v>
      </c>
      <c r="Q7" s="353">
        <v>2.5399999999999999E-2</v>
      </c>
      <c r="R7" s="353">
        <v>2.2000000000000001E-3</v>
      </c>
      <c r="S7" s="353">
        <v>0.1552</v>
      </c>
      <c r="T7" s="353">
        <v>0.50329999999999997</v>
      </c>
      <c r="U7" s="353">
        <v>0.21179999999999999</v>
      </c>
      <c r="V7" s="353">
        <v>1.9199999999999998E-2</v>
      </c>
      <c r="W7" s="353">
        <v>2.5999999999999999E-3</v>
      </c>
      <c r="X7" s="353">
        <v>2.5999999999999999E-3</v>
      </c>
      <c r="Y7" s="353">
        <v>3.3E-3</v>
      </c>
      <c r="Z7" s="353">
        <v>1E-4</v>
      </c>
      <c r="AB7">
        <v>1</v>
      </c>
    </row>
    <row r="8" spans="1:28" x14ac:dyDescent="0.2">
      <c r="A8" s="191" t="s">
        <v>1132</v>
      </c>
      <c r="B8" s="191" t="s">
        <v>28</v>
      </c>
      <c r="C8" s="191" t="s">
        <v>29</v>
      </c>
      <c r="D8" s="191" t="s">
        <v>26</v>
      </c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>
        <v>7.9500000000000001E-2</v>
      </c>
      <c r="P8" s="353">
        <v>0.1018</v>
      </c>
      <c r="Q8" s="353">
        <v>0.1482</v>
      </c>
      <c r="R8" s="353">
        <v>3.3999999999999998E-3</v>
      </c>
      <c r="S8" s="353">
        <v>0.1033</v>
      </c>
      <c r="T8" s="353">
        <v>0.12839999999999999</v>
      </c>
      <c r="U8" s="353">
        <v>0.1341</v>
      </c>
      <c r="V8" s="353">
        <v>3.3999999999999998E-3</v>
      </c>
      <c r="W8" s="353">
        <v>7.1499999999999994E-2</v>
      </c>
      <c r="X8" s="353">
        <v>0.1017</v>
      </c>
      <c r="Y8" s="353">
        <v>0.1217</v>
      </c>
      <c r="Z8" s="353">
        <v>3.0000000000000001E-3</v>
      </c>
      <c r="AB8">
        <v>1</v>
      </c>
    </row>
    <row r="9" spans="1:28" x14ac:dyDescent="0.2">
      <c r="A9" s="191" t="s">
        <v>1131</v>
      </c>
      <c r="B9" s="191" t="s">
        <v>30</v>
      </c>
      <c r="C9" s="191" t="s">
        <v>31</v>
      </c>
      <c r="D9" s="191" t="s">
        <v>26</v>
      </c>
      <c r="E9" s="353">
        <v>41.887700000000002</v>
      </c>
      <c r="F9" s="353">
        <v>39.287999999999997</v>
      </c>
      <c r="G9" s="353">
        <v>36.542200000000001</v>
      </c>
      <c r="H9" s="353">
        <v>38.280299999999997</v>
      </c>
      <c r="I9" s="353">
        <v>39.533200000000001</v>
      </c>
      <c r="J9" s="353">
        <v>39.939900000000002</v>
      </c>
      <c r="K9" s="353">
        <v>38.338500000000003</v>
      </c>
      <c r="L9" s="353">
        <v>38.360999999999997</v>
      </c>
      <c r="M9" s="353">
        <v>36.806199999999997</v>
      </c>
      <c r="N9" s="353">
        <v>36.677999999999997</v>
      </c>
      <c r="O9" s="353">
        <v>8.2400000000000001E-2</v>
      </c>
      <c r="P9" s="353">
        <v>7.0599999999999996E-2</v>
      </c>
      <c r="Q9" s="353">
        <v>0.12130000000000001</v>
      </c>
      <c r="R9" s="353">
        <v>4.0000000000000001E-3</v>
      </c>
      <c r="S9" s="353">
        <v>1.03E-2</v>
      </c>
      <c r="T9" s="353">
        <v>5.8999999999999999E-3</v>
      </c>
      <c r="U9" s="353">
        <v>7.4000000000000003E-3</v>
      </c>
      <c r="V9" s="353">
        <v>2.0000000000000001E-4</v>
      </c>
      <c r="W9" s="353">
        <v>0.19470000000000001</v>
      </c>
      <c r="X9" s="353">
        <v>0.17510000000000001</v>
      </c>
      <c r="Y9" s="353">
        <v>0.31940000000000002</v>
      </c>
      <c r="Z9" s="353">
        <v>8.6999999999999994E-3</v>
      </c>
      <c r="AB9">
        <v>1</v>
      </c>
    </row>
    <row r="10" spans="1:28" x14ac:dyDescent="0.2">
      <c r="A10" s="191" t="s">
        <v>1131</v>
      </c>
      <c r="B10" s="191" t="s">
        <v>32</v>
      </c>
      <c r="C10" s="191" t="s">
        <v>33</v>
      </c>
      <c r="D10" s="191" t="s">
        <v>34</v>
      </c>
      <c r="E10" s="353">
        <v>2.7997999999999998</v>
      </c>
      <c r="F10" s="353">
        <v>2.8081</v>
      </c>
      <c r="G10" s="353">
        <v>2.7166000000000001</v>
      </c>
      <c r="H10" s="353">
        <v>2.867</v>
      </c>
      <c r="I10" s="353">
        <v>2.9603999999999999</v>
      </c>
      <c r="J10" s="353">
        <v>3.0246</v>
      </c>
      <c r="K10" s="353">
        <v>3.0604</v>
      </c>
      <c r="L10" s="353">
        <v>3.0960999999999999</v>
      </c>
      <c r="M10" s="353">
        <v>3.1265999999999998</v>
      </c>
      <c r="N10" s="353">
        <v>3.1509999999999998</v>
      </c>
      <c r="O10" s="353">
        <v>6.2700000000000006E-2</v>
      </c>
      <c r="P10" s="353">
        <v>0.09</v>
      </c>
      <c r="Q10" s="353">
        <v>0.17730000000000001</v>
      </c>
      <c r="R10" s="353">
        <v>3.3E-3</v>
      </c>
      <c r="S10" s="353">
        <v>5.91E-2</v>
      </c>
      <c r="T10" s="353">
        <v>9.1399999999999995E-2</v>
      </c>
      <c r="U10" s="353">
        <v>0.13150000000000001</v>
      </c>
      <c r="V10" s="353">
        <v>1.4E-3</v>
      </c>
      <c r="W10" s="353">
        <v>7.4200000000000002E-2</v>
      </c>
      <c r="X10" s="353">
        <v>0.1447</v>
      </c>
      <c r="Y10" s="353">
        <v>0.1595</v>
      </c>
      <c r="Z10" s="353">
        <v>4.8999999999999998E-3</v>
      </c>
      <c r="AB10">
        <v>1</v>
      </c>
    </row>
    <row r="11" spans="1:28" x14ac:dyDescent="0.2">
      <c r="A11" s="191" t="s">
        <v>1131</v>
      </c>
      <c r="B11" s="191" t="s">
        <v>35</v>
      </c>
      <c r="C11" s="191" t="s">
        <v>36</v>
      </c>
      <c r="D11" s="191" t="s">
        <v>26</v>
      </c>
      <c r="E11" s="353">
        <v>9.6248000000000005</v>
      </c>
      <c r="F11" s="353">
        <v>9.5601000000000003</v>
      </c>
      <c r="G11" s="353">
        <v>9.2921999999999993</v>
      </c>
      <c r="H11" s="353">
        <v>9.2078000000000007</v>
      </c>
      <c r="I11" s="353">
        <v>8.8589000000000002</v>
      </c>
      <c r="J11" s="353">
        <v>8.7143999999999995</v>
      </c>
      <c r="K11" s="353">
        <v>8.5721000000000007</v>
      </c>
      <c r="L11" s="353">
        <v>8.4334000000000007</v>
      </c>
      <c r="M11" s="353">
        <v>8.2994000000000003</v>
      </c>
      <c r="N11" s="353">
        <v>8.1659000000000006</v>
      </c>
      <c r="O11" s="353">
        <v>8.9200000000000002E-2</v>
      </c>
      <c r="P11" s="353">
        <v>0.1211</v>
      </c>
      <c r="Q11" s="353">
        <v>0.1084</v>
      </c>
      <c r="R11" s="353">
        <v>4.4000000000000003E-3</v>
      </c>
      <c r="S11" s="353">
        <v>8.6499999999999994E-2</v>
      </c>
      <c r="T11" s="353">
        <v>0.12570000000000001</v>
      </c>
      <c r="U11" s="353">
        <v>6.7400000000000002E-2</v>
      </c>
      <c r="V11" s="353">
        <v>3.0999999999999999E-3</v>
      </c>
      <c r="W11" s="353">
        <v>0.1079</v>
      </c>
      <c r="X11" s="353">
        <v>0.17180000000000001</v>
      </c>
      <c r="Y11" s="353">
        <v>0.1091</v>
      </c>
      <c r="Z11" s="353">
        <v>5.4000000000000003E-3</v>
      </c>
      <c r="AB11">
        <v>1</v>
      </c>
    </row>
    <row r="12" spans="1:28" x14ac:dyDescent="0.2">
      <c r="A12" s="191" t="s">
        <v>1131</v>
      </c>
      <c r="B12" s="191" t="s">
        <v>37</v>
      </c>
      <c r="C12" s="191" t="s">
        <v>38</v>
      </c>
      <c r="D12" s="191" t="s">
        <v>26</v>
      </c>
      <c r="E12" s="353">
        <v>0.65449999999999997</v>
      </c>
      <c r="F12" s="353">
        <v>0.91400000000000003</v>
      </c>
      <c r="G12" s="353">
        <v>0.90459999999999996</v>
      </c>
      <c r="H12" s="353">
        <v>0.90290000000000004</v>
      </c>
      <c r="I12" s="353">
        <v>0.88959999999999995</v>
      </c>
      <c r="J12" s="353">
        <v>0.86970000000000003</v>
      </c>
      <c r="K12" s="353">
        <v>0.84850000000000003</v>
      </c>
      <c r="L12" s="353">
        <v>0.85029999999999994</v>
      </c>
      <c r="M12" s="353">
        <v>0.85240000000000005</v>
      </c>
      <c r="N12" s="353">
        <v>0.85429999999999995</v>
      </c>
      <c r="O12" s="353"/>
      <c r="P12" s="353"/>
      <c r="Q12" s="353"/>
      <c r="R12" s="353"/>
      <c r="S12" s="353"/>
      <c r="T12" s="353"/>
      <c r="U12" s="353"/>
      <c r="V12" s="353"/>
      <c r="W12" s="353"/>
      <c r="X12" s="353"/>
      <c r="Y12" s="353"/>
      <c r="Z12" s="353"/>
    </row>
    <row r="13" spans="1:28" x14ac:dyDescent="0.2">
      <c r="A13" s="191" t="s">
        <v>1132</v>
      </c>
      <c r="B13" s="191" t="s">
        <v>39</v>
      </c>
      <c r="C13" s="191" t="s">
        <v>40</v>
      </c>
      <c r="D13" s="191" t="s">
        <v>26</v>
      </c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53"/>
      <c r="Z13" s="353"/>
    </row>
    <row r="14" spans="1:28" x14ac:dyDescent="0.2">
      <c r="A14" s="191" t="s">
        <v>1132</v>
      </c>
      <c r="B14" s="191" t="s">
        <v>41</v>
      </c>
      <c r="C14" s="191" t="s">
        <v>42</v>
      </c>
      <c r="D14" s="191" t="s">
        <v>26</v>
      </c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>
        <v>7.8799999999999995E-2</v>
      </c>
      <c r="P14" s="353">
        <v>0.1045</v>
      </c>
      <c r="Q14" s="353">
        <v>0.15049999999999999</v>
      </c>
      <c r="R14" s="353">
        <v>3.5000000000000001E-3</v>
      </c>
      <c r="S14" s="353">
        <v>0.1018</v>
      </c>
      <c r="T14" s="353">
        <v>0.12859999999999999</v>
      </c>
      <c r="U14" s="353">
        <v>0.13289999999999999</v>
      </c>
      <c r="V14" s="353">
        <v>3.3999999999999998E-3</v>
      </c>
      <c r="W14" s="353">
        <v>6.9599999999999995E-2</v>
      </c>
      <c r="X14" s="353">
        <v>0.1051</v>
      </c>
      <c r="Y14" s="353">
        <v>0.1181</v>
      </c>
      <c r="Z14" s="353">
        <v>3.2000000000000002E-3</v>
      </c>
      <c r="AB14">
        <v>1</v>
      </c>
    </row>
    <row r="15" spans="1:28" x14ac:dyDescent="0.2">
      <c r="A15" s="191" t="s">
        <v>1131</v>
      </c>
      <c r="B15" s="191" t="s">
        <v>43</v>
      </c>
      <c r="C15" s="191" t="s">
        <v>44</v>
      </c>
      <c r="D15" s="191" t="s">
        <v>26</v>
      </c>
      <c r="E15" s="353">
        <v>12.5601</v>
      </c>
      <c r="F15" s="353">
        <v>12.4756</v>
      </c>
      <c r="G15" s="353">
        <v>12.900399999999999</v>
      </c>
      <c r="H15" s="353">
        <v>13.482100000000001</v>
      </c>
      <c r="I15" s="353">
        <v>13.7125</v>
      </c>
      <c r="J15" s="353">
        <v>13.5753</v>
      </c>
      <c r="K15" s="353">
        <v>13.3842</v>
      </c>
      <c r="L15" s="353">
        <v>13.136100000000001</v>
      </c>
      <c r="M15" s="353">
        <v>12.8963</v>
      </c>
      <c r="N15" s="353">
        <v>12.6584</v>
      </c>
      <c r="O15" s="353">
        <v>0.1215</v>
      </c>
      <c r="P15" s="353">
        <v>0.1114</v>
      </c>
      <c r="Q15" s="353">
        <v>0.12790000000000001</v>
      </c>
      <c r="R15" s="353">
        <v>5.3E-3</v>
      </c>
      <c r="S15" s="353">
        <v>8.6800000000000002E-2</v>
      </c>
      <c r="T15" s="353">
        <v>8.9200000000000002E-2</v>
      </c>
      <c r="U15" s="353">
        <v>6.5299999999999997E-2</v>
      </c>
      <c r="V15" s="353">
        <v>2E-3</v>
      </c>
      <c r="W15" s="353">
        <v>0.13239999999999999</v>
      </c>
      <c r="X15" s="353">
        <v>0.14860000000000001</v>
      </c>
      <c r="Y15" s="353">
        <v>0.1042</v>
      </c>
      <c r="Z15" s="353">
        <v>5.4000000000000003E-3</v>
      </c>
      <c r="AB15">
        <v>1</v>
      </c>
    </row>
    <row r="16" spans="1:28" x14ac:dyDescent="0.2">
      <c r="A16" s="192" t="s">
        <v>1133</v>
      </c>
      <c r="B16" s="192"/>
      <c r="C16" s="192"/>
      <c r="D16" s="192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4"/>
      <c r="Q16" s="354"/>
      <c r="R16" s="354"/>
      <c r="S16" s="354"/>
      <c r="T16" s="354"/>
      <c r="U16" s="354"/>
      <c r="V16" s="354"/>
      <c r="W16" s="354"/>
      <c r="X16" s="354"/>
      <c r="Y16" s="354"/>
      <c r="Z16" s="354"/>
    </row>
    <row r="17" spans="1:28" x14ac:dyDescent="0.2">
      <c r="A17" s="191" t="s">
        <v>1134</v>
      </c>
      <c r="B17" s="191" t="s">
        <v>24</v>
      </c>
      <c r="C17" s="191" t="s">
        <v>25</v>
      </c>
      <c r="D17" s="191" t="s">
        <v>26</v>
      </c>
      <c r="E17" s="353">
        <v>4.4580000000000002</v>
      </c>
      <c r="F17" s="353">
        <v>4.4739000000000004</v>
      </c>
      <c r="G17" s="353">
        <v>4.9141000000000004</v>
      </c>
      <c r="H17" s="353">
        <v>5.1421000000000001</v>
      </c>
      <c r="I17" s="353">
        <v>5.2767999999999997</v>
      </c>
      <c r="J17" s="353">
        <v>5.4248000000000003</v>
      </c>
      <c r="K17" s="353">
        <v>5.9561999999999999</v>
      </c>
      <c r="L17" s="353">
        <v>6.0431999999999997</v>
      </c>
      <c r="M17" s="353">
        <v>6.4806999999999997</v>
      </c>
      <c r="N17" s="353">
        <v>6.5387000000000004</v>
      </c>
      <c r="O17" s="353">
        <v>1.9400000000000001E-2</v>
      </c>
      <c r="P17" s="353">
        <v>6.7100000000000007E-2</v>
      </c>
      <c r="Q17" s="353">
        <v>2.98E-2</v>
      </c>
      <c r="R17" s="353">
        <v>2.5999999999999999E-3</v>
      </c>
      <c r="S17" s="353">
        <v>0.152</v>
      </c>
      <c r="T17" s="353">
        <v>0.49299999999999999</v>
      </c>
      <c r="U17" s="353">
        <v>0.2074</v>
      </c>
      <c r="V17" s="353">
        <v>1.8800000000000001E-2</v>
      </c>
      <c r="W17" s="353">
        <v>3.0000000000000001E-3</v>
      </c>
      <c r="X17" s="353">
        <v>3.0000000000000001E-3</v>
      </c>
      <c r="Y17" s="353">
        <v>3.7000000000000002E-3</v>
      </c>
      <c r="Z17" s="353">
        <v>2.0000000000000001E-4</v>
      </c>
      <c r="AB17">
        <v>1</v>
      </c>
    </row>
    <row r="18" spans="1:28" x14ac:dyDescent="0.2">
      <c r="A18" s="191" t="s">
        <v>616</v>
      </c>
      <c r="B18" s="191" t="s">
        <v>28</v>
      </c>
      <c r="C18" s="191" t="s">
        <v>29</v>
      </c>
      <c r="D18" s="191" t="s">
        <v>26</v>
      </c>
      <c r="E18" s="353"/>
      <c r="F18" s="353"/>
      <c r="G18" s="353"/>
      <c r="H18" s="353"/>
      <c r="I18" s="353"/>
      <c r="J18" s="353"/>
      <c r="K18" s="353"/>
      <c r="L18" s="353"/>
      <c r="M18" s="353"/>
      <c r="N18" s="353"/>
      <c r="O18" s="353">
        <v>7.9500000000000001E-2</v>
      </c>
      <c r="P18" s="353">
        <v>0.1018</v>
      </c>
      <c r="Q18" s="353">
        <v>0.1482</v>
      </c>
      <c r="R18" s="353">
        <v>3.3999999999999998E-3</v>
      </c>
      <c r="S18" s="353">
        <v>0.1033</v>
      </c>
      <c r="T18" s="353">
        <v>0.12839999999999999</v>
      </c>
      <c r="U18" s="353">
        <v>0.1341</v>
      </c>
      <c r="V18" s="353">
        <v>3.3999999999999998E-3</v>
      </c>
      <c r="W18" s="353">
        <v>7.1499999999999994E-2</v>
      </c>
      <c r="X18" s="353">
        <v>0.1017</v>
      </c>
      <c r="Y18" s="353">
        <v>0.1217</v>
      </c>
      <c r="Z18" s="353">
        <v>3.0000000000000001E-3</v>
      </c>
      <c r="AB18">
        <v>1</v>
      </c>
    </row>
    <row r="19" spans="1:28" x14ac:dyDescent="0.2">
      <c r="A19" s="191" t="s">
        <v>1134</v>
      </c>
      <c r="B19" s="191" t="s">
        <v>30</v>
      </c>
      <c r="C19" s="191" t="s">
        <v>31</v>
      </c>
      <c r="D19" s="191" t="s">
        <v>26</v>
      </c>
      <c r="E19" s="353">
        <v>24.514099999999999</v>
      </c>
      <c r="F19" s="353">
        <v>23.2532</v>
      </c>
      <c r="G19" s="353">
        <v>21.662700000000001</v>
      </c>
      <c r="H19" s="353">
        <v>22.672000000000001</v>
      </c>
      <c r="I19" s="353">
        <v>23.404900000000001</v>
      </c>
      <c r="J19" s="353">
        <v>23.702400000000001</v>
      </c>
      <c r="K19" s="353">
        <v>22.801300000000001</v>
      </c>
      <c r="L19" s="353">
        <v>22.847799999999999</v>
      </c>
      <c r="M19" s="353">
        <v>21.9328</v>
      </c>
      <c r="N19" s="353">
        <v>21.8614</v>
      </c>
      <c r="O19" s="353">
        <v>7.7899999999999997E-2</v>
      </c>
      <c r="P19" s="353">
        <v>6.6799999999999998E-2</v>
      </c>
      <c r="Q19" s="353">
        <v>0.1147</v>
      </c>
      <c r="R19" s="353">
        <v>3.8E-3</v>
      </c>
      <c r="S19" s="353">
        <v>1.0500000000000001E-2</v>
      </c>
      <c r="T19" s="353">
        <v>6.0000000000000001E-3</v>
      </c>
      <c r="U19" s="353">
        <v>7.4999999999999997E-3</v>
      </c>
      <c r="V19" s="353">
        <v>2.0000000000000001E-4</v>
      </c>
      <c r="W19" s="353">
        <v>0.19889999999999999</v>
      </c>
      <c r="X19" s="353">
        <v>0.1787</v>
      </c>
      <c r="Y19" s="353">
        <v>0.32619999999999999</v>
      </c>
      <c r="Z19" s="353">
        <v>8.8000000000000005E-3</v>
      </c>
      <c r="AB19">
        <v>1</v>
      </c>
    </row>
    <row r="20" spans="1:28" x14ac:dyDescent="0.2">
      <c r="A20" s="191" t="s">
        <v>1134</v>
      </c>
      <c r="B20" s="191" t="s">
        <v>32</v>
      </c>
      <c r="C20" s="191" t="s">
        <v>33</v>
      </c>
      <c r="D20" s="191" t="s">
        <v>34</v>
      </c>
      <c r="E20" s="353">
        <v>1.6146</v>
      </c>
      <c r="F20" s="353">
        <v>1.6372</v>
      </c>
      <c r="G20" s="353">
        <v>1.5864</v>
      </c>
      <c r="H20" s="353">
        <v>1.6726000000000001</v>
      </c>
      <c r="I20" s="353">
        <v>1.7264999999999999</v>
      </c>
      <c r="J20" s="353">
        <v>1.7682</v>
      </c>
      <c r="K20" s="353">
        <v>1.7929999999999999</v>
      </c>
      <c r="L20" s="353">
        <v>1.8165</v>
      </c>
      <c r="M20" s="353">
        <v>1.8352999999999999</v>
      </c>
      <c r="N20" s="353">
        <v>1.85</v>
      </c>
      <c r="O20" s="353">
        <v>6.2700000000000006E-2</v>
      </c>
      <c r="P20" s="353">
        <v>0.09</v>
      </c>
      <c r="Q20" s="353">
        <v>0.17730000000000001</v>
      </c>
      <c r="R20" s="353">
        <v>3.3E-3</v>
      </c>
      <c r="S20" s="353">
        <v>5.91E-2</v>
      </c>
      <c r="T20" s="353">
        <v>9.1399999999999995E-2</v>
      </c>
      <c r="U20" s="353">
        <v>0.13150000000000001</v>
      </c>
      <c r="V20" s="353">
        <v>1.4E-3</v>
      </c>
      <c r="W20" s="353">
        <v>7.4200000000000002E-2</v>
      </c>
      <c r="X20" s="353">
        <v>0.1447</v>
      </c>
      <c r="Y20" s="353">
        <v>0.1595</v>
      </c>
      <c r="Z20" s="353">
        <v>4.8999999999999998E-3</v>
      </c>
      <c r="AB20">
        <v>1</v>
      </c>
    </row>
    <row r="21" spans="1:28" x14ac:dyDescent="0.2">
      <c r="A21" s="191" t="s">
        <v>1134</v>
      </c>
      <c r="B21" s="191" t="s">
        <v>35</v>
      </c>
      <c r="C21" s="191" t="s">
        <v>36</v>
      </c>
      <c r="D21" s="191" t="s">
        <v>26</v>
      </c>
      <c r="E21" s="353">
        <v>4.8441000000000001</v>
      </c>
      <c r="F21" s="353">
        <v>4.8661000000000003</v>
      </c>
      <c r="G21" s="353">
        <v>4.7373000000000003</v>
      </c>
      <c r="H21" s="353">
        <v>4.6898999999999997</v>
      </c>
      <c r="I21" s="353">
        <v>4.5103999999999997</v>
      </c>
      <c r="J21" s="353">
        <v>4.4474999999999998</v>
      </c>
      <c r="K21" s="353">
        <v>4.3842999999999996</v>
      </c>
      <c r="L21" s="353">
        <v>4.3197000000000001</v>
      </c>
      <c r="M21" s="353">
        <v>4.2531999999999996</v>
      </c>
      <c r="N21" s="353">
        <v>4.1856999999999998</v>
      </c>
      <c r="O21" s="353">
        <v>8.9200000000000002E-2</v>
      </c>
      <c r="P21" s="353">
        <v>0.1211</v>
      </c>
      <c r="Q21" s="353">
        <v>0.1084</v>
      </c>
      <c r="R21" s="353">
        <v>4.4000000000000003E-3</v>
      </c>
      <c r="S21" s="353">
        <v>8.6499999999999994E-2</v>
      </c>
      <c r="T21" s="353">
        <v>0.12570000000000001</v>
      </c>
      <c r="U21" s="353">
        <v>6.7400000000000002E-2</v>
      </c>
      <c r="V21" s="353">
        <v>3.0999999999999999E-3</v>
      </c>
      <c r="W21" s="353">
        <v>0.1079</v>
      </c>
      <c r="X21" s="353">
        <v>0.17180000000000001</v>
      </c>
      <c r="Y21" s="353">
        <v>0.1091</v>
      </c>
      <c r="Z21" s="353">
        <v>5.4000000000000003E-3</v>
      </c>
      <c r="AB21">
        <v>1</v>
      </c>
    </row>
    <row r="22" spans="1:28" x14ac:dyDescent="0.2">
      <c r="A22" s="191" t="s">
        <v>1134</v>
      </c>
      <c r="B22" s="191" t="s">
        <v>37</v>
      </c>
      <c r="C22" s="191" t="s">
        <v>38</v>
      </c>
      <c r="D22" s="191" t="s">
        <v>26</v>
      </c>
      <c r="E22" s="353">
        <v>0.41389999999999999</v>
      </c>
      <c r="F22" s="353">
        <v>0.49070000000000003</v>
      </c>
      <c r="G22" s="353">
        <v>0.69310000000000005</v>
      </c>
      <c r="H22" s="353">
        <v>0.68700000000000006</v>
      </c>
      <c r="I22" s="353">
        <v>0.68510000000000004</v>
      </c>
      <c r="J22" s="353">
        <v>0.67469999999999997</v>
      </c>
      <c r="K22" s="353">
        <v>0.66120000000000001</v>
      </c>
      <c r="L22" s="353">
        <v>0.64649999999999996</v>
      </c>
      <c r="M22" s="353">
        <v>0.64880000000000004</v>
      </c>
      <c r="N22" s="353">
        <v>0.65069999999999995</v>
      </c>
      <c r="O22" s="353"/>
      <c r="P22" s="353"/>
      <c r="Q22" s="353"/>
      <c r="R22" s="353"/>
      <c r="S22" s="353"/>
      <c r="T22" s="353"/>
      <c r="U22" s="353"/>
      <c r="V22" s="353"/>
      <c r="W22" s="353"/>
      <c r="X22" s="353"/>
      <c r="Y22" s="353"/>
      <c r="Z22" s="353"/>
    </row>
    <row r="23" spans="1:28" x14ac:dyDescent="0.2">
      <c r="A23" s="191" t="s">
        <v>616</v>
      </c>
      <c r="B23" s="191" t="s">
        <v>39</v>
      </c>
      <c r="C23" s="191" t="s">
        <v>40</v>
      </c>
      <c r="D23" s="191" t="s">
        <v>26</v>
      </c>
      <c r="E23" s="353"/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</row>
    <row r="24" spans="1:28" x14ac:dyDescent="0.2">
      <c r="A24" s="191" t="s">
        <v>616</v>
      </c>
      <c r="B24" s="191" t="s">
        <v>41</v>
      </c>
      <c r="C24" s="191" t="s">
        <v>42</v>
      </c>
      <c r="D24" s="191" t="s">
        <v>26</v>
      </c>
      <c r="E24" s="353"/>
      <c r="F24" s="353"/>
      <c r="G24" s="353"/>
      <c r="H24" s="353"/>
      <c r="I24" s="353"/>
      <c r="J24" s="353"/>
      <c r="K24" s="353"/>
      <c r="L24" s="353"/>
      <c r="M24" s="353"/>
      <c r="N24" s="353"/>
      <c r="O24" s="353">
        <v>7.8799999999999995E-2</v>
      </c>
      <c r="P24" s="353">
        <v>0.1045</v>
      </c>
      <c r="Q24" s="353">
        <v>0.15049999999999999</v>
      </c>
      <c r="R24" s="353">
        <v>3.5000000000000001E-3</v>
      </c>
      <c r="S24" s="353">
        <v>0.1018</v>
      </c>
      <c r="T24" s="353">
        <v>0.12859999999999999</v>
      </c>
      <c r="U24" s="353">
        <v>0.13289999999999999</v>
      </c>
      <c r="V24" s="353">
        <v>3.3999999999999998E-3</v>
      </c>
      <c r="W24" s="353">
        <v>6.9599999999999995E-2</v>
      </c>
      <c r="X24" s="353">
        <v>0.1051</v>
      </c>
      <c r="Y24" s="353">
        <v>0.1181</v>
      </c>
      <c r="Z24" s="353">
        <v>3.2000000000000002E-3</v>
      </c>
      <c r="AB24">
        <v>1</v>
      </c>
    </row>
    <row r="25" spans="1:28" x14ac:dyDescent="0.2">
      <c r="A25" s="191" t="s">
        <v>1134</v>
      </c>
      <c r="B25" s="191" t="s">
        <v>43</v>
      </c>
      <c r="C25" s="191" t="s">
        <v>44</v>
      </c>
      <c r="D25" s="191" t="s">
        <v>26</v>
      </c>
      <c r="E25" s="353">
        <v>7.6306000000000003</v>
      </c>
      <c r="F25" s="353">
        <v>7.6651999999999996</v>
      </c>
      <c r="G25" s="353">
        <v>7.9389000000000003</v>
      </c>
      <c r="H25" s="353">
        <v>8.2891999999999992</v>
      </c>
      <c r="I25" s="353">
        <v>8.4275000000000002</v>
      </c>
      <c r="J25" s="353">
        <v>8.3632000000000009</v>
      </c>
      <c r="K25" s="353">
        <v>8.2632999999999992</v>
      </c>
      <c r="L25" s="353">
        <v>8.1219000000000001</v>
      </c>
      <c r="M25" s="353">
        <v>7.9776999999999996</v>
      </c>
      <c r="N25" s="353">
        <v>7.8323</v>
      </c>
      <c r="O25" s="353">
        <v>0.1215</v>
      </c>
      <c r="P25" s="353">
        <v>0.1114</v>
      </c>
      <c r="Q25" s="353">
        <v>0.12790000000000001</v>
      </c>
      <c r="R25" s="353">
        <v>5.3E-3</v>
      </c>
      <c r="S25" s="353">
        <v>8.6800000000000002E-2</v>
      </c>
      <c r="T25" s="353">
        <v>8.9200000000000002E-2</v>
      </c>
      <c r="U25" s="353">
        <v>6.5299999999999997E-2</v>
      </c>
      <c r="V25" s="353">
        <v>2E-3</v>
      </c>
      <c r="W25" s="353">
        <v>0.13239999999999999</v>
      </c>
      <c r="X25" s="353">
        <v>0.14860000000000001</v>
      </c>
      <c r="Y25" s="353">
        <v>0.1042</v>
      </c>
      <c r="Z25" s="353">
        <v>5.4000000000000003E-3</v>
      </c>
      <c r="AB25">
        <v>1</v>
      </c>
    </row>
    <row r="26" spans="1:28" x14ac:dyDescent="0.2">
      <c r="A26" s="192" t="s">
        <v>1135</v>
      </c>
      <c r="B26" s="192"/>
      <c r="C26" s="192"/>
      <c r="D26" s="192"/>
      <c r="E26" s="354"/>
      <c r="F26" s="354"/>
      <c r="G26" s="354"/>
      <c r="H26" s="354"/>
      <c r="I26" s="354"/>
      <c r="J26" s="354"/>
      <c r="K26" s="354"/>
      <c r="L26" s="354"/>
      <c r="M26" s="354"/>
      <c r="N26" s="354"/>
      <c r="O26" s="354"/>
      <c r="P26" s="354"/>
      <c r="Q26" s="354"/>
      <c r="R26" s="354"/>
      <c r="S26" s="354"/>
      <c r="T26" s="354"/>
      <c r="U26" s="354"/>
      <c r="V26" s="354"/>
      <c r="W26" s="354"/>
      <c r="X26" s="354"/>
      <c r="Y26" s="354"/>
      <c r="Z26" s="354"/>
    </row>
    <row r="27" spans="1:28" x14ac:dyDescent="0.2">
      <c r="A27" s="191" t="s">
        <v>412</v>
      </c>
      <c r="B27" s="191" t="s">
        <v>24</v>
      </c>
      <c r="C27" s="191" t="s">
        <v>25</v>
      </c>
      <c r="D27" s="191" t="s">
        <v>26</v>
      </c>
      <c r="E27" s="353">
        <v>6.6054000000000004</v>
      </c>
      <c r="F27" s="353">
        <v>6.6577999999999999</v>
      </c>
      <c r="G27" s="353">
        <v>7.2935999999999996</v>
      </c>
      <c r="H27" s="353">
        <v>7.4551999999999996</v>
      </c>
      <c r="I27" s="353">
        <v>7.6546000000000003</v>
      </c>
      <c r="J27" s="353">
        <v>7.8266</v>
      </c>
      <c r="K27" s="353">
        <v>8.5413999999999994</v>
      </c>
      <c r="L27" s="353">
        <v>8.6189</v>
      </c>
      <c r="M27" s="353">
        <v>9.1966000000000001</v>
      </c>
      <c r="N27" s="353">
        <v>9.2342999999999993</v>
      </c>
      <c r="O27" s="353">
        <v>3.1099999999999999E-2</v>
      </c>
      <c r="P27" s="353">
        <v>0.10199999999999999</v>
      </c>
      <c r="Q27" s="353">
        <v>4.9299999999999997E-2</v>
      </c>
      <c r="R27" s="353">
        <v>4.0000000000000001E-3</v>
      </c>
      <c r="S27" s="353">
        <v>0.13300000000000001</v>
      </c>
      <c r="T27" s="353">
        <v>0.43219999999999997</v>
      </c>
      <c r="U27" s="353">
        <v>0.18129999999999999</v>
      </c>
      <c r="V27" s="353">
        <v>1.6500000000000001E-2</v>
      </c>
      <c r="W27" s="353">
        <v>1.5100000000000001E-2</v>
      </c>
      <c r="X27" s="353">
        <v>1.55E-2</v>
      </c>
      <c r="Y27" s="353">
        <v>1.9199999999999998E-2</v>
      </c>
      <c r="Z27" s="353">
        <v>8.0000000000000004E-4</v>
      </c>
      <c r="AB27">
        <v>1</v>
      </c>
    </row>
    <row r="28" spans="1:28" x14ac:dyDescent="0.2">
      <c r="A28" s="191" t="s">
        <v>601</v>
      </c>
      <c r="B28" s="191" t="s">
        <v>28</v>
      </c>
      <c r="C28" s="191" t="s">
        <v>29</v>
      </c>
      <c r="D28" s="191" t="s">
        <v>26</v>
      </c>
      <c r="E28" s="353"/>
      <c r="F28" s="353"/>
      <c r="G28" s="353"/>
      <c r="H28" s="353"/>
      <c r="I28" s="353"/>
      <c r="J28" s="353"/>
      <c r="K28" s="353"/>
      <c r="L28" s="353"/>
      <c r="M28" s="353"/>
      <c r="N28" s="353"/>
      <c r="O28" s="353">
        <v>7.9500000000000001E-2</v>
      </c>
      <c r="P28" s="353">
        <v>0.1018</v>
      </c>
      <c r="Q28" s="353">
        <v>0.1482</v>
      </c>
      <c r="R28" s="353">
        <v>3.3999999999999998E-3</v>
      </c>
      <c r="S28" s="353">
        <v>0.1033</v>
      </c>
      <c r="T28" s="353">
        <v>0.12839999999999999</v>
      </c>
      <c r="U28" s="353">
        <v>0.1341</v>
      </c>
      <c r="V28" s="353">
        <v>3.3999999999999998E-3</v>
      </c>
      <c r="W28" s="353">
        <v>7.1499999999999994E-2</v>
      </c>
      <c r="X28" s="353">
        <v>0.1017</v>
      </c>
      <c r="Y28" s="353">
        <v>0.1217</v>
      </c>
      <c r="Z28" s="353">
        <v>3.0000000000000001E-3</v>
      </c>
      <c r="AB28">
        <v>1</v>
      </c>
    </row>
    <row r="29" spans="1:28" x14ac:dyDescent="0.2">
      <c r="A29" s="191" t="s">
        <v>412</v>
      </c>
      <c r="B29" s="191" t="s">
        <v>30</v>
      </c>
      <c r="C29" s="191" t="s">
        <v>31</v>
      </c>
      <c r="D29" s="191" t="s">
        <v>26</v>
      </c>
      <c r="E29" s="353">
        <v>44.8429</v>
      </c>
      <c r="F29" s="353">
        <v>42.721600000000002</v>
      </c>
      <c r="G29" s="353">
        <v>39.695</v>
      </c>
      <c r="H29" s="353">
        <v>40.581600000000002</v>
      </c>
      <c r="I29" s="353">
        <v>41.915999999999997</v>
      </c>
      <c r="J29" s="353">
        <v>42.218299999999999</v>
      </c>
      <c r="K29" s="353">
        <v>40.367899999999999</v>
      </c>
      <c r="L29" s="353">
        <v>40.229900000000001</v>
      </c>
      <c r="M29" s="353">
        <v>38.425600000000003</v>
      </c>
      <c r="N29" s="353">
        <v>38.116100000000003</v>
      </c>
      <c r="O29" s="353">
        <v>7.3200000000000001E-2</v>
      </c>
      <c r="P29" s="353">
        <v>6.2700000000000006E-2</v>
      </c>
      <c r="Q29" s="353">
        <v>0.1077</v>
      </c>
      <c r="R29" s="353">
        <v>3.5999999999999999E-3</v>
      </c>
      <c r="S29" s="353">
        <v>4.3E-3</v>
      </c>
      <c r="T29" s="353">
        <v>2.5000000000000001E-3</v>
      </c>
      <c r="U29" s="353">
        <v>3.0999999999999999E-3</v>
      </c>
      <c r="V29" s="353">
        <v>1E-4</v>
      </c>
      <c r="W29" s="353">
        <v>0.20730000000000001</v>
      </c>
      <c r="X29" s="353">
        <v>0.18629999999999999</v>
      </c>
      <c r="Y29" s="353">
        <v>0.34</v>
      </c>
      <c r="Z29" s="353">
        <v>9.1999999999999998E-3</v>
      </c>
      <c r="AB29">
        <v>1</v>
      </c>
    </row>
    <row r="30" spans="1:28" x14ac:dyDescent="0.2">
      <c r="A30" s="191" t="s">
        <v>412</v>
      </c>
      <c r="B30" s="191" t="s">
        <v>32</v>
      </c>
      <c r="C30" s="191" t="s">
        <v>33</v>
      </c>
      <c r="D30" s="191" t="s">
        <v>34</v>
      </c>
      <c r="E30" s="353">
        <v>2.7046999999999999</v>
      </c>
      <c r="F30" s="353">
        <v>2.6924999999999999</v>
      </c>
      <c r="G30" s="353">
        <v>2.6021000000000001</v>
      </c>
      <c r="H30" s="353">
        <v>2.68</v>
      </c>
      <c r="I30" s="353">
        <v>2.7677999999999998</v>
      </c>
      <c r="J30" s="353">
        <v>2.8191999999999999</v>
      </c>
      <c r="K30" s="353">
        <v>2.8414999999999999</v>
      </c>
      <c r="L30" s="353">
        <v>2.8631000000000002</v>
      </c>
      <c r="M30" s="353">
        <v>2.8782999999999999</v>
      </c>
      <c r="N30" s="353">
        <v>2.8874</v>
      </c>
      <c r="O30" s="353">
        <v>6.2700000000000006E-2</v>
      </c>
      <c r="P30" s="353">
        <v>0.09</v>
      </c>
      <c r="Q30" s="353">
        <v>0.17730000000000001</v>
      </c>
      <c r="R30" s="353">
        <v>3.3E-3</v>
      </c>
      <c r="S30" s="353">
        <v>5.91E-2</v>
      </c>
      <c r="T30" s="353">
        <v>9.1399999999999995E-2</v>
      </c>
      <c r="U30" s="353">
        <v>0.13150000000000001</v>
      </c>
      <c r="V30" s="353">
        <v>1.4E-3</v>
      </c>
      <c r="W30" s="353">
        <v>7.4200000000000002E-2</v>
      </c>
      <c r="X30" s="353">
        <v>0.1447</v>
      </c>
      <c r="Y30" s="353">
        <v>0.1595</v>
      </c>
      <c r="Z30" s="353">
        <v>4.8999999999999998E-3</v>
      </c>
      <c r="AB30">
        <v>1</v>
      </c>
    </row>
    <row r="31" spans="1:28" x14ac:dyDescent="0.2">
      <c r="A31" s="191" t="s">
        <v>412</v>
      </c>
      <c r="B31" s="191" t="s">
        <v>35</v>
      </c>
      <c r="C31" s="191" t="s">
        <v>36</v>
      </c>
      <c r="D31" s="191" t="s">
        <v>26</v>
      </c>
      <c r="E31" s="353">
        <v>6.7282000000000002</v>
      </c>
      <c r="F31" s="353">
        <v>6.7881999999999998</v>
      </c>
      <c r="G31" s="353">
        <v>6.5911</v>
      </c>
      <c r="H31" s="353">
        <v>6.3739999999999997</v>
      </c>
      <c r="I31" s="353">
        <v>6.1334</v>
      </c>
      <c r="J31" s="353">
        <v>6.0148999999999999</v>
      </c>
      <c r="K31" s="353">
        <v>5.8936999999999999</v>
      </c>
      <c r="L31" s="353">
        <v>5.7751999999999999</v>
      </c>
      <c r="M31" s="353">
        <v>5.6577999999999999</v>
      </c>
      <c r="N31" s="353">
        <v>5.5412999999999997</v>
      </c>
      <c r="O31" s="353">
        <v>8.9200000000000002E-2</v>
      </c>
      <c r="P31" s="353">
        <v>0.1211</v>
      </c>
      <c r="Q31" s="353">
        <v>0.1084</v>
      </c>
      <c r="R31" s="353">
        <v>4.4000000000000003E-3</v>
      </c>
      <c r="S31" s="353">
        <v>8.6499999999999994E-2</v>
      </c>
      <c r="T31" s="353">
        <v>0.12570000000000001</v>
      </c>
      <c r="U31" s="353">
        <v>6.7400000000000002E-2</v>
      </c>
      <c r="V31" s="353">
        <v>3.0999999999999999E-3</v>
      </c>
      <c r="W31" s="353">
        <v>0.1079</v>
      </c>
      <c r="X31" s="353">
        <v>0.17180000000000001</v>
      </c>
      <c r="Y31" s="353">
        <v>0.1091</v>
      </c>
      <c r="Z31" s="353">
        <v>5.4000000000000003E-3</v>
      </c>
      <c r="AB31">
        <v>1</v>
      </c>
    </row>
    <row r="32" spans="1:28" x14ac:dyDescent="0.2">
      <c r="A32" s="191" t="s">
        <v>412</v>
      </c>
      <c r="B32" s="191" t="s">
        <v>37</v>
      </c>
      <c r="C32" s="191" t="s">
        <v>38</v>
      </c>
      <c r="D32" s="191" t="s">
        <v>26</v>
      </c>
      <c r="E32" s="353">
        <v>0.99729999999999996</v>
      </c>
      <c r="F32" s="353">
        <v>1.4146000000000001</v>
      </c>
      <c r="G32" s="353">
        <v>1.3985000000000001</v>
      </c>
      <c r="H32" s="353">
        <v>1.3623000000000001</v>
      </c>
      <c r="I32" s="353">
        <v>1.3425</v>
      </c>
      <c r="J32" s="353">
        <v>1.3085</v>
      </c>
      <c r="K32" s="353">
        <v>1.2715000000000001</v>
      </c>
      <c r="L32" s="353">
        <v>1.2692000000000001</v>
      </c>
      <c r="M32" s="353">
        <v>1.2665999999999999</v>
      </c>
      <c r="N32" s="353">
        <v>1.2636000000000001</v>
      </c>
      <c r="O32" s="353"/>
      <c r="P32" s="353"/>
      <c r="Q32" s="353"/>
      <c r="R32" s="353"/>
      <c r="S32" s="353"/>
      <c r="T32" s="353"/>
      <c r="U32" s="353"/>
      <c r="V32" s="353"/>
      <c r="W32" s="353"/>
      <c r="X32" s="353"/>
      <c r="Y32" s="353"/>
      <c r="Z32" s="353"/>
    </row>
    <row r="33" spans="1:28" x14ac:dyDescent="0.2">
      <c r="A33" s="191" t="s">
        <v>601</v>
      </c>
      <c r="B33" s="191" t="s">
        <v>39</v>
      </c>
      <c r="C33" s="191" t="s">
        <v>40</v>
      </c>
      <c r="D33" s="191" t="s">
        <v>26</v>
      </c>
      <c r="E33" s="353"/>
      <c r="F33" s="353"/>
      <c r="G33" s="353"/>
      <c r="H33" s="353"/>
      <c r="I33" s="353"/>
      <c r="J33" s="353"/>
      <c r="K33" s="353"/>
      <c r="L33" s="353"/>
      <c r="M33" s="353"/>
      <c r="N33" s="353"/>
      <c r="O33" s="353"/>
      <c r="P33" s="353"/>
      <c r="Q33" s="353"/>
      <c r="R33" s="353"/>
      <c r="S33" s="353"/>
      <c r="T33" s="353"/>
      <c r="U33" s="353"/>
      <c r="V33" s="353"/>
      <c r="W33" s="353"/>
      <c r="X33" s="353"/>
      <c r="Y33" s="353"/>
      <c r="Z33" s="353"/>
    </row>
    <row r="34" spans="1:28" x14ac:dyDescent="0.2">
      <c r="A34" s="191" t="s">
        <v>601</v>
      </c>
      <c r="B34" s="191" t="s">
        <v>41</v>
      </c>
      <c r="C34" s="191" t="s">
        <v>42</v>
      </c>
      <c r="D34" s="191" t="s">
        <v>26</v>
      </c>
      <c r="E34" s="353"/>
      <c r="F34" s="353"/>
      <c r="G34" s="353"/>
      <c r="H34" s="353"/>
      <c r="I34" s="353"/>
      <c r="J34" s="353"/>
      <c r="K34" s="353"/>
      <c r="L34" s="353"/>
      <c r="M34" s="353"/>
      <c r="N34" s="353"/>
      <c r="O34" s="353">
        <v>7.8799999999999995E-2</v>
      </c>
      <c r="P34" s="353">
        <v>0.1045</v>
      </c>
      <c r="Q34" s="353">
        <v>0.15049999999999999</v>
      </c>
      <c r="R34" s="353">
        <v>3.5000000000000001E-3</v>
      </c>
      <c r="S34" s="353">
        <v>0.1018</v>
      </c>
      <c r="T34" s="353">
        <v>0.12859999999999999</v>
      </c>
      <c r="U34" s="353">
        <v>0.13289999999999999</v>
      </c>
      <c r="V34" s="353">
        <v>3.3999999999999998E-3</v>
      </c>
      <c r="W34" s="353">
        <v>6.9599999999999995E-2</v>
      </c>
      <c r="X34" s="353">
        <v>0.1051</v>
      </c>
      <c r="Y34" s="353">
        <v>0.1181</v>
      </c>
      <c r="Z34" s="353">
        <v>3.2000000000000002E-3</v>
      </c>
      <c r="AB34">
        <v>1</v>
      </c>
    </row>
    <row r="35" spans="1:28" x14ac:dyDescent="0.2">
      <c r="A35" s="191" t="s">
        <v>412</v>
      </c>
      <c r="B35" s="191" t="s">
        <v>43</v>
      </c>
      <c r="C35" s="191" t="s">
        <v>44</v>
      </c>
      <c r="D35" s="191" t="s">
        <v>26</v>
      </c>
      <c r="E35" s="353">
        <v>13.1608</v>
      </c>
      <c r="F35" s="353">
        <v>13.278</v>
      </c>
      <c r="G35" s="353">
        <v>13.715999999999999</v>
      </c>
      <c r="H35" s="353">
        <v>13.9893</v>
      </c>
      <c r="I35" s="353">
        <v>14.230499999999999</v>
      </c>
      <c r="J35" s="353">
        <v>14.0451</v>
      </c>
      <c r="K35" s="353">
        <v>13.7935</v>
      </c>
      <c r="L35" s="353">
        <v>13.483599999999999</v>
      </c>
      <c r="M35" s="353">
        <v>13.177899999999999</v>
      </c>
      <c r="N35" s="353">
        <v>12.875500000000001</v>
      </c>
      <c r="O35" s="353">
        <v>0.1215</v>
      </c>
      <c r="P35" s="353">
        <v>0.1114</v>
      </c>
      <c r="Q35" s="353">
        <v>0.12790000000000001</v>
      </c>
      <c r="R35" s="353">
        <v>5.3E-3</v>
      </c>
      <c r="S35" s="353">
        <v>8.6800000000000002E-2</v>
      </c>
      <c r="T35" s="353">
        <v>8.9200000000000002E-2</v>
      </c>
      <c r="U35" s="353">
        <v>6.5299999999999997E-2</v>
      </c>
      <c r="V35" s="353">
        <v>2E-3</v>
      </c>
      <c r="W35" s="353">
        <v>0.13239999999999999</v>
      </c>
      <c r="X35" s="353">
        <v>0.14860000000000001</v>
      </c>
      <c r="Y35" s="353">
        <v>0.1042</v>
      </c>
      <c r="Z35" s="353">
        <v>5.4000000000000003E-3</v>
      </c>
      <c r="AB35">
        <v>1</v>
      </c>
    </row>
    <row r="36" spans="1:28" x14ac:dyDescent="0.2">
      <c r="A36" s="192" t="s">
        <v>1136</v>
      </c>
      <c r="B36" s="192"/>
      <c r="C36" s="192"/>
      <c r="D36" s="192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354"/>
      <c r="P36" s="354"/>
      <c r="Q36" s="354"/>
      <c r="R36" s="354"/>
      <c r="S36" s="354"/>
      <c r="T36" s="354"/>
      <c r="U36" s="354"/>
      <c r="V36" s="354"/>
      <c r="W36" s="354"/>
      <c r="X36" s="354"/>
      <c r="Y36" s="354"/>
      <c r="Z36" s="354"/>
    </row>
    <row r="37" spans="1:28" x14ac:dyDescent="0.2">
      <c r="A37" s="191" t="s">
        <v>1137</v>
      </c>
      <c r="B37" s="191" t="s">
        <v>24</v>
      </c>
      <c r="C37" s="191" t="s">
        <v>25</v>
      </c>
      <c r="D37" s="191" t="s">
        <v>26</v>
      </c>
      <c r="E37" s="353">
        <v>1.3926000000000001</v>
      </c>
      <c r="F37" s="353">
        <v>1.3856999999999999</v>
      </c>
      <c r="G37" s="353">
        <v>1.5119</v>
      </c>
      <c r="H37" s="353">
        <v>1.5383</v>
      </c>
      <c r="I37" s="353">
        <v>1.5575000000000001</v>
      </c>
      <c r="J37" s="353">
        <v>1.587</v>
      </c>
      <c r="K37" s="353">
        <v>1.7305999999999999</v>
      </c>
      <c r="L37" s="353">
        <v>1.7439</v>
      </c>
      <c r="M37" s="353">
        <v>1.86</v>
      </c>
      <c r="N37" s="353">
        <v>1.8707</v>
      </c>
      <c r="O37" s="353">
        <v>2.92E-2</v>
      </c>
      <c r="P37" s="353">
        <v>9.7199999999999995E-2</v>
      </c>
      <c r="Q37" s="353">
        <v>4.6199999999999998E-2</v>
      </c>
      <c r="R37" s="353">
        <v>3.8E-3</v>
      </c>
      <c r="S37" s="353">
        <v>0.13639999999999999</v>
      </c>
      <c r="T37" s="353">
        <v>0.44319999999999998</v>
      </c>
      <c r="U37" s="353">
        <v>0.186</v>
      </c>
      <c r="V37" s="353">
        <v>1.7000000000000001E-2</v>
      </c>
      <c r="W37" s="353">
        <v>1.2200000000000001E-2</v>
      </c>
      <c r="X37" s="353">
        <v>1.2500000000000001E-2</v>
      </c>
      <c r="Y37" s="353">
        <v>1.5599999999999999E-2</v>
      </c>
      <c r="Z37" s="353">
        <v>6.9999999999999999E-4</v>
      </c>
      <c r="AB37">
        <v>1</v>
      </c>
    </row>
    <row r="38" spans="1:28" x14ac:dyDescent="0.2">
      <c r="A38" s="191" t="s">
        <v>613</v>
      </c>
      <c r="B38" s="191" t="s">
        <v>28</v>
      </c>
      <c r="C38" s="191" t="s">
        <v>29</v>
      </c>
      <c r="D38" s="191" t="s">
        <v>26</v>
      </c>
      <c r="E38" s="353"/>
      <c r="F38" s="353"/>
      <c r="G38" s="353"/>
      <c r="H38" s="353"/>
      <c r="I38" s="353"/>
      <c r="J38" s="353"/>
      <c r="K38" s="353"/>
      <c r="L38" s="353"/>
      <c r="M38" s="353"/>
      <c r="N38" s="353"/>
      <c r="O38" s="353">
        <v>7.9500000000000001E-2</v>
      </c>
      <c r="P38" s="353">
        <v>0.1018</v>
      </c>
      <c r="Q38" s="353">
        <v>0.1482</v>
      </c>
      <c r="R38" s="353">
        <v>3.3999999999999998E-3</v>
      </c>
      <c r="S38" s="353">
        <v>0.1033</v>
      </c>
      <c r="T38" s="353">
        <v>0.12839999999999999</v>
      </c>
      <c r="U38" s="353">
        <v>0.1341</v>
      </c>
      <c r="V38" s="353">
        <v>3.3999999999999998E-3</v>
      </c>
      <c r="W38" s="353">
        <v>7.1499999999999994E-2</v>
      </c>
      <c r="X38" s="353">
        <v>0.1017</v>
      </c>
      <c r="Y38" s="353">
        <v>0.1217</v>
      </c>
      <c r="Z38" s="353">
        <v>3.0000000000000001E-3</v>
      </c>
      <c r="AB38">
        <v>1</v>
      </c>
    </row>
    <row r="39" spans="1:28" x14ac:dyDescent="0.2">
      <c r="A39" s="191" t="s">
        <v>1137</v>
      </c>
      <c r="B39" s="191" t="s">
        <v>30</v>
      </c>
      <c r="C39" s="191" t="s">
        <v>31</v>
      </c>
      <c r="D39" s="191" t="s">
        <v>26</v>
      </c>
      <c r="E39" s="353">
        <v>7.7282999999999999</v>
      </c>
      <c r="F39" s="353">
        <v>7.2686999999999999</v>
      </c>
      <c r="G39" s="353">
        <v>6.7263999999999999</v>
      </c>
      <c r="H39" s="353">
        <v>6.8449999999999998</v>
      </c>
      <c r="I39" s="353">
        <v>6.9718</v>
      </c>
      <c r="J39" s="353">
        <v>6.9980000000000002</v>
      </c>
      <c r="K39" s="353">
        <v>6.6860999999999997</v>
      </c>
      <c r="L39" s="353">
        <v>6.6542000000000003</v>
      </c>
      <c r="M39" s="353">
        <v>6.3531000000000004</v>
      </c>
      <c r="N39" s="353">
        <v>6.3121</v>
      </c>
      <c r="O39" s="353">
        <v>7.2800000000000004E-2</v>
      </c>
      <c r="P39" s="353">
        <v>6.25E-2</v>
      </c>
      <c r="Q39" s="353">
        <v>0.1074</v>
      </c>
      <c r="R39" s="353">
        <v>3.5999999999999999E-3</v>
      </c>
      <c r="S39" s="353">
        <v>4.7000000000000002E-3</v>
      </c>
      <c r="T39" s="353">
        <v>2.7000000000000001E-3</v>
      </c>
      <c r="U39" s="353">
        <v>3.3E-3</v>
      </c>
      <c r="V39" s="353">
        <v>1E-4</v>
      </c>
      <c r="W39" s="353">
        <v>0.2074</v>
      </c>
      <c r="X39" s="353">
        <v>0.18629999999999999</v>
      </c>
      <c r="Y39" s="353">
        <v>0.34</v>
      </c>
      <c r="Z39" s="353">
        <v>9.1999999999999998E-3</v>
      </c>
      <c r="AB39">
        <v>1</v>
      </c>
    </row>
    <row r="40" spans="1:28" x14ac:dyDescent="0.2">
      <c r="A40" s="191" t="s">
        <v>1137</v>
      </c>
      <c r="B40" s="191" t="s">
        <v>32</v>
      </c>
      <c r="C40" s="191" t="s">
        <v>33</v>
      </c>
      <c r="D40" s="191" t="s">
        <v>34</v>
      </c>
      <c r="E40" s="353">
        <v>0.54479999999999995</v>
      </c>
      <c r="F40" s="353">
        <v>0.54079999999999995</v>
      </c>
      <c r="G40" s="353">
        <v>0.52049999999999996</v>
      </c>
      <c r="H40" s="353">
        <v>0.53359999999999996</v>
      </c>
      <c r="I40" s="353">
        <v>0.54339999999999999</v>
      </c>
      <c r="J40" s="353">
        <v>0.55159999999999998</v>
      </c>
      <c r="K40" s="353">
        <v>0.55559999999999998</v>
      </c>
      <c r="L40" s="353">
        <v>0.55900000000000005</v>
      </c>
      <c r="M40" s="353">
        <v>0.56179999999999997</v>
      </c>
      <c r="N40" s="353">
        <v>0.5645</v>
      </c>
      <c r="O40" s="353">
        <v>6.2700000000000006E-2</v>
      </c>
      <c r="P40" s="353">
        <v>0.09</v>
      </c>
      <c r="Q40" s="353">
        <v>0.17730000000000001</v>
      </c>
      <c r="R40" s="353">
        <v>3.3E-3</v>
      </c>
      <c r="S40" s="353">
        <v>5.91E-2</v>
      </c>
      <c r="T40" s="353">
        <v>9.1399999999999995E-2</v>
      </c>
      <c r="U40" s="353">
        <v>0.13150000000000001</v>
      </c>
      <c r="V40" s="353">
        <v>1.4E-3</v>
      </c>
      <c r="W40" s="353">
        <v>7.4200000000000002E-2</v>
      </c>
      <c r="X40" s="353">
        <v>0.1447</v>
      </c>
      <c r="Y40" s="353">
        <v>0.1595</v>
      </c>
      <c r="Z40" s="353">
        <v>4.8999999999999998E-3</v>
      </c>
      <c r="AB40">
        <v>1</v>
      </c>
    </row>
    <row r="41" spans="1:28" x14ac:dyDescent="0.2">
      <c r="A41" s="191" t="s">
        <v>1137</v>
      </c>
      <c r="B41" s="191" t="s">
        <v>35</v>
      </c>
      <c r="C41" s="191" t="s">
        <v>36</v>
      </c>
      <c r="D41" s="191" t="s">
        <v>26</v>
      </c>
      <c r="E41" s="353">
        <v>2.4575999999999998</v>
      </c>
      <c r="F41" s="353">
        <v>2.4478</v>
      </c>
      <c r="G41" s="353">
        <v>2.3672</v>
      </c>
      <c r="H41" s="353">
        <v>2.2786</v>
      </c>
      <c r="I41" s="353">
        <v>2.1621000000000001</v>
      </c>
      <c r="J41" s="353">
        <v>2.1131000000000002</v>
      </c>
      <c r="K41" s="353">
        <v>2.0689000000000002</v>
      </c>
      <c r="L41" s="353">
        <v>2.0246</v>
      </c>
      <c r="M41" s="353">
        <v>1.9825999999999999</v>
      </c>
      <c r="N41" s="353">
        <v>1.9449000000000001</v>
      </c>
      <c r="O41" s="353">
        <v>8.9200000000000002E-2</v>
      </c>
      <c r="P41" s="353">
        <v>0.1211</v>
      </c>
      <c r="Q41" s="353">
        <v>0.1084</v>
      </c>
      <c r="R41" s="353">
        <v>4.4000000000000003E-3</v>
      </c>
      <c r="S41" s="353">
        <v>8.6499999999999994E-2</v>
      </c>
      <c r="T41" s="353">
        <v>0.12570000000000001</v>
      </c>
      <c r="U41" s="353">
        <v>6.7400000000000002E-2</v>
      </c>
      <c r="V41" s="353">
        <v>3.0999999999999999E-3</v>
      </c>
      <c r="W41" s="353">
        <v>0.1079</v>
      </c>
      <c r="X41" s="353">
        <v>0.17180000000000001</v>
      </c>
      <c r="Y41" s="353">
        <v>0.1091</v>
      </c>
      <c r="Z41" s="353">
        <v>5.4000000000000003E-3</v>
      </c>
      <c r="AB41">
        <v>1</v>
      </c>
    </row>
    <row r="42" spans="1:28" x14ac:dyDescent="0.2">
      <c r="A42" s="191" t="s">
        <v>1137</v>
      </c>
      <c r="B42" s="191" t="s">
        <v>37</v>
      </c>
      <c r="C42" s="191" t="s">
        <v>38</v>
      </c>
      <c r="D42" s="191" t="s">
        <v>26</v>
      </c>
      <c r="E42" s="353">
        <v>6.7400000000000002E-2</v>
      </c>
      <c r="F42" s="353">
        <v>9.4399999999999998E-2</v>
      </c>
      <c r="G42" s="353">
        <v>9.2899999999999996E-2</v>
      </c>
      <c r="H42" s="353">
        <v>9.01E-2</v>
      </c>
      <c r="I42" s="353">
        <v>8.7599999999999997E-2</v>
      </c>
      <c r="J42" s="353">
        <v>8.5099999999999995E-2</v>
      </c>
      <c r="K42" s="353">
        <v>8.2600000000000007E-2</v>
      </c>
      <c r="L42" s="353">
        <v>8.2299999999999998E-2</v>
      </c>
      <c r="M42" s="353">
        <v>8.2100000000000006E-2</v>
      </c>
      <c r="N42" s="353">
        <v>8.2100000000000006E-2</v>
      </c>
      <c r="O42" s="353"/>
      <c r="P42" s="353"/>
      <c r="Q42" s="353"/>
      <c r="R42" s="353"/>
      <c r="S42" s="353"/>
      <c r="T42" s="353"/>
      <c r="U42" s="353"/>
      <c r="V42" s="353"/>
      <c r="W42" s="353"/>
      <c r="X42" s="353"/>
      <c r="Y42" s="353"/>
      <c r="Z42" s="353"/>
    </row>
    <row r="43" spans="1:28" x14ac:dyDescent="0.2">
      <c r="A43" s="191" t="s">
        <v>613</v>
      </c>
      <c r="B43" s="191" t="s">
        <v>39</v>
      </c>
      <c r="C43" s="191" t="s">
        <v>40</v>
      </c>
      <c r="D43" s="191" t="s">
        <v>26</v>
      </c>
      <c r="E43" s="353"/>
      <c r="F43" s="353"/>
      <c r="G43" s="353"/>
      <c r="H43" s="353"/>
      <c r="I43" s="353"/>
      <c r="J43" s="353"/>
      <c r="K43" s="353"/>
      <c r="L43" s="353"/>
      <c r="M43" s="353"/>
      <c r="N43" s="353"/>
      <c r="O43" s="353"/>
      <c r="P43" s="353"/>
      <c r="Q43" s="353"/>
      <c r="R43" s="353"/>
      <c r="S43" s="353"/>
      <c r="T43" s="353"/>
      <c r="U43" s="353"/>
      <c r="V43" s="353"/>
      <c r="W43" s="353"/>
      <c r="X43" s="353"/>
      <c r="Y43" s="353"/>
      <c r="Z43" s="353"/>
    </row>
    <row r="44" spans="1:28" x14ac:dyDescent="0.2">
      <c r="A44" s="191" t="s">
        <v>613</v>
      </c>
      <c r="B44" s="191" t="s">
        <v>41</v>
      </c>
      <c r="C44" s="191" t="s">
        <v>42</v>
      </c>
      <c r="D44" s="191" t="s">
        <v>26</v>
      </c>
      <c r="E44" s="353"/>
      <c r="F44" s="353"/>
      <c r="G44" s="353"/>
      <c r="H44" s="353"/>
      <c r="I44" s="353"/>
      <c r="J44" s="353"/>
      <c r="K44" s="353"/>
      <c r="L44" s="353"/>
      <c r="M44" s="353"/>
      <c r="N44" s="353"/>
      <c r="O44" s="353">
        <v>7.8799999999999995E-2</v>
      </c>
      <c r="P44" s="353">
        <v>0.1045</v>
      </c>
      <c r="Q44" s="353">
        <v>0.15049999999999999</v>
      </c>
      <c r="R44" s="353">
        <v>3.5000000000000001E-3</v>
      </c>
      <c r="S44" s="353">
        <v>0.1018</v>
      </c>
      <c r="T44" s="353">
        <v>0.12859999999999999</v>
      </c>
      <c r="U44" s="353">
        <v>0.13289999999999999</v>
      </c>
      <c r="V44" s="353">
        <v>3.3999999999999998E-3</v>
      </c>
      <c r="W44" s="353">
        <v>6.9599999999999995E-2</v>
      </c>
      <c r="X44" s="353">
        <v>0.1051</v>
      </c>
      <c r="Y44" s="353">
        <v>0.1181</v>
      </c>
      <c r="Z44" s="353">
        <v>3.2000000000000002E-3</v>
      </c>
      <c r="AB44">
        <v>1</v>
      </c>
    </row>
    <row r="45" spans="1:28" x14ac:dyDescent="0.2">
      <c r="A45" s="191" t="s">
        <v>1137</v>
      </c>
      <c r="B45" s="191" t="s">
        <v>43</v>
      </c>
      <c r="C45" s="191" t="s">
        <v>44</v>
      </c>
      <c r="D45" s="191" t="s">
        <v>26</v>
      </c>
      <c r="E45" s="353">
        <v>2.0752999999999999</v>
      </c>
      <c r="F45" s="353">
        <v>2.0670000000000002</v>
      </c>
      <c r="G45" s="353">
        <v>2.1265000000000001</v>
      </c>
      <c r="H45" s="353">
        <v>2.1589</v>
      </c>
      <c r="I45" s="353">
        <v>2.1656</v>
      </c>
      <c r="J45" s="353">
        <v>2.1301000000000001</v>
      </c>
      <c r="K45" s="353">
        <v>2.0903</v>
      </c>
      <c r="L45" s="353">
        <v>2.0406</v>
      </c>
      <c r="M45" s="353">
        <v>1.9935</v>
      </c>
      <c r="N45" s="353">
        <v>1.9509000000000001</v>
      </c>
      <c r="O45" s="353">
        <v>0.1215</v>
      </c>
      <c r="P45" s="353">
        <v>0.1114</v>
      </c>
      <c r="Q45" s="353">
        <v>0.12790000000000001</v>
      </c>
      <c r="R45" s="353">
        <v>5.3E-3</v>
      </c>
      <c r="S45" s="353">
        <v>8.6800000000000002E-2</v>
      </c>
      <c r="T45" s="353">
        <v>8.9200000000000002E-2</v>
      </c>
      <c r="U45" s="353">
        <v>6.5299999999999997E-2</v>
      </c>
      <c r="V45" s="353">
        <v>2E-3</v>
      </c>
      <c r="W45" s="353">
        <v>0.13239999999999999</v>
      </c>
      <c r="X45" s="353">
        <v>0.14860000000000001</v>
      </c>
      <c r="Y45" s="353">
        <v>0.1042</v>
      </c>
      <c r="Z45" s="353">
        <v>5.4000000000000003E-3</v>
      </c>
      <c r="AB45">
        <v>1</v>
      </c>
    </row>
    <row r="46" spans="1:28" x14ac:dyDescent="0.2">
      <c r="A46" s="192" t="s">
        <v>1138</v>
      </c>
      <c r="B46" s="192"/>
      <c r="C46" s="192"/>
      <c r="D46" s="192"/>
      <c r="E46" s="354"/>
      <c r="F46" s="354"/>
      <c r="G46" s="354"/>
      <c r="H46" s="354"/>
      <c r="I46" s="354"/>
      <c r="J46" s="354"/>
      <c r="K46" s="354"/>
      <c r="L46" s="354"/>
      <c r="M46" s="354"/>
      <c r="N46" s="354"/>
      <c r="O46" s="354"/>
      <c r="P46" s="354"/>
      <c r="Q46" s="354"/>
      <c r="R46" s="354"/>
      <c r="S46" s="354"/>
      <c r="T46" s="354"/>
      <c r="U46" s="354"/>
      <c r="V46" s="354"/>
      <c r="W46" s="354"/>
      <c r="X46" s="354"/>
      <c r="Y46" s="354"/>
      <c r="Z46" s="354"/>
    </row>
    <row r="47" spans="1:28" x14ac:dyDescent="0.2">
      <c r="A47" s="191" t="s">
        <v>1139</v>
      </c>
      <c r="B47" s="191" t="s">
        <v>24</v>
      </c>
      <c r="C47" s="191" t="s">
        <v>25</v>
      </c>
      <c r="D47" s="191" t="s">
        <v>26</v>
      </c>
      <c r="E47" s="353">
        <v>6.5248999999999997</v>
      </c>
      <c r="F47" s="353">
        <v>6.5004</v>
      </c>
      <c r="G47" s="353">
        <v>7.1501000000000001</v>
      </c>
      <c r="H47" s="353">
        <v>7.3933999999999997</v>
      </c>
      <c r="I47" s="353">
        <v>7.5648999999999997</v>
      </c>
      <c r="J47" s="353">
        <v>7.7138999999999998</v>
      </c>
      <c r="K47" s="353">
        <v>8.4085999999999999</v>
      </c>
      <c r="L47" s="353">
        <v>8.4768000000000008</v>
      </c>
      <c r="M47" s="353">
        <v>9.0391999999999992</v>
      </c>
      <c r="N47" s="353">
        <v>9.0777000000000001</v>
      </c>
      <c r="O47" s="353">
        <v>3.1699999999999999E-2</v>
      </c>
      <c r="P47" s="353">
        <v>0.1069</v>
      </c>
      <c r="Q47" s="353">
        <v>5.0200000000000002E-2</v>
      </c>
      <c r="R47" s="353">
        <v>4.1999999999999997E-3</v>
      </c>
      <c r="S47" s="353">
        <v>0.13500000000000001</v>
      </c>
      <c r="T47" s="353">
        <v>0.43859999999999999</v>
      </c>
      <c r="U47" s="353">
        <v>0.184</v>
      </c>
      <c r="V47" s="353">
        <v>1.6899999999999998E-2</v>
      </c>
      <c r="W47" s="353">
        <v>9.7000000000000003E-3</v>
      </c>
      <c r="X47" s="353">
        <v>9.9000000000000008E-3</v>
      </c>
      <c r="Y47" s="353">
        <v>1.24E-2</v>
      </c>
      <c r="Z47" s="353">
        <v>5.0000000000000001E-4</v>
      </c>
      <c r="AB47">
        <v>1</v>
      </c>
    </row>
    <row r="48" spans="1:28" x14ac:dyDescent="0.2">
      <c r="A48" s="191" t="s">
        <v>598</v>
      </c>
      <c r="B48" s="191" t="s">
        <v>28</v>
      </c>
      <c r="C48" s="191" t="s">
        <v>29</v>
      </c>
      <c r="D48" s="191" t="s">
        <v>26</v>
      </c>
      <c r="E48" s="353"/>
      <c r="F48" s="353"/>
      <c r="G48" s="353"/>
      <c r="H48" s="353"/>
      <c r="I48" s="353"/>
      <c r="J48" s="353"/>
      <c r="K48" s="353"/>
      <c r="L48" s="353"/>
      <c r="M48" s="353"/>
      <c r="N48" s="353"/>
      <c r="O48" s="353">
        <v>7.9500000000000001E-2</v>
      </c>
      <c r="P48" s="353">
        <v>0.1018</v>
      </c>
      <c r="Q48" s="353">
        <v>0.1482</v>
      </c>
      <c r="R48" s="353">
        <v>3.3999999999999998E-3</v>
      </c>
      <c r="S48" s="353">
        <v>0.1033</v>
      </c>
      <c r="T48" s="353">
        <v>0.12839999999999999</v>
      </c>
      <c r="U48" s="353">
        <v>0.1341</v>
      </c>
      <c r="V48" s="353">
        <v>3.3999999999999998E-3</v>
      </c>
      <c r="W48" s="353">
        <v>7.1499999999999994E-2</v>
      </c>
      <c r="X48" s="353">
        <v>0.1017</v>
      </c>
      <c r="Y48" s="353">
        <v>0.1217</v>
      </c>
      <c r="Z48" s="353">
        <v>3.0000000000000001E-3</v>
      </c>
      <c r="AB48">
        <v>1</v>
      </c>
    </row>
    <row r="49" spans="1:28" x14ac:dyDescent="0.2">
      <c r="A49" s="191" t="s">
        <v>1139</v>
      </c>
      <c r="B49" s="191" t="s">
        <v>30</v>
      </c>
      <c r="C49" s="191" t="s">
        <v>31</v>
      </c>
      <c r="D49" s="191" t="s">
        <v>26</v>
      </c>
      <c r="E49" s="353">
        <v>21.025500000000001</v>
      </c>
      <c r="F49" s="353">
        <v>19.798500000000001</v>
      </c>
      <c r="G49" s="353">
        <v>18.470500000000001</v>
      </c>
      <c r="H49" s="353">
        <v>19.102399999999999</v>
      </c>
      <c r="I49" s="353">
        <v>19.662299999999998</v>
      </c>
      <c r="J49" s="353">
        <v>19.750499999999999</v>
      </c>
      <c r="K49" s="353">
        <v>18.863</v>
      </c>
      <c r="L49" s="353">
        <v>18.7804</v>
      </c>
      <c r="M49" s="353">
        <v>17.9267</v>
      </c>
      <c r="N49" s="353">
        <v>17.7851</v>
      </c>
      <c r="O49" s="353">
        <v>6.4100000000000004E-2</v>
      </c>
      <c r="P49" s="353">
        <v>5.5E-2</v>
      </c>
      <c r="Q49" s="353">
        <v>9.4399999999999998E-2</v>
      </c>
      <c r="R49" s="353">
        <v>3.0999999999999999E-3</v>
      </c>
      <c r="S49" s="353">
        <v>3.7000000000000002E-3</v>
      </c>
      <c r="T49" s="353">
        <v>2.0999999999999999E-3</v>
      </c>
      <c r="U49" s="353">
        <v>2.5999999999999999E-3</v>
      </c>
      <c r="V49" s="353">
        <v>1E-4</v>
      </c>
      <c r="W49" s="353">
        <v>0.21629999999999999</v>
      </c>
      <c r="X49" s="353">
        <v>0.1943</v>
      </c>
      <c r="Y49" s="353">
        <v>0.35470000000000002</v>
      </c>
      <c r="Z49" s="353">
        <v>9.5999999999999992E-3</v>
      </c>
      <c r="AB49">
        <v>1</v>
      </c>
    </row>
    <row r="50" spans="1:28" x14ac:dyDescent="0.2">
      <c r="A50" s="191" t="s">
        <v>1139</v>
      </c>
      <c r="B50" s="191" t="s">
        <v>32</v>
      </c>
      <c r="C50" s="191" t="s">
        <v>33</v>
      </c>
      <c r="D50" s="191" t="s">
        <v>34</v>
      </c>
      <c r="E50" s="353">
        <v>1.4312</v>
      </c>
      <c r="F50" s="353">
        <v>1.4179999999999999</v>
      </c>
      <c r="G50" s="353">
        <v>1.3758999999999999</v>
      </c>
      <c r="H50" s="353">
        <v>1.4336</v>
      </c>
      <c r="I50" s="353">
        <v>1.4754</v>
      </c>
      <c r="J50" s="353">
        <v>1.4987999999999999</v>
      </c>
      <c r="K50" s="353">
        <v>1.5088999999999999</v>
      </c>
      <c r="L50" s="353">
        <v>1.5188999999999999</v>
      </c>
      <c r="M50" s="353">
        <v>1.5259</v>
      </c>
      <c r="N50" s="353">
        <v>1.5309999999999999</v>
      </c>
      <c r="O50" s="353">
        <v>6.2700000000000006E-2</v>
      </c>
      <c r="P50" s="353">
        <v>0.09</v>
      </c>
      <c r="Q50" s="353">
        <v>0.17730000000000001</v>
      </c>
      <c r="R50" s="353">
        <v>3.3E-3</v>
      </c>
      <c r="S50" s="353">
        <v>5.91E-2</v>
      </c>
      <c r="T50" s="353">
        <v>9.1399999999999995E-2</v>
      </c>
      <c r="U50" s="353">
        <v>0.13150000000000001</v>
      </c>
      <c r="V50" s="353">
        <v>1.4E-3</v>
      </c>
      <c r="W50" s="353">
        <v>7.4200000000000002E-2</v>
      </c>
      <c r="X50" s="353">
        <v>0.1447</v>
      </c>
      <c r="Y50" s="353">
        <v>0.1595</v>
      </c>
      <c r="Z50" s="353">
        <v>4.8999999999999998E-3</v>
      </c>
      <c r="AB50">
        <v>1</v>
      </c>
    </row>
    <row r="51" spans="1:28" x14ac:dyDescent="0.2">
      <c r="A51" s="191" t="s">
        <v>1139</v>
      </c>
      <c r="B51" s="191" t="s">
        <v>35</v>
      </c>
      <c r="C51" s="191" t="s">
        <v>36</v>
      </c>
      <c r="D51" s="191" t="s">
        <v>26</v>
      </c>
      <c r="E51" s="353">
        <v>4.9241999999999999</v>
      </c>
      <c r="F51" s="353">
        <v>4.9104000000000001</v>
      </c>
      <c r="G51" s="353">
        <v>4.7872000000000003</v>
      </c>
      <c r="H51" s="353">
        <v>4.6833</v>
      </c>
      <c r="I51" s="353">
        <v>4.4908999999999999</v>
      </c>
      <c r="J51" s="353">
        <v>4.3922999999999996</v>
      </c>
      <c r="K51" s="353">
        <v>4.2988</v>
      </c>
      <c r="L51" s="353">
        <v>4.2081999999999997</v>
      </c>
      <c r="M51" s="353">
        <v>4.1200999999999999</v>
      </c>
      <c r="N51" s="353">
        <v>4.0358999999999998</v>
      </c>
      <c r="O51" s="353">
        <v>8.9200000000000002E-2</v>
      </c>
      <c r="P51" s="353">
        <v>0.1211</v>
      </c>
      <c r="Q51" s="353">
        <v>0.1084</v>
      </c>
      <c r="R51" s="353">
        <v>4.4000000000000003E-3</v>
      </c>
      <c r="S51" s="353">
        <v>8.6499999999999994E-2</v>
      </c>
      <c r="T51" s="353">
        <v>0.12570000000000001</v>
      </c>
      <c r="U51" s="353">
        <v>6.7400000000000002E-2</v>
      </c>
      <c r="V51" s="353">
        <v>3.0999999999999999E-3</v>
      </c>
      <c r="W51" s="353">
        <v>0.1079</v>
      </c>
      <c r="X51" s="353">
        <v>0.17180000000000001</v>
      </c>
      <c r="Y51" s="353">
        <v>0.1091</v>
      </c>
      <c r="Z51" s="353">
        <v>5.4000000000000003E-3</v>
      </c>
      <c r="AB51">
        <v>1</v>
      </c>
    </row>
    <row r="52" spans="1:28" x14ac:dyDescent="0.2">
      <c r="A52" s="191" t="s">
        <v>1139</v>
      </c>
      <c r="B52" s="191" t="s">
        <v>37</v>
      </c>
      <c r="C52" s="191" t="s">
        <v>38</v>
      </c>
      <c r="D52" s="191" t="s">
        <v>26</v>
      </c>
      <c r="E52" s="353">
        <v>0.12970000000000001</v>
      </c>
      <c r="F52" s="353">
        <v>0.18179999999999999</v>
      </c>
      <c r="G52" s="353">
        <v>0.1804</v>
      </c>
      <c r="H52" s="353">
        <v>0.17780000000000001</v>
      </c>
      <c r="I52" s="353">
        <v>0.17460000000000001</v>
      </c>
      <c r="J52" s="353">
        <v>0.16969999999999999</v>
      </c>
      <c r="K52" s="353">
        <v>0.1648</v>
      </c>
      <c r="L52" s="353">
        <v>0.1643</v>
      </c>
      <c r="M52" s="353">
        <v>0.16389999999999999</v>
      </c>
      <c r="N52" s="353">
        <v>0.16350000000000001</v>
      </c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</row>
    <row r="53" spans="1:28" x14ac:dyDescent="0.2">
      <c r="A53" s="191" t="s">
        <v>598</v>
      </c>
      <c r="B53" s="191" t="s">
        <v>39</v>
      </c>
      <c r="C53" s="191" t="s">
        <v>40</v>
      </c>
      <c r="D53" s="191" t="s">
        <v>26</v>
      </c>
      <c r="E53" s="353"/>
      <c r="F53" s="353"/>
      <c r="G53" s="353"/>
      <c r="H53" s="353"/>
      <c r="I53" s="353"/>
      <c r="J53" s="353"/>
      <c r="K53" s="353"/>
      <c r="L53" s="353"/>
      <c r="M53" s="353"/>
      <c r="N53" s="353"/>
      <c r="O53" s="353"/>
      <c r="P53" s="353"/>
      <c r="Q53" s="353"/>
      <c r="R53" s="353"/>
      <c r="S53" s="353"/>
      <c r="T53" s="353"/>
      <c r="U53" s="353"/>
      <c r="V53" s="353"/>
      <c r="W53" s="353"/>
      <c r="X53" s="353"/>
      <c r="Y53" s="353"/>
      <c r="Z53" s="353"/>
    </row>
    <row r="54" spans="1:28" x14ac:dyDescent="0.2">
      <c r="A54" s="191" t="s">
        <v>598</v>
      </c>
      <c r="B54" s="191" t="s">
        <v>41</v>
      </c>
      <c r="C54" s="191" t="s">
        <v>42</v>
      </c>
      <c r="D54" s="191" t="s">
        <v>26</v>
      </c>
      <c r="E54" s="353"/>
      <c r="F54" s="353"/>
      <c r="G54" s="353"/>
      <c r="H54" s="353"/>
      <c r="I54" s="353"/>
      <c r="J54" s="353"/>
      <c r="K54" s="353"/>
      <c r="L54" s="353"/>
      <c r="M54" s="353"/>
      <c r="N54" s="353"/>
      <c r="O54" s="353">
        <v>7.8799999999999995E-2</v>
      </c>
      <c r="P54" s="353">
        <v>0.1045</v>
      </c>
      <c r="Q54" s="353">
        <v>0.15049999999999999</v>
      </c>
      <c r="R54" s="353">
        <v>3.5000000000000001E-3</v>
      </c>
      <c r="S54" s="353">
        <v>0.1018</v>
      </c>
      <c r="T54" s="353">
        <v>0.12859999999999999</v>
      </c>
      <c r="U54" s="353">
        <v>0.13289999999999999</v>
      </c>
      <c r="V54" s="353">
        <v>3.3999999999999998E-3</v>
      </c>
      <c r="W54" s="353">
        <v>6.9599999999999995E-2</v>
      </c>
      <c r="X54" s="353">
        <v>0.1051</v>
      </c>
      <c r="Y54" s="353">
        <v>0.1181</v>
      </c>
      <c r="Z54" s="353">
        <v>3.2000000000000002E-3</v>
      </c>
      <c r="AB54">
        <v>1</v>
      </c>
    </row>
    <row r="55" spans="1:28" x14ac:dyDescent="0.2">
      <c r="A55" s="191" t="s">
        <v>1139</v>
      </c>
      <c r="B55" s="191" t="s">
        <v>43</v>
      </c>
      <c r="C55" s="191" t="s">
        <v>44</v>
      </c>
      <c r="D55" s="191" t="s">
        <v>26</v>
      </c>
      <c r="E55" s="353">
        <v>6.2714999999999996</v>
      </c>
      <c r="F55" s="353">
        <v>6.2538999999999998</v>
      </c>
      <c r="G55" s="353">
        <v>6.4863999999999997</v>
      </c>
      <c r="H55" s="353">
        <v>6.6924999999999999</v>
      </c>
      <c r="I55" s="353">
        <v>6.7843999999999998</v>
      </c>
      <c r="J55" s="353">
        <v>6.6779000000000002</v>
      </c>
      <c r="K55" s="353">
        <v>6.5507</v>
      </c>
      <c r="L55" s="353">
        <v>6.3973000000000004</v>
      </c>
      <c r="M55" s="353">
        <v>6.2483000000000004</v>
      </c>
      <c r="N55" s="353">
        <v>6.1059000000000001</v>
      </c>
      <c r="O55" s="353">
        <v>0.1215</v>
      </c>
      <c r="P55" s="353">
        <v>0.1114</v>
      </c>
      <c r="Q55" s="353">
        <v>0.12790000000000001</v>
      </c>
      <c r="R55" s="353">
        <v>5.3E-3</v>
      </c>
      <c r="S55" s="353">
        <v>8.6800000000000002E-2</v>
      </c>
      <c r="T55" s="353">
        <v>8.9200000000000002E-2</v>
      </c>
      <c r="U55" s="353">
        <v>6.5299999999999997E-2</v>
      </c>
      <c r="V55" s="353">
        <v>2E-3</v>
      </c>
      <c r="W55" s="353">
        <v>0.13239999999999999</v>
      </c>
      <c r="X55" s="353">
        <v>0.14860000000000001</v>
      </c>
      <c r="Y55" s="353">
        <v>0.1042</v>
      </c>
      <c r="Z55" s="353">
        <v>5.4000000000000003E-3</v>
      </c>
      <c r="AB55">
        <v>1</v>
      </c>
    </row>
    <row r="59" spans="1:28" x14ac:dyDescent="0.2">
      <c r="A59" t="s">
        <v>1140</v>
      </c>
      <c r="C59" t="s">
        <v>1141</v>
      </c>
    </row>
    <row r="60" spans="1:28" x14ac:dyDescent="0.2">
      <c r="A60" t="s">
        <v>1142</v>
      </c>
      <c r="C60" t="s">
        <v>1143</v>
      </c>
      <c r="D60" t="s">
        <v>1144</v>
      </c>
    </row>
    <row r="61" spans="1:28" x14ac:dyDescent="0.2">
      <c r="A61" t="s">
        <v>1145</v>
      </c>
    </row>
    <row r="62" spans="1:28" x14ac:dyDescent="0.2">
      <c r="A62" t="s">
        <v>1132</v>
      </c>
      <c r="B62" t="s">
        <v>202</v>
      </c>
      <c r="C62" t="s">
        <v>1146</v>
      </c>
      <c r="D62" t="s">
        <v>78</v>
      </c>
    </row>
    <row r="63" spans="1:28" x14ac:dyDescent="0.2">
      <c r="A63" t="s">
        <v>616</v>
      </c>
      <c r="B63" t="s">
        <v>202</v>
      </c>
      <c r="C63" t="s">
        <v>1146</v>
      </c>
      <c r="D63" t="s">
        <v>78</v>
      </c>
    </row>
    <row r="64" spans="1:28" x14ac:dyDescent="0.2">
      <c r="A64" t="s">
        <v>601</v>
      </c>
      <c r="B64" t="s">
        <v>202</v>
      </c>
      <c r="C64" t="s">
        <v>1146</v>
      </c>
      <c r="D64" t="s">
        <v>78</v>
      </c>
    </row>
    <row r="65" spans="1:4" x14ac:dyDescent="0.2">
      <c r="A65" t="s">
        <v>613</v>
      </c>
      <c r="B65" t="s">
        <v>202</v>
      </c>
      <c r="C65" t="s">
        <v>1146</v>
      </c>
      <c r="D65" t="s">
        <v>78</v>
      </c>
    </row>
    <row r="66" spans="1:4" x14ac:dyDescent="0.2">
      <c r="A66" t="s">
        <v>598</v>
      </c>
      <c r="B66" t="s">
        <v>202</v>
      </c>
      <c r="C66" t="s">
        <v>1146</v>
      </c>
      <c r="D66" t="s">
        <v>78</v>
      </c>
    </row>
    <row r="67" spans="1:4" x14ac:dyDescent="0.2">
      <c r="A67" t="s">
        <v>1147</v>
      </c>
    </row>
    <row r="68" spans="1:4" x14ac:dyDescent="0.2">
      <c r="A68" t="s">
        <v>1132</v>
      </c>
      <c r="B68" t="s">
        <v>204</v>
      </c>
      <c r="C68" t="s">
        <v>1148</v>
      </c>
      <c r="D68" t="s">
        <v>78</v>
      </c>
    </row>
    <row r="69" spans="1:4" x14ac:dyDescent="0.2">
      <c r="A69" t="s">
        <v>616</v>
      </c>
      <c r="B69" t="s">
        <v>204</v>
      </c>
      <c r="C69" t="s">
        <v>1148</v>
      </c>
      <c r="D69" t="s">
        <v>78</v>
      </c>
    </row>
    <row r="70" spans="1:4" x14ac:dyDescent="0.2">
      <c r="A70" t="s">
        <v>601</v>
      </c>
      <c r="B70" t="s">
        <v>204</v>
      </c>
      <c r="C70" t="s">
        <v>1148</v>
      </c>
      <c r="D70" t="s">
        <v>78</v>
      </c>
    </row>
    <row r="71" spans="1:4" x14ac:dyDescent="0.2">
      <c r="A71" t="s">
        <v>613</v>
      </c>
      <c r="B71" t="s">
        <v>204</v>
      </c>
      <c r="C71" t="s">
        <v>1148</v>
      </c>
      <c r="D71" t="s">
        <v>78</v>
      </c>
    </row>
    <row r="72" spans="1:4" x14ac:dyDescent="0.2">
      <c r="A72" t="s">
        <v>598</v>
      </c>
      <c r="B72" t="s">
        <v>204</v>
      </c>
      <c r="C72" t="s">
        <v>1148</v>
      </c>
      <c r="D72" t="s">
        <v>78</v>
      </c>
    </row>
    <row r="73" spans="1:4" x14ac:dyDescent="0.2">
      <c r="A73" t="s">
        <v>1149</v>
      </c>
    </row>
    <row r="74" spans="1:4" x14ac:dyDescent="0.2">
      <c r="A74" t="s">
        <v>1132</v>
      </c>
      <c r="B74" t="s">
        <v>206</v>
      </c>
      <c r="C74" t="s">
        <v>1150</v>
      </c>
      <c r="D74" t="s">
        <v>78</v>
      </c>
    </row>
    <row r="75" spans="1:4" x14ac:dyDescent="0.2">
      <c r="A75" t="s">
        <v>616</v>
      </c>
      <c r="B75" t="s">
        <v>206</v>
      </c>
      <c r="C75" t="s">
        <v>1150</v>
      </c>
      <c r="D75" t="s">
        <v>78</v>
      </c>
    </row>
    <row r="76" spans="1:4" x14ac:dyDescent="0.2">
      <c r="A76" t="s">
        <v>601</v>
      </c>
      <c r="B76" t="s">
        <v>206</v>
      </c>
      <c r="C76" t="s">
        <v>1150</v>
      </c>
      <c r="D76" t="s">
        <v>78</v>
      </c>
    </row>
    <row r="77" spans="1:4" x14ac:dyDescent="0.2">
      <c r="A77" t="s">
        <v>613</v>
      </c>
      <c r="B77" t="s">
        <v>206</v>
      </c>
      <c r="C77" t="s">
        <v>1150</v>
      </c>
      <c r="D77" t="s">
        <v>78</v>
      </c>
    </row>
    <row r="78" spans="1:4" x14ac:dyDescent="0.2">
      <c r="A78" t="s">
        <v>598</v>
      </c>
      <c r="B78" t="s">
        <v>206</v>
      </c>
      <c r="C78" t="s">
        <v>1150</v>
      </c>
      <c r="D78" t="s">
        <v>78</v>
      </c>
    </row>
    <row r="79" spans="1:4" x14ac:dyDescent="0.2">
      <c r="A79" t="s">
        <v>1151</v>
      </c>
    </row>
    <row r="80" spans="1:4" x14ac:dyDescent="0.2">
      <c r="A80" t="s">
        <v>1132</v>
      </c>
      <c r="B80" t="s">
        <v>208</v>
      </c>
      <c r="C80" t="s">
        <v>1152</v>
      </c>
      <c r="D80" t="s">
        <v>78</v>
      </c>
    </row>
    <row r="81" spans="1:4" x14ac:dyDescent="0.2">
      <c r="A81" t="s">
        <v>616</v>
      </c>
      <c r="B81" t="s">
        <v>208</v>
      </c>
      <c r="C81" t="s">
        <v>1152</v>
      </c>
      <c r="D81" t="s">
        <v>78</v>
      </c>
    </row>
    <row r="82" spans="1:4" x14ac:dyDescent="0.2">
      <c r="A82" t="s">
        <v>601</v>
      </c>
      <c r="B82" t="s">
        <v>208</v>
      </c>
      <c r="C82" t="s">
        <v>1152</v>
      </c>
      <c r="D82" t="s">
        <v>78</v>
      </c>
    </row>
    <row r="83" spans="1:4" x14ac:dyDescent="0.2">
      <c r="A83" t="s">
        <v>613</v>
      </c>
      <c r="B83" t="s">
        <v>208</v>
      </c>
      <c r="C83" t="s">
        <v>1152</v>
      </c>
      <c r="D83" t="s">
        <v>78</v>
      </c>
    </row>
    <row r="84" spans="1:4" x14ac:dyDescent="0.2">
      <c r="A84" t="s">
        <v>598</v>
      </c>
      <c r="B84" t="s">
        <v>208</v>
      </c>
      <c r="C84" t="s">
        <v>1152</v>
      </c>
      <c r="D84" t="s">
        <v>78</v>
      </c>
    </row>
    <row r="85" spans="1:4" x14ac:dyDescent="0.2">
      <c r="A85" t="s">
        <v>1153</v>
      </c>
    </row>
    <row r="86" spans="1:4" x14ac:dyDescent="0.2">
      <c r="A86" t="s">
        <v>1132</v>
      </c>
      <c r="B86" t="s">
        <v>210</v>
      </c>
      <c r="C86" t="s">
        <v>1154</v>
      </c>
      <c r="D86" t="s">
        <v>78</v>
      </c>
    </row>
    <row r="87" spans="1:4" x14ac:dyDescent="0.2">
      <c r="A87" t="s">
        <v>616</v>
      </c>
      <c r="B87" t="s">
        <v>210</v>
      </c>
      <c r="C87" t="s">
        <v>1154</v>
      </c>
      <c r="D87" t="s">
        <v>78</v>
      </c>
    </row>
    <row r="88" spans="1:4" x14ac:dyDescent="0.2">
      <c r="A88" t="s">
        <v>601</v>
      </c>
      <c r="B88" t="s">
        <v>210</v>
      </c>
      <c r="C88" t="s">
        <v>1154</v>
      </c>
      <c r="D88" t="s">
        <v>78</v>
      </c>
    </row>
    <row r="89" spans="1:4" x14ac:dyDescent="0.2">
      <c r="A89" t="s">
        <v>613</v>
      </c>
      <c r="B89" t="s">
        <v>210</v>
      </c>
      <c r="C89" t="s">
        <v>1154</v>
      </c>
      <c r="D89" t="s">
        <v>78</v>
      </c>
    </row>
    <row r="90" spans="1:4" x14ac:dyDescent="0.2">
      <c r="A90" t="s">
        <v>598</v>
      </c>
      <c r="B90" t="s">
        <v>210</v>
      </c>
      <c r="C90" t="s">
        <v>1154</v>
      </c>
      <c r="D90" t="s">
        <v>78</v>
      </c>
    </row>
    <row r="91" spans="1:4" x14ac:dyDescent="0.2">
      <c r="A91" t="s">
        <v>1155</v>
      </c>
    </row>
    <row r="92" spans="1:4" x14ac:dyDescent="0.2">
      <c r="A92" t="s">
        <v>1132</v>
      </c>
      <c r="B92" t="s">
        <v>212</v>
      </c>
      <c r="C92" t="s">
        <v>1156</v>
      </c>
      <c r="D92" t="s">
        <v>78</v>
      </c>
    </row>
    <row r="93" spans="1:4" x14ac:dyDescent="0.2">
      <c r="A93" t="s">
        <v>616</v>
      </c>
      <c r="B93" t="s">
        <v>212</v>
      </c>
      <c r="C93" t="s">
        <v>1156</v>
      </c>
      <c r="D93" t="s">
        <v>78</v>
      </c>
    </row>
    <row r="94" spans="1:4" x14ac:dyDescent="0.2">
      <c r="A94" t="s">
        <v>601</v>
      </c>
      <c r="B94" t="s">
        <v>212</v>
      </c>
      <c r="C94" t="s">
        <v>1156</v>
      </c>
      <c r="D94" t="s">
        <v>78</v>
      </c>
    </row>
    <row r="95" spans="1:4" x14ac:dyDescent="0.2">
      <c r="A95" t="s">
        <v>613</v>
      </c>
      <c r="B95" t="s">
        <v>212</v>
      </c>
      <c r="C95" t="s">
        <v>1156</v>
      </c>
      <c r="D95" t="s">
        <v>78</v>
      </c>
    </row>
    <row r="96" spans="1:4" x14ac:dyDescent="0.2">
      <c r="A96" t="s">
        <v>598</v>
      </c>
      <c r="B96" t="s">
        <v>212</v>
      </c>
      <c r="C96" t="s">
        <v>1156</v>
      </c>
      <c r="D96" t="s">
        <v>78</v>
      </c>
    </row>
    <row r="97" spans="1:4" x14ac:dyDescent="0.2">
      <c r="A97" t="s">
        <v>1157</v>
      </c>
    </row>
    <row r="98" spans="1:4" x14ac:dyDescent="0.2">
      <c r="A98" t="s">
        <v>1132</v>
      </c>
      <c r="B98" t="s">
        <v>214</v>
      </c>
      <c r="C98" t="s">
        <v>1158</v>
      </c>
      <c r="D98" t="s">
        <v>78</v>
      </c>
    </row>
    <row r="99" spans="1:4" x14ac:dyDescent="0.2">
      <c r="A99" t="s">
        <v>616</v>
      </c>
      <c r="B99" t="s">
        <v>214</v>
      </c>
      <c r="C99" t="s">
        <v>1158</v>
      </c>
      <c r="D99" t="s">
        <v>78</v>
      </c>
    </row>
    <row r="100" spans="1:4" x14ac:dyDescent="0.2">
      <c r="A100" t="s">
        <v>601</v>
      </c>
      <c r="B100" t="s">
        <v>214</v>
      </c>
      <c r="C100" t="s">
        <v>1158</v>
      </c>
      <c r="D100" t="s">
        <v>78</v>
      </c>
    </row>
    <row r="101" spans="1:4" x14ac:dyDescent="0.2">
      <c r="A101" t="s">
        <v>613</v>
      </c>
      <c r="B101" t="s">
        <v>214</v>
      </c>
      <c r="C101" t="s">
        <v>1158</v>
      </c>
      <c r="D101" t="s">
        <v>78</v>
      </c>
    </row>
    <row r="102" spans="1:4" x14ac:dyDescent="0.2">
      <c r="A102" t="s">
        <v>598</v>
      </c>
      <c r="B102" t="s">
        <v>214</v>
      </c>
      <c r="C102" t="s">
        <v>1158</v>
      </c>
      <c r="D102" t="s">
        <v>78</v>
      </c>
    </row>
    <row r="104" spans="1:4" x14ac:dyDescent="0.2">
      <c r="A104" t="s">
        <v>1159</v>
      </c>
    </row>
    <row r="105" spans="1:4" x14ac:dyDescent="0.2">
      <c r="A105" t="s">
        <v>1132</v>
      </c>
      <c r="B105" t="s">
        <v>194</v>
      </c>
      <c r="C105" t="s">
        <v>1160</v>
      </c>
      <c r="D105" t="s">
        <v>78</v>
      </c>
    </row>
    <row r="106" spans="1:4" x14ac:dyDescent="0.2">
      <c r="A106" t="s">
        <v>616</v>
      </c>
      <c r="B106" t="s">
        <v>194</v>
      </c>
      <c r="C106" t="s">
        <v>1160</v>
      </c>
      <c r="D106" t="s">
        <v>78</v>
      </c>
    </row>
    <row r="107" spans="1:4" x14ac:dyDescent="0.2">
      <c r="A107" t="s">
        <v>601</v>
      </c>
      <c r="B107" t="s">
        <v>194</v>
      </c>
      <c r="C107" t="s">
        <v>1160</v>
      </c>
      <c r="D107" t="s">
        <v>78</v>
      </c>
    </row>
    <row r="108" spans="1:4" x14ac:dyDescent="0.2">
      <c r="A108" t="s">
        <v>613</v>
      </c>
      <c r="B108" t="s">
        <v>194</v>
      </c>
      <c r="C108" t="s">
        <v>1160</v>
      </c>
      <c r="D108" t="s">
        <v>78</v>
      </c>
    </row>
    <row r="109" spans="1:4" x14ac:dyDescent="0.2">
      <c r="A109" t="s">
        <v>598</v>
      </c>
      <c r="B109" t="s">
        <v>194</v>
      </c>
      <c r="C109" t="s">
        <v>1160</v>
      </c>
      <c r="D109" t="s">
        <v>78</v>
      </c>
    </row>
    <row r="110" spans="1:4" x14ac:dyDescent="0.2">
      <c r="A110" t="s">
        <v>1161</v>
      </c>
    </row>
    <row r="111" spans="1:4" x14ac:dyDescent="0.2">
      <c r="A111" t="s">
        <v>1162</v>
      </c>
    </row>
    <row r="112" spans="1:4" x14ac:dyDescent="0.2">
      <c r="A112" t="s">
        <v>1145</v>
      </c>
    </row>
    <row r="113" spans="1:4" x14ac:dyDescent="0.2">
      <c r="A113" t="s">
        <v>1132</v>
      </c>
      <c r="B113" t="s">
        <v>1163</v>
      </c>
      <c r="C113" t="s">
        <v>1146</v>
      </c>
      <c r="D113" t="s">
        <v>78</v>
      </c>
    </row>
    <row r="114" spans="1:4" x14ac:dyDescent="0.2">
      <c r="A114" t="s">
        <v>616</v>
      </c>
      <c r="B114" t="s">
        <v>1163</v>
      </c>
      <c r="C114" t="s">
        <v>1146</v>
      </c>
      <c r="D114" t="s">
        <v>78</v>
      </c>
    </row>
    <row r="115" spans="1:4" x14ac:dyDescent="0.2">
      <c r="A115" t="s">
        <v>601</v>
      </c>
      <c r="B115" t="s">
        <v>1163</v>
      </c>
      <c r="C115" t="s">
        <v>1146</v>
      </c>
      <c r="D115" t="s">
        <v>78</v>
      </c>
    </row>
    <row r="116" spans="1:4" x14ac:dyDescent="0.2">
      <c r="A116" t="s">
        <v>613</v>
      </c>
      <c r="B116" t="s">
        <v>1163</v>
      </c>
      <c r="C116" t="s">
        <v>1146</v>
      </c>
      <c r="D116" t="s">
        <v>78</v>
      </c>
    </row>
    <row r="117" spans="1:4" x14ac:dyDescent="0.2">
      <c r="A117" t="s">
        <v>598</v>
      </c>
      <c r="B117" t="s">
        <v>1163</v>
      </c>
      <c r="C117" t="s">
        <v>1146</v>
      </c>
      <c r="D117" t="s">
        <v>78</v>
      </c>
    </row>
    <row r="118" spans="1:4" x14ac:dyDescent="0.2">
      <c r="A118" t="s">
        <v>1147</v>
      </c>
    </row>
    <row r="119" spans="1:4" x14ac:dyDescent="0.2">
      <c r="A119" t="s">
        <v>1132</v>
      </c>
      <c r="B119" t="s">
        <v>1164</v>
      </c>
      <c r="C119" t="s">
        <v>1148</v>
      </c>
      <c r="D119" t="s">
        <v>78</v>
      </c>
    </row>
    <row r="120" spans="1:4" x14ac:dyDescent="0.2">
      <c r="A120" t="s">
        <v>616</v>
      </c>
      <c r="B120" t="s">
        <v>1164</v>
      </c>
      <c r="C120" t="s">
        <v>1148</v>
      </c>
      <c r="D120" t="s">
        <v>78</v>
      </c>
    </row>
    <row r="121" spans="1:4" x14ac:dyDescent="0.2">
      <c r="A121" t="s">
        <v>601</v>
      </c>
      <c r="B121" t="s">
        <v>1164</v>
      </c>
      <c r="C121" t="s">
        <v>1148</v>
      </c>
      <c r="D121" t="s">
        <v>78</v>
      </c>
    </row>
    <row r="122" spans="1:4" x14ac:dyDescent="0.2">
      <c r="A122" t="s">
        <v>613</v>
      </c>
      <c r="B122" t="s">
        <v>1164</v>
      </c>
      <c r="C122" t="s">
        <v>1148</v>
      </c>
      <c r="D122" t="s">
        <v>78</v>
      </c>
    </row>
    <row r="123" spans="1:4" x14ac:dyDescent="0.2">
      <c r="A123" t="s">
        <v>598</v>
      </c>
      <c r="B123" t="s">
        <v>1164</v>
      </c>
      <c r="C123" t="s">
        <v>1148</v>
      </c>
      <c r="D123" t="s">
        <v>78</v>
      </c>
    </row>
    <row r="124" spans="1:4" x14ac:dyDescent="0.2">
      <c r="A124" t="s">
        <v>1149</v>
      </c>
    </row>
    <row r="125" spans="1:4" x14ac:dyDescent="0.2">
      <c r="A125" t="s">
        <v>1132</v>
      </c>
      <c r="B125" t="s">
        <v>1165</v>
      </c>
      <c r="C125" t="s">
        <v>1150</v>
      </c>
      <c r="D125" t="s">
        <v>78</v>
      </c>
    </row>
    <row r="126" spans="1:4" x14ac:dyDescent="0.2">
      <c r="A126" t="s">
        <v>616</v>
      </c>
      <c r="B126" t="s">
        <v>1165</v>
      </c>
      <c r="C126" t="s">
        <v>1150</v>
      </c>
      <c r="D126" t="s">
        <v>78</v>
      </c>
    </row>
    <row r="127" spans="1:4" x14ac:dyDescent="0.2">
      <c r="A127" t="s">
        <v>601</v>
      </c>
      <c r="B127" t="s">
        <v>1165</v>
      </c>
      <c r="C127" t="s">
        <v>1150</v>
      </c>
      <c r="D127" t="s">
        <v>78</v>
      </c>
    </row>
    <row r="128" spans="1:4" x14ac:dyDescent="0.2">
      <c r="A128" t="s">
        <v>613</v>
      </c>
      <c r="B128" t="s">
        <v>1165</v>
      </c>
      <c r="C128" t="s">
        <v>1150</v>
      </c>
      <c r="D128" t="s">
        <v>78</v>
      </c>
    </row>
    <row r="129" spans="1:4" x14ac:dyDescent="0.2">
      <c r="A129" t="s">
        <v>598</v>
      </c>
      <c r="B129" t="s">
        <v>1165</v>
      </c>
      <c r="C129" t="s">
        <v>1150</v>
      </c>
      <c r="D129" t="s">
        <v>78</v>
      </c>
    </row>
    <row r="130" spans="1:4" x14ac:dyDescent="0.2">
      <c r="A130" t="s">
        <v>1151</v>
      </c>
    </row>
    <row r="131" spans="1:4" x14ac:dyDescent="0.2">
      <c r="A131" t="s">
        <v>1132</v>
      </c>
      <c r="B131" t="s">
        <v>1166</v>
      </c>
      <c r="C131" t="s">
        <v>1152</v>
      </c>
      <c r="D131" t="s">
        <v>78</v>
      </c>
    </row>
    <row r="132" spans="1:4" x14ac:dyDescent="0.2">
      <c r="A132" t="s">
        <v>616</v>
      </c>
      <c r="B132" t="s">
        <v>1166</v>
      </c>
      <c r="C132" t="s">
        <v>1152</v>
      </c>
      <c r="D132" t="s">
        <v>78</v>
      </c>
    </row>
    <row r="133" spans="1:4" x14ac:dyDescent="0.2">
      <c r="A133" t="s">
        <v>601</v>
      </c>
      <c r="B133" t="s">
        <v>1166</v>
      </c>
      <c r="C133" t="s">
        <v>1152</v>
      </c>
      <c r="D133" t="s">
        <v>78</v>
      </c>
    </row>
    <row r="134" spans="1:4" x14ac:dyDescent="0.2">
      <c r="A134" t="s">
        <v>613</v>
      </c>
      <c r="B134" t="s">
        <v>1166</v>
      </c>
      <c r="C134" t="s">
        <v>1152</v>
      </c>
      <c r="D134" t="s">
        <v>78</v>
      </c>
    </row>
    <row r="135" spans="1:4" x14ac:dyDescent="0.2">
      <c r="A135" t="s">
        <v>598</v>
      </c>
      <c r="B135" t="s">
        <v>1166</v>
      </c>
      <c r="C135" t="s">
        <v>1152</v>
      </c>
      <c r="D135" t="s">
        <v>78</v>
      </c>
    </row>
    <row r="136" spans="1:4" x14ac:dyDescent="0.2">
      <c r="A136" t="s">
        <v>1153</v>
      </c>
    </row>
    <row r="137" spans="1:4" x14ac:dyDescent="0.2">
      <c r="A137" t="s">
        <v>1132</v>
      </c>
      <c r="B137" t="s">
        <v>1167</v>
      </c>
      <c r="C137" t="s">
        <v>1154</v>
      </c>
      <c r="D137" t="s">
        <v>78</v>
      </c>
    </row>
    <row r="138" spans="1:4" x14ac:dyDescent="0.2">
      <c r="A138" t="s">
        <v>616</v>
      </c>
      <c r="B138" t="s">
        <v>1167</v>
      </c>
      <c r="C138" t="s">
        <v>1154</v>
      </c>
      <c r="D138" t="s">
        <v>78</v>
      </c>
    </row>
    <row r="139" spans="1:4" x14ac:dyDescent="0.2">
      <c r="A139" t="s">
        <v>601</v>
      </c>
      <c r="B139" t="s">
        <v>1167</v>
      </c>
      <c r="C139" t="s">
        <v>1154</v>
      </c>
      <c r="D139" t="s">
        <v>78</v>
      </c>
    </row>
    <row r="140" spans="1:4" x14ac:dyDescent="0.2">
      <c r="A140" t="s">
        <v>613</v>
      </c>
      <c r="B140" t="s">
        <v>1167</v>
      </c>
      <c r="C140" t="s">
        <v>1154</v>
      </c>
      <c r="D140" t="s">
        <v>78</v>
      </c>
    </row>
    <row r="141" spans="1:4" x14ac:dyDescent="0.2">
      <c r="A141" t="s">
        <v>598</v>
      </c>
      <c r="B141" t="s">
        <v>1167</v>
      </c>
      <c r="C141" t="s">
        <v>1154</v>
      </c>
      <c r="D141" t="s">
        <v>78</v>
      </c>
    </row>
    <row r="142" spans="1:4" x14ac:dyDescent="0.2">
      <c r="A142" t="s">
        <v>1155</v>
      </c>
    </row>
    <row r="143" spans="1:4" x14ac:dyDescent="0.2">
      <c r="A143" t="s">
        <v>1132</v>
      </c>
      <c r="B143" t="s">
        <v>1168</v>
      </c>
      <c r="C143" t="s">
        <v>1156</v>
      </c>
      <c r="D143" t="s">
        <v>78</v>
      </c>
    </row>
    <row r="144" spans="1:4" x14ac:dyDescent="0.2">
      <c r="A144" t="s">
        <v>616</v>
      </c>
      <c r="B144" t="s">
        <v>1168</v>
      </c>
      <c r="C144" t="s">
        <v>1156</v>
      </c>
      <c r="D144" t="s">
        <v>78</v>
      </c>
    </row>
    <row r="145" spans="1:4" x14ac:dyDescent="0.2">
      <c r="A145" t="s">
        <v>601</v>
      </c>
      <c r="B145" t="s">
        <v>1168</v>
      </c>
      <c r="C145" t="s">
        <v>1156</v>
      </c>
      <c r="D145" t="s">
        <v>78</v>
      </c>
    </row>
    <row r="146" spans="1:4" x14ac:dyDescent="0.2">
      <c r="A146" t="s">
        <v>613</v>
      </c>
      <c r="B146" t="s">
        <v>1168</v>
      </c>
      <c r="C146" t="s">
        <v>1156</v>
      </c>
      <c r="D146" t="s">
        <v>78</v>
      </c>
    </row>
    <row r="147" spans="1:4" x14ac:dyDescent="0.2">
      <c r="A147" t="s">
        <v>598</v>
      </c>
      <c r="B147" t="s">
        <v>1168</v>
      </c>
      <c r="C147" t="s">
        <v>1156</v>
      </c>
      <c r="D147" t="s">
        <v>78</v>
      </c>
    </row>
    <row r="148" spans="1:4" x14ac:dyDescent="0.2">
      <c r="A148" t="s">
        <v>1157</v>
      </c>
    </row>
    <row r="149" spans="1:4" x14ac:dyDescent="0.2">
      <c r="A149" t="s">
        <v>1132</v>
      </c>
      <c r="B149" t="s">
        <v>1169</v>
      </c>
      <c r="C149" t="s">
        <v>1158</v>
      </c>
      <c r="D149" t="s">
        <v>78</v>
      </c>
    </row>
    <row r="150" spans="1:4" x14ac:dyDescent="0.2">
      <c r="A150" t="s">
        <v>616</v>
      </c>
      <c r="B150" t="s">
        <v>1169</v>
      </c>
      <c r="C150" t="s">
        <v>1158</v>
      </c>
      <c r="D150" t="s">
        <v>78</v>
      </c>
    </row>
    <row r="151" spans="1:4" x14ac:dyDescent="0.2">
      <c r="A151" t="s">
        <v>601</v>
      </c>
      <c r="B151" t="s">
        <v>1169</v>
      </c>
      <c r="C151" t="s">
        <v>1158</v>
      </c>
      <c r="D151" t="s">
        <v>78</v>
      </c>
    </row>
    <row r="152" spans="1:4" x14ac:dyDescent="0.2">
      <c r="A152" t="s">
        <v>613</v>
      </c>
      <c r="B152" t="s">
        <v>1169</v>
      </c>
      <c r="C152" t="s">
        <v>1158</v>
      </c>
      <c r="D152" t="s">
        <v>78</v>
      </c>
    </row>
    <row r="153" spans="1:4" x14ac:dyDescent="0.2">
      <c r="A153" t="s">
        <v>598</v>
      </c>
      <c r="B153" t="s">
        <v>1169</v>
      </c>
      <c r="C153" t="s">
        <v>1158</v>
      </c>
      <c r="D153" t="s">
        <v>78</v>
      </c>
    </row>
    <row r="155" spans="1:4" x14ac:dyDescent="0.2">
      <c r="A155" t="s">
        <v>1159</v>
      </c>
    </row>
    <row r="156" spans="1:4" x14ac:dyDescent="0.2">
      <c r="A156" t="s">
        <v>1132</v>
      </c>
      <c r="B156" t="s">
        <v>248</v>
      </c>
      <c r="C156" t="s">
        <v>1160</v>
      </c>
      <c r="D156" t="s">
        <v>78</v>
      </c>
    </row>
    <row r="157" spans="1:4" x14ac:dyDescent="0.2">
      <c r="A157" t="s">
        <v>616</v>
      </c>
      <c r="B157" t="s">
        <v>248</v>
      </c>
      <c r="C157" t="s">
        <v>1160</v>
      </c>
      <c r="D157" t="s">
        <v>78</v>
      </c>
    </row>
    <row r="158" spans="1:4" x14ac:dyDescent="0.2">
      <c r="A158" t="s">
        <v>601</v>
      </c>
      <c r="B158" t="s">
        <v>248</v>
      </c>
      <c r="C158" t="s">
        <v>1160</v>
      </c>
      <c r="D158" t="s">
        <v>78</v>
      </c>
    </row>
    <row r="159" spans="1:4" x14ac:dyDescent="0.2">
      <c r="A159" t="s">
        <v>613</v>
      </c>
      <c r="B159" t="s">
        <v>248</v>
      </c>
      <c r="C159" t="s">
        <v>1160</v>
      </c>
      <c r="D159" t="s">
        <v>78</v>
      </c>
    </row>
    <row r="160" spans="1:4" x14ac:dyDescent="0.2">
      <c r="A160" t="s">
        <v>598</v>
      </c>
      <c r="B160" t="s">
        <v>248</v>
      </c>
      <c r="C160" t="s">
        <v>1160</v>
      </c>
      <c r="D160" t="s">
        <v>78</v>
      </c>
    </row>
    <row r="161" spans="1:4" x14ac:dyDescent="0.2">
      <c r="A161" t="s">
        <v>1161</v>
      </c>
    </row>
    <row r="162" spans="1:4" x14ac:dyDescent="0.2">
      <c r="A162" t="s">
        <v>1170</v>
      </c>
    </row>
    <row r="163" spans="1:4" x14ac:dyDescent="0.2">
      <c r="A163" t="s">
        <v>1145</v>
      </c>
    </row>
    <row r="164" spans="1:4" x14ac:dyDescent="0.2">
      <c r="A164" t="s">
        <v>1132</v>
      </c>
      <c r="B164" t="s">
        <v>1171</v>
      </c>
      <c r="C164" t="s">
        <v>1146</v>
      </c>
      <c r="D164" t="s">
        <v>78</v>
      </c>
    </row>
    <row r="165" spans="1:4" x14ac:dyDescent="0.2">
      <c r="A165" t="s">
        <v>616</v>
      </c>
      <c r="B165" t="s">
        <v>1171</v>
      </c>
      <c r="C165" t="s">
        <v>1146</v>
      </c>
      <c r="D165" t="s">
        <v>78</v>
      </c>
    </row>
    <row r="166" spans="1:4" x14ac:dyDescent="0.2">
      <c r="A166" t="s">
        <v>601</v>
      </c>
      <c r="B166" t="s">
        <v>1171</v>
      </c>
      <c r="C166" t="s">
        <v>1146</v>
      </c>
      <c r="D166" t="s">
        <v>78</v>
      </c>
    </row>
    <row r="167" spans="1:4" x14ac:dyDescent="0.2">
      <c r="A167" t="s">
        <v>613</v>
      </c>
      <c r="B167" t="s">
        <v>1171</v>
      </c>
      <c r="C167" t="s">
        <v>1146</v>
      </c>
      <c r="D167" t="s">
        <v>78</v>
      </c>
    </row>
    <row r="168" spans="1:4" x14ac:dyDescent="0.2">
      <c r="A168" t="s">
        <v>598</v>
      </c>
      <c r="B168" t="s">
        <v>1171</v>
      </c>
      <c r="C168" t="s">
        <v>1146</v>
      </c>
      <c r="D168" t="s">
        <v>78</v>
      </c>
    </row>
    <row r="169" spans="1:4" x14ac:dyDescent="0.2">
      <c r="A169" t="s">
        <v>1147</v>
      </c>
    </row>
    <row r="170" spans="1:4" x14ac:dyDescent="0.2">
      <c r="A170" t="s">
        <v>1132</v>
      </c>
      <c r="B170" t="s">
        <v>1172</v>
      </c>
      <c r="C170" t="s">
        <v>1148</v>
      </c>
      <c r="D170" t="s">
        <v>78</v>
      </c>
    </row>
    <row r="171" spans="1:4" x14ac:dyDescent="0.2">
      <c r="A171" t="s">
        <v>616</v>
      </c>
      <c r="B171" t="s">
        <v>1172</v>
      </c>
      <c r="C171" t="s">
        <v>1148</v>
      </c>
      <c r="D171" t="s">
        <v>78</v>
      </c>
    </row>
    <row r="172" spans="1:4" x14ac:dyDescent="0.2">
      <c r="A172" t="s">
        <v>601</v>
      </c>
      <c r="B172" t="s">
        <v>1172</v>
      </c>
      <c r="C172" t="s">
        <v>1148</v>
      </c>
      <c r="D172" t="s">
        <v>78</v>
      </c>
    </row>
    <row r="173" spans="1:4" x14ac:dyDescent="0.2">
      <c r="A173" t="s">
        <v>613</v>
      </c>
      <c r="B173" t="s">
        <v>1172</v>
      </c>
      <c r="C173" t="s">
        <v>1148</v>
      </c>
      <c r="D173" t="s">
        <v>78</v>
      </c>
    </row>
    <row r="174" spans="1:4" x14ac:dyDescent="0.2">
      <c r="A174" t="s">
        <v>598</v>
      </c>
      <c r="B174" t="s">
        <v>1172</v>
      </c>
      <c r="C174" t="s">
        <v>1148</v>
      </c>
      <c r="D174" t="s">
        <v>78</v>
      </c>
    </row>
    <row r="175" spans="1:4" x14ac:dyDescent="0.2">
      <c r="A175" t="s">
        <v>1149</v>
      </c>
    </row>
    <row r="176" spans="1:4" x14ac:dyDescent="0.2">
      <c r="A176" t="s">
        <v>1132</v>
      </c>
      <c r="B176" t="s">
        <v>1173</v>
      </c>
      <c r="C176" t="s">
        <v>1150</v>
      </c>
      <c r="D176" t="s">
        <v>78</v>
      </c>
    </row>
    <row r="177" spans="1:4" x14ac:dyDescent="0.2">
      <c r="A177" t="s">
        <v>616</v>
      </c>
      <c r="B177" t="s">
        <v>1173</v>
      </c>
      <c r="C177" t="s">
        <v>1150</v>
      </c>
      <c r="D177" t="s">
        <v>78</v>
      </c>
    </row>
    <row r="178" spans="1:4" x14ac:dyDescent="0.2">
      <c r="A178" t="s">
        <v>601</v>
      </c>
      <c r="B178" t="s">
        <v>1173</v>
      </c>
      <c r="C178" t="s">
        <v>1150</v>
      </c>
      <c r="D178" t="s">
        <v>78</v>
      </c>
    </row>
    <row r="179" spans="1:4" x14ac:dyDescent="0.2">
      <c r="A179" t="s">
        <v>613</v>
      </c>
      <c r="B179" t="s">
        <v>1173</v>
      </c>
      <c r="C179" t="s">
        <v>1150</v>
      </c>
      <c r="D179" t="s">
        <v>78</v>
      </c>
    </row>
    <row r="180" spans="1:4" x14ac:dyDescent="0.2">
      <c r="A180" t="s">
        <v>598</v>
      </c>
      <c r="B180" t="s">
        <v>1173</v>
      </c>
      <c r="C180" t="s">
        <v>1150</v>
      </c>
      <c r="D180" t="s">
        <v>78</v>
      </c>
    </row>
    <row r="181" spans="1:4" x14ac:dyDescent="0.2">
      <c r="A181" t="s">
        <v>1151</v>
      </c>
    </row>
    <row r="182" spans="1:4" x14ac:dyDescent="0.2">
      <c r="A182" t="s">
        <v>1132</v>
      </c>
      <c r="B182" t="s">
        <v>1174</v>
      </c>
      <c r="C182" t="s">
        <v>1152</v>
      </c>
      <c r="D182" t="s">
        <v>78</v>
      </c>
    </row>
    <row r="183" spans="1:4" x14ac:dyDescent="0.2">
      <c r="A183" t="s">
        <v>616</v>
      </c>
      <c r="B183" t="s">
        <v>1174</v>
      </c>
      <c r="C183" t="s">
        <v>1152</v>
      </c>
      <c r="D183" t="s">
        <v>78</v>
      </c>
    </row>
    <row r="184" spans="1:4" x14ac:dyDescent="0.2">
      <c r="A184" t="s">
        <v>601</v>
      </c>
      <c r="B184" t="s">
        <v>1174</v>
      </c>
      <c r="C184" t="s">
        <v>1152</v>
      </c>
      <c r="D184" t="s">
        <v>78</v>
      </c>
    </row>
    <row r="185" spans="1:4" x14ac:dyDescent="0.2">
      <c r="A185" t="s">
        <v>613</v>
      </c>
      <c r="B185" t="s">
        <v>1174</v>
      </c>
      <c r="C185" t="s">
        <v>1152</v>
      </c>
      <c r="D185" t="s">
        <v>78</v>
      </c>
    </row>
    <row r="186" spans="1:4" x14ac:dyDescent="0.2">
      <c r="A186" t="s">
        <v>598</v>
      </c>
      <c r="B186" t="s">
        <v>1174</v>
      </c>
      <c r="C186" t="s">
        <v>1152</v>
      </c>
      <c r="D186" t="s">
        <v>78</v>
      </c>
    </row>
    <row r="187" spans="1:4" x14ac:dyDescent="0.2">
      <c r="A187" t="s">
        <v>1153</v>
      </c>
    </row>
    <row r="188" spans="1:4" x14ac:dyDescent="0.2">
      <c r="A188" t="s">
        <v>1132</v>
      </c>
      <c r="B188" t="s">
        <v>1175</v>
      </c>
      <c r="C188" t="s">
        <v>1154</v>
      </c>
      <c r="D188" t="s">
        <v>78</v>
      </c>
    </row>
    <row r="189" spans="1:4" x14ac:dyDescent="0.2">
      <c r="A189" t="s">
        <v>616</v>
      </c>
      <c r="B189" t="s">
        <v>1175</v>
      </c>
      <c r="C189" t="s">
        <v>1154</v>
      </c>
      <c r="D189" t="s">
        <v>78</v>
      </c>
    </row>
    <row r="190" spans="1:4" x14ac:dyDescent="0.2">
      <c r="A190" t="s">
        <v>601</v>
      </c>
      <c r="B190" t="s">
        <v>1175</v>
      </c>
      <c r="C190" t="s">
        <v>1154</v>
      </c>
      <c r="D190" t="s">
        <v>78</v>
      </c>
    </row>
    <row r="191" spans="1:4" x14ac:dyDescent="0.2">
      <c r="A191" t="s">
        <v>613</v>
      </c>
      <c r="B191" t="s">
        <v>1175</v>
      </c>
      <c r="C191" t="s">
        <v>1154</v>
      </c>
      <c r="D191" t="s">
        <v>78</v>
      </c>
    </row>
    <row r="192" spans="1:4" x14ac:dyDescent="0.2">
      <c r="A192" t="s">
        <v>598</v>
      </c>
      <c r="B192" t="s">
        <v>1175</v>
      </c>
      <c r="C192" t="s">
        <v>1154</v>
      </c>
      <c r="D192" t="s">
        <v>78</v>
      </c>
    </row>
    <row r="193" spans="1:4" x14ac:dyDescent="0.2">
      <c r="A193" t="s">
        <v>1155</v>
      </c>
    </row>
    <row r="194" spans="1:4" x14ac:dyDescent="0.2">
      <c r="A194" t="s">
        <v>1132</v>
      </c>
      <c r="B194" t="s">
        <v>1176</v>
      </c>
      <c r="C194" t="s">
        <v>1156</v>
      </c>
      <c r="D194" t="s">
        <v>78</v>
      </c>
    </row>
    <row r="195" spans="1:4" x14ac:dyDescent="0.2">
      <c r="A195" t="s">
        <v>616</v>
      </c>
      <c r="B195" t="s">
        <v>1176</v>
      </c>
      <c r="C195" t="s">
        <v>1156</v>
      </c>
      <c r="D195" t="s">
        <v>78</v>
      </c>
    </row>
    <row r="196" spans="1:4" x14ac:dyDescent="0.2">
      <c r="A196" t="s">
        <v>601</v>
      </c>
      <c r="B196" t="s">
        <v>1176</v>
      </c>
      <c r="C196" t="s">
        <v>1156</v>
      </c>
      <c r="D196" t="s">
        <v>78</v>
      </c>
    </row>
    <row r="197" spans="1:4" x14ac:dyDescent="0.2">
      <c r="A197" t="s">
        <v>613</v>
      </c>
      <c r="B197" t="s">
        <v>1176</v>
      </c>
      <c r="C197" t="s">
        <v>1156</v>
      </c>
      <c r="D197" t="s">
        <v>78</v>
      </c>
    </row>
    <row r="198" spans="1:4" x14ac:dyDescent="0.2">
      <c r="A198" t="s">
        <v>598</v>
      </c>
      <c r="B198" t="s">
        <v>1176</v>
      </c>
      <c r="C198" t="s">
        <v>1156</v>
      </c>
      <c r="D198" t="s">
        <v>78</v>
      </c>
    </row>
    <row r="199" spans="1:4" x14ac:dyDescent="0.2">
      <c r="A199" t="s">
        <v>1157</v>
      </c>
    </row>
    <row r="200" spans="1:4" x14ac:dyDescent="0.2">
      <c r="A200" t="s">
        <v>1132</v>
      </c>
      <c r="B200" t="s">
        <v>1177</v>
      </c>
      <c r="C200" t="s">
        <v>1158</v>
      </c>
      <c r="D200" t="s">
        <v>78</v>
      </c>
    </row>
    <row r="201" spans="1:4" x14ac:dyDescent="0.2">
      <c r="A201" t="s">
        <v>616</v>
      </c>
      <c r="B201" t="s">
        <v>1177</v>
      </c>
      <c r="C201" t="s">
        <v>1158</v>
      </c>
      <c r="D201" t="s">
        <v>78</v>
      </c>
    </row>
    <row r="202" spans="1:4" x14ac:dyDescent="0.2">
      <c r="A202" t="s">
        <v>601</v>
      </c>
      <c r="B202" t="s">
        <v>1177</v>
      </c>
      <c r="C202" t="s">
        <v>1158</v>
      </c>
      <c r="D202" t="s">
        <v>78</v>
      </c>
    </row>
    <row r="203" spans="1:4" x14ac:dyDescent="0.2">
      <c r="A203" t="s">
        <v>613</v>
      </c>
      <c r="B203" t="s">
        <v>1177</v>
      </c>
      <c r="C203" t="s">
        <v>1158</v>
      </c>
      <c r="D203" t="s">
        <v>78</v>
      </c>
    </row>
    <row r="204" spans="1:4" x14ac:dyDescent="0.2">
      <c r="A204" t="s">
        <v>598</v>
      </c>
      <c r="B204" t="s">
        <v>1177</v>
      </c>
      <c r="C204" t="s">
        <v>1158</v>
      </c>
      <c r="D204" t="s">
        <v>78</v>
      </c>
    </row>
    <row r="206" spans="1:4" s="12" customFormat="1" x14ac:dyDescent="0.2">
      <c r="A206" s="12" t="s">
        <v>1159</v>
      </c>
    </row>
    <row r="207" spans="1:4" x14ac:dyDescent="0.2">
      <c r="A207" t="s">
        <v>1131</v>
      </c>
      <c r="B207" t="s">
        <v>291</v>
      </c>
      <c r="C207" t="s">
        <v>1160</v>
      </c>
      <c r="D207" t="s">
        <v>78</v>
      </c>
    </row>
    <row r="208" spans="1:4" x14ac:dyDescent="0.2">
      <c r="A208" t="s">
        <v>1134</v>
      </c>
      <c r="B208" t="s">
        <v>291</v>
      </c>
      <c r="C208" t="s">
        <v>1160</v>
      </c>
      <c r="D208" t="s">
        <v>78</v>
      </c>
    </row>
    <row r="209" spans="1:4" x14ac:dyDescent="0.2">
      <c r="A209" t="s">
        <v>412</v>
      </c>
      <c r="B209" t="s">
        <v>291</v>
      </c>
      <c r="C209" t="s">
        <v>1160</v>
      </c>
      <c r="D209" t="s">
        <v>78</v>
      </c>
    </row>
    <row r="210" spans="1:4" x14ac:dyDescent="0.2">
      <c r="A210" t="s">
        <v>1137</v>
      </c>
      <c r="B210" t="s">
        <v>291</v>
      </c>
      <c r="C210" t="s">
        <v>1160</v>
      </c>
      <c r="D210" t="s">
        <v>78</v>
      </c>
    </row>
    <row r="211" spans="1:4" x14ac:dyDescent="0.2">
      <c r="A211" t="s">
        <v>1139</v>
      </c>
      <c r="B211" t="s">
        <v>291</v>
      </c>
      <c r="C211" t="s">
        <v>1160</v>
      </c>
      <c r="D211" t="s">
        <v>78</v>
      </c>
    </row>
    <row r="212" spans="1:4" x14ac:dyDescent="0.2">
      <c r="A212" t="s">
        <v>1178</v>
      </c>
    </row>
    <row r="214" spans="1:4" x14ac:dyDescent="0.2">
      <c r="A214" t="s">
        <v>1179</v>
      </c>
    </row>
    <row r="215" spans="1:4" x14ac:dyDescent="0.2">
      <c r="A215" t="s">
        <v>1180</v>
      </c>
    </row>
    <row r="216" spans="1:4" x14ac:dyDescent="0.2">
      <c r="A216" t="s">
        <v>1132</v>
      </c>
      <c r="B216" t="s">
        <v>198</v>
      </c>
      <c r="C216" t="s">
        <v>1181</v>
      </c>
      <c r="D216" t="s">
        <v>78</v>
      </c>
    </row>
    <row r="217" spans="1:4" x14ac:dyDescent="0.2">
      <c r="A217" t="s">
        <v>1132</v>
      </c>
      <c r="B217" t="s">
        <v>251</v>
      </c>
      <c r="C217" t="s">
        <v>1182</v>
      </c>
      <c r="D217" t="s">
        <v>78</v>
      </c>
    </row>
    <row r="218" spans="1:4" x14ac:dyDescent="0.2">
      <c r="A218" t="s">
        <v>1132</v>
      </c>
      <c r="B218" t="s">
        <v>294</v>
      </c>
      <c r="C218" t="s">
        <v>1183</v>
      </c>
      <c r="D218" t="s">
        <v>78</v>
      </c>
    </row>
    <row r="219" spans="1:4" x14ac:dyDescent="0.2">
      <c r="A219" t="s">
        <v>1132</v>
      </c>
      <c r="B219" t="s">
        <v>216</v>
      </c>
      <c r="C219" t="s">
        <v>1184</v>
      </c>
      <c r="D219" t="s">
        <v>78</v>
      </c>
    </row>
    <row r="220" spans="1:4" x14ac:dyDescent="0.2">
      <c r="A220" t="s">
        <v>1132</v>
      </c>
      <c r="B220" t="s">
        <v>267</v>
      </c>
      <c r="C220" t="s">
        <v>1185</v>
      </c>
      <c r="D220" t="s">
        <v>78</v>
      </c>
    </row>
    <row r="221" spans="1:4" x14ac:dyDescent="0.2">
      <c r="A221" t="s">
        <v>1132</v>
      </c>
      <c r="B221" t="s">
        <v>310</v>
      </c>
      <c r="C221" t="s">
        <v>1186</v>
      </c>
      <c r="D221" t="s">
        <v>78</v>
      </c>
    </row>
    <row r="222" spans="1:4" x14ac:dyDescent="0.2">
      <c r="A222" t="s">
        <v>1132</v>
      </c>
      <c r="B222" t="s">
        <v>179</v>
      </c>
      <c r="C222" t="s">
        <v>1187</v>
      </c>
      <c r="D222" t="s">
        <v>78</v>
      </c>
    </row>
    <row r="223" spans="1:4" x14ac:dyDescent="0.2">
      <c r="A223" t="s">
        <v>1132</v>
      </c>
      <c r="B223" t="s">
        <v>1188</v>
      </c>
      <c r="C223" t="s">
        <v>1189</v>
      </c>
      <c r="D223" t="s">
        <v>78</v>
      </c>
    </row>
    <row r="224" spans="1:4" x14ac:dyDescent="0.2">
      <c r="A224" t="s">
        <v>1132</v>
      </c>
      <c r="B224" t="s">
        <v>187</v>
      </c>
      <c r="C224" t="s">
        <v>1190</v>
      </c>
      <c r="D224" t="s">
        <v>78</v>
      </c>
    </row>
    <row r="225" spans="1:4" x14ac:dyDescent="0.2">
      <c r="A225" t="s">
        <v>1191</v>
      </c>
    </row>
    <row r="226" spans="1:4" x14ac:dyDescent="0.2">
      <c r="A226" t="s">
        <v>616</v>
      </c>
      <c r="B226" t="s">
        <v>198</v>
      </c>
      <c r="C226" t="s">
        <v>1181</v>
      </c>
      <c r="D226" t="s">
        <v>78</v>
      </c>
    </row>
    <row r="227" spans="1:4" x14ac:dyDescent="0.2">
      <c r="A227" t="s">
        <v>616</v>
      </c>
      <c r="B227" t="s">
        <v>251</v>
      </c>
      <c r="C227" t="s">
        <v>1182</v>
      </c>
      <c r="D227" t="s">
        <v>78</v>
      </c>
    </row>
    <row r="228" spans="1:4" x14ac:dyDescent="0.2">
      <c r="A228" t="s">
        <v>616</v>
      </c>
      <c r="B228" t="s">
        <v>294</v>
      </c>
      <c r="C228" t="s">
        <v>1183</v>
      </c>
      <c r="D228" t="s">
        <v>78</v>
      </c>
    </row>
    <row r="229" spans="1:4" x14ac:dyDescent="0.2">
      <c r="A229" t="s">
        <v>616</v>
      </c>
      <c r="B229" t="s">
        <v>216</v>
      </c>
      <c r="C229" t="s">
        <v>1184</v>
      </c>
      <c r="D229" t="s">
        <v>78</v>
      </c>
    </row>
    <row r="230" spans="1:4" x14ac:dyDescent="0.2">
      <c r="A230" t="s">
        <v>616</v>
      </c>
      <c r="B230" t="s">
        <v>267</v>
      </c>
      <c r="C230" t="s">
        <v>1185</v>
      </c>
      <c r="D230" t="s">
        <v>78</v>
      </c>
    </row>
    <row r="231" spans="1:4" x14ac:dyDescent="0.2">
      <c r="A231" t="s">
        <v>616</v>
      </c>
      <c r="B231" t="s">
        <v>310</v>
      </c>
      <c r="C231" t="s">
        <v>1186</v>
      </c>
      <c r="D231" t="s">
        <v>78</v>
      </c>
    </row>
    <row r="232" spans="1:4" x14ac:dyDescent="0.2">
      <c r="A232" t="s">
        <v>616</v>
      </c>
      <c r="B232" t="s">
        <v>179</v>
      </c>
      <c r="C232" t="s">
        <v>1187</v>
      </c>
      <c r="D232" t="s">
        <v>78</v>
      </c>
    </row>
    <row r="233" spans="1:4" x14ac:dyDescent="0.2">
      <c r="A233" t="s">
        <v>616</v>
      </c>
      <c r="B233" t="s">
        <v>1188</v>
      </c>
      <c r="C233" t="s">
        <v>1189</v>
      </c>
      <c r="D233" t="s">
        <v>78</v>
      </c>
    </row>
    <row r="234" spans="1:4" x14ac:dyDescent="0.2">
      <c r="A234" t="s">
        <v>616</v>
      </c>
      <c r="B234" t="s">
        <v>187</v>
      </c>
      <c r="C234" t="s">
        <v>1190</v>
      </c>
      <c r="D234" t="s">
        <v>78</v>
      </c>
    </row>
    <row r="235" spans="1:4" x14ac:dyDescent="0.2">
      <c r="A235" t="s">
        <v>1192</v>
      </c>
    </row>
    <row r="236" spans="1:4" x14ac:dyDescent="0.2">
      <c r="A236" t="s">
        <v>601</v>
      </c>
      <c r="B236" t="s">
        <v>198</v>
      </c>
      <c r="C236" t="s">
        <v>1181</v>
      </c>
      <c r="D236" t="s">
        <v>78</v>
      </c>
    </row>
    <row r="237" spans="1:4" x14ac:dyDescent="0.2">
      <c r="A237" t="s">
        <v>601</v>
      </c>
      <c r="B237" t="s">
        <v>251</v>
      </c>
      <c r="C237" t="s">
        <v>1182</v>
      </c>
      <c r="D237" t="s">
        <v>78</v>
      </c>
    </row>
    <row r="238" spans="1:4" x14ac:dyDescent="0.2">
      <c r="A238" t="s">
        <v>601</v>
      </c>
      <c r="B238" t="s">
        <v>294</v>
      </c>
      <c r="C238" t="s">
        <v>1183</v>
      </c>
      <c r="D238" t="s">
        <v>78</v>
      </c>
    </row>
    <row r="239" spans="1:4" x14ac:dyDescent="0.2">
      <c r="A239" t="s">
        <v>601</v>
      </c>
      <c r="B239" t="s">
        <v>216</v>
      </c>
      <c r="C239" t="s">
        <v>1184</v>
      </c>
      <c r="D239" t="s">
        <v>78</v>
      </c>
    </row>
    <row r="240" spans="1:4" x14ac:dyDescent="0.2">
      <c r="A240" t="s">
        <v>601</v>
      </c>
      <c r="B240" t="s">
        <v>267</v>
      </c>
      <c r="C240" t="s">
        <v>1185</v>
      </c>
      <c r="D240" t="s">
        <v>78</v>
      </c>
    </row>
    <row r="241" spans="1:4" x14ac:dyDescent="0.2">
      <c r="A241" t="s">
        <v>601</v>
      </c>
      <c r="B241" t="s">
        <v>310</v>
      </c>
      <c r="C241" t="s">
        <v>1186</v>
      </c>
      <c r="D241" t="s">
        <v>78</v>
      </c>
    </row>
    <row r="242" spans="1:4" x14ac:dyDescent="0.2">
      <c r="A242" t="s">
        <v>601</v>
      </c>
      <c r="B242" t="s">
        <v>179</v>
      </c>
      <c r="C242" t="s">
        <v>1187</v>
      </c>
      <c r="D242" t="s">
        <v>78</v>
      </c>
    </row>
    <row r="243" spans="1:4" x14ac:dyDescent="0.2">
      <c r="A243" t="s">
        <v>601</v>
      </c>
      <c r="B243" t="s">
        <v>1188</v>
      </c>
      <c r="C243" t="s">
        <v>1189</v>
      </c>
      <c r="D243" t="s">
        <v>78</v>
      </c>
    </row>
    <row r="244" spans="1:4" x14ac:dyDescent="0.2">
      <c r="A244" t="s">
        <v>601</v>
      </c>
      <c r="B244" t="s">
        <v>187</v>
      </c>
      <c r="C244" t="s">
        <v>1190</v>
      </c>
      <c r="D244" t="s">
        <v>78</v>
      </c>
    </row>
    <row r="245" spans="1:4" x14ac:dyDescent="0.2">
      <c r="A245" t="s">
        <v>1193</v>
      </c>
    </row>
    <row r="246" spans="1:4" x14ac:dyDescent="0.2">
      <c r="A246" t="s">
        <v>613</v>
      </c>
      <c r="B246" t="s">
        <v>198</v>
      </c>
      <c r="C246" t="s">
        <v>1181</v>
      </c>
      <c r="D246" t="s">
        <v>78</v>
      </c>
    </row>
    <row r="247" spans="1:4" x14ac:dyDescent="0.2">
      <c r="A247" t="s">
        <v>613</v>
      </c>
      <c r="B247" t="s">
        <v>251</v>
      </c>
      <c r="C247" t="s">
        <v>1182</v>
      </c>
      <c r="D247" t="s">
        <v>78</v>
      </c>
    </row>
    <row r="248" spans="1:4" x14ac:dyDescent="0.2">
      <c r="A248" t="s">
        <v>613</v>
      </c>
      <c r="B248" t="s">
        <v>294</v>
      </c>
      <c r="C248" t="s">
        <v>1183</v>
      </c>
      <c r="D248" t="s">
        <v>78</v>
      </c>
    </row>
    <row r="249" spans="1:4" x14ac:dyDescent="0.2">
      <c r="A249" t="s">
        <v>613</v>
      </c>
      <c r="B249" t="s">
        <v>216</v>
      </c>
      <c r="C249" t="s">
        <v>1184</v>
      </c>
      <c r="D249" t="s">
        <v>78</v>
      </c>
    </row>
    <row r="250" spans="1:4" x14ac:dyDescent="0.2">
      <c r="A250" t="s">
        <v>613</v>
      </c>
      <c r="B250" t="s">
        <v>267</v>
      </c>
      <c r="C250" t="s">
        <v>1185</v>
      </c>
      <c r="D250" t="s">
        <v>78</v>
      </c>
    </row>
    <row r="251" spans="1:4" x14ac:dyDescent="0.2">
      <c r="A251" t="s">
        <v>613</v>
      </c>
      <c r="B251" t="s">
        <v>310</v>
      </c>
      <c r="C251" t="s">
        <v>1186</v>
      </c>
      <c r="D251" t="s">
        <v>78</v>
      </c>
    </row>
    <row r="252" spans="1:4" x14ac:dyDescent="0.2">
      <c r="A252" t="s">
        <v>613</v>
      </c>
      <c r="B252" t="s">
        <v>179</v>
      </c>
      <c r="C252" t="s">
        <v>1187</v>
      </c>
      <c r="D252" t="s">
        <v>78</v>
      </c>
    </row>
    <row r="253" spans="1:4" x14ac:dyDescent="0.2">
      <c r="A253" t="s">
        <v>613</v>
      </c>
      <c r="B253" t="s">
        <v>1188</v>
      </c>
      <c r="C253" t="s">
        <v>1189</v>
      </c>
      <c r="D253" t="s">
        <v>78</v>
      </c>
    </row>
    <row r="254" spans="1:4" x14ac:dyDescent="0.2">
      <c r="A254" t="s">
        <v>613</v>
      </c>
      <c r="B254" t="s">
        <v>187</v>
      </c>
      <c r="C254" t="s">
        <v>1190</v>
      </c>
      <c r="D254" t="s">
        <v>78</v>
      </c>
    </row>
    <row r="255" spans="1:4" x14ac:dyDescent="0.2">
      <c r="A255" t="s">
        <v>1194</v>
      </c>
    </row>
    <row r="256" spans="1:4" x14ac:dyDescent="0.2">
      <c r="A256" t="s">
        <v>598</v>
      </c>
      <c r="B256" t="s">
        <v>198</v>
      </c>
      <c r="C256" t="s">
        <v>1181</v>
      </c>
      <c r="D256" t="s">
        <v>78</v>
      </c>
    </row>
    <row r="257" spans="1:4" x14ac:dyDescent="0.2">
      <c r="A257" t="s">
        <v>598</v>
      </c>
      <c r="B257" t="s">
        <v>251</v>
      </c>
      <c r="C257" t="s">
        <v>1182</v>
      </c>
      <c r="D257" t="s">
        <v>78</v>
      </c>
    </row>
    <row r="258" spans="1:4" x14ac:dyDescent="0.2">
      <c r="A258" t="s">
        <v>598</v>
      </c>
      <c r="B258" t="s">
        <v>294</v>
      </c>
      <c r="C258" t="s">
        <v>1183</v>
      </c>
      <c r="D258" t="s">
        <v>78</v>
      </c>
    </row>
    <row r="259" spans="1:4" x14ac:dyDescent="0.2">
      <c r="A259" t="s">
        <v>598</v>
      </c>
      <c r="B259" t="s">
        <v>216</v>
      </c>
      <c r="C259" t="s">
        <v>1184</v>
      </c>
      <c r="D259" t="s">
        <v>78</v>
      </c>
    </row>
    <row r="260" spans="1:4" x14ac:dyDescent="0.2">
      <c r="A260" t="s">
        <v>598</v>
      </c>
      <c r="B260" t="s">
        <v>267</v>
      </c>
      <c r="C260" t="s">
        <v>1185</v>
      </c>
      <c r="D260" t="s">
        <v>78</v>
      </c>
    </row>
    <row r="261" spans="1:4" x14ac:dyDescent="0.2">
      <c r="A261" t="s">
        <v>598</v>
      </c>
      <c r="B261" t="s">
        <v>310</v>
      </c>
      <c r="C261" t="s">
        <v>1186</v>
      </c>
      <c r="D261" t="s">
        <v>78</v>
      </c>
    </row>
    <row r="262" spans="1:4" x14ac:dyDescent="0.2">
      <c r="A262" t="s">
        <v>598</v>
      </c>
      <c r="B262" t="s">
        <v>179</v>
      </c>
      <c r="C262" t="s">
        <v>1187</v>
      </c>
      <c r="D262" t="s">
        <v>78</v>
      </c>
    </row>
    <row r="263" spans="1:4" x14ac:dyDescent="0.2">
      <c r="A263" t="s">
        <v>598</v>
      </c>
      <c r="B263" t="s">
        <v>1188</v>
      </c>
      <c r="C263" t="s">
        <v>1189</v>
      </c>
      <c r="D263" t="s">
        <v>78</v>
      </c>
    </row>
    <row r="264" spans="1:4" x14ac:dyDescent="0.2">
      <c r="A264" t="s">
        <v>598</v>
      </c>
      <c r="B264" t="s">
        <v>187</v>
      </c>
      <c r="C264" t="s">
        <v>1190</v>
      </c>
      <c r="D264" t="s">
        <v>78</v>
      </c>
    </row>
    <row r="265" spans="1:4" x14ac:dyDescent="0.2">
      <c r="A265" t="s">
        <v>1195</v>
      </c>
    </row>
    <row r="266" spans="1:4" x14ac:dyDescent="0.2">
      <c r="A266" t="s">
        <v>57</v>
      </c>
      <c r="B266" t="s">
        <v>198</v>
      </c>
      <c r="C266" t="s">
        <v>1196</v>
      </c>
      <c r="D266" t="s">
        <v>78</v>
      </c>
    </row>
    <row r="267" spans="1:4" x14ac:dyDescent="0.2">
      <c r="A267" t="s">
        <v>57</v>
      </c>
      <c r="B267" t="s">
        <v>194</v>
      </c>
      <c r="C267" t="s">
        <v>1197</v>
      </c>
      <c r="D267" t="s">
        <v>78</v>
      </c>
    </row>
    <row r="268" spans="1:4" x14ac:dyDescent="0.2">
      <c r="A268" t="s">
        <v>57</v>
      </c>
      <c r="B268" t="s">
        <v>216</v>
      </c>
      <c r="C268" t="s">
        <v>1198</v>
      </c>
      <c r="D268" t="s">
        <v>78</v>
      </c>
    </row>
    <row r="269" spans="1:4" x14ac:dyDescent="0.2">
      <c r="A269" t="s">
        <v>57</v>
      </c>
      <c r="B269" t="s">
        <v>1199</v>
      </c>
      <c r="C269" t="s">
        <v>1200</v>
      </c>
      <c r="D269" t="s">
        <v>78</v>
      </c>
    </row>
    <row r="270" spans="1:4" x14ac:dyDescent="0.2">
      <c r="A270" t="s">
        <v>57</v>
      </c>
      <c r="B270" t="s">
        <v>200</v>
      </c>
      <c r="C270" t="s">
        <v>1201</v>
      </c>
      <c r="D270" t="s">
        <v>78</v>
      </c>
    </row>
    <row r="271" spans="1:4" x14ac:dyDescent="0.2">
      <c r="A271" t="s">
        <v>1202</v>
      </c>
    </row>
    <row r="272" spans="1:4" x14ac:dyDescent="0.2">
      <c r="A272" t="s">
        <v>57</v>
      </c>
      <c r="B272" t="s">
        <v>251</v>
      </c>
      <c r="C272" t="s">
        <v>1203</v>
      </c>
      <c r="D272" t="s">
        <v>78</v>
      </c>
    </row>
    <row r="273" spans="1:4" x14ac:dyDescent="0.2">
      <c r="A273" t="s">
        <v>57</v>
      </c>
      <c r="B273" t="s">
        <v>248</v>
      </c>
      <c r="C273" t="s">
        <v>1204</v>
      </c>
      <c r="D273" t="s">
        <v>78</v>
      </c>
    </row>
    <row r="274" spans="1:4" x14ac:dyDescent="0.2">
      <c r="A274" t="s">
        <v>57</v>
      </c>
      <c r="B274" t="s">
        <v>267</v>
      </c>
      <c r="C274" t="s">
        <v>1205</v>
      </c>
      <c r="D274" t="s">
        <v>78</v>
      </c>
    </row>
    <row r="275" spans="1:4" x14ac:dyDescent="0.2">
      <c r="A275" t="s">
        <v>57</v>
      </c>
      <c r="B275" t="s">
        <v>1206</v>
      </c>
      <c r="C275" t="s">
        <v>1207</v>
      </c>
      <c r="D275" t="s">
        <v>78</v>
      </c>
    </row>
    <row r="276" spans="1:4" x14ac:dyDescent="0.2">
      <c r="A276" t="s">
        <v>57</v>
      </c>
      <c r="B276" t="s">
        <v>295</v>
      </c>
      <c r="C276" t="s">
        <v>1208</v>
      </c>
      <c r="D276" t="s">
        <v>78</v>
      </c>
    </row>
    <row r="277" spans="1:4" x14ac:dyDescent="0.2">
      <c r="A277" t="s">
        <v>1209</v>
      </c>
    </row>
    <row r="278" spans="1:4" x14ac:dyDescent="0.2">
      <c r="A278" t="s">
        <v>57</v>
      </c>
      <c r="B278" t="s">
        <v>294</v>
      </c>
      <c r="C278" t="s">
        <v>1210</v>
      </c>
      <c r="D278" t="s">
        <v>78</v>
      </c>
    </row>
    <row r="279" spans="1:4" x14ac:dyDescent="0.2">
      <c r="A279" t="s">
        <v>57</v>
      </c>
      <c r="B279" t="s">
        <v>291</v>
      </c>
      <c r="C279" t="s">
        <v>1211</v>
      </c>
      <c r="D279" t="s">
        <v>78</v>
      </c>
    </row>
    <row r="280" spans="1:4" x14ac:dyDescent="0.2">
      <c r="A280" t="s">
        <v>57</v>
      </c>
      <c r="B280" t="s">
        <v>310</v>
      </c>
      <c r="C280" t="s">
        <v>1212</v>
      </c>
      <c r="D280" t="s">
        <v>78</v>
      </c>
    </row>
    <row r="281" spans="1:4" x14ac:dyDescent="0.2">
      <c r="A281" t="s">
        <v>57</v>
      </c>
      <c r="B281" t="s">
        <v>1206</v>
      </c>
      <c r="C281" t="s">
        <v>1213</v>
      </c>
      <c r="D281" t="s">
        <v>78</v>
      </c>
    </row>
    <row r="282" spans="1:4" x14ac:dyDescent="0.2">
      <c r="A282" t="s">
        <v>57</v>
      </c>
      <c r="B282" t="s">
        <v>295</v>
      </c>
      <c r="C282" t="s">
        <v>1214</v>
      </c>
      <c r="D282" t="s">
        <v>78</v>
      </c>
    </row>
    <row r="283" spans="1:4" x14ac:dyDescent="0.2">
      <c r="A283" t="s">
        <v>1215</v>
      </c>
    </row>
    <row r="284" spans="1:4" x14ac:dyDescent="0.2">
      <c r="A284" t="s">
        <v>57</v>
      </c>
      <c r="B284" t="s">
        <v>177</v>
      </c>
      <c r="C284" t="s">
        <v>1216</v>
      </c>
      <c r="D284" t="s">
        <v>78</v>
      </c>
    </row>
    <row r="285" spans="1:4" x14ac:dyDescent="0.2">
      <c r="A285" t="s">
        <v>57</v>
      </c>
      <c r="B285" t="s">
        <v>1217</v>
      </c>
      <c r="C285" t="s">
        <v>1218</v>
      </c>
      <c r="D285" t="s">
        <v>78</v>
      </c>
    </row>
    <row r="286" spans="1:4" x14ac:dyDescent="0.2">
      <c r="A286" t="s">
        <v>57</v>
      </c>
      <c r="B286" t="s">
        <v>179</v>
      </c>
      <c r="C286" t="s">
        <v>1219</v>
      </c>
      <c r="D286" t="s">
        <v>78</v>
      </c>
    </row>
    <row r="287" spans="1:4" x14ac:dyDescent="0.2">
      <c r="A287" t="s">
        <v>57</v>
      </c>
      <c r="B287" t="s">
        <v>1188</v>
      </c>
      <c r="C287" t="s">
        <v>1220</v>
      </c>
      <c r="D287" t="s">
        <v>78</v>
      </c>
    </row>
    <row r="288" spans="1:4" x14ac:dyDescent="0.2">
      <c r="A288" t="s">
        <v>57</v>
      </c>
      <c r="B288" t="s">
        <v>187</v>
      </c>
      <c r="C288" t="s">
        <v>1221</v>
      </c>
      <c r="D288" t="s">
        <v>78</v>
      </c>
    </row>
    <row r="290" spans="1:4" x14ac:dyDescent="0.2">
      <c r="A290" t="s">
        <v>1222</v>
      </c>
    </row>
    <row r="292" spans="1:4" x14ac:dyDescent="0.2">
      <c r="A292" t="s">
        <v>1132</v>
      </c>
      <c r="B292" t="s">
        <v>1223</v>
      </c>
      <c r="C292" t="s">
        <v>1224</v>
      </c>
      <c r="D292" t="s">
        <v>78</v>
      </c>
    </row>
    <row r="293" spans="1:4" x14ac:dyDescent="0.2">
      <c r="A293" t="s">
        <v>616</v>
      </c>
      <c r="B293" t="s">
        <v>1223</v>
      </c>
      <c r="C293" t="s">
        <v>1224</v>
      </c>
      <c r="D293" t="s">
        <v>78</v>
      </c>
    </row>
    <row r="294" spans="1:4" x14ac:dyDescent="0.2">
      <c r="A294" t="s">
        <v>601</v>
      </c>
      <c r="B294" t="s">
        <v>1223</v>
      </c>
      <c r="C294" t="s">
        <v>1224</v>
      </c>
      <c r="D294" t="s">
        <v>78</v>
      </c>
    </row>
    <row r="295" spans="1:4" x14ac:dyDescent="0.2">
      <c r="A295" t="s">
        <v>613</v>
      </c>
      <c r="B295" t="s">
        <v>1223</v>
      </c>
      <c r="C295" t="s">
        <v>1224</v>
      </c>
      <c r="D295" t="s">
        <v>78</v>
      </c>
    </row>
    <row r="296" spans="1:4" x14ac:dyDescent="0.2">
      <c r="A296" t="s">
        <v>598</v>
      </c>
      <c r="B296" t="s">
        <v>1223</v>
      </c>
      <c r="C296" t="s">
        <v>1224</v>
      </c>
      <c r="D296" t="s">
        <v>78</v>
      </c>
    </row>
    <row r="298" spans="1:4" x14ac:dyDescent="0.2">
      <c r="A298" t="s">
        <v>1132</v>
      </c>
      <c r="B298" t="s">
        <v>1225</v>
      </c>
      <c r="C298" t="s">
        <v>1226</v>
      </c>
      <c r="D298" t="s">
        <v>78</v>
      </c>
    </row>
    <row r="299" spans="1:4" x14ac:dyDescent="0.2">
      <c r="A299" t="s">
        <v>616</v>
      </c>
      <c r="B299" t="s">
        <v>1225</v>
      </c>
      <c r="C299" t="s">
        <v>1226</v>
      </c>
      <c r="D299" t="s">
        <v>78</v>
      </c>
    </row>
    <row r="300" spans="1:4" x14ac:dyDescent="0.2">
      <c r="A300" t="s">
        <v>601</v>
      </c>
      <c r="B300" t="s">
        <v>1225</v>
      </c>
      <c r="C300" t="s">
        <v>1226</v>
      </c>
      <c r="D300" t="s">
        <v>78</v>
      </c>
    </row>
    <row r="301" spans="1:4" x14ac:dyDescent="0.2">
      <c r="A301" t="s">
        <v>613</v>
      </c>
      <c r="B301" t="s">
        <v>1225</v>
      </c>
      <c r="C301" t="s">
        <v>1226</v>
      </c>
      <c r="D301" t="s">
        <v>78</v>
      </c>
    </row>
    <row r="302" spans="1:4" x14ac:dyDescent="0.2">
      <c r="A302" t="s">
        <v>598</v>
      </c>
      <c r="B302" t="s">
        <v>1225</v>
      </c>
      <c r="C302" t="s">
        <v>1226</v>
      </c>
      <c r="D302" t="s">
        <v>78</v>
      </c>
    </row>
    <row r="304" spans="1:4" x14ac:dyDescent="0.2">
      <c r="A304" t="s">
        <v>1227</v>
      </c>
    </row>
    <row r="305" spans="1:14" x14ac:dyDescent="0.2">
      <c r="A305" t="s">
        <v>1228</v>
      </c>
      <c r="B305" t="s">
        <v>100</v>
      </c>
      <c r="C305" t="s">
        <v>1229</v>
      </c>
      <c r="D305" t="s">
        <v>78</v>
      </c>
    </row>
    <row r="306" spans="1:14" x14ac:dyDescent="0.2">
      <c r="A306" t="s">
        <v>1131</v>
      </c>
      <c r="B306" t="s">
        <v>100</v>
      </c>
      <c r="C306" t="s">
        <v>101</v>
      </c>
      <c r="D306" t="s">
        <v>78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</row>
    <row r="307" spans="1:14" x14ac:dyDescent="0.2">
      <c r="A307" t="s">
        <v>1134</v>
      </c>
      <c r="B307" t="s">
        <v>100</v>
      </c>
      <c r="C307" t="s">
        <v>105</v>
      </c>
      <c r="D307" t="s">
        <v>78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</row>
    <row r="308" spans="1:14" x14ac:dyDescent="0.2">
      <c r="A308" t="s">
        <v>412</v>
      </c>
      <c r="B308" t="s">
        <v>100</v>
      </c>
      <c r="C308" t="s">
        <v>107</v>
      </c>
      <c r="D308" t="s">
        <v>78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</row>
    <row r="309" spans="1:14" x14ac:dyDescent="0.2">
      <c r="A309" t="s">
        <v>1137</v>
      </c>
      <c r="B309" t="s">
        <v>100</v>
      </c>
      <c r="C309" t="s">
        <v>109</v>
      </c>
      <c r="D309" t="s">
        <v>78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</row>
    <row r="310" spans="1:14" x14ac:dyDescent="0.2">
      <c r="A310" t="s">
        <v>1139</v>
      </c>
      <c r="B310" t="s">
        <v>100</v>
      </c>
      <c r="C310" t="s">
        <v>111</v>
      </c>
      <c r="D310" t="s">
        <v>78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</row>
  </sheetData>
  <phoneticPr fontId="45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2">
    <tabColor rgb="FFFFC000"/>
  </sheetPr>
  <dimension ref="A1:BB480"/>
  <sheetViews>
    <sheetView zoomScaleNormal="100" zoomScaleSheetLayoutView="96" workbookViewId="0">
      <pane xSplit="6" ySplit="7" topLeftCell="AA8" activePane="bottomRight" state="frozen"/>
      <selection pane="topRight" activeCell="F340" sqref="F340"/>
      <selection pane="bottomLeft" activeCell="F340" sqref="F340"/>
      <selection pane="bottomRight" activeCell="L10" sqref="L10"/>
    </sheetView>
  </sheetViews>
  <sheetFormatPr defaultColWidth="9.140625" defaultRowHeight="12.75" x14ac:dyDescent="0.2"/>
  <cols>
    <col min="1" max="1" width="16.85546875" style="12" customWidth="1"/>
    <col min="2" max="2" width="30.5703125" style="12" bestFit="1" customWidth="1"/>
    <col min="3" max="3" width="41.85546875" style="12" bestFit="1" customWidth="1"/>
    <col min="4" max="4" width="11.42578125" style="12" bestFit="1" customWidth="1"/>
    <col min="5" max="5" width="15.85546875" style="12" bestFit="1" customWidth="1"/>
    <col min="6" max="6" width="13.140625" style="12" bestFit="1" customWidth="1"/>
    <col min="7" max="7" width="17.140625" style="200" bestFit="1" customWidth="1"/>
    <col min="8" max="9" width="15.85546875" style="12" bestFit="1" customWidth="1"/>
    <col min="10" max="10" width="8.85546875" style="12" customWidth="1"/>
    <col min="11" max="11" width="12" style="12" bestFit="1" customWidth="1"/>
    <col min="12" max="16" width="16.85546875" style="12" bestFit="1" customWidth="1"/>
    <col min="17" max="17" width="14.85546875" style="12" bestFit="1" customWidth="1"/>
    <col min="18" max="18" width="17.42578125" style="12" bestFit="1" customWidth="1"/>
    <col min="19" max="28" width="25" style="198" bestFit="1" customWidth="1"/>
    <col min="29" max="33" width="25.42578125" style="198" bestFit="1" customWidth="1"/>
    <col min="34" max="34" width="21" style="198" customWidth="1"/>
    <col min="35" max="36" width="20.5703125" style="198" bestFit="1" customWidth="1"/>
    <col min="37" max="44" width="21" style="198" bestFit="1" customWidth="1"/>
    <col min="45" max="45" width="21" style="198" customWidth="1"/>
    <col min="46" max="46" width="12.42578125" style="198" bestFit="1" customWidth="1"/>
    <col min="47" max="54" width="12.42578125" style="12" bestFit="1" customWidth="1"/>
    <col min="55" max="16384" width="9.140625" style="12"/>
  </cols>
  <sheetData>
    <row r="1" spans="1:54" x14ac:dyDescent="0.2">
      <c r="A1" s="1" t="s">
        <v>1230</v>
      </c>
      <c r="B1" s="12" t="s">
        <v>12</v>
      </c>
      <c r="G1" s="195"/>
      <c r="H1" s="196"/>
      <c r="I1" s="196"/>
      <c r="J1" s="196"/>
      <c r="K1" s="196"/>
      <c r="L1" s="196" t="s">
        <v>1131</v>
      </c>
      <c r="M1" s="196" t="s">
        <v>1134</v>
      </c>
      <c r="N1" s="196" t="s">
        <v>412</v>
      </c>
      <c r="O1" s="196" t="s">
        <v>1137</v>
      </c>
      <c r="P1" s="196" t="s">
        <v>1139</v>
      </c>
      <c r="Q1" s="196"/>
      <c r="R1" s="196"/>
      <c r="S1" s="197" t="s">
        <v>1131</v>
      </c>
      <c r="T1" s="197" t="s">
        <v>1134</v>
      </c>
      <c r="U1" s="197" t="s">
        <v>412</v>
      </c>
      <c r="V1" s="197" t="s">
        <v>1137</v>
      </c>
      <c r="W1" s="197" t="s">
        <v>1139</v>
      </c>
      <c r="X1" s="197" t="s">
        <v>1131</v>
      </c>
      <c r="Y1" s="197" t="s">
        <v>1134</v>
      </c>
      <c r="Z1" s="197" t="s">
        <v>412</v>
      </c>
      <c r="AA1" s="197" t="s">
        <v>1137</v>
      </c>
      <c r="AB1" s="197" t="s">
        <v>1139</v>
      </c>
      <c r="AC1" s="197" t="s">
        <v>1131</v>
      </c>
      <c r="AD1" s="197" t="s">
        <v>1134</v>
      </c>
      <c r="AE1" s="197" t="s">
        <v>412</v>
      </c>
      <c r="AF1" s="197" t="s">
        <v>1137</v>
      </c>
      <c r="AG1" s="197" t="s">
        <v>1139</v>
      </c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</row>
    <row r="2" spans="1:54" x14ac:dyDescent="0.2">
      <c r="G2" s="195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I2" s="197"/>
      <c r="AJ2" s="197"/>
      <c r="AK2" s="197"/>
      <c r="AL2" s="197"/>
      <c r="AM2" s="197"/>
      <c r="AN2" s="197"/>
      <c r="AO2" s="197"/>
      <c r="AP2" s="197"/>
      <c r="AQ2" s="197"/>
    </row>
    <row r="3" spans="1:54" x14ac:dyDescent="0.2">
      <c r="G3" s="195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I3" s="197"/>
      <c r="AJ3" s="197"/>
      <c r="AK3" s="197"/>
      <c r="AL3" s="197"/>
      <c r="AM3" s="197"/>
      <c r="AN3" s="197"/>
      <c r="AO3" s="197"/>
      <c r="AP3" s="197"/>
      <c r="AQ3" s="197"/>
    </row>
    <row r="4" spans="1:54" x14ac:dyDescent="0.2">
      <c r="G4" s="195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I4" s="197"/>
      <c r="AJ4" s="197"/>
      <c r="AK4" s="197"/>
      <c r="AL4" s="197"/>
      <c r="AM4" s="197"/>
      <c r="AN4" s="197"/>
      <c r="AO4" s="197"/>
      <c r="AP4" s="197"/>
      <c r="AQ4" s="197"/>
    </row>
    <row r="5" spans="1:54" x14ac:dyDescent="0.2">
      <c r="G5" s="195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I5" s="197"/>
      <c r="AJ5" s="197"/>
      <c r="AK5" s="197"/>
      <c r="AL5" s="197"/>
      <c r="AM5" s="197"/>
      <c r="AN5" s="197"/>
      <c r="AO5" s="197"/>
      <c r="AP5" s="197"/>
      <c r="AQ5" s="197"/>
    </row>
    <row r="6" spans="1:54" x14ac:dyDescent="0.2">
      <c r="F6" s="194" t="s">
        <v>1104</v>
      </c>
      <c r="G6" s="195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I6" s="197"/>
      <c r="AJ6" s="197"/>
      <c r="AK6" s="197"/>
      <c r="AL6" s="197"/>
      <c r="AM6" s="197"/>
      <c r="AN6" s="197"/>
      <c r="AO6" s="197"/>
      <c r="AP6" s="197"/>
      <c r="AQ6" s="197"/>
    </row>
    <row r="7" spans="1:54" ht="15.75" customHeight="1" x14ac:dyDescent="0.2">
      <c r="A7" s="175" t="s">
        <v>14</v>
      </c>
      <c r="B7" s="175" t="s">
        <v>7</v>
      </c>
      <c r="C7" s="175" t="s">
        <v>1231</v>
      </c>
      <c r="D7" s="175" t="s">
        <v>1106</v>
      </c>
      <c r="E7" s="175" t="s">
        <v>1232</v>
      </c>
      <c r="F7" s="175" t="s">
        <v>1233</v>
      </c>
      <c r="G7" s="175" t="s">
        <v>1234</v>
      </c>
      <c r="H7" s="175" t="s">
        <v>1235</v>
      </c>
      <c r="I7" s="175" t="s">
        <v>1236</v>
      </c>
      <c r="J7" s="175" t="s">
        <v>1237</v>
      </c>
      <c r="K7" s="175" t="s">
        <v>1238</v>
      </c>
      <c r="L7" s="175" t="s">
        <v>1239</v>
      </c>
      <c r="M7" s="175" t="s">
        <v>1240</v>
      </c>
      <c r="N7" s="175" t="s">
        <v>1241</v>
      </c>
      <c r="O7" s="175" t="s">
        <v>1242</v>
      </c>
      <c r="P7" s="175" t="s">
        <v>1243</v>
      </c>
      <c r="Q7" s="175" t="s">
        <v>1244</v>
      </c>
      <c r="R7" s="175" t="s">
        <v>1245</v>
      </c>
      <c r="S7" s="175" t="s">
        <v>1246</v>
      </c>
      <c r="T7" s="175" t="s">
        <v>1247</v>
      </c>
      <c r="U7" s="175" t="s">
        <v>1248</v>
      </c>
      <c r="V7" s="175" t="s">
        <v>1249</v>
      </c>
      <c r="W7" s="175" t="s">
        <v>1250</v>
      </c>
      <c r="X7" s="175" t="s">
        <v>1251</v>
      </c>
      <c r="Y7" s="175" t="s">
        <v>1252</v>
      </c>
      <c r="Z7" s="175" t="s">
        <v>1253</v>
      </c>
      <c r="AA7" s="175" t="s">
        <v>1254</v>
      </c>
      <c r="AB7" s="175" t="s">
        <v>1255</v>
      </c>
      <c r="AC7" s="175" t="s">
        <v>1256</v>
      </c>
      <c r="AD7" s="175" t="s">
        <v>1257</v>
      </c>
      <c r="AE7" s="175" t="s">
        <v>1258</v>
      </c>
      <c r="AF7" s="175" t="s">
        <v>1259</v>
      </c>
      <c r="AG7" s="175" t="s">
        <v>1260</v>
      </c>
      <c r="AH7" s="244"/>
      <c r="AI7" s="175" t="s">
        <v>1261</v>
      </c>
      <c r="AJ7" s="175" t="s">
        <v>1262</v>
      </c>
      <c r="AK7" s="175" t="s">
        <v>1263</v>
      </c>
      <c r="AL7" s="175" t="s">
        <v>1264</v>
      </c>
      <c r="AM7" s="175" t="s">
        <v>1265</v>
      </c>
      <c r="AN7" s="175" t="s">
        <v>1266</v>
      </c>
      <c r="AO7" s="175" t="s">
        <v>1267</v>
      </c>
      <c r="AP7" s="175" t="s">
        <v>1268</v>
      </c>
      <c r="AQ7" s="175" t="s">
        <v>1269</v>
      </c>
      <c r="AR7" s="175" t="s">
        <v>1270</v>
      </c>
      <c r="AS7" s="244"/>
      <c r="AT7" s="201" t="s">
        <v>1271</v>
      </c>
      <c r="AU7" s="201" t="s">
        <v>1272</v>
      </c>
      <c r="AV7" s="201" t="s">
        <v>1273</v>
      </c>
      <c r="AW7" s="201" t="s">
        <v>1274</v>
      </c>
      <c r="AX7" s="201" t="s">
        <v>1275</v>
      </c>
      <c r="AY7" s="201" t="s">
        <v>1276</v>
      </c>
      <c r="AZ7" s="201" t="s">
        <v>1277</v>
      </c>
      <c r="BA7" s="201" t="s">
        <v>1278</v>
      </c>
      <c r="BB7" s="201" t="s">
        <v>1279</v>
      </c>
    </row>
    <row r="8" spans="1:54" ht="15.75" customHeight="1" x14ac:dyDescent="0.2">
      <c r="A8" s="188" t="s">
        <v>379</v>
      </c>
      <c r="B8" s="186"/>
      <c r="C8" s="186"/>
      <c r="D8" s="186"/>
      <c r="E8" s="188"/>
      <c r="F8" s="188"/>
      <c r="G8" s="211"/>
      <c r="H8" s="212"/>
      <c r="I8" s="212"/>
      <c r="J8" s="213"/>
      <c r="K8" s="212"/>
      <c r="L8" s="212"/>
      <c r="M8" s="212"/>
      <c r="N8" s="212"/>
      <c r="O8" s="212"/>
      <c r="P8" s="212"/>
      <c r="Q8" s="212"/>
      <c r="R8" s="213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I8" s="214"/>
      <c r="AJ8" s="214"/>
      <c r="AK8" s="214"/>
      <c r="AL8" s="214"/>
      <c r="AM8" s="214"/>
      <c r="AN8" s="214"/>
      <c r="AO8" s="214"/>
      <c r="AP8" s="214"/>
      <c r="AQ8" s="214"/>
      <c r="AR8" s="215"/>
      <c r="AT8" s="215"/>
      <c r="AU8" s="186"/>
      <c r="AV8" s="186"/>
      <c r="AW8" s="186"/>
      <c r="AX8" s="186"/>
      <c r="AY8" s="186"/>
      <c r="AZ8" s="186"/>
      <c r="BA8" s="186"/>
      <c r="BB8" s="186"/>
    </row>
    <row r="9" spans="1:54" ht="15.75" customHeight="1" x14ac:dyDescent="0.2">
      <c r="A9" s="188" t="s">
        <v>1280</v>
      </c>
      <c r="B9" s="186"/>
      <c r="C9" s="186"/>
      <c r="D9" s="186"/>
      <c r="E9" s="188"/>
      <c r="F9" s="188"/>
      <c r="G9" s="211"/>
      <c r="H9" s="212"/>
      <c r="I9" s="212"/>
      <c r="J9" s="213"/>
      <c r="K9" s="212"/>
      <c r="L9" s="212"/>
      <c r="M9" s="212"/>
      <c r="N9" s="212"/>
      <c r="O9" s="212"/>
      <c r="P9" s="212"/>
      <c r="Q9" s="212"/>
      <c r="R9" s="213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I9" s="214"/>
      <c r="AJ9" s="214"/>
      <c r="AK9" s="214"/>
      <c r="AL9" s="214"/>
      <c r="AM9" s="214"/>
      <c r="AN9" s="214"/>
      <c r="AO9" s="214"/>
      <c r="AP9" s="214"/>
      <c r="AQ9" s="214"/>
      <c r="AR9" s="215"/>
      <c r="AT9" s="215"/>
      <c r="AU9" s="186"/>
      <c r="AV9" s="186"/>
      <c r="AW9" s="186"/>
      <c r="AX9" s="186"/>
      <c r="AY9" s="186"/>
      <c r="AZ9" s="186"/>
      <c r="BA9" s="186"/>
      <c r="BB9" s="186"/>
    </row>
    <row r="10" spans="1:54" x14ac:dyDescent="0.2">
      <c r="A10" s="178" t="s">
        <v>22</v>
      </c>
      <c r="B10" s="178" t="s">
        <v>382</v>
      </c>
      <c r="C10" s="178" t="s">
        <v>383</v>
      </c>
      <c r="D10" s="177" t="s">
        <v>26</v>
      </c>
      <c r="E10" s="178" t="s">
        <v>47</v>
      </c>
      <c r="F10" s="178" t="s">
        <v>30</v>
      </c>
      <c r="G10" s="204">
        <v>2010</v>
      </c>
      <c r="H10" s="202">
        <v>20</v>
      </c>
      <c r="I10" s="205">
        <v>3.74</v>
      </c>
      <c r="J10" s="205">
        <v>1</v>
      </c>
      <c r="K10" s="178">
        <v>1</v>
      </c>
      <c r="L10" s="178">
        <v>0.16</v>
      </c>
      <c r="M10" s="178">
        <v>0.16</v>
      </c>
      <c r="N10" s="178">
        <v>0.16</v>
      </c>
      <c r="O10" s="178">
        <v>0.16</v>
      </c>
      <c r="P10" s="178">
        <v>0.16</v>
      </c>
      <c r="Q10" s="178"/>
      <c r="R10" s="178">
        <v>0.18</v>
      </c>
      <c r="S10" s="206">
        <v>3.97</v>
      </c>
      <c r="T10" s="206">
        <v>2.3199999999999998</v>
      </c>
      <c r="U10" s="206">
        <v>4.25</v>
      </c>
      <c r="V10" s="206">
        <v>0.73</v>
      </c>
      <c r="W10" s="206">
        <v>1.99</v>
      </c>
      <c r="X10" s="206">
        <v>2.98</v>
      </c>
      <c r="Y10" s="206">
        <v>1.74</v>
      </c>
      <c r="Z10" s="206">
        <v>3.19</v>
      </c>
      <c r="AA10" s="206">
        <v>0.55000000000000004</v>
      </c>
      <c r="AB10" s="206">
        <v>1.49</v>
      </c>
      <c r="AC10" s="206">
        <v>2.61</v>
      </c>
      <c r="AD10" s="206">
        <v>1.52</v>
      </c>
      <c r="AE10" s="206">
        <v>2.79</v>
      </c>
      <c r="AF10" s="206">
        <v>0.48</v>
      </c>
      <c r="AG10" s="206">
        <v>1.31</v>
      </c>
      <c r="AH10" s="245"/>
      <c r="AI10" s="203">
        <v>0</v>
      </c>
      <c r="AJ10" s="203">
        <v>0</v>
      </c>
      <c r="AK10" s="206">
        <v>11.15</v>
      </c>
      <c r="AL10" s="206">
        <v>12.48</v>
      </c>
      <c r="AM10" s="206">
        <v>13.98</v>
      </c>
      <c r="AN10" s="206">
        <v>15.66</v>
      </c>
      <c r="AO10" s="206">
        <v>17.54</v>
      </c>
      <c r="AP10" s="206">
        <v>19.64</v>
      </c>
      <c r="AQ10" s="206">
        <v>22</v>
      </c>
      <c r="AR10" s="206">
        <v>24.64</v>
      </c>
      <c r="AS10" s="245"/>
      <c r="AT10" s="206"/>
      <c r="AU10" s="178">
        <v>1.1000000000000001</v>
      </c>
      <c r="AV10" s="178">
        <v>1.1000000000000001</v>
      </c>
      <c r="AW10" s="178">
        <v>1.1000000000000001</v>
      </c>
      <c r="AX10" s="178">
        <v>1.1000000000000001</v>
      </c>
      <c r="AY10" s="178">
        <v>1.1000000000000001</v>
      </c>
      <c r="AZ10" s="178">
        <v>1.1000000000000001</v>
      </c>
      <c r="BA10" s="178">
        <v>1.1000000000000001</v>
      </c>
      <c r="BB10" s="178">
        <v>1.1000000000000001</v>
      </c>
    </row>
    <row r="11" spans="1:54" ht="15.75" customHeight="1" x14ac:dyDescent="0.2">
      <c r="A11" s="188" t="s">
        <v>385</v>
      </c>
      <c r="B11" s="186"/>
      <c r="C11" s="186"/>
      <c r="D11" s="186"/>
      <c r="E11" s="188"/>
      <c r="F11" s="188"/>
      <c r="G11" s="211"/>
      <c r="H11" s="212"/>
      <c r="I11" s="212"/>
      <c r="J11" s="213"/>
      <c r="K11" s="212"/>
      <c r="L11" s="212"/>
      <c r="M11" s="212"/>
      <c r="N11" s="212"/>
      <c r="O11" s="212"/>
      <c r="P11" s="212"/>
      <c r="Q11" s="212"/>
      <c r="R11" s="213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5"/>
      <c r="AT11" s="215"/>
      <c r="AU11" s="186"/>
      <c r="AV11" s="186"/>
      <c r="AW11" s="186"/>
      <c r="AX11" s="186"/>
      <c r="AY11" s="186"/>
      <c r="AZ11" s="186"/>
      <c r="BA11" s="186"/>
      <c r="BB11" s="186"/>
    </row>
    <row r="12" spans="1:54" ht="15.75" customHeight="1" x14ac:dyDescent="0.2">
      <c r="A12" s="188" t="s">
        <v>1281</v>
      </c>
      <c r="B12" s="186"/>
      <c r="C12" s="186"/>
      <c r="D12" s="186"/>
      <c r="E12" s="188"/>
      <c r="F12" s="188"/>
      <c r="G12" s="211"/>
      <c r="H12" s="212"/>
      <c r="I12" s="212"/>
      <c r="J12" s="213"/>
      <c r="K12" s="212"/>
      <c r="L12" s="212"/>
      <c r="M12" s="212"/>
      <c r="N12" s="212"/>
      <c r="O12" s="212"/>
      <c r="P12" s="212"/>
      <c r="Q12" s="212"/>
      <c r="R12" s="213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5"/>
      <c r="AT12" s="215"/>
      <c r="AU12" s="186"/>
      <c r="AV12" s="186"/>
      <c r="AW12" s="186"/>
      <c r="AX12" s="186"/>
      <c r="AY12" s="186"/>
      <c r="AZ12" s="186"/>
      <c r="BA12" s="186"/>
      <c r="BB12" s="186"/>
    </row>
    <row r="13" spans="1:54" x14ac:dyDescent="0.2">
      <c r="A13" s="178" t="s">
        <v>22</v>
      </c>
      <c r="B13" s="178" t="s">
        <v>387</v>
      </c>
      <c r="C13" s="178" t="s">
        <v>388</v>
      </c>
      <c r="D13" s="177" t="s">
        <v>26</v>
      </c>
      <c r="E13" s="178" t="s">
        <v>47</v>
      </c>
      <c r="F13" s="178" t="s">
        <v>30</v>
      </c>
      <c r="G13" s="204">
        <v>2010</v>
      </c>
      <c r="H13" s="202">
        <v>15</v>
      </c>
      <c r="I13" s="205">
        <v>4.07</v>
      </c>
      <c r="J13" s="205">
        <v>2.2599999999999998</v>
      </c>
      <c r="K13" s="178">
        <v>1</v>
      </c>
      <c r="L13" s="178">
        <v>0.16</v>
      </c>
      <c r="M13" s="178">
        <v>0.16</v>
      </c>
      <c r="N13" s="178">
        <v>0.16</v>
      </c>
      <c r="O13" s="178">
        <v>0.16</v>
      </c>
      <c r="P13" s="178">
        <v>0.16</v>
      </c>
      <c r="Q13" s="178"/>
      <c r="R13" s="178">
        <v>0.18</v>
      </c>
      <c r="S13" s="206">
        <v>2.04</v>
      </c>
      <c r="T13" s="206">
        <v>1.19</v>
      </c>
      <c r="U13" s="206">
        <v>2.1800000000000002</v>
      </c>
      <c r="V13" s="206">
        <v>0.38</v>
      </c>
      <c r="W13" s="206">
        <v>1.02</v>
      </c>
      <c r="X13" s="206">
        <v>1.36</v>
      </c>
      <c r="Y13" s="206">
        <v>0.79</v>
      </c>
      <c r="Z13" s="206">
        <v>1.45</v>
      </c>
      <c r="AA13" s="206">
        <v>0.25</v>
      </c>
      <c r="AB13" s="206">
        <v>0.68</v>
      </c>
      <c r="AC13" s="206">
        <v>1.1299999999999999</v>
      </c>
      <c r="AD13" s="206">
        <v>0.66</v>
      </c>
      <c r="AE13" s="206">
        <v>1.21</v>
      </c>
      <c r="AF13" s="206">
        <v>0.21</v>
      </c>
      <c r="AG13" s="206">
        <v>0.56999999999999995</v>
      </c>
      <c r="AI13" s="203">
        <v>0</v>
      </c>
      <c r="AJ13" s="203">
        <v>0</v>
      </c>
      <c r="AK13" s="203">
        <v>0</v>
      </c>
      <c r="AL13" s="203">
        <v>0</v>
      </c>
      <c r="AM13" s="203">
        <v>0</v>
      </c>
      <c r="AN13" s="203">
        <v>0</v>
      </c>
      <c r="AO13" s="203">
        <v>0</v>
      </c>
      <c r="AP13" s="203">
        <v>0</v>
      </c>
      <c r="AQ13" s="203">
        <v>0</v>
      </c>
      <c r="AR13" s="203">
        <v>0</v>
      </c>
      <c r="AT13" s="203"/>
      <c r="AU13" s="178"/>
      <c r="AV13" s="178"/>
      <c r="AW13" s="178"/>
      <c r="AX13" s="178"/>
      <c r="AY13" s="178"/>
      <c r="AZ13" s="178"/>
      <c r="BA13" s="178"/>
      <c r="BB13" s="178"/>
    </row>
    <row r="14" spans="1:54" ht="15.75" customHeight="1" x14ac:dyDescent="0.2">
      <c r="A14" s="188" t="s">
        <v>1282</v>
      </c>
      <c r="B14" s="186"/>
      <c r="C14" s="186"/>
      <c r="D14" s="186"/>
      <c r="E14" s="188"/>
      <c r="F14" s="188"/>
      <c r="G14" s="211"/>
      <c r="H14" s="212"/>
      <c r="I14" s="212"/>
      <c r="J14" s="213"/>
      <c r="K14" s="212"/>
      <c r="L14" s="212"/>
      <c r="M14" s="212"/>
      <c r="N14" s="212"/>
      <c r="O14" s="212"/>
      <c r="P14" s="212"/>
      <c r="Q14" s="212"/>
      <c r="R14" s="213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5"/>
      <c r="AT14" s="215"/>
      <c r="AU14" s="186"/>
      <c r="AV14" s="186"/>
      <c r="AW14" s="186"/>
      <c r="AX14" s="186"/>
      <c r="AY14" s="186"/>
      <c r="AZ14" s="186"/>
      <c r="BA14" s="186"/>
      <c r="BB14" s="186"/>
    </row>
    <row r="15" spans="1:54" x14ac:dyDescent="0.2">
      <c r="A15" s="178" t="s">
        <v>22</v>
      </c>
      <c r="B15" s="178" t="s">
        <v>390</v>
      </c>
      <c r="C15" s="178" t="s">
        <v>391</v>
      </c>
      <c r="D15" s="177" t="s">
        <v>26</v>
      </c>
      <c r="E15" s="178" t="s">
        <v>52</v>
      </c>
      <c r="F15" s="178" t="s">
        <v>30</v>
      </c>
      <c r="G15" s="204">
        <v>2010</v>
      </c>
      <c r="H15" s="202">
        <v>15</v>
      </c>
      <c r="I15" s="205">
        <v>3.54</v>
      </c>
      <c r="J15" s="205">
        <v>0.78</v>
      </c>
      <c r="K15" s="178">
        <v>1</v>
      </c>
      <c r="L15" s="178">
        <v>0.16</v>
      </c>
      <c r="M15" s="178">
        <v>0.16</v>
      </c>
      <c r="N15" s="178">
        <v>0.16</v>
      </c>
      <c r="O15" s="178">
        <v>0.16</v>
      </c>
      <c r="P15" s="178">
        <v>0.16</v>
      </c>
      <c r="Q15" s="178"/>
      <c r="R15" s="178">
        <v>0.15</v>
      </c>
      <c r="S15" s="206">
        <v>85.94</v>
      </c>
      <c r="T15" s="206">
        <v>50.3</v>
      </c>
      <c r="U15" s="206">
        <v>92</v>
      </c>
      <c r="V15" s="206">
        <v>15.86</v>
      </c>
      <c r="W15" s="206">
        <v>43.14</v>
      </c>
      <c r="X15" s="206">
        <v>57.29</v>
      </c>
      <c r="Y15" s="206">
        <v>33.53</v>
      </c>
      <c r="Z15" s="206">
        <v>61.34</v>
      </c>
      <c r="AA15" s="206">
        <v>10.57</v>
      </c>
      <c r="AB15" s="206">
        <v>28.76</v>
      </c>
      <c r="AC15" s="206">
        <v>47.75</v>
      </c>
      <c r="AD15" s="206">
        <v>27.94</v>
      </c>
      <c r="AE15" s="206">
        <v>51.11</v>
      </c>
      <c r="AF15" s="206">
        <v>8.81</v>
      </c>
      <c r="AG15" s="206">
        <v>23.97</v>
      </c>
      <c r="AI15" s="203">
        <v>0</v>
      </c>
      <c r="AJ15" s="203"/>
      <c r="AK15" s="203"/>
      <c r="AL15" s="203"/>
      <c r="AM15" s="203"/>
      <c r="AN15" s="203"/>
      <c r="AO15" s="203"/>
      <c r="AP15" s="203"/>
      <c r="AQ15" s="203"/>
      <c r="AR15" s="203"/>
      <c r="AT15" s="203"/>
      <c r="AU15" s="178"/>
      <c r="AV15" s="178"/>
      <c r="AW15" s="178"/>
      <c r="AX15" s="178"/>
      <c r="AY15" s="178"/>
      <c r="AZ15" s="178"/>
      <c r="BA15" s="178"/>
      <c r="BB15" s="178"/>
    </row>
    <row r="16" spans="1:54" ht="15.75" customHeight="1" x14ac:dyDescent="0.2">
      <c r="A16" s="188" t="s">
        <v>1283</v>
      </c>
      <c r="B16" s="186"/>
      <c r="C16" s="186"/>
      <c r="D16" s="186"/>
      <c r="E16" s="188"/>
      <c r="F16" s="188"/>
      <c r="G16" s="211"/>
      <c r="H16" s="212"/>
      <c r="I16" s="212"/>
      <c r="J16" s="213"/>
      <c r="K16" s="212"/>
      <c r="L16" s="212"/>
      <c r="M16" s="212"/>
      <c r="N16" s="212"/>
      <c r="O16" s="212"/>
      <c r="P16" s="212"/>
      <c r="Q16" s="212"/>
      <c r="R16" s="213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5"/>
      <c r="AT16" s="215"/>
      <c r="AU16" s="186"/>
      <c r="AV16" s="186"/>
      <c r="AW16" s="186"/>
      <c r="AX16" s="186"/>
      <c r="AY16" s="186"/>
      <c r="AZ16" s="186"/>
      <c r="BA16" s="186"/>
      <c r="BB16" s="186"/>
    </row>
    <row r="17" spans="1:44" x14ac:dyDescent="0.2">
      <c r="A17" s="178" t="s">
        <v>22</v>
      </c>
      <c r="B17" s="178" t="s">
        <v>393</v>
      </c>
      <c r="C17" s="178" t="s">
        <v>394</v>
      </c>
      <c r="D17" s="177" t="s">
        <v>26</v>
      </c>
      <c r="E17" s="178" t="s">
        <v>52</v>
      </c>
      <c r="F17" s="178" t="s">
        <v>30</v>
      </c>
      <c r="G17" s="204">
        <v>2010</v>
      </c>
      <c r="H17" s="202">
        <v>20</v>
      </c>
      <c r="I17" s="205">
        <v>8.2899999999999991</v>
      </c>
      <c r="J17" s="205">
        <v>0.8</v>
      </c>
      <c r="K17" s="178">
        <v>1</v>
      </c>
      <c r="L17" s="178">
        <v>0.16</v>
      </c>
      <c r="M17" s="178">
        <v>0.16</v>
      </c>
      <c r="N17" s="178">
        <v>0.16</v>
      </c>
      <c r="O17" s="178">
        <v>0.16</v>
      </c>
      <c r="P17" s="178">
        <v>0.16</v>
      </c>
      <c r="Q17" s="178"/>
      <c r="R17" s="178">
        <v>0.15</v>
      </c>
      <c r="S17" s="206">
        <v>49.17</v>
      </c>
      <c r="T17" s="206">
        <v>28.77</v>
      </c>
      <c r="U17" s="206">
        <v>52.63</v>
      </c>
      <c r="V17" s="206">
        <v>9.07</v>
      </c>
      <c r="W17" s="206">
        <v>24.68</v>
      </c>
      <c r="X17" s="206">
        <v>36.869999999999997</v>
      </c>
      <c r="Y17" s="206">
        <v>21.58</v>
      </c>
      <c r="Z17" s="206">
        <v>39.479999999999997</v>
      </c>
      <c r="AA17" s="206">
        <v>6.8</v>
      </c>
      <c r="AB17" s="206">
        <v>18.510000000000002</v>
      </c>
      <c r="AC17" s="206">
        <v>32.26</v>
      </c>
      <c r="AD17" s="206">
        <v>18.88</v>
      </c>
      <c r="AE17" s="206">
        <v>34.54</v>
      </c>
      <c r="AF17" s="206">
        <v>5.95</v>
      </c>
      <c r="AG17" s="206">
        <v>16.2</v>
      </c>
      <c r="AI17" s="203">
        <v>0</v>
      </c>
      <c r="AJ17" s="203"/>
      <c r="AK17" s="203">
        <v>0</v>
      </c>
      <c r="AL17" s="203">
        <v>0</v>
      </c>
      <c r="AM17" s="203">
        <v>0</v>
      </c>
      <c r="AN17" s="203">
        <v>0</v>
      </c>
      <c r="AO17" s="203">
        <v>0</v>
      </c>
      <c r="AP17" s="203">
        <v>0</v>
      </c>
      <c r="AQ17" s="203">
        <v>0</v>
      </c>
      <c r="AR17" s="203">
        <v>0</v>
      </c>
    </row>
    <row r="18" spans="1:44" ht="15.75" customHeight="1" x14ac:dyDescent="0.2">
      <c r="A18" s="188" t="s">
        <v>1284</v>
      </c>
      <c r="B18" s="186"/>
      <c r="C18" s="186"/>
      <c r="D18" s="186"/>
      <c r="E18" s="188"/>
      <c r="F18" s="188"/>
      <c r="G18" s="211"/>
      <c r="H18" s="212"/>
      <c r="I18" s="212"/>
      <c r="J18" s="213"/>
      <c r="K18" s="212"/>
      <c r="L18" s="212"/>
      <c r="M18" s="212"/>
      <c r="N18" s="212"/>
      <c r="O18" s="212"/>
      <c r="P18" s="212"/>
      <c r="Q18" s="212"/>
      <c r="R18" s="213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5"/>
    </row>
    <row r="19" spans="1:44" ht="15.75" customHeight="1" x14ac:dyDescent="0.2">
      <c r="A19" s="188" t="s">
        <v>1285</v>
      </c>
      <c r="B19" s="186"/>
      <c r="C19" s="186"/>
      <c r="D19" s="186"/>
      <c r="E19" s="188"/>
      <c r="F19" s="188"/>
      <c r="G19" s="211"/>
      <c r="H19" s="212"/>
      <c r="I19" s="212"/>
      <c r="J19" s="213"/>
      <c r="K19" s="212"/>
      <c r="L19" s="212"/>
      <c r="M19" s="212"/>
      <c r="N19" s="212"/>
      <c r="O19" s="212"/>
      <c r="P19" s="212"/>
      <c r="Q19" s="212"/>
      <c r="R19" s="213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5"/>
    </row>
    <row r="20" spans="1:44" ht="15.75" customHeight="1" x14ac:dyDescent="0.2">
      <c r="A20" s="188" t="s">
        <v>1286</v>
      </c>
      <c r="B20" s="186"/>
      <c r="C20" s="186"/>
      <c r="D20" s="186"/>
      <c r="E20" s="188"/>
      <c r="F20" s="188"/>
      <c r="G20" s="211"/>
      <c r="H20" s="212"/>
      <c r="I20" s="212"/>
      <c r="J20" s="213"/>
      <c r="K20" s="212"/>
      <c r="L20" s="212"/>
      <c r="M20" s="212"/>
      <c r="N20" s="212"/>
      <c r="O20" s="212"/>
      <c r="P20" s="212"/>
      <c r="Q20" s="212"/>
      <c r="R20" s="213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5"/>
    </row>
    <row r="21" spans="1:44" x14ac:dyDescent="0.2">
      <c r="A21" s="178" t="s">
        <v>22</v>
      </c>
      <c r="B21" s="178" t="s">
        <v>398</v>
      </c>
      <c r="C21" s="178" t="s">
        <v>399</v>
      </c>
      <c r="D21" s="177" t="s">
        <v>26</v>
      </c>
      <c r="E21" s="178" t="s">
        <v>55</v>
      </c>
      <c r="F21" s="178" t="s">
        <v>30</v>
      </c>
      <c r="G21" s="204">
        <v>2010</v>
      </c>
      <c r="H21" s="202">
        <v>20</v>
      </c>
      <c r="I21" s="205">
        <v>6.39</v>
      </c>
      <c r="J21" s="205">
        <v>0.8</v>
      </c>
      <c r="K21" s="178">
        <v>1</v>
      </c>
      <c r="L21" s="178">
        <v>0.16</v>
      </c>
      <c r="M21" s="178">
        <v>0.16</v>
      </c>
      <c r="N21" s="178">
        <v>0.16</v>
      </c>
      <c r="O21" s="178">
        <v>0.16</v>
      </c>
      <c r="P21" s="178">
        <v>0.16</v>
      </c>
      <c r="Q21" s="178"/>
      <c r="R21" s="178">
        <v>0.18</v>
      </c>
      <c r="S21" s="206">
        <v>29.75</v>
      </c>
      <c r="T21" s="206">
        <v>17.41</v>
      </c>
      <c r="U21" s="206">
        <v>31.85</v>
      </c>
      <c r="V21" s="206">
        <v>5.49</v>
      </c>
      <c r="W21" s="206">
        <v>14.93</v>
      </c>
      <c r="X21" s="206">
        <v>22.31</v>
      </c>
      <c r="Y21" s="206">
        <v>13.06</v>
      </c>
      <c r="Z21" s="206">
        <v>23.89</v>
      </c>
      <c r="AA21" s="206">
        <v>4.12</v>
      </c>
      <c r="AB21" s="206">
        <v>11.2</v>
      </c>
      <c r="AC21" s="206">
        <v>19.52</v>
      </c>
      <c r="AD21" s="206">
        <v>11.43</v>
      </c>
      <c r="AE21" s="206">
        <v>20.9</v>
      </c>
      <c r="AF21" s="206">
        <v>3.6</v>
      </c>
      <c r="AG21" s="206">
        <v>9.8000000000000007</v>
      </c>
      <c r="AI21" s="203">
        <v>0</v>
      </c>
      <c r="AJ21" s="203"/>
      <c r="AK21" s="203">
        <v>0</v>
      </c>
      <c r="AL21" s="203">
        <v>0</v>
      </c>
      <c r="AM21" s="203">
        <v>0</v>
      </c>
      <c r="AN21" s="203">
        <v>0</v>
      </c>
      <c r="AO21" s="203">
        <v>0</v>
      </c>
      <c r="AP21" s="203">
        <v>0</v>
      </c>
      <c r="AQ21" s="203">
        <v>0</v>
      </c>
      <c r="AR21" s="203">
        <v>0</v>
      </c>
    </row>
    <row r="22" spans="1:44" ht="15.75" customHeight="1" x14ac:dyDescent="0.2">
      <c r="A22" s="188" t="s">
        <v>1287</v>
      </c>
      <c r="B22" s="186"/>
      <c r="C22" s="186"/>
      <c r="D22" s="186"/>
      <c r="E22" s="188"/>
      <c r="F22" s="188"/>
      <c r="G22" s="211"/>
      <c r="H22" s="212"/>
      <c r="I22" s="212"/>
      <c r="J22" s="213"/>
      <c r="K22" s="212"/>
      <c r="L22" s="212"/>
      <c r="M22" s="212"/>
      <c r="N22" s="212"/>
      <c r="O22" s="212"/>
      <c r="P22" s="212"/>
      <c r="Q22" s="212"/>
      <c r="R22" s="213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5"/>
    </row>
    <row r="23" spans="1:44" x14ac:dyDescent="0.2">
      <c r="A23" s="178" t="s">
        <v>22</v>
      </c>
      <c r="B23" s="178" t="s">
        <v>405</v>
      </c>
      <c r="C23" s="178" t="s">
        <v>406</v>
      </c>
      <c r="D23" s="177" t="s">
        <v>26</v>
      </c>
      <c r="E23" s="178" t="s">
        <v>55</v>
      </c>
      <c r="F23" s="178" t="s">
        <v>30</v>
      </c>
      <c r="G23" s="204">
        <v>2010</v>
      </c>
      <c r="H23" s="202">
        <v>20</v>
      </c>
      <c r="I23" s="205">
        <v>11.51</v>
      </c>
      <c r="J23" s="205">
        <v>0.85</v>
      </c>
      <c r="K23" s="178">
        <v>1</v>
      </c>
      <c r="L23" s="178">
        <v>0.16</v>
      </c>
      <c r="M23" s="178">
        <v>0.16</v>
      </c>
      <c r="N23" s="178">
        <v>0.16</v>
      </c>
      <c r="O23" s="178">
        <v>0.16</v>
      </c>
      <c r="P23" s="178">
        <v>0.16</v>
      </c>
      <c r="Q23" s="178"/>
      <c r="R23" s="178">
        <v>0.18</v>
      </c>
      <c r="S23" s="206">
        <v>63.59</v>
      </c>
      <c r="T23" s="206">
        <v>37.22</v>
      </c>
      <c r="U23" s="206">
        <v>68.08</v>
      </c>
      <c r="V23" s="206">
        <v>11.73</v>
      </c>
      <c r="W23" s="206">
        <v>31.92</v>
      </c>
      <c r="X23" s="206">
        <v>47.69</v>
      </c>
      <c r="Y23" s="206">
        <v>27.91</v>
      </c>
      <c r="Z23" s="206">
        <v>51.06</v>
      </c>
      <c r="AA23" s="206">
        <v>8.8000000000000007</v>
      </c>
      <c r="AB23" s="206">
        <v>23.94</v>
      </c>
      <c r="AC23" s="206">
        <v>41.73</v>
      </c>
      <c r="AD23" s="206">
        <v>24.42</v>
      </c>
      <c r="AE23" s="206">
        <v>44.68</v>
      </c>
      <c r="AF23" s="206">
        <v>7.7</v>
      </c>
      <c r="AG23" s="206">
        <v>20.95</v>
      </c>
      <c r="AI23" s="203">
        <v>0</v>
      </c>
      <c r="AJ23" s="203"/>
      <c r="AK23" s="203">
        <v>0</v>
      </c>
      <c r="AL23" s="203">
        <v>0</v>
      </c>
      <c r="AM23" s="203">
        <v>0</v>
      </c>
      <c r="AN23" s="203">
        <v>0</v>
      </c>
      <c r="AO23" s="203">
        <v>0</v>
      </c>
      <c r="AP23" s="203">
        <v>0</v>
      </c>
      <c r="AQ23" s="203">
        <v>0</v>
      </c>
      <c r="AR23" s="203">
        <v>0</v>
      </c>
    </row>
    <row r="24" spans="1:44" s="255" customFormat="1" ht="23.45" customHeight="1" x14ac:dyDescent="0.2">
      <c r="A24" s="256" t="s">
        <v>417</v>
      </c>
      <c r="B24" s="257"/>
      <c r="C24" s="257"/>
      <c r="D24" s="257"/>
      <c r="E24" s="257"/>
      <c r="F24" s="257"/>
      <c r="G24" s="259"/>
      <c r="H24" s="259"/>
      <c r="I24" s="260"/>
      <c r="J24" s="260"/>
      <c r="K24" s="261"/>
      <c r="L24" s="261"/>
      <c r="M24" s="260"/>
      <c r="N24" s="259"/>
      <c r="O24" s="259"/>
      <c r="P24" s="259"/>
      <c r="Q24" s="259"/>
      <c r="R24" s="259"/>
      <c r="S24" s="259"/>
      <c r="T24" s="257"/>
      <c r="U24" s="257"/>
      <c r="V24" s="257"/>
      <c r="W24" s="257"/>
      <c r="X24" s="257"/>
      <c r="Y24" s="259"/>
      <c r="Z24" s="259"/>
      <c r="AA24" s="259"/>
      <c r="AB24" s="259"/>
      <c r="AC24" s="259"/>
      <c r="AD24" s="257"/>
      <c r="AE24" s="257"/>
      <c r="AF24" s="257"/>
      <c r="AG24" s="257"/>
      <c r="AI24" s="257"/>
      <c r="AJ24" s="257"/>
      <c r="AK24" s="257"/>
      <c r="AL24" s="257"/>
      <c r="AM24" s="257"/>
      <c r="AN24" s="257"/>
      <c r="AO24" s="257"/>
      <c r="AP24" s="257"/>
      <c r="AQ24" s="257"/>
      <c r="AR24" s="257"/>
    </row>
    <row r="25" spans="1:44" s="255" customFormat="1" ht="14.25" customHeight="1" x14ac:dyDescent="0.2">
      <c r="A25" s="258" t="s">
        <v>412</v>
      </c>
      <c r="B25" s="258" t="s">
        <v>418</v>
      </c>
      <c r="C25" s="258" t="s">
        <v>419</v>
      </c>
      <c r="D25" s="177" t="s">
        <v>26</v>
      </c>
      <c r="E25" s="258" t="s">
        <v>70</v>
      </c>
      <c r="F25" s="178" t="s">
        <v>30</v>
      </c>
      <c r="G25" s="293">
        <v>2010</v>
      </c>
      <c r="H25" s="262">
        <v>30</v>
      </c>
      <c r="I25" s="263">
        <v>2.52</v>
      </c>
      <c r="J25" s="264">
        <v>0.78</v>
      </c>
      <c r="K25" s="265"/>
      <c r="L25" s="178">
        <v>0.16</v>
      </c>
      <c r="M25" s="178">
        <v>0.16</v>
      </c>
      <c r="N25" s="178">
        <v>0.16</v>
      </c>
      <c r="O25" s="178">
        <v>0.16</v>
      </c>
      <c r="P25" s="178">
        <v>0.16</v>
      </c>
      <c r="Q25" s="263">
        <v>7.0000000000000007E-2</v>
      </c>
      <c r="R25" s="262">
        <v>0.18</v>
      </c>
      <c r="S25" s="263">
        <v>0</v>
      </c>
      <c r="T25" s="263">
        <v>0</v>
      </c>
      <c r="U25" s="263">
        <v>18.29</v>
      </c>
      <c r="V25" s="263">
        <v>0</v>
      </c>
      <c r="W25" s="263">
        <v>0</v>
      </c>
      <c r="X25" s="206">
        <v>0</v>
      </c>
      <c r="Y25" s="206">
        <v>0</v>
      </c>
      <c r="Z25" s="206">
        <v>15.24</v>
      </c>
      <c r="AA25" s="206">
        <v>0</v>
      </c>
      <c r="AB25" s="206">
        <v>0</v>
      </c>
      <c r="AC25" s="206">
        <v>0</v>
      </c>
      <c r="AD25" s="206">
        <v>0</v>
      </c>
      <c r="AE25" s="206">
        <v>13.97</v>
      </c>
      <c r="AF25" s="206">
        <v>0</v>
      </c>
      <c r="AG25" s="206">
        <v>0</v>
      </c>
      <c r="AI25" s="258">
        <v>0</v>
      </c>
      <c r="AJ25" s="258"/>
      <c r="AK25" s="258">
        <v>0</v>
      </c>
      <c r="AL25" s="258">
        <v>0</v>
      </c>
      <c r="AM25" s="258">
        <v>0</v>
      </c>
      <c r="AN25" s="258">
        <v>0</v>
      </c>
      <c r="AO25" s="258">
        <v>0</v>
      </c>
      <c r="AP25" s="258">
        <v>0</v>
      </c>
      <c r="AQ25" s="258">
        <v>0</v>
      </c>
      <c r="AR25" s="258">
        <v>0</v>
      </c>
    </row>
    <row r="26" spans="1:44" s="255" customFormat="1" ht="13.7" customHeight="1" x14ac:dyDescent="0.2">
      <c r="A26" s="258" t="s">
        <v>412</v>
      </c>
      <c r="B26" s="258" t="s">
        <v>421</v>
      </c>
      <c r="C26" s="258" t="s">
        <v>422</v>
      </c>
      <c r="D26" s="177" t="s">
        <v>26</v>
      </c>
      <c r="E26" s="258" t="s">
        <v>66</v>
      </c>
      <c r="F26" s="178" t="s">
        <v>30</v>
      </c>
      <c r="G26" s="293">
        <v>2010</v>
      </c>
      <c r="H26" s="262">
        <v>30</v>
      </c>
      <c r="I26" s="263">
        <v>2.52</v>
      </c>
      <c r="J26" s="264">
        <v>0.78</v>
      </c>
      <c r="K26" s="265"/>
      <c r="L26" s="178">
        <v>0.16</v>
      </c>
      <c r="M26" s="178">
        <v>0.16</v>
      </c>
      <c r="N26" s="178">
        <v>0.16</v>
      </c>
      <c r="O26" s="178">
        <v>0.16</v>
      </c>
      <c r="P26" s="178">
        <v>0.16</v>
      </c>
      <c r="Q26" s="263">
        <v>7.0000000000000007E-2</v>
      </c>
      <c r="R26" s="263">
        <v>0.18</v>
      </c>
      <c r="S26" s="263">
        <v>0</v>
      </c>
      <c r="T26" s="263">
        <v>0</v>
      </c>
      <c r="U26" s="263">
        <v>24.27</v>
      </c>
      <c r="V26" s="263">
        <v>0</v>
      </c>
      <c r="W26" s="263">
        <v>0</v>
      </c>
      <c r="X26" s="206">
        <v>0</v>
      </c>
      <c r="Y26" s="206">
        <v>0</v>
      </c>
      <c r="Z26" s="206">
        <v>20.22</v>
      </c>
      <c r="AA26" s="206">
        <v>0</v>
      </c>
      <c r="AB26" s="206">
        <v>0</v>
      </c>
      <c r="AC26" s="206">
        <v>0</v>
      </c>
      <c r="AD26" s="206">
        <v>0</v>
      </c>
      <c r="AE26" s="206">
        <v>18.54</v>
      </c>
      <c r="AF26" s="206">
        <v>0</v>
      </c>
      <c r="AG26" s="206">
        <v>0</v>
      </c>
      <c r="AI26" s="258">
        <v>0</v>
      </c>
      <c r="AJ26" s="258"/>
      <c r="AK26" s="258"/>
      <c r="AL26" s="258"/>
      <c r="AM26" s="258"/>
      <c r="AN26" s="258"/>
      <c r="AO26" s="258"/>
      <c r="AP26" s="258"/>
      <c r="AQ26" s="258"/>
      <c r="AR26" s="258"/>
    </row>
    <row r="27" spans="1:44" s="255" customFormat="1" ht="14.25" customHeight="1" x14ac:dyDescent="0.2">
      <c r="A27" s="258" t="s">
        <v>412</v>
      </c>
      <c r="B27" s="258" t="s">
        <v>423</v>
      </c>
      <c r="C27" s="258" t="s">
        <v>424</v>
      </c>
      <c r="D27" s="177" t="s">
        <v>26</v>
      </c>
      <c r="E27" s="258" t="s">
        <v>68</v>
      </c>
      <c r="F27" s="178" t="s">
        <v>30</v>
      </c>
      <c r="G27" s="293">
        <v>2010</v>
      </c>
      <c r="H27" s="262">
        <v>30</v>
      </c>
      <c r="I27" s="263">
        <v>2.52</v>
      </c>
      <c r="J27" s="264">
        <v>0.78</v>
      </c>
      <c r="K27" s="265"/>
      <c r="L27" s="178">
        <v>0.16</v>
      </c>
      <c r="M27" s="178">
        <v>0.16</v>
      </c>
      <c r="N27" s="178">
        <v>0.16</v>
      </c>
      <c r="O27" s="178">
        <v>0.16</v>
      </c>
      <c r="P27" s="178">
        <v>0.16</v>
      </c>
      <c r="Q27" s="263">
        <v>7.0000000000000007E-2</v>
      </c>
      <c r="R27" s="263">
        <v>0.18</v>
      </c>
      <c r="S27" s="263">
        <v>0</v>
      </c>
      <c r="T27" s="263">
        <v>0</v>
      </c>
      <c r="U27" s="263">
        <v>0.02</v>
      </c>
      <c r="V27" s="263">
        <v>0</v>
      </c>
      <c r="W27" s="263">
        <v>0</v>
      </c>
      <c r="X27" s="206">
        <v>0</v>
      </c>
      <c r="Y27" s="206">
        <v>0</v>
      </c>
      <c r="Z27" s="206">
        <v>0.02</v>
      </c>
      <c r="AA27" s="206">
        <v>0</v>
      </c>
      <c r="AB27" s="206">
        <v>0</v>
      </c>
      <c r="AC27" s="206">
        <v>0</v>
      </c>
      <c r="AD27" s="206">
        <v>0</v>
      </c>
      <c r="AE27" s="206">
        <v>0.02</v>
      </c>
      <c r="AF27" s="206">
        <v>0</v>
      </c>
      <c r="AG27" s="206">
        <v>0</v>
      </c>
      <c r="AI27" s="258">
        <v>0</v>
      </c>
      <c r="AJ27" s="258"/>
      <c r="AK27" s="258"/>
      <c r="AL27" s="258"/>
      <c r="AM27" s="258"/>
      <c r="AN27" s="258"/>
      <c r="AO27" s="258"/>
      <c r="AP27" s="258"/>
      <c r="AQ27" s="258"/>
      <c r="AR27" s="258"/>
    </row>
    <row r="28" spans="1:44" ht="15.75" customHeight="1" x14ac:dyDescent="0.2">
      <c r="A28" s="188" t="s">
        <v>1288</v>
      </c>
      <c r="B28" s="186"/>
      <c r="C28" s="186"/>
      <c r="D28" s="186"/>
      <c r="E28" s="188"/>
      <c r="F28" s="188"/>
      <c r="G28" s="211"/>
      <c r="H28" s="212"/>
      <c r="I28" s="212"/>
      <c r="J28" s="213"/>
      <c r="K28" s="212"/>
      <c r="L28" s="212"/>
      <c r="M28" s="212"/>
      <c r="N28" s="212"/>
      <c r="O28" s="212"/>
      <c r="P28" s="212"/>
      <c r="Q28" s="212"/>
      <c r="R28" s="213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5"/>
    </row>
    <row r="29" spans="1:44" ht="15.75" customHeight="1" x14ac:dyDescent="0.2">
      <c r="A29" s="188" t="s">
        <v>1289</v>
      </c>
      <c r="B29" s="186"/>
      <c r="C29" s="186"/>
      <c r="D29" s="186"/>
      <c r="E29" s="188"/>
      <c r="F29" s="188"/>
      <c r="G29" s="211"/>
      <c r="H29" s="212"/>
      <c r="I29" s="212"/>
      <c r="J29" s="213"/>
      <c r="K29" s="212"/>
      <c r="L29" s="212"/>
      <c r="M29" s="212"/>
      <c r="N29" s="212"/>
      <c r="O29" s="212"/>
      <c r="P29" s="212"/>
      <c r="Q29" s="212"/>
      <c r="R29" s="213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5"/>
    </row>
    <row r="30" spans="1:44" ht="15.75" customHeight="1" x14ac:dyDescent="0.2">
      <c r="A30" s="188" t="s">
        <v>1290</v>
      </c>
      <c r="B30" s="186"/>
      <c r="C30" s="186"/>
      <c r="D30" s="186"/>
      <c r="E30" s="188"/>
      <c r="F30" s="188"/>
      <c r="G30" s="211"/>
      <c r="H30" s="212"/>
      <c r="I30" s="212"/>
      <c r="J30" s="213"/>
      <c r="K30" s="212"/>
      <c r="L30" s="212"/>
      <c r="M30" s="212"/>
      <c r="N30" s="212"/>
      <c r="O30" s="212"/>
      <c r="P30" s="212"/>
      <c r="Q30" s="212"/>
      <c r="R30" s="213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5"/>
    </row>
    <row r="31" spans="1:44" ht="15.75" customHeight="1" x14ac:dyDescent="0.2">
      <c r="A31" s="188" t="s">
        <v>430</v>
      </c>
      <c r="B31" s="186"/>
      <c r="C31" s="186"/>
      <c r="D31" s="186"/>
      <c r="E31" s="188"/>
      <c r="F31" s="188"/>
      <c r="G31" s="211"/>
      <c r="H31" s="212"/>
      <c r="I31" s="212"/>
      <c r="J31" s="213"/>
      <c r="K31" s="212"/>
      <c r="L31" s="212"/>
      <c r="M31" s="212"/>
      <c r="N31" s="212"/>
      <c r="O31" s="212"/>
      <c r="P31" s="212"/>
      <c r="Q31" s="212"/>
      <c r="R31" s="213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5"/>
    </row>
    <row r="32" spans="1:44" ht="15.75" customHeight="1" x14ac:dyDescent="0.2">
      <c r="A32" s="188" t="s">
        <v>1291</v>
      </c>
      <c r="B32" s="186"/>
      <c r="C32" s="186"/>
      <c r="D32" s="186"/>
      <c r="E32" s="188"/>
      <c r="F32" s="188"/>
      <c r="G32" s="211"/>
      <c r="H32" s="212"/>
      <c r="I32" s="212"/>
      <c r="J32" s="213"/>
      <c r="K32" s="212"/>
      <c r="L32" s="212"/>
      <c r="M32" s="212"/>
      <c r="N32" s="212"/>
      <c r="O32" s="212"/>
      <c r="P32" s="212"/>
      <c r="Q32" s="212"/>
      <c r="R32" s="213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5"/>
    </row>
    <row r="33" spans="1:54" x14ac:dyDescent="0.2">
      <c r="A33" s="178" t="s">
        <v>22</v>
      </c>
      <c r="B33" s="178" t="s">
        <v>432</v>
      </c>
      <c r="C33" s="178" t="s">
        <v>433</v>
      </c>
      <c r="D33" s="177" t="s">
        <v>26</v>
      </c>
      <c r="E33" s="178" t="s">
        <v>47</v>
      </c>
      <c r="F33" s="178" t="s">
        <v>24</v>
      </c>
      <c r="G33" s="204">
        <v>2010</v>
      </c>
      <c r="H33" s="202">
        <v>10</v>
      </c>
      <c r="I33" s="205">
        <v>3.58</v>
      </c>
      <c r="J33" s="205">
        <v>2.74</v>
      </c>
      <c r="K33" s="178">
        <v>1</v>
      </c>
      <c r="L33" s="178">
        <v>0.15</v>
      </c>
      <c r="M33" s="178">
        <v>0.15</v>
      </c>
      <c r="N33" s="178">
        <v>0.15</v>
      </c>
      <c r="O33" s="178">
        <v>0.15</v>
      </c>
      <c r="P33" s="178">
        <v>0.15</v>
      </c>
      <c r="Q33" s="178"/>
      <c r="R33" s="178">
        <v>0.6</v>
      </c>
      <c r="S33" s="206">
        <v>30.78</v>
      </c>
      <c r="T33" s="206">
        <v>16.7</v>
      </c>
      <c r="U33" s="206">
        <v>24.74</v>
      </c>
      <c r="V33" s="206">
        <v>5.22</v>
      </c>
      <c r="W33" s="206">
        <v>24.44</v>
      </c>
      <c r="X33" s="206">
        <v>15.39</v>
      </c>
      <c r="Y33" s="206">
        <v>8.35</v>
      </c>
      <c r="Z33" s="206">
        <v>12.37</v>
      </c>
      <c r="AA33" s="206">
        <v>2.61</v>
      </c>
      <c r="AB33" s="206">
        <v>12.22</v>
      </c>
      <c r="AC33" s="206">
        <v>11.54</v>
      </c>
      <c r="AD33" s="206">
        <v>6.26</v>
      </c>
      <c r="AE33" s="206">
        <v>9.2799999999999994</v>
      </c>
      <c r="AF33" s="206">
        <v>1.96</v>
      </c>
      <c r="AG33" s="206">
        <v>9.17</v>
      </c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T33" s="203"/>
      <c r="AU33" s="178"/>
      <c r="AV33" s="178"/>
      <c r="AW33" s="178"/>
      <c r="AX33" s="178"/>
      <c r="AY33" s="178"/>
      <c r="AZ33" s="178"/>
      <c r="BA33" s="178"/>
      <c r="BB33" s="178"/>
    </row>
    <row r="34" spans="1:54" ht="15.75" customHeight="1" x14ac:dyDescent="0.2">
      <c r="A34" s="188" t="s">
        <v>1292</v>
      </c>
      <c r="B34" s="186"/>
      <c r="C34" s="186"/>
      <c r="D34" s="186"/>
      <c r="E34" s="188"/>
      <c r="F34" s="188"/>
      <c r="G34" s="211"/>
      <c r="H34" s="212"/>
      <c r="I34" s="212"/>
      <c r="J34" s="213"/>
      <c r="K34" s="212"/>
      <c r="L34" s="212"/>
      <c r="M34" s="212"/>
      <c r="N34" s="212"/>
      <c r="O34" s="212"/>
      <c r="P34" s="212"/>
      <c r="Q34" s="212"/>
      <c r="R34" s="213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5"/>
      <c r="AT34" s="215"/>
      <c r="AU34" s="186"/>
      <c r="AV34" s="186"/>
      <c r="AW34" s="186"/>
      <c r="AX34" s="186"/>
      <c r="AY34" s="186"/>
      <c r="AZ34" s="186"/>
      <c r="BA34" s="186"/>
      <c r="BB34" s="186"/>
    </row>
    <row r="35" spans="1:54" x14ac:dyDescent="0.2">
      <c r="A35" s="178" t="s">
        <v>22</v>
      </c>
      <c r="B35" s="178" t="s">
        <v>435</v>
      </c>
      <c r="C35" s="178" t="s">
        <v>436</v>
      </c>
      <c r="D35" s="177" t="s">
        <v>26</v>
      </c>
      <c r="E35" s="178" t="s">
        <v>47</v>
      </c>
      <c r="F35" s="178" t="s">
        <v>24</v>
      </c>
      <c r="G35" s="204">
        <v>2010</v>
      </c>
      <c r="H35" s="202">
        <v>11</v>
      </c>
      <c r="I35" s="205">
        <v>5.43</v>
      </c>
      <c r="J35" s="205">
        <v>2.92</v>
      </c>
      <c r="K35" s="178">
        <v>1</v>
      </c>
      <c r="L35" s="178">
        <v>0.15</v>
      </c>
      <c r="M35" s="178">
        <v>0.15</v>
      </c>
      <c r="N35" s="178">
        <v>0.15</v>
      </c>
      <c r="O35" s="178">
        <v>0.15</v>
      </c>
      <c r="P35" s="178">
        <v>0.15</v>
      </c>
      <c r="Q35" s="178"/>
      <c r="R35" s="178">
        <v>0.18</v>
      </c>
      <c r="S35" s="206">
        <v>21.03</v>
      </c>
      <c r="T35" s="206">
        <v>11.41</v>
      </c>
      <c r="U35" s="206">
        <v>16.91</v>
      </c>
      <c r="V35" s="206">
        <v>3.56</v>
      </c>
      <c r="W35" s="206">
        <v>16.7</v>
      </c>
      <c r="X35" s="206">
        <v>11.47</v>
      </c>
      <c r="Y35" s="206">
        <v>6.22</v>
      </c>
      <c r="Z35" s="206">
        <v>9.2200000000000006</v>
      </c>
      <c r="AA35" s="206">
        <v>1.94</v>
      </c>
      <c r="AB35" s="206">
        <v>9.11</v>
      </c>
      <c r="AC35" s="206">
        <v>8.8699999999999992</v>
      </c>
      <c r="AD35" s="206">
        <v>4.8099999999999996</v>
      </c>
      <c r="AE35" s="206">
        <v>7.13</v>
      </c>
      <c r="AF35" s="206">
        <v>1.5</v>
      </c>
      <c r="AG35" s="206">
        <v>7.04</v>
      </c>
      <c r="AI35" s="203">
        <v>0</v>
      </c>
      <c r="AJ35" s="203"/>
      <c r="AK35" s="203"/>
      <c r="AL35" s="203"/>
      <c r="AM35" s="203"/>
      <c r="AN35" s="203"/>
      <c r="AO35" s="203"/>
      <c r="AP35" s="203"/>
      <c r="AQ35" s="203"/>
      <c r="AR35" s="203"/>
      <c r="AT35" s="203"/>
      <c r="AU35" s="178"/>
      <c r="AV35" s="178"/>
      <c r="AW35" s="178"/>
      <c r="AX35" s="178"/>
      <c r="AY35" s="178"/>
      <c r="AZ35" s="178"/>
      <c r="BA35" s="178"/>
      <c r="BB35" s="178"/>
    </row>
    <row r="36" spans="1:54" ht="15.75" customHeight="1" x14ac:dyDescent="0.2">
      <c r="A36" s="188" t="s">
        <v>1293</v>
      </c>
      <c r="B36" s="186"/>
      <c r="C36" s="186"/>
      <c r="D36" s="186"/>
      <c r="E36" s="188"/>
      <c r="F36" s="188"/>
      <c r="G36" s="211"/>
      <c r="H36" s="212"/>
      <c r="I36" s="212"/>
      <c r="J36" s="213"/>
      <c r="K36" s="212"/>
      <c r="L36" s="212"/>
      <c r="M36" s="212"/>
      <c r="N36" s="212"/>
      <c r="O36" s="212"/>
      <c r="P36" s="212"/>
      <c r="Q36" s="212"/>
      <c r="R36" s="213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5"/>
      <c r="AT36" s="215"/>
      <c r="AU36" s="186"/>
      <c r="AV36" s="186"/>
      <c r="AW36" s="186"/>
      <c r="AX36" s="186"/>
      <c r="AY36" s="186"/>
      <c r="AZ36" s="186"/>
      <c r="BA36" s="186"/>
      <c r="BB36" s="186"/>
    </row>
    <row r="37" spans="1:54" ht="15.75" customHeight="1" x14ac:dyDescent="0.2">
      <c r="A37" s="188" t="s">
        <v>1281</v>
      </c>
      <c r="B37" s="186"/>
      <c r="C37" s="186"/>
      <c r="D37" s="186"/>
      <c r="E37" s="188"/>
      <c r="F37" s="188"/>
      <c r="G37" s="211"/>
      <c r="H37" s="212"/>
      <c r="I37" s="212"/>
      <c r="J37" s="213"/>
      <c r="K37" s="212"/>
      <c r="L37" s="212"/>
      <c r="M37" s="212"/>
      <c r="N37" s="212"/>
      <c r="O37" s="212"/>
      <c r="P37" s="212"/>
      <c r="Q37" s="212"/>
      <c r="R37" s="213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5"/>
      <c r="AT37" s="215"/>
      <c r="AU37" s="186"/>
      <c r="AV37" s="186"/>
      <c r="AW37" s="186"/>
      <c r="AX37" s="186"/>
      <c r="AY37" s="186"/>
      <c r="AZ37" s="186"/>
      <c r="BA37" s="186"/>
      <c r="BB37" s="186"/>
    </row>
    <row r="38" spans="1:54" x14ac:dyDescent="0.2">
      <c r="A38" s="178" t="s">
        <v>22</v>
      </c>
      <c r="B38" s="178" t="s">
        <v>438</v>
      </c>
      <c r="C38" s="178" t="s">
        <v>439</v>
      </c>
      <c r="D38" s="177" t="s">
        <v>26</v>
      </c>
      <c r="E38" s="178" t="s">
        <v>47</v>
      </c>
      <c r="F38" s="178" t="s">
        <v>24</v>
      </c>
      <c r="G38" s="204">
        <v>2010</v>
      </c>
      <c r="H38" s="202">
        <v>15</v>
      </c>
      <c r="I38" s="205">
        <v>4.07</v>
      </c>
      <c r="J38" s="205">
        <v>3</v>
      </c>
      <c r="K38" s="178">
        <v>1</v>
      </c>
      <c r="L38" s="178">
        <v>0.15</v>
      </c>
      <c r="M38" s="178">
        <v>0.15</v>
      </c>
      <c r="N38" s="178">
        <v>0.15</v>
      </c>
      <c r="O38" s="178">
        <v>0.15</v>
      </c>
      <c r="P38" s="178">
        <v>0.15</v>
      </c>
      <c r="Q38" s="178"/>
      <c r="R38" s="178">
        <v>0.45</v>
      </c>
      <c r="S38" s="206">
        <v>1.45</v>
      </c>
      <c r="T38" s="206">
        <v>0.78</v>
      </c>
      <c r="U38" s="206">
        <v>1.1599999999999999</v>
      </c>
      <c r="V38" s="206">
        <v>0.25</v>
      </c>
      <c r="W38" s="206">
        <v>1.1499999999999999</v>
      </c>
      <c r="X38" s="206">
        <v>0.96</v>
      </c>
      <c r="Y38" s="206">
        <v>0.52</v>
      </c>
      <c r="Z38" s="206">
        <v>0.78</v>
      </c>
      <c r="AA38" s="206">
        <v>0.16</v>
      </c>
      <c r="AB38" s="206">
        <v>0.77</v>
      </c>
      <c r="AC38" s="206">
        <v>0.8</v>
      </c>
      <c r="AD38" s="206">
        <v>0.44</v>
      </c>
      <c r="AE38" s="206">
        <v>0.65</v>
      </c>
      <c r="AF38" s="206">
        <v>0.14000000000000001</v>
      </c>
      <c r="AG38" s="206">
        <v>0.64</v>
      </c>
      <c r="AI38" s="203">
        <v>0</v>
      </c>
      <c r="AJ38" s="203"/>
      <c r="AK38" s="203">
        <v>0</v>
      </c>
      <c r="AL38" s="203">
        <v>0</v>
      </c>
      <c r="AM38" s="203">
        <v>0</v>
      </c>
      <c r="AN38" s="203">
        <v>0</v>
      </c>
      <c r="AO38" s="203">
        <v>0</v>
      </c>
      <c r="AP38" s="203">
        <v>0</v>
      </c>
      <c r="AQ38" s="203">
        <v>0</v>
      </c>
      <c r="AR38" s="203">
        <v>0</v>
      </c>
      <c r="AT38" s="203"/>
      <c r="AU38" s="178"/>
      <c r="AV38" s="178"/>
      <c r="AW38" s="178"/>
      <c r="AX38" s="178"/>
      <c r="AY38" s="178"/>
      <c r="AZ38" s="178"/>
      <c r="BA38" s="178"/>
      <c r="BB38" s="178"/>
    </row>
    <row r="39" spans="1:54" ht="15.75" customHeight="1" x14ac:dyDescent="0.2">
      <c r="A39" s="188" t="s">
        <v>1289</v>
      </c>
      <c r="B39" s="186"/>
      <c r="C39" s="186"/>
      <c r="D39" s="186"/>
      <c r="E39" s="188"/>
      <c r="F39" s="188"/>
      <c r="G39" s="211"/>
      <c r="H39" s="212"/>
      <c r="I39" s="212"/>
      <c r="J39" s="213"/>
      <c r="K39" s="212"/>
      <c r="L39" s="212"/>
      <c r="M39" s="212"/>
      <c r="N39" s="212"/>
      <c r="O39" s="212"/>
      <c r="P39" s="212"/>
      <c r="Q39" s="212"/>
      <c r="R39" s="213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5"/>
      <c r="AT39" s="215"/>
      <c r="AU39" s="186"/>
      <c r="AV39" s="186"/>
      <c r="AW39" s="186"/>
      <c r="AX39" s="186"/>
      <c r="AY39" s="186"/>
      <c r="AZ39" s="186"/>
      <c r="BA39" s="186"/>
      <c r="BB39" s="186"/>
    </row>
    <row r="40" spans="1:54" ht="15.75" customHeight="1" x14ac:dyDescent="0.2">
      <c r="A40" s="188" t="s">
        <v>1290</v>
      </c>
      <c r="B40" s="186"/>
      <c r="C40" s="186"/>
      <c r="D40" s="186"/>
      <c r="E40" s="188"/>
      <c r="F40" s="188"/>
      <c r="G40" s="211"/>
      <c r="H40" s="212"/>
      <c r="I40" s="212"/>
      <c r="J40" s="213"/>
      <c r="K40" s="212"/>
      <c r="L40" s="212"/>
      <c r="M40" s="212"/>
      <c r="N40" s="212"/>
      <c r="O40" s="212"/>
      <c r="P40" s="212"/>
      <c r="Q40" s="212"/>
      <c r="R40" s="213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5"/>
      <c r="AT40" s="215"/>
      <c r="AU40" s="186"/>
      <c r="AV40" s="186"/>
      <c r="AW40" s="186"/>
      <c r="AX40" s="186"/>
      <c r="AY40" s="186"/>
      <c r="AZ40" s="186"/>
      <c r="BA40" s="186"/>
      <c r="BB40" s="186"/>
    </row>
    <row r="41" spans="1:54" x14ac:dyDescent="0.2">
      <c r="A41" s="178" t="s">
        <v>22</v>
      </c>
      <c r="B41" s="178" t="s">
        <v>440</v>
      </c>
      <c r="C41" s="178" t="s">
        <v>441</v>
      </c>
      <c r="D41" s="177" t="s">
        <v>26</v>
      </c>
      <c r="E41" s="178" t="s">
        <v>52</v>
      </c>
      <c r="F41" s="178" t="s">
        <v>24</v>
      </c>
      <c r="G41" s="204">
        <v>2010</v>
      </c>
      <c r="H41" s="202">
        <v>15</v>
      </c>
      <c r="I41" s="205">
        <v>16.940000000000001</v>
      </c>
      <c r="J41" s="205">
        <v>3.3</v>
      </c>
      <c r="K41" s="178">
        <v>1</v>
      </c>
      <c r="L41" s="178">
        <v>0.15</v>
      </c>
      <c r="M41" s="178">
        <v>0.15</v>
      </c>
      <c r="N41" s="178">
        <v>0.15</v>
      </c>
      <c r="O41" s="178">
        <v>0.15</v>
      </c>
      <c r="P41" s="178">
        <v>0.15</v>
      </c>
      <c r="Q41" s="178"/>
      <c r="R41" s="178">
        <v>0.18</v>
      </c>
      <c r="S41" s="206">
        <v>1.52</v>
      </c>
      <c r="T41" s="206">
        <v>0.82</v>
      </c>
      <c r="U41" s="206">
        <v>1.22</v>
      </c>
      <c r="V41" s="206">
        <v>0.26</v>
      </c>
      <c r="W41" s="206">
        <v>1.21</v>
      </c>
      <c r="X41" s="206">
        <v>1.01</v>
      </c>
      <c r="Y41" s="206">
        <v>0.55000000000000004</v>
      </c>
      <c r="Z41" s="206">
        <v>0.81</v>
      </c>
      <c r="AA41" s="206">
        <v>0.17</v>
      </c>
      <c r="AB41" s="206">
        <v>0.8</v>
      </c>
      <c r="AC41" s="206">
        <v>0.84</v>
      </c>
      <c r="AD41" s="206">
        <v>0.46</v>
      </c>
      <c r="AE41" s="206">
        <v>0.68</v>
      </c>
      <c r="AF41" s="206">
        <v>0.14000000000000001</v>
      </c>
      <c r="AG41" s="206">
        <v>0.67</v>
      </c>
      <c r="AI41" s="203">
        <v>0</v>
      </c>
      <c r="AJ41" s="203"/>
      <c r="AK41" s="203">
        <v>0</v>
      </c>
      <c r="AL41" s="203">
        <v>0</v>
      </c>
      <c r="AM41" s="203">
        <v>0</v>
      </c>
      <c r="AN41" s="203">
        <v>0</v>
      </c>
      <c r="AO41" s="203">
        <v>0</v>
      </c>
      <c r="AP41" s="203">
        <v>0</v>
      </c>
      <c r="AQ41" s="203">
        <v>0</v>
      </c>
      <c r="AR41" s="203">
        <v>0</v>
      </c>
      <c r="AT41" s="203"/>
      <c r="AU41" s="178"/>
      <c r="AV41" s="178"/>
      <c r="AW41" s="178"/>
      <c r="AX41" s="178"/>
      <c r="AY41" s="178"/>
      <c r="AZ41" s="178"/>
      <c r="BA41" s="178"/>
      <c r="BB41" s="178"/>
    </row>
    <row r="42" spans="1:54" ht="15.75" customHeight="1" x14ac:dyDescent="0.2">
      <c r="A42" s="188" t="s">
        <v>442</v>
      </c>
      <c r="B42" s="186"/>
      <c r="C42" s="186"/>
      <c r="D42" s="186"/>
      <c r="E42" s="188"/>
      <c r="F42" s="188"/>
      <c r="G42" s="211"/>
      <c r="H42" s="212"/>
      <c r="I42" s="212"/>
      <c r="J42" s="213"/>
      <c r="K42" s="212"/>
      <c r="L42" s="212"/>
      <c r="M42" s="212"/>
      <c r="N42" s="212"/>
      <c r="O42" s="212"/>
      <c r="P42" s="212"/>
      <c r="Q42" s="212"/>
      <c r="R42" s="213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5"/>
      <c r="AT42" s="215"/>
      <c r="AU42" s="186"/>
      <c r="AV42" s="186"/>
      <c r="AW42" s="186"/>
      <c r="AX42" s="186"/>
      <c r="AY42" s="186"/>
      <c r="AZ42" s="186"/>
      <c r="BA42" s="186"/>
      <c r="BB42" s="186"/>
    </row>
    <row r="43" spans="1:54" ht="15.75" customHeight="1" x14ac:dyDescent="0.2">
      <c r="A43" s="188" t="s">
        <v>443</v>
      </c>
      <c r="B43" s="186"/>
      <c r="C43" s="186"/>
      <c r="D43" s="186"/>
      <c r="E43" s="188"/>
      <c r="F43" s="188"/>
      <c r="G43" s="211"/>
      <c r="H43" s="212"/>
      <c r="I43" s="212"/>
      <c r="J43" s="213"/>
      <c r="K43" s="212"/>
      <c r="L43" s="212"/>
      <c r="M43" s="212"/>
      <c r="N43" s="212"/>
      <c r="O43" s="212"/>
      <c r="P43" s="212"/>
      <c r="Q43" s="212"/>
      <c r="R43" s="213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5"/>
      <c r="AT43" s="215"/>
      <c r="AU43" s="186"/>
      <c r="AV43" s="186"/>
      <c r="AW43" s="186"/>
      <c r="AX43" s="186"/>
      <c r="AY43" s="186"/>
      <c r="AZ43" s="186"/>
      <c r="BA43" s="186"/>
      <c r="BB43" s="186"/>
    </row>
    <row r="44" spans="1:54" x14ac:dyDescent="0.2">
      <c r="A44" s="178" t="s">
        <v>22</v>
      </c>
      <c r="B44" s="178" t="s">
        <v>444</v>
      </c>
      <c r="C44" s="178" t="s">
        <v>445</v>
      </c>
      <c r="D44" s="177" t="s">
        <v>26</v>
      </c>
      <c r="E44" s="178" t="s">
        <v>52</v>
      </c>
      <c r="F44" s="178" t="s">
        <v>43</v>
      </c>
      <c r="G44" s="204">
        <v>2010</v>
      </c>
      <c r="H44" s="202">
        <v>8</v>
      </c>
      <c r="I44" s="205">
        <v>7.92</v>
      </c>
      <c r="J44" s="205">
        <v>0.59</v>
      </c>
      <c r="K44" s="178">
        <v>1</v>
      </c>
      <c r="L44" s="178">
        <v>0.1</v>
      </c>
      <c r="M44" s="178">
        <v>0.1</v>
      </c>
      <c r="N44" s="178">
        <v>0.1</v>
      </c>
      <c r="O44" s="178">
        <v>0.1</v>
      </c>
      <c r="P44" s="178">
        <v>0.1</v>
      </c>
      <c r="Q44" s="178"/>
      <c r="R44" s="178">
        <v>0.18</v>
      </c>
      <c r="S44" s="206">
        <v>84.42</v>
      </c>
      <c r="T44" s="206">
        <v>51.29</v>
      </c>
      <c r="U44" s="206">
        <v>88.46</v>
      </c>
      <c r="V44" s="206">
        <v>13.95</v>
      </c>
      <c r="W44" s="206">
        <v>42.15</v>
      </c>
      <c r="X44" s="206">
        <v>31.66</v>
      </c>
      <c r="Y44" s="206">
        <v>19.23</v>
      </c>
      <c r="Z44" s="206">
        <v>33.17</v>
      </c>
      <c r="AA44" s="206">
        <v>5.23</v>
      </c>
      <c r="AB44" s="206">
        <v>15.81</v>
      </c>
      <c r="AC44" s="206">
        <v>21.77</v>
      </c>
      <c r="AD44" s="206">
        <v>13.22</v>
      </c>
      <c r="AE44" s="206">
        <v>22.81</v>
      </c>
      <c r="AF44" s="206">
        <v>3.6</v>
      </c>
      <c r="AG44" s="206">
        <v>10.87</v>
      </c>
      <c r="AI44" s="203">
        <v>0</v>
      </c>
      <c r="AJ44" s="203"/>
      <c r="AK44" s="203">
        <v>0</v>
      </c>
      <c r="AL44" s="203">
        <v>0</v>
      </c>
      <c r="AM44" s="203">
        <v>0</v>
      </c>
      <c r="AN44" s="203">
        <v>0</v>
      </c>
      <c r="AO44" s="203">
        <v>0</v>
      </c>
      <c r="AP44" s="203">
        <v>0</v>
      </c>
      <c r="AQ44" s="203">
        <v>0</v>
      </c>
      <c r="AR44" s="203">
        <v>0</v>
      </c>
      <c r="AT44" s="203"/>
      <c r="AU44" s="178"/>
      <c r="AV44" s="178"/>
      <c r="AW44" s="178"/>
      <c r="AX44" s="178"/>
      <c r="AY44" s="178"/>
      <c r="AZ44" s="178"/>
      <c r="BA44" s="178"/>
      <c r="BB44" s="178"/>
    </row>
    <row r="45" spans="1:54" ht="15.75" customHeight="1" x14ac:dyDescent="0.2">
      <c r="A45" s="188" t="s">
        <v>1294</v>
      </c>
      <c r="B45" s="186"/>
      <c r="C45" s="186"/>
      <c r="D45" s="186"/>
      <c r="E45" s="188"/>
      <c r="F45" s="188"/>
      <c r="G45" s="211"/>
      <c r="H45" s="212"/>
      <c r="I45" s="212"/>
      <c r="J45" s="213"/>
      <c r="K45" s="212"/>
      <c r="L45" s="212"/>
      <c r="M45" s="212"/>
      <c r="N45" s="212"/>
      <c r="O45" s="212"/>
      <c r="P45" s="212"/>
      <c r="Q45" s="212"/>
      <c r="R45" s="213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5"/>
      <c r="AT45" s="215"/>
      <c r="AU45" s="186"/>
      <c r="AV45" s="186"/>
      <c r="AW45" s="186"/>
      <c r="AX45" s="186"/>
      <c r="AY45" s="186"/>
      <c r="AZ45" s="186"/>
      <c r="BA45" s="186"/>
      <c r="BB45" s="186"/>
    </row>
    <row r="46" spans="1:54" x14ac:dyDescent="0.2">
      <c r="A46" s="178" t="s">
        <v>22</v>
      </c>
      <c r="B46" s="178" t="s">
        <v>447</v>
      </c>
      <c r="C46" s="178" t="s">
        <v>448</v>
      </c>
      <c r="D46" s="177" t="s">
        <v>26</v>
      </c>
      <c r="E46" s="178" t="s">
        <v>47</v>
      </c>
      <c r="F46" s="178" t="s">
        <v>43</v>
      </c>
      <c r="G46" s="204">
        <v>2010</v>
      </c>
      <c r="H46" s="202">
        <v>6</v>
      </c>
      <c r="I46" s="205">
        <v>4.8499999999999996</v>
      </c>
      <c r="J46" s="205">
        <v>0.9</v>
      </c>
      <c r="K46" s="178">
        <v>1</v>
      </c>
      <c r="L46" s="178">
        <v>0.1</v>
      </c>
      <c r="M46" s="178">
        <v>0.1</v>
      </c>
      <c r="N46" s="178">
        <v>0.1</v>
      </c>
      <c r="O46" s="178">
        <v>0.1</v>
      </c>
      <c r="P46" s="178">
        <v>0.1</v>
      </c>
      <c r="Q46" s="178"/>
      <c r="R46" s="178">
        <v>0.18</v>
      </c>
      <c r="S46" s="206">
        <v>3.67</v>
      </c>
      <c r="T46" s="206">
        <v>2.23</v>
      </c>
      <c r="U46" s="206">
        <v>3.85</v>
      </c>
      <c r="V46" s="206">
        <v>0.61</v>
      </c>
      <c r="W46" s="206">
        <v>1.83</v>
      </c>
      <c r="X46" s="206">
        <v>0.61</v>
      </c>
      <c r="Y46" s="206">
        <v>0.37</v>
      </c>
      <c r="Z46" s="206">
        <v>0.64</v>
      </c>
      <c r="AA46" s="206">
        <v>0.1</v>
      </c>
      <c r="AB46" s="206">
        <v>0.31</v>
      </c>
      <c r="AC46" s="206">
        <v>0.36</v>
      </c>
      <c r="AD46" s="206">
        <v>0.22</v>
      </c>
      <c r="AE46" s="206">
        <v>0.37</v>
      </c>
      <c r="AF46" s="206">
        <v>0.06</v>
      </c>
      <c r="AG46" s="206">
        <v>0.18</v>
      </c>
      <c r="AI46" s="203">
        <v>0</v>
      </c>
      <c r="AJ46" s="203"/>
      <c r="AK46" s="203"/>
      <c r="AL46" s="203"/>
      <c r="AM46" s="203"/>
      <c r="AN46" s="203"/>
      <c r="AO46" s="203"/>
      <c r="AP46" s="203"/>
      <c r="AQ46" s="203"/>
      <c r="AR46" s="203"/>
      <c r="AT46" s="203"/>
      <c r="AU46" s="178"/>
      <c r="AV46" s="178"/>
      <c r="AW46" s="178"/>
      <c r="AX46" s="178"/>
      <c r="AY46" s="178"/>
      <c r="AZ46" s="178"/>
      <c r="BA46" s="178"/>
      <c r="BB46" s="178"/>
    </row>
    <row r="47" spans="1:54" ht="15.75" customHeight="1" x14ac:dyDescent="0.2">
      <c r="A47" s="188" t="s">
        <v>1295</v>
      </c>
      <c r="B47" s="186"/>
      <c r="C47" s="186"/>
      <c r="D47" s="186"/>
      <c r="E47" s="188"/>
      <c r="F47" s="188"/>
      <c r="G47" s="211"/>
      <c r="H47" s="212"/>
      <c r="I47" s="212"/>
      <c r="J47" s="213"/>
      <c r="K47" s="212"/>
      <c r="L47" s="212"/>
      <c r="M47" s="212"/>
      <c r="N47" s="212"/>
      <c r="O47" s="212"/>
      <c r="P47" s="212"/>
      <c r="Q47" s="212"/>
      <c r="R47" s="213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5"/>
      <c r="AT47" s="215"/>
      <c r="AU47" s="186"/>
      <c r="AV47" s="186"/>
      <c r="AW47" s="186"/>
      <c r="AX47" s="186"/>
      <c r="AY47" s="186"/>
      <c r="AZ47" s="186"/>
      <c r="BA47" s="186"/>
      <c r="BB47" s="186"/>
    </row>
    <row r="48" spans="1:54" x14ac:dyDescent="0.2">
      <c r="A48" s="178" t="s">
        <v>22</v>
      </c>
      <c r="B48" s="178" t="s">
        <v>452</v>
      </c>
      <c r="C48" s="178" t="s">
        <v>453</v>
      </c>
      <c r="D48" s="177" t="s">
        <v>26</v>
      </c>
      <c r="E48" s="178" t="s">
        <v>55</v>
      </c>
      <c r="F48" s="178" t="s">
        <v>43</v>
      </c>
      <c r="G48" s="204">
        <v>2010</v>
      </c>
      <c r="H48" s="202">
        <v>10</v>
      </c>
      <c r="I48" s="205">
        <v>16.09</v>
      </c>
      <c r="J48" s="205">
        <v>0.53</v>
      </c>
      <c r="K48" s="178">
        <v>1</v>
      </c>
      <c r="L48" s="178">
        <v>0.1</v>
      </c>
      <c r="M48" s="178">
        <v>0.1</v>
      </c>
      <c r="N48" s="178">
        <v>0.1</v>
      </c>
      <c r="O48" s="178">
        <v>0.1</v>
      </c>
      <c r="P48" s="178">
        <v>0.1</v>
      </c>
      <c r="Q48" s="178"/>
      <c r="R48" s="178">
        <v>0.18</v>
      </c>
      <c r="S48" s="206">
        <v>37.51</v>
      </c>
      <c r="T48" s="206">
        <v>22.79</v>
      </c>
      <c r="U48" s="206">
        <v>39.299999999999997</v>
      </c>
      <c r="V48" s="206">
        <v>6.2</v>
      </c>
      <c r="W48" s="206">
        <v>18.73</v>
      </c>
      <c r="X48" s="206">
        <v>18.75</v>
      </c>
      <c r="Y48" s="206">
        <v>11.39</v>
      </c>
      <c r="Z48" s="206">
        <v>19.649999999999999</v>
      </c>
      <c r="AA48" s="206">
        <v>3.1</v>
      </c>
      <c r="AB48" s="206">
        <v>9.36</v>
      </c>
      <c r="AC48" s="206">
        <v>14.06</v>
      </c>
      <c r="AD48" s="206">
        <v>8.5399999999999991</v>
      </c>
      <c r="AE48" s="206">
        <v>14.74</v>
      </c>
      <c r="AF48" s="206">
        <v>2.3199999999999998</v>
      </c>
      <c r="AG48" s="206">
        <v>7.02</v>
      </c>
      <c r="AI48" s="203">
        <v>0</v>
      </c>
      <c r="AJ48" s="203"/>
      <c r="AK48" s="203"/>
      <c r="AL48" s="203"/>
      <c r="AM48" s="203"/>
      <c r="AN48" s="203"/>
      <c r="AO48" s="203"/>
      <c r="AP48" s="203"/>
      <c r="AQ48" s="203"/>
      <c r="AR48" s="203"/>
      <c r="AT48" s="203">
        <v>1.1000000000000001</v>
      </c>
      <c r="AU48" s="203">
        <v>1.1000000000000001</v>
      </c>
      <c r="AV48" s="203">
        <v>1.1000000000000001</v>
      </c>
      <c r="AW48" s="203">
        <v>1.1000000000000001</v>
      </c>
      <c r="AX48" s="203">
        <v>1.1000000000000001</v>
      </c>
      <c r="AY48" s="203">
        <v>1.1000000000000001</v>
      </c>
      <c r="AZ48" s="203">
        <v>1.1000000000000001</v>
      </c>
      <c r="BA48" s="203">
        <v>1.1000000000000001</v>
      </c>
      <c r="BB48" s="203">
        <v>1.1000000000000001</v>
      </c>
    </row>
    <row r="49" spans="1:54" s="255" customFormat="1" ht="23.45" customHeight="1" x14ac:dyDescent="0.2">
      <c r="A49" s="256" t="s">
        <v>1296</v>
      </c>
      <c r="B49" s="257"/>
      <c r="C49" s="257"/>
      <c r="D49" s="257"/>
      <c r="E49" s="257"/>
      <c r="F49" s="257"/>
      <c r="G49" s="259"/>
      <c r="H49" s="259"/>
      <c r="I49" s="260"/>
      <c r="J49" s="260"/>
      <c r="K49" s="261"/>
      <c r="L49" s="261"/>
      <c r="M49" s="260"/>
      <c r="N49" s="259"/>
      <c r="O49" s="259"/>
      <c r="P49" s="259"/>
      <c r="Q49" s="259"/>
      <c r="R49" s="259"/>
      <c r="S49" s="259"/>
      <c r="T49" s="257"/>
      <c r="U49" s="257"/>
      <c r="V49" s="257"/>
      <c r="W49" s="257"/>
      <c r="X49" s="257"/>
      <c r="Y49" s="259"/>
      <c r="Z49" s="259"/>
      <c r="AA49" s="259"/>
      <c r="AB49" s="259"/>
      <c r="AC49" s="259"/>
      <c r="AD49" s="257"/>
      <c r="AE49" s="257"/>
      <c r="AF49" s="257"/>
      <c r="AG49" s="257"/>
      <c r="AI49" s="257"/>
      <c r="AJ49" s="257"/>
      <c r="AK49" s="257"/>
      <c r="AL49" s="257"/>
      <c r="AM49" s="257"/>
      <c r="AN49" s="257"/>
      <c r="AO49" s="257"/>
      <c r="AP49" s="257"/>
      <c r="AQ49" s="257"/>
      <c r="AR49" s="257"/>
    </row>
    <row r="50" spans="1:54" s="255" customFormat="1" ht="14.25" customHeight="1" x14ac:dyDescent="0.2">
      <c r="A50" s="258" t="s">
        <v>412</v>
      </c>
      <c r="B50" s="258" t="s">
        <v>458</v>
      </c>
      <c r="C50" s="258" t="s">
        <v>459</v>
      </c>
      <c r="D50" s="177" t="s">
        <v>26</v>
      </c>
      <c r="E50" s="258" t="s">
        <v>70</v>
      </c>
      <c r="F50" s="178" t="s">
        <v>43</v>
      </c>
      <c r="G50" s="293">
        <v>2010</v>
      </c>
      <c r="H50" s="262">
        <v>30</v>
      </c>
      <c r="I50" s="263">
        <v>2.52</v>
      </c>
      <c r="J50" s="264">
        <v>0.78</v>
      </c>
      <c r="K50" s="265"/>
      <c r="L50" s="178">
        <v>0.1</v>
      </c>
      <c r="M50" s="178">
        <v>0.1</v>
      </c>
      <c r="N50" s="178">
        <v>0.1</v>
      </c>
      <c r="O50" s="178">
        <v>0.1</v>
      </c>
      <c r="P50" s="178">
        <v>0.1</v>
      </c>
      <c r="Q50" s="263">
        <v>7.0000000000000007E-2</v>
      </c>
      <c r="R50" s="262">
        <v>0.18</v>
      </c>
      <c r="S50" s="263">
        <v>0</v>
      </c>
      <c r="T50" s="263">
        <v>0</v>
      </c>
      <c r="U50" s="263">
        <v>3.92</v>
      </c>
      <c r="V50" s="263">
        <v>0</v>
      </c>
      <c r="W50" s="263">
        <v>0</v>
      </c>
      <c r="X50" s="206">
        <v>0</v>
      </c>
      <c r="Y50" s="206">
        <v>0</v>
      </c>
      <c r="Z50" s="206">
        <v>3.26</v>
      </c>
      <c r="AA50" s="206">
        <v>0</v>
      </c>
      <c r="AB50" s="206">
        <v>0</v>
      </c>
      <c r="AC50" s="206">
        <v>0</v>
      </c>
      <c r="AD50" s="206">
        <v>0</v>
      </c>
      <c r="AE50" s="206">
        <v>2.99</v>
      </c>
      <c r="AF50" s="206">
        <v>0</v>
      </c>
      <c r="AG50" s="206">
        <v>0</v>
      </c>
      <c r="AI50" s="258">
        <v>0</v>
      </c>
      <c r="AJ50" s="258"/>
      <c r="AK50" s="258">
        <v>0</v>
      </c>
      <c r="AL50" s="258">
        <v>0</v>
      </c>
      <c r="AM50" s="258">
        <v>0</v>
      </c>
      <c r="AN50" s="258">
        <v>0</v>
      </c>
      <c r="AO50" s="258">
        <v>0</v>
      </c>
      <c r="AP50" s="258">
        <v>0</v>
      </c>
      <c r="AQ50" s="258">
        <v>0</v>
      </c>
      <c r="AR50" s="258">
        <v>0</v>
      </c>
    </row>
    <row r="51" spans="1:54" s="255" customFormat="1" ht="13.7" customHeight="1" x14ac:dyDescent="0.2">
      <c r="A51" s="258" t="s">
        <v>412</v>
      </c>
      <c r="B51" s="258" t="s">
        <v>460</v>
      </c>
      <c r="C51" s="258" t="s">
        <v>461</v>
      </c>
      <c r="D51" s="177" t="s">
        <v>26</v>
      </c>
      <c r="E51" s="258" t="s">
        <v>66</v>
      </c>
      <c r="F51" s="178" t="s">
        <v>43</v>
      </c>
      <c r="G51" s="293">
        <v>2010</v>
      </c>
      <c r="H51" s="262">
        <v>30</v>
      </c>
      <c r="I51" s="263">
        <v>2.52</v>
      </c>
      <c r="J51" s="264">
        <v>0.78</v>
      </c>
      <c r="K51" s="265"/>
      <c r="L51" s="178">
        <v>0.1</v>
      </c>
      <c r="M51" s="178">
        <v>0.1</v>
      </c>
      <c r="N51" s="178">
        <v>0.1</v>
      </c>
      <c r="O51" s="178">
        <v>0.1</v>
      </c>
      <c r="P51" s="178">
        <v>0.1</v>
      </c>
      <c r="Q51" s="263">
        <v>7.0000000000000007E-2</v>
      </c>
      <c r="R51" s="263">
        <v>0.18</v>
      </c>
      <c r="S51" s="263">
        <v>0</v>
      </c>
      <c r="T51" s="263">
        <v>0</v>
      </c>
      <c r="U51" s="263">
        <v>5.2</v>
      </c>
      <c r="V51" s="263">
        <v>0</v>
      </c>
      <c r="W51" s="263">
        <v>0</v>
      </c>
      <c r="X51" s="206">
        <v>0</v>
      </c>
      <c r="Y51" s="206">
        <v>0</v>
      </c>
      <c r="Z51" s="206">
        <v>4.33</v>
      </c>
      <c r="AA51" s="206">
        <v>0</v>
      </c>
      <c r="AB51" s="206">
        <v>0</v>
      </c>
      <c r="AC51" s="206">
        <v>0</v>
      </c>
      <c r="AD51" s="206">
        <v>0</v>
      </c>
      <c r="AE51" s="206">
        <v>3.97</v>
      </c>
      <c r="AF51" s="206">
        <v>0</v>
      </c>
      <c r="AG51" s="206">
        <v>0</v>
      </c>
      <c r="AI51" s="258">
        <v>0</v>
      </c>
      <c r="AJ51" s="258"/>
      <c r="AK51" s="258"/>
      <c r="AL51" s="258"/>
      <c r="AM51" s="258"/>
      <c r="AN51" s="258"/>
      <c r="AO51" s="258"/>
      <c r="AP51" s="258"/>
      <c r="AQ51" s="258"/>
      <c r="AR51" s="258"/>
    </row>
    <row r="52" spans="1:54" s="255" customFormat="1" ht="14.25" customHeight="1" x14ac:dyDescent="0.2">
      <c r="A52" s="258" t="s">
        <v>412</v>
      </c>
      <c r="B52" s="258" t="s">
        <v>462</v>
      </c>
      <c r="C52" s="258" t="s">
        <v>463</v>
      </c>
      <c r="D52" s="177" t="s">
        <v>26</v>
      </c>
      <c r="E52" s="258" t="s">
        <v>68</v>
      </c>
      <c r="F52" s="178" t="s">
        <v>43</v>
      </c>
      <c r="G52" s="293">
        <v>2010</v>
      </c>
      <c r="H52" s="262">
        <v>30</v>
      </c>
      <c r="I52" s="263">
        <v>2.52</v>
      </c>
      <c r="J52" s="264">
        <v>0.78</v>
      </c>
      <c r="K52" s="265"/>
      <c r="L52" s="178">
        <v>0.1</v>
      </c>
      <c r="M52" s="178">
        <v>0.1</v>
      </c>
      <c r="N52" s="178">
        <v>0.1</v>
      </c>
      <c r="O52" s="178">
        <v>0.1</v>
      </c>
      <c r="P52" s="178">
        <v>0.1</v>
      </c>
      <c r="Q52" s="263">
        <v>7.0000000000000007E-2</v>
      </c>
      <c r="R52" s="263">
        <v>0.18</v>
      </c>
      <c r="S52" s="263">
        <v>0</v>
      </c>
      <c r="T52" s="263">
        <v>0</v>
      </c>
      <c r="U52" s="263">
        <v>0.01</v>
      </c>
      <c r="V52" s="263">
        <v>0</v>
      </c>
      <c r="W52" s="263">
        <v>0</v>
      </c>
      <c r="X52" s="206">
        <v>0</v>
      </c>
      <c r="Y52" s="206">
        <v>0</v>
      </c>
      <c r="Z52" s="206">
        <v>0.01</v>
      </c>
      <c r="AA52" s="206">
        <v>0</v>
      </c>
      <c r="AB52" s="206">
        <v>0</v>
      </c>
      <c r="AC52" s="206">
        <v>0</v>
      </c>
      <c r="AD52" s="206">
        <v>0</v>
      </c>
      <c r="AE52" s="206">
        <v>0.01</v>
      </c>
      <c r="AF52" s="206">
        <v>0</v>
      </c>
      <c r="AG52" s="206">
        <v>0</v>
      </c>
      <c r="AI52" s="258">
        <v>0</v>
      </c>
      <c r="AJ52" s="258"/>
      <c r="AK52" s="258"/>
      <c r="AL52" s="258"/>
      <c r="AM52" s="258"/>
      <c r="AN52" s="258"/>
      <c r="AO52" s="258"/>
      <c r="AP52" s="258"/>
      <c r="AQ52" s="258"/>
      <c r="AR52" s="258"/>
    </row>
    <row r="53" spans="1:54" ht="15.75" customHeight="1" x14ac:dyDescent="0.2">
      <c r="A53" s="188" t="s">
        <v>1297</v>
      </c>
      <c r="B53" s="186"/>
      <c r="C53" s="186"/>
      <c r="D53" s="186"/>
      <c r="E53" s="188"/>
      <c r="F53" s="188"/>
      <c r="G53" s="211"/>
      <c r="H53" s="212"/>
      <c r="I53" s="212"/>
      <c r="J53" s="213"/>
      <c r="K53" s="212"/>
      <c r="L53" s="212"/>
      <c r="M53" s="212"/>
      <c r="N53" s="212"/>
      <c r="O53" s="212"/>
      <c r="P53" s="212"/>
      <c r="Q53" s="212"/>
      <c r="R53" s="213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5"/>
      <c r="AT53" s="215"/>
      <c r="AU53" s="186"/>
      <c r="AV53" s="186"/>
      <c r="AW53" s="186"/>
      <c r="AX53" s="186"/>
      <c r="AY53" s="186"/>
      <c r="AZ53" s="186"/>
      <c r="BA53" s="186"/>
      <c r="BB53" s="186"/>
    </row>
    <row r="54" spans="1:54" ht="15.75" customHeight="1" x14ac:dyDescent="0.2">
      <c r="A54" s="188" t="s">
        <v>465</v>
      </c>
      <c r="B54" s="186"/>
      <c r="C54" s="186"/>
      <c r="D54" s="186"/>
      <c r="E54" s="188"/>
      <c r="F54" s="188"/>
      <c r="G54" s="211"/>
      <c r="H54" s="212"/>
      <c r="I54" s="212"/>
      <c r="J54" s="213"/>
      <c r="K54" s="212"/>
      <c r="L54" s="212"/>
      <c r="M54" s="212"/>
      <c r="N54" s="212"/>
      <c r="O54" s="212"/>
      <c r="P54" s="212"/>
      <c r="Q54" s="212"/>
      <c r="R54" s="213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5"/>
      <c r="AT54" s="215"/>
      <c r="AU54" s="186"/>
      <c r="AV54" s="186"/>
      <c r="AW54" s="186"/>
      <c r="AX54" s="186"/>
      <c r="AY54" s="186"/>
      <c r="AZ54" s="186"/>
      <c r="BA54" s="186"/>
      <c r="BB54" s="186"/>
    </row>
    <row r="55" spans="1:54" ht="15.75" customHeight="1" x14ac:dyDescent="0.2">
      <c r="A55" s="188" t="s">
        <v>468</v>
      </c>
      <c r="B55" s="186"/>
      <c r="C55" s="186"/>
      <c r="D55" s="186"/>
      <c r="E55" s="188"/>
      <c r="F55" s="188"/>
      <c r="G55" s="211"/>
      <c r="H55" s="212"/>
      <c r="I55" s="212"/>
      <c r="J55" s="213"/>
      <c r="K55" s="212"/>
      <c r="L55" s="212"/>
      <c r="M55" s="212"/>
      <c r="N55" s="212"/>
      <c r="O55" s="212"/>
      <c r="P55" s="212"/>
      <c r="Q55" s="212"/>
      <c r="R55" s="213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5"/>
      <c r="AT55" s="215"/>
      <c r="AU55" s="186"/>
      <c r="AV55" s="186"/>
      <c r="AW55" s="186"/>
      <c r="AX55" s="186"/>
      <c r="AY55" s="186"/>
      <c r="AZ55" s="186"/>
      <c r="BA55" s="186"/>
      <c r="BB55" s="186"/>
    </row>
    <row r="56" spans="1:54" ht="15.75" customHeight="1" x14ac:dyDescent="0.2">
      <c r="A56" s="188" t="s">
        <v>469</v>
      </c>
      <c r="B56" s="186"/>
      <c r="C56" s="186"/>
      <c r="D56" s="186"/>
      <c r="E56" s="188"/>
      <c r="F56" s="188"/>
      <c r="G56" s="211"/>
      <c r="H56" s="212"/>
      <c r="I56" s="212"/>
      <c r="J56" s="213"/>
      <c r="K56" s="212"/>
      <c r="L56" s="212"/>
      <c r="M56" s="212"/>
      <c r="N56" s="212"/>
      <c r="O56" s="212"/>
      <c r="P56" s="212"/>
      <c r="Q56" s="212"/>
      <c r="R56" s="213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5"/>
      <c r="AT56" s="215"/>
      <c r="AU56" s="186"/>
      <c r="AV56" s="186"/>
      <c r="AW56" s="186"/>
      <c r="AX56" s="186"/>
      <c r="AY56" s="186"/>
      <c r="AZ56" s="186"/>
      <c r="BA56" s="186"/>
      <c r="BB56" s="186"/>
    </row>
    <row r="57" spans="1:54" ht="15.75" customHeight="1" x14ac:dyDescent="0.2">
      <c r="A57" s="188" t="s">
        <v>1298</v>
      </c>
      <c r="B57" s="186"/>
      <c r="C57" s="186"/>
      <c r="D57" s="186"/>
      <c r="E57" s="188"/>
      <c r="F57" s="188"/>
      <c r="G57" s="211"/>
      <c r="H57" s="212"/>
      <c r="I57" s="212"/>
      <c r="J57" s="213"/>
      <c r="K57" s="212"/>
      <c r="L57" s="212"/>
      <c r="M57" s="212"/>
      <c r="N57" s="212"/>
      <c r="O57" s="212"/>
      <c r="P57" s="212"/>
      <c r="Q57" s="212"/>
      <c r="R57" s="213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5"/>
      <c r="AT57" s="215"/>
      <c r="AU57" s="186"/>
      <c r="AV57" s="186"/>
      <c r="AW57" s="186"/>
      <c r="AX57" s="186"/>
      <c r="AY57" s="186"/>
      <c r="AZ57" s="186"/>
      <c r="BA57" s="186"/>
      <c r="BB57" s="186"/>
    </row>
    <row r="58" spans="1:54" x14ac:dyDescent="0.2">
      <c r="A58" s="178" t="s">
        <v>22</v>
      </c>
      <c r="B58" s="178" t="s">
        <v>474</v>
      </c>
      <c r="C58" s="178" t="s">
        <v>475</v>
      </c>
      <c r="D58" s="177" t="s">
        <v>34</v>
      </c>
      <c r="E58" s="178" t="s">
        <v>47</v>
      </c>
      <c r="F58" s="178" t="s">
        <v>32</v>
      </c>
      <c r="G58" s="204">
        <v>2010</v>
      </c>
      <c r="H58" s="208">
        <v>1.1599999999999999</v>
      </c>
      <c r="I58" s="205">
        <v>0.3</v>
      </c>
      <c r="J58" s="205">
        <v>0.46</v>
      </c>
      <c r="K58" s="178">
        <v>1</v>
      </c>
      <c r="L58" s="178">
        <v>1</v>
      </c>
      <c r="M58" s="178">
        <v>1</v>
      </c>
      <c r="N58" s="178">
        <v>1</v>
      </c>
      <c r="O58" s="178">
        <v>1</v>
      </c>
      <c r="P58" s="178">
        <v>1</v>
      </c>
      <c r="Q58" s="178"/>
      <c r="R58" s="178">
        <v>0.18</v>
      </c>
      <c r="S58" s="206">
        <v>1.86</v>
      </c>
      <c r="T58" s="206">
        <v>1.07</v>
      </c>
      <c r="U58" s="206">
        <v>1.79</v>
      </c>
      <c r="V58" s="206">
        <v>0.36</v>
      </c>
      <c r="W58" s="206">
        <v>0.95</v>
      </c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I58" s="203">
        <v>0</v>
      </c>
      <c r="AJ58" s="203"/>
      <c r="AK58" s="203">
        <v>0</v>
      </c>
      <c r="AL58" s="203">
        <v>0</v>
      </c>
      <c r="AM58" s="203">
        <v>0</v>
      </c>
      <c r="AN58" s="203">
        <v>0</v>
      </c>
      <c r="AO58" s="203">
        <v>0</v>
      </c>
      <c r="AP58" s="203">
        <v>0</v>
      </c>
      <c r="AQ58" s="203">
        <v>0</v>
      </c>
      <c r="AR58" s="203">
        <v>0</v>
      </c>
      <c r="AT58" s="203"/>
      <c r="AU58" s="178"/>
      <c r="AV58" s="178"/>
      <c r="AW58" s="178"/>
      <c r="AX58" s="178"/>
      <c r="AY58" s="178"/>
      <c r="AZ58" s="178"/>
      <c r="BA58" s="178"/>
      <c r="BB58" s="178"/>
    </row>
    <row r="59" spans="1:54" x14ac:dyDescent="0.2">
      <c r="A59" s="178" t="s">
        <v>22</v>
      </c>
      <c r="B59" s="178" t="s">
        <v>478</v>
      </c>
      <c r="C59" s="178" t="s">
        <v>479</v>
      </c>
      <c r="D59" s="177" t="s">
        <v>34</v>
      </c>
      <c r="E59" s="178" t="s">
        <v>47</v>
      </c>
      <c r="F59" s="178" t="s">
        <v>32</v>
      </c>
      <c r="G59" s="204">
        <v>2010</v>
      </c>
      <c r="H59" s="208">
        <v>13.7</v>
      </c>
      <c r="I59" s="205">
        <v>2.79</v>
      </c>
      <c r="J59" s="205">
        <v>2.13</v>
      </c>
      <c r="K59" s="178">
        <v>1</v>
      </c>
      <c r="L59" s="178">
        <v>1</v>
      </c>
      <c r="M59" s="178">
        <v>1</v>
      </c>
      <c r="N59" s="178">
        <v>1</v>
      </c>
      <c r="O59" s="178">
        <v>1</v>
      </c>
      <c r="P59" s="178">
        <v>1</v>
      </c>
      <c r="Q59" s="178"/>
      <c r="R59" s="178">
        <v>0.28000000000000003</v>
      </c>
      <c r="S59" s="206">
        <v>0.36</v>
      </c>
      <c r="T59" s="206">
        <v>0.21</v>
      </c>
      <c r="U59" s="206">
        <v>0.35</v>
      </c>
      <c r="V59" s="206">
        <v>7.0000000000000007E-2</v>
      </c>
      <c r="W59" s="206">
        <v>0.18</v>
      </c>
      <c r="X59" s="206">
        <v>0.23</v>
      </c>
      <c r="Y59" s="206">
        <v>0.13</v>
      </c>
      <c r="Z59" s="206">
        <v>0.22</v>
      </c>
      <c r="AA59" s="206">
        <v>0.04</v>
      </c>
      <c r="AB59" s="206">
        <v>0.12</v>
      </c>
      <c r="AC59" s="206">
        <v>0.19</v>
      </c>
      <c r="AD59" s="206">
        <v>0.11</v>
      </c>
      <c r="AE59" s="206">
        <v>0.18</v>
      </c>
      <c r="AF59" s="206">
        <v>0.04</v>
      </c>
      <c r="AG59" s="206">
        <v>0.1</v>
      </c>
      <c r="AI59" s="203">
        <v>0</v>
      </c>
      <c r="AJ59" s="203"/>
      <c r="AK59" s="203">
        <v>0</v>
      </c>
      <c r="AL59" s="203">
        <v>0</v>
      </c>
      <c r="AM59" s="203">
        <v>0</v>
      </c>
      <c r="AN59" s="203">
        <v>0</v>
      </c>
      <c r="AO59" s="203">
        <v>0</v>
      </c>
      <c r="AP59" s="203">
        <v>0</v>
      </c>
      <c r="AQ59" s="203">
        <v>0</v>
      </c>
      <c r="AR59" s="203">
        <v>0</v>
      </c>
      <c r="AT59" s="203"/>
      <c r="AU59" s="178">
        <v>1.1499999999999999</v>
      </c>
      <c r="AV59" s="178">
        <v>1.1499999999999999</v>
      </c>
      <c r="AW59" s="178">
        <v>1.1499999999999999</v>
      </c>
      <c r="AX59" s="178">
        <v>1.1499999999999999</v>
      </c>
      <c r="AY59" s="178">
        <v>1.1499999999999999</v>
      </c>
      <c r="AZ59" s="178">
        <v>1.1499999999999999</v>
      </c>
      <c r="BA59" s="178">
        <v>1.1499999999999999</v>
      </c>
      <c r="BB59" s="178">
        <v>1.1499999999999999</v>
      </c>
    </row>
    <row r="60" spans="1:54" x14ac:dyDescent="0.2">
      <c r="A60" s="178" t="s">
        <v>22</v>
      </c>
      <c r="B60" s="178" t="s">
        <v>482</v>
      </c>
      <c r="C60" s="178" t="s">
        <v>483</v>
      </c>
      <c r="D60" s="177" t="s">
        <v>34</v>
      </c>
      <c r="E60" s="178" t="s">
        <v>47</v>
      </c>
      <c r="F60" s="178" t="s">
        <v>32</v>
      </c>
      <c r="G60" s="204">
        <v>2010</v>
      </c>
      <c r="H60" s="208">
        <v>0.77</v>
      </c>
      <c r="I60" s="205">
        <v>0</v>
      </c>
      <c r="J60" s="205">
        <v>0.77</v>
      </c>
      <c r="K60" s="178">
        <v>1</v>
      </c>
      <c r="L60" s="178">
        <v>1</v>
      </c>
      <c r="M60" s="178">
        <v>1</v>
      </c>
      <c r="N60" s="178">
        <v>1</v>
      </c>
      <c r="O60" s="178">
        <v>1</v>
      </c>
      <c r="P60" s="178">
        <v>1</v>
      </c>
      <c r="Q60" s="178"/>
      <c r="R60" s="178">
        <v>0.18</v>
      </c>
      <c r="S60" s="206">
        <v>0.15</v>
      </c>
      <c r="T60" s="206">
        <v>0.09</v>
      </c>
      <c r="U60" s="206">
        <v>0.15</v>
      </c>
      <c r="V60" s="206">
        <v>0.03</v>
      </c>
      <c r="W60" s="206">
        <v>0.08</v>
      </c>
      <c r="X60" s="206"/>
      <c r="Y60" s="206"/>
      <c r="Z60" s="206"/>
      <c r="AA60" s="206"/>
      <c r="AB60" s="206"/>
      <c r="AC60" s="206"/>
      <c r="AD60" s="206"/>
      <c r="AE60" s="206"/>
      <c r="AF60" s="206"/>
      <c r="AG60" s="206"/>
      <c r="AI60" s="203">
        <v>0</v>
      </c>
      <c r="AJ60" s="203"/>
      <c r="AK60" s="203">
        <v>0</v>
      </c>
      <c r="AL60" s="203">
        <v>0</v>
      </c>
      <c r="AM60" s="203">
        <v>0</v>
      </c>
      <c r="AN60" s="203">
        <v>0</v>
      </c>
      <c r="AO60" s="203">
        <v>0</v>
      </c>
      <c r="AP60" s="203">
        <v>0</v>
      </c>
      <c r="AQ60" s="203">
        <v>0</v>
      </c>
      <c r="AR60" s="203">
        <v>0</v>
      </c>
      <c r="AT60" s="203"/>
      <c r="AU60" s="178"/>
      <c r="AV60" s="178"/>
      <c r="AW60" s="178"/>
      <c r="AX60" s="178"/>
      <c r="AY60" s="178"/>
      <c r="AZ60" s="178"/>
      <c r="BA60" s="178"/>
      <c r="BB60" s="178"/>
    </row>
    <row r="61" spans="1:54" x14ac:dyDescent="0.2">
      <c r="A61" s="178" t="s">
        <v>22</v>
      </c>
      <c r="B61" s="178" t="s">
        <v>492</v>
      </c>
      <c r="C61" s="178" t="s">
        <v>493</v>
      </c>
      <c r="D61" s="177" t="s">
        <v>34</v>
      </c>
      <c r="E61" s="178" t="s">
        <v>47</v>
      </c>
      <c r="F61" s="178" t="s">
        <v>32</v>
      </c>
      <c r="G61" s="204">
        <v>2010</v>
      </c>
      <c r="H61" s="208">
        <v>32.880000000000003</v>
      </c>
      <c r="I61" s="205">
        <v>5.26</v>
      </c>
      <c r="J61" s="205">
        <v>2</v>
      </c>
      <c r="K61" s="178">
        <v>1</v>
      </c>
      <c r="L61" s="178">
        <v>1</v>
      </c>
      <c r="M61" s="178">
        <v>1</v>
      </c>
      <c r="N61" s="178">
        <v>1</v>
      </c>
      <c r="O61" s="178">
        <v>1</v>
      </c>
      <c r="P61" s="178">
        <v>1</v>
      </c>
      <c r="Q61" s="178"/>
      <c r="R61" s="178">
        <v>0.18</v>
      </c>
      <c r="S61" s="206">
        <v>0.55000000000000004</v>
      </c>
      <c r="T61" s="206">
        <v>0.32</v>
      </c>
      <c r="U61" s="206">
        <v>0.54</v>
      </c>
      <c r="V61" s="206">
        <v>0.11</v>
      </c>
      <c r="W61" s="206">
        <v>0.28000000000000003</v>
      </c>
      <c r="X61" s="206">
        <v>0.47</v>
      </c>
      <c r="Y61" s="206">
        <v>0.27</v>
      </c>
      <c r="Z61" s="206">
        <v>0.45</v>
      </c>
      <c r="AA61" s="206">
        <v>0.09</v>
      </c>
      <c r="AB61" s="206">
        <v>0.24</v>
      </c>
      <c r="AC61" s="206">
        <v>0.43</v>
      </c>
      <c r="AD61" s="206">
        <v>0.25</v>
      </c>
      <c r="AE61" s="206">
        <v>0.42</v>
      </c>
      <c r="AF61" s="206">
        <v>0.08</v>
      </c>
      <c r="AG61" s="206">
        <v>0.22</v>
      </c>
      <c r="AI61" s="203">
        <v>0</v>
      </c>
      <c r="AJ61" s="203"/>
      <c r="AK61" s="203">
        <v>0</v>
      </c>
      <c r="AL61" s="203">
        <v>0</v>
      </c>
      <c r="AM61" s="203">
        <v>0</v>
      </c>
      <c r="AN61" s="203">
        <v>0</v>
      </c>
      <c r="AO61" s="203">
        <v>0</v>
      </c>
      <c r="AP61" s="203">
        <v>0</v>
      </c>
      <c r="AQ61" s="203">
        <v>0</v>
      </c>
      <c r="AR61" s="203">
        <v>0</v>
      </c>
      <c r="AT61" s="203"/>
      <c r="AU61" s="178"/>
      <c r="AV61" s="178"/>
      <c r="AW61" s="178"/>
      <c r="AX61" s="178"/>
      <c r="AY61" s="178"/>
      <c r="AZ61" s="178"/>
      <c r="BA61" s="178"/>
      <c r="BB61" s="178"/>
    </row>
    <row r="62" spans="1:54" x14ac:dyDescent="0.2">
      <c r="A62" s="178" t="s">
        <v>22</v>
      </c>
      <c r="B62" s="178" t="s">
        <v>498</v>
      </c>
      <c r="C62" s="178" t="s">
        <v>499</v>
      </c>
      <c r="D62" s="177" t="s">
        <v>34</v>
      </c>
      <c r="E62" s="178" t="s">
        <v>47</v>
      </c>
      <c r="F62" s="178" t="s">
        <v>32</v>
      </c>
      <c r="G62" s="204">
        <v>2010</v>
      </c>
      <c r="H62" s="208">
        <v>1.31</v>
      </c>
      <c r="I62" s="205">
        <v>0</v>
      </c>
      <c r="J62" s="205">
        <v>1.31</v>
      </c>
      <c r="K62" s="178">
        <v>1</v>
      </c>
      <c r="L62" s="178">
        <v>1</v>
      </c>
      <c r="M62" s="178">
        <v>1</v>
      </c>
      <c r="N62" s="178">
        <v>1</v>
      </c>
      <c r="O62" s="178">
        <v>1</v>
      </c>
      <c r="P62" s="178">
        <v>1</v>
      </c>
      <c r="Q62" s="178"/>
      <c r="R62" s="178">
        <v>0.18</v>
      </c>
      <c r="S62" s="206">
        <v>0.15</v>
      </c>
      <c r="T62" s="206">
        <v>0.09</v>
      </c>
      <c r="U62" s="206">
        <v>0.15</v>
      </c>
      <c r="V62" s="206">
        <v>0.03</v>
      </c>
      <c r="W62" s="206">
        <v>0.08</v>
      </c>
      <c r="X62" s="206"/>
      <c r="Y62" s="206"/>
      <c r="Z62" s="206"/>
      <c r="AA62" s="206"/>
      <c r="AB62" s="206"/>
      <c r="AC62" s="206"/>
      <c r="AD62" s="206"/>
      <c r="AE62" s="206"/>
      <c r="AF62" s="206"/>
      <c r="AG62" s="206"/>
      <c r="AI62" s="203">
        <v>0</v>
      </c>
      <c r="AJ62" s="203"/>
      <c r="AK62" s="203">
        <v>0</v>
      </c>
      <c r="AL62" s="203">
        <v>0</v>
      </c>
      <c r="AM62" s="203">
        <v>0</v>
      </c>
      <c r="AN62" s="203">
        <v>0</v>
      </c>
      <c r="AO62" s="203">
        <v>0</v>
      </c>
      <c r="AP62" s="203">
        <v>0</v>
      </c>
      <c r="AQ62" s="203">
        <v>0</v>
      </c>
      <c r="AR62" s="203">
        <v>0</v>
      </c>
      <c r="AT62" s="203"/>
      <c r="AU62" s="178"/>
      <c r="AV62" s="178"/>
      <c r="AW62" s="178"/>
      <c r="AX62" s="178"/>
      <c r="AY62" s="178"/>
      <c r="AZ62" s="178"/>
      <c r="BA62" s="178"/>
      <c r="BB62" s="178"/>
    </row>
    <row r="63" spans="1:54" ht="15.75" customHeight="1" x14ac:dyDescent="0.2">
      <c r="A63" s="188" t="s">
        <v>1299</v>
      </c>
      <c r="B63" s="186"/>
      <c r="C63" s="186"/>
      <c r="D63" s="186"/>
      <c r="E63" s="188"/>
      <c r="F63" s="188"/>
      <c r="G63" s="211"/>
      <c r="H63" s="212"/>
      <c r="I63" s="212"/>
      <c r="J63" s="213"/>
      <c r="K63" s="212"/>
      <c r="L63" s="212"/>
      <c r="M63" s="212"/>
      <c r="N63" s="212"/>
      <c r="O63" s="212"/>
      <c r="P63" s="212"/>
      <c r="Q63" s="212"/>
      <c r="R63" s="213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5"/>
      <c r="AT63" s="215"/>
      <c r="AU63" s="186"/>
      <c r="AV63" s="186"/>
      <c r="AW63" s="186"/>
      <c r="AX63" s="186"/>
      <c r="AY63" s="186"/>
      <c r="AZ63" s="186"/>
      <c r="BA63" s="186"/>
      <c r="BB63" s="186"/>
    </row>
    <row r="64" spans="1:54" x14ac:dyDescent="0.2">
      <c r="A64" s="178" t="s">
        <v>22</v>
      </c>
      <c r="B64" s="178" t="s">
        <v>509</v>
      </c>
      <c r="C64" s="178" t="s">
        <v>510</v>
      </c>
      <c r="D64" s="177" t="s">
        <v>26</v>
      </c>
      <c r="E64" s="178" t="s">
        <v>47</v>
      </c>
      <c r="F64" s="178" t="s">
        <v>35</v>
      </c>
      <c r="G64" s="204">
        <v>2010</v>
      </c>
      <c r="H64" s="178">
        <v>45</v>
      </c>
      <c r="I64" s="205"/>
      <c r="J64" s="178">
        <v>1</v>
      </c>
      <c r="K64" s="178">
        <v>1</v>
      </c>
      <c r="L64" s="178">
        <v>1</v>
      </c>
      <c r="M64" s="178">
        <v>1</v>
      </c>
      <c r="N64" s="178">
        <v>1</v>
      </c>
      <c r="O64" s="178">
        <v>1</v>
      </c>
      <c r="P64" s="178">
        <v>1</v>
      </c>
      <c r="Q64" s="178"/>
      <c r="R64" s="178">
        <v>0.18</v>
      </c>
      <c r="S64" s="206">
        <v>9.6199999999999992</v>
      </c>
      <c r="T64" s="206">
        <v>4.84</v>
      </c>
      <c r="U64" s="206">
        <v>6.73</v>
      </c>
      <c r="V64" s="206">
        <v>2.46</v>
      </c>
      <c r="W64" s="206">
        <v>4.92</v>
      </c>
      <c r="X64" s="206">
        <v>8.56</v>
      </c>
      <c r="Y64" s="206">
        <v>4.3099999999999996</v>
      </c>
      <c r="Z64" s="206">
        <v>5.98</v>
      </c>
      <c r="AA64" s="206">
        <v>2.1800000000000002</v>
      </c>
      <c r="AB64" s="206">
        <v>4.38</v>
      </c>
      <c r="AC64" s="206">
        <v>8.08</v>
      </c>
      <c r="AD64" s="206">
        <v>4.07</v>
      </c>
      <c r="AE64" s="206">
        <v>5.65</v>
      </c>
      <c r="AF64" s="206">
        <v>2.06</v>
      </c>
      <c r="AG64" s="206">
        <v>4.13</v>
      </c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T64" s="203"/>
      <c r="AU64" s="178"/>
      <c r="AV64" s="178"/>
      <c r="AW64" s="178"/>
      <c r="AX64" s="178"/>
      <c r="AY64" s="178"/>
      <c r="AZ64" s="178"/>
      <c r="BA64" s="178"/>
      <c r="BB64" s="178"/>
    </row>
    <row r="65" spans="1:33" x14ac:dyDescent="0.2">
      <c r="A65" s="178" t="s">
        <v>22</v>
      </c>
      <c r="B65" s="178" t="s">
        <v>511</v>
      </c>
      <c r="C65" s="178" t="s">
        <v>512</v>
      </c>
      <c r="D65" s="177" t="s">
        <v>26</v>
      </c>
      <c r="E65" s="178" t="s">
        <v>52</v>
      </c>
      <c r="F65" s="178" t="s">
        <v>37</v>
      </c>
      <c r="G65" s="204">
        <v>2010</v>
      </c>
      <c r="H65" s="178">
        <v>45</v>
      </c>
      <c r="I65" s="205"/>
      <c r="J65" s="178">
        <v>1</v>
      </c>
      <c r="K65" s="178">
        <v>1</v>
      </c>
      <c r="L65" s="178">
        <v>1</v>
      </c>
      <c r="M65" s="178">
        <v>1</v>
      </c>
      <c r="N65" s="178">
        <v>1</v>
      </c>
      <c r="O65" s="178">
        <v>1</v>
      </c>
      <c r="P65" s="178">
        <v>1</v>
      </c>
      <c r="Q65" s="178"/>
      <c r="R65" s="178">
        <v>0.18</v>
      </c>
      <c r="S65" s="206">
        <v>0.65</v>
      </c>
      <c r="T65" s="206">
        <v>0.49</v>
      </c>
      <c r="U65" s="206">
        <v>1</v>
      </c>
      <c r="V65" s="206">
        <v>7.0000000000000007E-2</v>
      </c>
      <c r="W65" s="206">
        <v>0.13</v>
      </c>
      <c r="X65" s="206">
        <v>0.57999999999999996</v>
      </c>
      <c r="Y65" s="206">
        <v>0.44</v>
      </c>
      <c r="Z65" s="206">
        <v>0.89</v>
      </c>
      <c r="AA65" s="206">
        <v>0.06</v>
      </c>
      <c r="AB65" s="206">
        <v>0.12</v>
      </c>
      <c r="AC65" s="206">
        <v>0.55000000000000004</v>
      </c>
      <c r="AD65" s="206">
        <v>0.41</v>
      </c>
      <c r="AE65" s="206">
        <v>0.84</v>
      </c>
      <c r="AF65" s="206">
        <v>0.06</v>
      </c>
      <c r="AG65" s="206">
        <v>0.11</v>
      </c>
    </row>
    <row r="66" spans="1:33" ht="15.75" customHeight="1" x14ac:dyDescent="0.2">
      <c r="A66" s="188" t="s">
        <v>513</v>
      </c>
      <c r="B66" s="186"/>
      <c r="C66" s="186"/>
      <c r="D66" s="186"/>
      <c r="E66" s="188"/>
      <c r="F66" s="188"/>
      <c r="G66" s="211"/>
      <c r="H66" s="212"/>
      <c r="I66" s="212"/>
      <c r="J66" s="213"/>
      <c r="K66" s="212"/>
      <c r="L66" s="212"/>
      <c r="M66" s="212"/>
      <c r="N66" s="212"/>
      <c r="O66" s="212"/>
      <c r="P66" s="212"/>
      <c r="Q66" s="212"/>
      <c r="R66" s="213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</row>
    <row r="67" spans="1:33" x14ac:dyDescent="0.2">
      <c r="A67" s="178" t="s">
        <v>22</v>
      </c>
      <c r="B67" s="178" t="s">
        <v>514</v>
      </c>
      <c r="C67" s="178" t="s">
        <v>515</v>
      </c>
      <c r="D67" s="177" t="s">
        <v>1300</v>
      </c>
      <c r="E67" s="178" t="s">
        <v>81</v>
      </c>
      <c r="F67" s="178" t="s">
        <v>100</v>
      </c>
      <c r="G67" s="204">
        <v>2010</v>
      </c>
      <c r="H67" s="178">
        <v>55</v>
      </c>
      <c r="I67" s="178">
        <v>0</v>
      </c>
      <c r="J67" s="178">
        <v>1</v>
      </c>
      <c r="K67" s="178"/>
      <c r="L67" s="178">
        <v>1</v>
      </c>
      <c r="M67" s="178">
        <v>1</v>
      </c>
      <c r="N67" s="178">
        <v>1</v>
      </c>
      <c r="O67" s="178">
        <v>1</v>
      </c>
      <c r="P67" s="178">
        <v>1</v>
      </c>
      <c r="Q67" s="178">
        <v>0</v>
      </c>
      <c r="R67" s="178">
        <v>0.01</v>
      </c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/>
      <c r="AF67" s="203"/>
      <c r="AG67" s="203"/>
    </row>
    <row r="68" spans="1:33" x14ac:dyDescent="0.2">
      <c r="A68" s="178" t="s">
        <v>22</v>
      </c>
      <c r="B68" s="178" t="s">
        <v>516</v>
      </c>
      <c r="C68" s="178" t="s">
        <v>517</v>
      </c>
      <c r="D68" s="177" t="s">
        <v>1300</v>
      </c>
      <c r="E68" s="178" t="s">
        <v>76</v>
      </c>
      <c r="F68" s="178" t="s">
        <v>100</v>
      </c>
      <c r="G68" s="204">
        <v>2010</v>
      </c>
      <c r="H68" s="178">
        <v>55</v>
      </c>
      <c r="I68" s="178">
        <v>0</v>
      </c>
      <c r="J68" s="178">
        <v>1</v>
      </c>
      <c r="K68" s="178"/>
      <c r="L68" s="178">
        <v>1</v>
      </c>
      <c r="M68" s="178">
        <v>1</v>
      </c>
      <c r="N68" s="178">
        <v>1</v>
      </c>
      <c r="O68" s="178">
        <v>1</v>
      </c>
      <c r="P68" s="178">
        <v>1</v>
      </c>
      <c r="Q68" s="178">
        <v>0</v>
      </c>
      <c r="R68" s="178">
        <v>0.01</v>
      </c>
      <c r="S68" s="203"/>
      <c r="T68" s="203"/>
      <c r="U68" s="203"/>
      <c r="V68" s="203"/>
      <c r="W68" s="203"/>
      <c r="X68" s="203"/>
      <c r="Y68" s="203"/>
      <c r="Z68" s="203"/>
      <c r="AA68" s="203"/>
      <c r="AB68" s="203"/>
      <c r="AC68" s="203"/>
      <c r="AD68" s="203"/>
      <c r="AE68" s="203"/>
      <c r="AF68" s="203"/>
      <c r="AG68" s="203"/>
    </row>
    <row r="69" spans="1:33" x14ac:dyDescent="0.2">
      <c r="A69" s="178" t="s">
        <v>22</v>
      </c>
      <c r="B69" s="178" t="s">
        <v>518</v>
      </c>
      <c r="C69" s="178" t="s">
        <v>519</v>
      </c>
      <c r="D69" s="177" t="s">
        <v>1300</v>
      </c>
      <c r="E69" s="178" t="s">
        <v>83</v>
      </c>
      <c r="F69" s="178" t="s">
        <v>291</v>
      </c>
      <c r="G69" s="204">
        <v>2010</v>
      </c>
      <c r="H69" s="178">
        <v>55</v>
      </c>
      <c r="I69" s="178">
        <v>0</v>
      </c>
      <c r="J69" s="178">
        <v>1</v>
      </c>
      <c r="K69" s="178"/>
      <c r="L69" s="178">
        <v>1</v>
      </c>
      <c r="M69" s="178">
        <v>1</v>
      </c>
      <c r="N69" s="178">
        <v>1</v>
      </c>
      <c r="O69" s="178">
        <v>1</v>
      </c>
      <c r="P69" s="178">
        <v>1</v>
      </c>
      <c r="Q69" s="178">
        <v>0.1</v>
      </c>
      <c r="R69" s="178">
        <v>0.01</v>
      </c>
      <c r="S69" s="203"/>
      <c r="T69" s="203"/>
      <c r="U69" s="203"/>
      <c r="V69" s="203"/>
      <c r="W69" s="203"/>
      <c r="X69" s="203"/>
      <c r="Y69" s="203"/>
      <c r="Z69" s="203"/>
      <c r="AA69" s="203"/>
      <c r="AB69" s="203"/>
      <c r="AC69" s="203"/>
      <c r="AD69" s="203"/>
      <c r="AE69" s="203"/>
      <c r="AF69" s="203"/>
      <c r="AG69" s="203"/>
    </row>
    <row r="70" spans="1:33" x14ac:dyDescent="0.2">
      <c r="A70" s="178" t="s">
        <v>22</v>
      </c>
      <c r="B70" s="178" t="s">
        <v>520</v>
      </c>
      <c r="C70" s="178" t="s">
        <v>521</v>
      </c>
      <c r="D70" s="177" t="s">
        <v>1300</v>
      </c>
      <c r="E70" s="178" t="s">
        <v>85</v>
      </c>
      <c r="F70" s="178" t="s">
        <v>291</v>
      </c>
      <c r="G70" s="204">
        <v>2010</v>
      </c>
      <c r="H70" s="178">
        <v>55</v>
      </c>
      <c r="I70" s="178">
        <v>0</v>
      </c>
      <c r="J70" s="178">
        <v>1</v>
      </c>
      <c r="K70" s="178"/>
      <c r="L70" s="178">
        <v>1</v>
      </c>
      <c r="M70" s="178">
        <v>1</v>
      </c>
      <c r="N70" s="178">
        <v>1</v>
      </c>
      <c r="O70" s="178">
        <v>1</v>
      </c>
      <c r="P70" s="178">
        <v>1</v>
      </c>
      <c r="Q70" s="178">
        <v>0.1</v>
      </c>
      <c r="R70" s="178">
        <v>0.01</v>
      </c>
      <c r="S70" s="203"/>
      <c r="T70" s="203"/>
      <c r="U70" s="203"/>
      <c r="V70" s="203"/>
      <c r="W70" s="203"/>
      <c r="X70" s="203"/>
      <c r="Y70" s="203"/>
      <c r="Z70" s="203"/>
      <c r="AA70" s="203"/>
      <c r="AB70" s="203"/>
      <c r="AC70" s="203"/>
      <c r="AD70" s="203"/>
      <c r="AE70" s="203"/>
      <c r="AF70" s="203"/>
      <c r="AG70" s="203"/>
    </row>
    <row r="71" spans="1:33" x14ac:dyDescent="0.2">
      <c r="A71" s="178" t="s">
        <v>22</v>
      </c>
      <c r="B71" s="178" t="s">
        <v>522</v>
      </c>
      <c r="C71" s="178" t="s">
        <v>523</v>
      </c>
      <c r="D71" s="177" t="s">
        <v>1300</v>
      </c>
      <c r="E71" s="178" t="s">
        <v>87</v>
      </c>
      <c r="F71" s="178" t="s">
        <v>291</v>
      </c>
      <c r="G71" s="204">
        <v>2010</v>
      </c>
      <c r="H71" s="178">
        <v>55</v>
      </c>
      <c r="I71" s="178">
        <v>0</v>
      </c>
      <c r="J71" s="178">
        <v>1</v>
      </c>
      <c r="K71" s="178"/>
      <c r="L71" s="178">
        <v>1</v>
      </c>
      <c r="M71" s="178">
        <v>1</v>
      </c>
      <c r="N71" s="178">
        <v>1</v>
      </c>
      <c r="O71" s="178">
        <v>1</v>
      </c>
      <c r="P71" s="178">
        <v>1</v>
      </c>
      <c r="Q71" s="178">
        <v>0.15</v>
      </c>
      <c r="R71" s="178">
        <v>0.01</v>
      </c>
      <c r="S71" s="203"/>
      <c r="T71" s="203"/>
      <c r="U71" s="203"/>
      <c r="V71" s="203"/>
      <c r="W71" s="203"/>
      <c r="X71" s="203"/>
      <c r="Y71" s="203"/>
      <c r="Z71" s="203"/>
      <c r="AA71" s="203"/>
      <c r="AB71" s="203"/>
      <c r="AC71" s="203"/>
      <c r="AD71" s="203"/>
      <c r="AE71" s="203"/>
      <c r="AF71" s="203"/>
      <c r="AG71" s="203"/>
    </row>
    <row r="72" spans="1:33" x14ac:dyDescent="0.2">
      <c r="A72" s="178" t="s">
        <v>22</v>
      </c>
      <c r="B72" s="178" t="s">
        <v>524</v>
      </c>
      <c r="C72" s="178" t="s">
        <v>525</v>
      </c>
      <c r="D72" s="177" t="s">
        <v>1300</v>
      </c>
      <c r="E72" s="178" t="s">
        <v>89</v>
      </c>
      <c r="F72" s="178" t="s">
        <v>291</v>
      </c>
      <c r="G72" s="204">
        <v>2010</v>
      </c>
      <c r="H72" s="178">
        <v>55</v>
      </c>
      <c r="I72" s="178">
        <v>0</v>
      </c>
      <c r="J72" s="178">
        <v>1</v>
      </c>
      <c r="K72" s="178"/>
      <c r="L72" s="178">
        <v>1</v>
      </c>
      <c r="M72" s="178">
        <v>1</v>
      </c>
      <c r="N72" s="178">
        <v>1</v>
      </c>
      <c r="O72" s="178">
        <v>1</v>
      </c>
      <c r="P72" s="178">
        <v>1</v>
      </c>
      <c r="Q72" s="178">
        <v>0.2</v>
      </c>
      <c r="R72" s="178">
        <v>0.01</v>
      </c>
      <c r="S72" s="203"/>
      <c r="T72" s="203"/>
      <c r="U72" s="203"/>
      <c r="V72" s="203"/>
      <c r="W72" s="203"/>
      <c r="X72" s="203"/>
      <c r="Y72" s="203"/>
      <c r="Z72" s="203"/>
      <c r="AA72" s="203"/>
      <c r="AB72" s="203"/>
      <c r="AC72" s="203"/>
      <c r="AD72" s="203"/>
      <c r="AE72" s="203"/>
      <c r="AF72" s="203"/>
      <c r="AG72" s="203"/>
    </row>
    <row r="73" spans="1:33" ht="15.75" customHeight="1" x14ac:dyDescent="0.2">
      <c r="A73" s="188" t="s">
        <v>526</v>
      </c>
      <c r="B73" s="186"/>
      <c r="C73" s="186"/>
      <c r="D73" s="186"/>
      <c r="E73" s="188"/>
      <c r="F73" s="188"/>
      <c r="G73" s="211"/>
      <c r="H73" s="212"/>
      <c r="I73" s="212"/>
      <c r="J73" s="213"/>
      <c r="K73" s="212"/>
      <c r="L73" s="212"/>
      <c r="M73" s="212"/>
      <c r="N73" s="212"/>
      <c r="O73" s="212"/>
      <c r="P73" s="212"/>
      <c r="Q73" s="212"/>
      <c r="R73" s="213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</row>
    <row r="74" spans="1:33" x14ac:dyDescent="0.2">
      <c r="A74" s="12" t="s">
        <v>27</v>
      </c>
      <c r="D74" s="1"/>
    </row>
    <row r="75" spans="1:33" x14ac:dyDescent="0.2">
      <c r="D75" s="1"/>
    </row>
    <row r="76" spans="1:33" x14ac:dyDescent="0.2">
      <c r="D76" s="1"/>
    </row>
    <row r="80" spans="1:33" ht="15.75" customHeight="1" x14ac:dyDescent="0.2">
      <c r="A80" s="188" t="s">
        <v>379</v>
      </c>
      <c r="B80" s="186"/>
      <c r="C80" s="186"/>
      <c r="D80" s="186"/>
      <c r="E80" s="188"/>
      <c r="F80" s="188"/>
      <c r="G80" s="211"/>
      <c r="H80" s="212"/>
      <c r="I80" s="212"/>
      <c r="J80" s="213"/>
      <c r="K80" s="212"/>
      <c r="L80" s="212"/>
      <c r="M80" s="212"/>
      <c r="N80" s="212"/>
      <c r="O80" s="212"/>
      <c r="P80" s="212"/>
      <c r="Q80" s="212"/>
      <c r="R80" s="213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  <c r="AD80" s="214"/>
      <c r="AE80" s="214"/>
      <c r="AF80" s="214"/>
      <c r="AG80" s="214"/>
    </row>
    <row r="81" spans="1:44" ht="15.75" customHeight="1" x14ac:dyDescent="0.2">
      <c r="A81" s="188" t="s">
        <v>1280</v>
      </c>
      <c r="B81" s="186"/>
      <c r="C81" s="186"/>
      <c r="D81" s="186"/>
      <c r="E81" s="188"/>
      <c r="F81" s="188"/>
      <c r="G81" s="211"/>
      <c r="H81" s="212"/>
      <c r="I81" s="212"/>
      <c r="J81" s="213"/>
      <c r="K81" s="212"/>
      <c r="L81" s="212"/>
      <c r="M81" s="212"/>
      <c r="N81" s="212"/>
      <c r="O81" s="212"/>
      <c r="P81" s="212"/>
      <c r="Q81" s="212"/>
      <c r="R81" s="213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  <c r="AG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5"/>
    </row>
    <row r="82" spans="1:44" x14ac:dyDescent="0.2">
      <c r="A82" s="178" t="s">
        <v>27</v>
      </c>
      <c r="B82" s="178" t="s">
        <v>1301</v>
      </c>
      <c r="C82" s="178" t="s">
        <v>1302</v>
      </c>
      <c r="D82" s="177" t="s">
        <v>26</v>
      </c>
      <c r="E82" s="178" t="s">
        <v>47</v>
      </c>
      <c r="F82" s="178" t="s">
        <v>30</v>
      </c>
      <c r="G82" s="204">
        <v>2010</v>
      </c>
      <c r="H82" s="202">
        <v>20</v>
      </c>
      <c r="I82" s="205"/>
      <c r="J82" s="205">
        <v>1</v>
      </c>
      <c r="K82" s="178">
        <v>1</v>
      </c>
      <c r="L82" s="178">
        <v>0.16</v>
      </c>
      <c r="M82" s="178">
        <v>0.16</v>
      </c>
      <c r="N82" s="178">
        <v>0.16</v>
      </c>
      <c r="O82" s="178">
        <v>0.16</v>
      </c>
      <c r="P82" s="178">
        <v>0.16</v>
      </c>
      <c r="Q82" s="178"/>
      <c r="R82" s="178">
        <v>0.18</v>
      </c>
      <c r="S82" s="206"/>
      <c r="T82" s="206"/>
      <c r="U82" s="206"/>
      <c r="V82" s="206"/>
      <c r="W82" s="206"/>
      <c r="X82" s="206"/>
      <c r="Y82" s="206"/>
      <c r="Z82" s="206"/>
      <c r="AA82" s="206"/>
      <c r="AB82" s="206"/>
      <c r="AC82" s="206"/>
      <c r="AD82" s="206"/>
      <c r="AE82" s="206"/>
      <c r="AF82" s="206"/>
      <c r="AG82" s="206"/>
      <c r="AI82" s="203">
        <v>0</v>
      </c>
      <c r="AJ82" s="203">
        <v>0</v>
      </c>
      <c r="AK82" s="203">
        <v>0</v>
      </c>
      <c r="AL82" s="203">
        <v>0</v>
      </c>
      <c r="AM82" s="203">
        <v>0</v>
      </c>
      <c r="AN82" s="203">
        <v>0</v>
      </c>
      <c r="AO82" s="203">
        <v>0</v>
      </c>
      <c r="AP82" s="203">
        <v>0</v>
      </c>
      <c r="AQ82" s="203">
        <v>0</v>
      </c>
      <c r="AR82" s="203">
        <v>0</v>
      </c>
    </row>
    <row r="83" spans="1:44" ht="15.75" customHeight="1" x14ac:dyDescent="0.2">
      <c r="A83" s="188" t="s">
        <v>385</v>
      </c>
      <c r="B83" s="186"/>
      <c r="C83" s="186"/>
      <c r="D83" s="186"/>
      <c r="E83" s="188"/>
      <c r="F83" s="188"/>
      <c r="G83" s="211"/>
      <c r="H83" s="212"/>
      <c r="I83" s="212"/>
      <c r="J83" s="213"/>
      <c r="K83" s="212"/>
      <c r="L83" s="212"/>
      <c r="M83" s="212"/>
      <c r="N83" s="212"/>
      <c r="O83" s="212"/>
      <c r="P83" s="212"/>
      <c r="Q83" s="212"/>
      <c r="R83" s="213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  <c r="AG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5"/>
    </row>
    <row r="84" spans="1:44" x14ac:dyDescent="0.2">
      <c r="A84" s="178" t="s">
        <v>27</v>
      </c>
      <c r="B84" s="178" t="s">
        <v>1303</v>
      </c>
      <c r="C84" s="178" t="s">
        <v>1304</v>
      </c>
      <c r="D84" s="177" t="s">
        <v>26</v>
      </c>
      <c r="E84" s="178" t="s">
        <v>47</v>
      </c>
      <c r="F84" s="178" t="s">
        <v>30</v>
      </c>
      <c r="G84" s="204">
        <v>2020</v>
      </c>
      <c r="H84" s="202">
        <v>15</v>
      </c>
      <c r="I84" s="205">
        <v>2.78</v>
      </c>
      <c r="J84" s="205">
        <v>0.98</v>
      </c>
      <c r="K84" s="178">
        <v>1</v>
      </c>
      <c r="L84" s="178">
        <v>0.16</v>
      </c>
      <c r="M84" s="178">
        <v>0.16</v>
      </c>
      <c r="N84" s="178">
        <v>0.16</v>
      </c>
      <c r="O84" s="178">
        <v>0.16</v>
      </c>
      <c r="P84" s="178">
        <v>0.16</v>
      </c>
      <c r="Q84" s="178"/>
      <c r="R84" s="178">
        <v>0.18</v>
      </c>
      <c r="S84" s="206"/>
      <c r="T84" s="206"/>
      <c r="U84" s="206"/>
      <c r="V84" s="206"/>
      <c r="W84" s="206"/>
      <c r="X84" s="206"/>
      <c r="Y84" s="206"/>
      <c r="Z84" s="206"/>
      <c r="AA84" s="206"/>
      <c r="AB84" s="206"/>
      <c r="AC84" s="206"/>
      <c r="AD84" s="206"/>
      <c r="AE84" s="206"/>
      <c r="AF84" s="206"/>
      <c r="AG84" s="206"/>
      <c r="AI84" s="203"/>
      <c r="AJ84" s="203"/>
      <c r="AK84" s="203"/>
      <c r="AL84" s="203"/>
      <c r="AM84" s="203"/>
      <c r="AN84" s="203"/>
      <c r="AO84" s="203"/>
      <c r="AP84" s="203"/>
      <c r="AQ84" s="203"/>
      <c r="AR84" s="203"/>
    </row>
    <row r="85" spans="1:44" x14ac:dyDescent="0.2">
      <c r="A85" s="178" t="s">
        <v>27</v>
      </c>
      <c r="B85" s="178" t="s">
        <v>1305</v>
      </c>
      <c r="C85" s="178" t="s">
        <v>1306</v>
      </c>
      <c r="D85" s="177" t="s">
        <v>26</v>
      </c>
      <c r="E85" s="178" t="s">
        <v>47</v>
      </c>
      <c r="F85" s="178" t="s">
        <v>30</v>
      </c>
      <c r="G85" s="204">
        <v>2030</v>
      </c>
      <c r="H85" s="202">
        <v>15</v>
      </c>
      <c r="I85" s="205">
        <v>2.78</v>
      </c>
      <c r="J85" s="205">
        <v>0.98</v>
      </c>
      <c r="K85" s="178">
        <v>1</v>
      </c>
      <c r="L85" s="178">
        <v>0.16</v>
      </c>
      <c r="M85" s="178">
        <v>0.16</v>
      </c>
      <c r="N85" s="178">
        <v>0.16</v>
      </c>
      <c r="O85" s="178">
        <v>0.16</v>
      </c>
      <c r="P85" s="178">
        <v>0.16</v>
      </c>
      <c r="Q85" s="178"/>
      <c r="R85" s="178">
        <v>0.18</v>
      </c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I85" s="203"/>
      <c r="AJ85" s="203"/>
      <c r="AK85" s="203"/>
      <c r="AL85" s="203"/>
      <c r="AM85" s="203"/>
      <c r="AN85" s="203"/>
      <c r="AO85" s="203"/>
      <c r="AP85" s="203"/>
      <c r="AQ85" s="203"/>
      <c r="AR85" s="203"/>
    </row>
    <row r="86" spans="1:44" x14ac:dyDescent="0.2">
      <c r="A86" s="178" t="s">
        <v>27</v>
      </c>
      <c r="B86" s="178" t="s">
        <v>1307</v>
      </c>
      <c r="C86" s="178" t="s">
        <v>1308</v>
      </c>
      <c r="D86" s="177" t="s">
        <v>26</v>
      </c>
      <c r="E86" s="178" t="s">
        <v>47</v>
      </c>
      <c r="F86" s="178" t="s">
        <v>30</v>
      </c>
      <c r="G86" s="204">
        <v>2030</v>
      </c>
      <c r="H86" s="202">
        <v>30</v>
      </c>
      <c r="I86" s="205">
        <v>3.28</v>
      </c>
      <c r="J86" s="205">
        <v>0.98</v>
      </c>
      <c r="K86" s="178">
        <v>1</v>
      </c>
      <c r="L86" s="178">
        <v>0.16</v>
      </c>
      <c r="M86" s="178">
        <v>0.16</v>
      </c>
      <c r="N86" s="178">
        <v>0.16</v>
      </c>
      <c r="O86" s="178">
        <v>0.16</v>
      </c>
      <c r="P86" s="178">
        <v>0.16</v>
      </c>
      <c r="Q86" s="178"/>
      <c r="R86" s="178">
        <v>0.18</v>
      </c>
      <c r="S86" s="206"/>
      <c r="T86" s="206"/>
      <c r="U86" s="206"/>
      <c r="V86" s="206"/>
      <c r="W86" s="206"/>
      <c r="X86" s="206"/>
      <c r="Y86" s="206"/>
      <c r="Z86" s="206"/>
      <c r="AA86" s="206"/>
      <c r="AB86" s="206"/>
      <c r="AC86" s="206"/>
      <c r="AD86" s="206"/>
      <c r="AE86" s="206"/>
      <c r="AF86" s="206"/>
      <c r="AG86" s="206"/>
      <c r="AI86" s="203"/>
      <c r="AJ86" s="203"/>
      <c r="AK86" s="203"/>
      <c r="AL86" s="203"/>
      <c r="AM86" s="203"/>
      <c r="AN86" s="203"/>
      <c r="AO86" s="203"/>
      <c r="AP86" s="203"/>
      <c r="AQ86" s="203"/>
      <c r="AR86" s="203"/>
    </row>
    <row r="87" spans="1:44" x14ac:dyDescent="0.2">
      <c r="A87" s="178" t="s">
        <v>27</v>
      </c>
      <c r="B87" s="178" t="s">
        <v>1309</v>
      </c>
      <c r="C87" s="178" t="s">
        <v>1310</v>
      </c>
      <c r="D87" s="177" t="s">
        <v>26</v>
      </c>
      <c r="E87" s="178" t="s">
        <v>47</v>
      </c>
      <c r="F87" s="178" t="s">
        <v>30</v>
      </c>
      <c r="G87" s="204">
        <v>2040</v>
      </c>
      <c r="H87" s="202">
        <v>15</v>
      </c>
      <c r="I87" s="205">
        <v>2.78</v>
      </c>
      <c r="J87" s="205">
        <v>0.98</v>
      </c>
      <c r="K87" s="178">
        <v>1</v>
      </c>
      <c r="L87" s="178">
        <v>0.16</v>
      </c>
      <c r="M87" s="178">
        <v>0.16</v>
      </c>
      <c r="N87" s="178">
        <v>0.16</v>
      </c>
      <c r="O87" s="178">
        <v>0.16</v>
      </c>
      <c r="P87" s="178">
        <v>0.16</v>
      </c>
      <c r="Q87" s="178"/>
      <c r="R87" s="178">
        <v>0.18</v>
      </c>
      <c r="S87" s="206"/>
      <c r="T87" s="206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I87" s="203"/>
      <c r="AJ87" s="203"/>
      <c r="AK87" s="203"/>
      <c r="AL87" s="203"/>
      <c r="AM87" s="203"/>
      <c r="AN87" s="203"/>
      <c r="AO87" s="203"/>
      <c r="AP87" s="203"/>
      <c r="AQ87" s="203"/>
      <c r="AR87" s="203"/>
    </row>
    <row r="88" spans="1:44" x14ac:dyDescent="0.2">
      <c r="A88" s="178" t="s">
        <v>27</v>
      </c>
      <c r="B88" s="178" t="s">
        <v>1311</v>
      </c>
      <c r="C88" s="178" t="s">
        <v>1312</v>
      </c>
      <c r="D88" s="177" t="s">
        <v>26</v>
      </c>
      <c r="E88" s="178" t="s">
        <v>47</v>
      </c>
      <c r="F88" s="178" t="s">
        <v>30</v>
      </c>
      <c r="G88" s="204">
        <v>2040</v>
      </c>
      <c r="H88" s="202">
        <v>30</v>
      </c>
      <c r="I88" s="205">
        <v>3.28</v>
      </c>
      <c r="J88" s="205">
        <v>0.98</v>
      </c>
      <c r="K88" s="178">
        <v>1</v>
      </c>
      <c r="L88" s="178">
        <v>0.16</v>
      </c>
      <c r="M88" s="178">
        <v>0.16</v>
      </c>
      <c r="N88" s="178">
        <v>0.16</v>
      </c>
      <c r="O88" s="178">
        <v>0.16</v>
      </c>
      <c r="P88" s="178">
        <v>0.16</v>
      </c>
      <c r="Q88" s="178"/>
      <c r="R88" s="178">
        <v>0.18</v>
      </c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I88" s="203"/>
      <c r="AJ88" s="203"/>
      <c r="AK88" s="203"/>
      <c r="AL88" s="203"/>
      <c r="AM88" s="203"/>
      <c r="AN88" s="203"/>
      <c r="AO88" s="203"/>
      <c r="AP88" s="203"/>
      <c r="AQ88" s="203"/>
      <c r="AR88" s="203"/>
    </row>
    <row r="89" spans="1:44" x14ac:dyDescent="0.2">
      <c r="A89" s="178" t="s">
        <v>27</v>
      </c>
      <c r="B89" s="178" t="s">
        <v>1313</v>
      </c>
      <c r="C89" s="178" t="s">
        <v>1314</v>
      </c>
      <c r="D89" s="177" t="s">
        <v>26</v>
      </c>
      <c r="E89" s="178" t="s">
        <v>47</v>
      </c>
      <c r="F89" s="178" t="s">
        <v>30</v>
      </c>
      <c r="G89" s="204">
        <v>2050</v>
      </c>
      <c r="H89" s="202">
        <v>30</v>
      </c>
      <c r="I89" s="205">
        <v>3.28</v>
      </c>
      <c r="J89" s="205">
        <v>0.98</v>
      </c>
      <c r="K89" s="178">
        <v>1</v>
      </c>
      <c r="L89" s="178">
        <v>0.16</v>
      </c>
      <c r="M89" s="178">
        <v>0.16</v>
      </c>
      <c r="N89" s="178">
        <v>0.16</v>
      </c>
      <c r="O89" s="178">
        <v>0.16</v>
      </c>
      <c r="P89" s="178">
        <v>0.16</v>
      </c>
      <c r="Q89" s="178"/>
      <c r="R89" s="178">
        <v>0.18</v>
      </c>
      <c r="S89" s="206"/>
      <c r="T89" s="206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6"/>
      <c r="AF89" s="206"/>
      <c r="AG89" s="206"/>
      <c r="AI89" s="203"/>
      <c r="AJ89" s="203"/>
      <c r="AK89" s="203"/>
      <c r="AL89" s="203"/>
      <c r="AM89" s="203"/>
      <c r="AN89" s="203"/>
      <c r="AO89" s="203"/>
      <c r="AP89" s="203"/>
      <c r="AQ89" s="203"/>
      <c r="AR89" s="203"/>
    </row>
    <row r="90" spans="1:44" x14ac:dyDescent="0.2">
      <c r="A90" s="178" t="s">
        <v>27</v>
      </c>
      <c r="B90" s="178" t="s">
        <v>1315</v>
      </c>
      <c r="C90" s="178" t="s">
        <v>1316</v>
      </c>
      <c r="D90" s="177" t="s">
        <v>26</v>
      </c>
      <c r="E90" s="178" t="s">
        <v>47</v>
      </c>
      <c r="F90" s="178" t="s">
        <v>30</v>
      </c>
      <c r="G90" s="204">
        <v>2020</v>
      </c>
      <c r="H90" s="202">
        <v>30</v>
      </c>
      <c r="I90" s="205">
        <v>2.23</v>
      </c>
      <c r="J90" s="205">
        <v>0.98</v>
      </c>
      <c r="K90" s="178">
        <v>1</v>
      </c>
      <c r="L90" s="178">
        <v>0.16</v>
      </c>
      <c r="M90" s="178">
        <v>0.16</v>
      </c>
      <c r="N90" s="178">
        <v>0.16</v>
      </c>
      <c r="O90" s="178">
        <v>0.16</v>
      </c>
      <c r="P90" s="178">
        <v>0.16</v>
      </c>
      <c r="Q90" s="178"/>
      <c r="R90" s="178">
        <v>0.18</v>
      </c>
      <c r="S90" s="206"/>
      <c r="T90" s="206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I90" s="203"/>
      <c r="AJ90" s="203"/>
      <c r="AK90" s="203"/>
      <c r="AL90" s="203"/>
      <c r="AM90" s="203"/>
      <c r="AN90" s="203"/>
      <c r="AO90" s="203"/>
      <c r="AP90" s="203"/>
      <c r="AQ90" s="203"/>
      <c r="AR90" s="203"/>
    </row>
    <row r="91" spans="1:44" x14ac:dyDescent="0.2">
      <c r="A91" s="178" t="s">
        <v>27</v>
      </c>
      <c r="B91" s="178" t="s">
        <v>1305</v>
      </c>
      <c r="C91" s="178" t="s">
        <v>1306</v>
      </c>
      <c r="D91" s="177" t="s">
        <v>26</v>
      </c>
      <c r="E91" s="178" t="s">
        <v>47</v>
      </c>
      <c r="F91" s="178" t="s">
        <v>30</v>
      </c>
      <c r="G91" s="204">
        <v>2030</v>
      </c>
      <c r="H91" s="202">
        <v>15</v>
      </c>
      <c r="I91" s="205">
        <v>1.86</v>
      </c>
      <c r="J91" s="205">
        <v>0.98</v>
      </c>
      <c r="K91" s="178">
        <v>1</v>
      </c>
      <c r="L91" s="178">
        <v>0.16</v>
      </c>
      <c r="M91" s="178">
        <v>0.16</v>
      </c>
      <c r="N91" s="178">
        <v>0.16</v>
      </c>
      <c r="O91" s="178">
        <v>0.16</v>
      </c>
      <c r="P91" s="178">
        <v>0.16</v>
      </c>
      <c r="Q91" s="178"/>
      <c r="R91" s="178">
        <v>0.18</v>
      </c>
      <c r="S91" s="206"/>
      <c r="T91" s="206"/>
      <c r="U91" s="206"/>
      <c r="V91" s="206"/>
      <c r="W91" s="206"/>
      <c r="X91" s="206"/>
      <c r="Y91" s="206"/>
      <c r="Z91" s="206"/>
      <c r="AA91" s="206"/>
      <c r="AB91" s="206"/>
      <c r="AC91" s="206"/>
      <c r="AD91" s="206"/>
      <c r="AE91" s="206"/>
      <c r="AF91" s="206"/>
      <c r="AG91" s="206"/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</row>
    <row r="92" spans="1:44" x14ac:dyDescent="0.2">
      <c r="A92" s="178" t="s">
        <v>27</v>
      </c>
      <c r="B92" s="178" t="s">
        <v>1307</v>
      </c>
      <c r="C92" s="178" t="s">
        <v>1308</v>
      </c>
      <c r="D92" s="177" t="s">
        <v>26</v>
      </c>
      <c r="E92" s="178" t="s">
        <v>47</v>
      </c>
      <c r="F92" s="178" t="s">
        <v>30</v>
      </c>
      <c r="G92" s="204">
        <v>2030</v>
      </c>
      <c r="H92" s="202">
        <v>30</v>
      </c>
      <c r="I92" s="205">
        <v>2.23</v>
      </c>
      <c r="J92" s="205">
        <v>0.98</v>
      </c>
      <c r="K92" s="178">
        <v>1</v>
      </c>
      <c r="L92" s="178">
        <v>0.16</v>
      </c>
      <c r="M92" s="178">
        <v>0.16</v>
      </c>
      <c r="N92" s="178">
        <v>0.16</v>
      </c>
      <c r="O92" s="178">
        <v>0.16</v>
      </c>
      <c r="P92" s="178">
        <v>0.16</v>
      </c>
      <c r="Q92" s="178"/>
      <c r="R92" s="178">
        <v>0.18</v>
      </c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6"/>
      <c r="AI92" s="203"/>
      <c r="AJ92" s="203"/>
      <c r="AK92" s="203"/>
      <c r="AL92" s="203"/>
      <c r="AM92" s="203"/>
      <c r="AN92" s="203"/>
      <c r="AO92" s="203"/>
      <c r="AP92" s="203"/>
      <c r="AQ92" s="203"/>
      <c r="AR92" s="203"/>
    </row>
    <row r="93" spans="1:44" x14ac:dyDescent="0.2">
      <c r="A93" s="178" t="s">
        <v>27</v>
      </c>
      <c r="B93" s="178" t="s">
        <v>1309</v>
      </c>
      <c r="C93" s="178" t="s">
        <v>1310</v>
      </c>
      <c r="D93" s="177" t="s">
        <v>26</v>
      </c>
      <c r="E93" s="178" t="s">
        <v>47</v>
      </c>
      <c r="F93" s="178" t="s">
        <v>30</v>
      </c>
      <c r="G93" s="204">
        <v>2040</v>
      </c>
      <c r="H93" s="202">
        <v>15</v>
      </c>
      <c r="I93" s="205">
        <v>1.86</v>
      </c>
      <c r="J93" s="205">
        <v>0.98</v>
      </c>
      <c r="K93" s="178">
        <v>1</v>
      </c>
      <c r="L93" s="178">
        <v>0.16</v>
      </c>
      <c r="M93" s="178">
        <v>0.16</v>
      </c>
      <c r="N93" s="178">
        <v>0.16</v>
      </c>
      <c r="O93" s="178">
        <v>0.16</v>
      </c>
      <c r="P93" s="178">
        <v>0.16</v>
      </c>
      <c r="Q93" s="178"/>
      <c r="R93" s="178">
        <v>0.18</v>
      </c>
      <c r="S93" s="206"/>
      <c r="T93" s="206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</row>
    <row r="94" spans="1:44" x14ac:dyDescent="0.2">
      <c r="A94" s="178" t="s">
        <v>27</v>
      </c>
      <c r="B94" s="178" t="s">
        <v>1311</v>
      </c>
      <c r="C94" s="178" t="s">
        <v>1312</v>
      </c>
      <c r="D94" s="177" t="s">
        <v>26</v>
      </c>
      <c r="E94" s="178" t="s">
        <v>47</v>
      </c>
      <c r="F94" s="178" t="s">
        <v>30</v>
      </c>
      <c r="G94" s="204">
        <v>2040</v>
      </c>
      <c r="H94" s="202">
        <v>30</v>
      </c>
      <c r="I94" s="205">
        <v>2.23</v>
      </c>
      <c r="J94" s="205">
        <v>0.98</v>
      </c>
      <c r="K94" s="178">
        <v>1</v>
      </c>
      <c r="L94" s="178">
        <v>0.16</v>
      </c>
      <c r="M94" s="178">
        <v>0.16</v>
      </c>
      <c r="N94" s="178">
        <v>0.16</v>
      </c>
      <c r="O94" s="178">
        <v>0.16</v>
      </c>
      <c r="P94" s="178">
        <v>0.16</v>
      </c>
      <c r="Q94" s="178"/>
      <c r="R94" s="178">
        <v>0.18</v>
      </c>
      <c r="S94" s="206"/>
      <c r="T94" s="206"/>
      <c r="U94" s="206"/>
      <c r="V94" s="206"/>
      <c r="W94" s="206"/>
      <c r="X94" s="206"/>
      <c r="Y94" s="206"/>
      <c r="Z94" s="206"/>
      <c r="AA94" s="206"/>
      <c r="AB94" s="206"/>
      <c r="AC94" s="206"/>
      <c r="AD94" s="206"/>
      <c r="AE94" s="206"/>
      <c r="AF94" s="206"/>
      <c r="AG94" s="206"/>
      <c r="AI94" s="203"/>
      <c r="AJ94" s="203"/>
      <c r="AK94" s="203"/>
      <c r="AL94" s="203"/>
      <c r="AM94" s="203"/>
      <c r="AN94" s="203"/>
      <c r="AO94" s="203"/>
      <c r="AP94" s="203"/>
      <c r="AQ94" s="203"/>
      <c r="AR94" s="203"/>
    </row>
    <row r="95" spans="1:44" x14ac:dyDescent="0.2">
      <c r="A95" s="178" t="s">
        <v>27</v>
      </c>
      <c r="B95" s="178" t="s">
        <v>1317</v>
      </c>
      <c r="C95" s="178" t="s">
        <v>1318</v>
      </c>
      <c r="D95" s="177" t="s">
        <v>26</v>
      </c>
      <c r="E95" s="178" t="s">
        <v>47</v>
      </c>
      <c r="F95" s="178" t="s">
        <v>30</v>
      </c>
      <c r="G95" s="204">
        <v>2050</v>
      </c>
      <c r="H95" s="202">
        <v>15</v>
      </c>
      <c r="I95" s="205">
        <v>1.86</v>
      </c>
      <c r="J95" s="205">
        <v>0.98</v>
      </c>
      <c r="K95" s="178">
        <v>1</v>
      </c>
      <c r="L95" s="178">
        <v>0.16</v>
      </c>
      <c r="M95" s="178">
        <v>0.16</v>
      </c>
      <c r="N95" s="178">
        <v>0.16</v>
      </c>
      <c r="O95" s="178">
        <v>0.16</v>
      </c>
      <c r="P95" s="178">
        <v>0.16</v>
      </c>
      <c r="Q95" s="178"/>
      <c r="R95" s="178">
        <v>0.18</v>
      </c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6"/>
      <c r="AI95" s="203"/>
      <c r="AJ95" s="203"/>
      <c r="AK95" s="203"/>
      <c r="AL95" s="203"/>
      <c r="AM95" s="203"/>
      <c r="AN95" s="203"/>
      <c r="AO95" s="203"/>
      <c r="AP95" s="203"/>
      <c r="AQ95" s="203"/>
      <c r="AR95" s="203"/>
    </row>
    <row r="96" spans="1:44" x14ac:dyDescent="0.2">
      <c r="A96" s="178" t="s">
        <v>27</v>
      </c>
      <c r="B96" s="178" t="s">
        <v>1313</v>
      </c>
      <c r="C96" s="178" t="s">
        <v>1314</v>
      </c>
      <c r="D96" s="177" t="s">
        <v>26</v>
      </c>
      <c r="E96" s="178" t="s">
        <v>47</v>
      </c>
      <c r="F96" s="178" t="s">
        <v>30</v>
      </c>
      <c r="G96" s="204">
        <v>2050</v>
      </c>
      <c r="H96" s="202">
        <v>30</v>
      </c>
      <c r="I96" s="205">
        <v>2.23</v>
      </c>
      <c r="J96" s="205">
        <v>0.98</v>
      </c>
      <c r="K96" s="178">
        <v>1</v>
      </c>
      <c r="L96" s="178">
        <v>0.16</v>
      </c>
      <c r="M96" s="178">
        <v>0.16</v>
      </c>
      <c r="N96" s="178">
        <v>0.16</v>
      </c>
      <c r="O96" s="178">
        <v>0.16</v>
      </c>
      <c r="P96" s="178">
        <v>0.16</v>
      </c>
      <c r="Q96" s="178"/>
      <c r="R96" s="178">
        <v>0.18</v>
      </c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6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</row>
    <row r="97" spans="1:44" ht="15.75" customHeight="1" x14ac:dyDescent="0.2">
      <c r="A97" s="188" t="s">
        <v>1281</v>
      </c>
      <c r="B97" s="186"/>
      <c r="C97" s="186"/>
      <c r="D97" s="186"/>
      <c r="E97" s="188"/>
      <c r="F97" s="188"/>
      <c r="G97" s="211"/>
      <c r="H97" s="212"/>
      <c r="I97" s="212"/>
      <c r="J97" s="213"/>
      <c r="K97" s="212"/>
      <c r="L97" s="212"/>
      <c r="M97" s="212"/>
      <c r="N97" s="212"/>
      <c r="O97" s="212"/>
      <c r="P97" s="212"/>
      <c r="Q97" s="212"/>
      <c r="R97" s="213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5"/>
    </row>
    <row r="98" spans="1:44" x14ac:dyDescent="0.2">
      <c r="A98" s="178" t="s">
        <v>27</v>
      </c>
      <c r="B98" s="178" t="s">
        <v>1319</v>
      </c>
      <c r="C98" s="178" t="s">
        <v>1320</v>
      </c>
      <c r="D98" s="177" t="s">
        <v>26</v>
      </c>
      <c r="E98" s="178" t="s">
        <v>47</v>
      </c>
      <c r="F98" s="178" t="s">
        <v>30</v>
      </c>
      <c r="G98" s="204">
        <v>2010</v>
      </c>
      <c r="H98" s="202">
        <v>15</v>
      </c>
      <c r="I98" s="205">
        <v>4.07</v>
      </c>
      <c r="J98" s="205">
        <v>2.27</v>
      </c>
      <c r="K98" s="178">
        <v>1</v>
      </c>
      <c r="L98" s="178">
        <v>0.16</v>
      </c>
      <c r="M98" s="178">
        <v>0.16</v>
      </c>
      <c r="N98" s="178">
        <v>0.16</v>
      </c>
      <c r="O98" s="178">
        <v>0.16</v>
      </c>
      <c r="P98" s="178">
        <v>0.16</v>
      </c>
      <c r="Q98" s="178"/>
      <c r="R98" s="178">
        <v>0.18</v>
      </c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6"/>
      <c r="AI98" s="203"/>
      <c r="AJ98" s="203"/>
      <c r="AK98" s="203">
        <v>0</v>
      </c>
      <c r="AL98" s="203">
        <v>0</v>
      </c>
      <c r="AM98" s="203">
        <v>0</v>
      </c>
      <c r="AN98" s="203">
        <v>0</v>
      </c>
      <c r="AO98" s="203">
        <v>0</v>
      </c>
      <c r="AP98" s="203">
        <v>0</v>
      </c>
      <c r="AQ98" s="203">
        <v>0</v>
      </c>
      <c r="AR98" s="203">
        <v>0</v>
      </c>
    </row>
    <row r="99" spans="1:44" x14ac:dyDescent="0.2">
      <c r="A99" s="178" t="s">
        <v>27</v>
      </c>
      <c r="B99" s="178" t="s">
        <v>1321</v>
      </c>
      <c r="C99" s="178" t="s">
        <v>1322</v>
      </c>
      <c r="D99" s="177" t="s">
        <v>26</v>
      </c>
      <c r="E99" s="178" t="s">
        <v>47</v>
      </c>
      <c r="F99" s="178" t="s">
        <v>30</v>
      </c>
      <c r="G99" s="204">
        <v>2015</v>
      </c>
      <c r="H99" s="202">
        <v>15</v>
      </c>
      <c r="I99" s="205">
        <v>4.07</v>
      </c>
      <c r="J99" s="205">
        <v>2.2599999999999998</v>
      </c>
      <c r="K99" s="178">
        <v>1</v>
      </c>
      <c r="L99" s="178">
        <v>0.16</v>
      </c>
      <c r="M99" s="178">
        <v>0.16</v>
      </c>
      <c r="N99" s="178">
        <v>0.16</v>
      </c>
      <c r="O99" s="178">
        <v>0.16</v>
      </c>
      <c r="P99" s="178">
        <v>0.16</v>
      </c>
      <c r="Q99" s="178"/>
      <c r="R99" s="178">
        <v>0.18</v>
      </c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03"/>
      <c r="AI99" s="203">
        <v>0</v>
      </c>
      <c r="AJ99" s="203"/>
      <c r="AK99" s="203"/>
      <c r="AL99" s="203"/>
      <c r="AM99" s="203"/>
      <c r="AN99" s="203"/>
      <c r="AO99" s="203"/>
      <c r="AP99" s="203"/>
      <c r="AQ99" s="203"/>
      <c r="AR99" s="203"/>
    </row>
    <row r="100" spans="1:44" x14ac:dyDescent="0.2">
      <c r="A100" s="178" t="s">
        <v>27</v>
      </c>
      <c r="B100" s="178" t="s">
        <v>1323</v>
      </c>
      <c r="C100" s="178" t="s">
        <v>1324</v>
      </c>
      <c r="D100" s="177" t="s">
        <v>26</v>
      </c>
      <c r="E100" s="178" t="s">
        <v>47</v>
      </c>
      <c r="F100" s="178" t="s">
        <v>30</v>
      </c>
      <c r="G100" s="204">
        <v>2015</v>
      </c>
      <c r="H100" s="202">
        <v>15</v>
      </c>
      <c r="I100" s="205">
        <v>6.19</v>
      </c>
      <c r="J100" s="205">
        <v>2.74</v>
      </c>
      <c r="K100" s="178">
        <v>1</v>
      </c>
      <c r="L100" s="178">
        <v>0.16</v>
      </c>
      <c r="M100" s="178">
        <v>0.16</v>
      </c>
      <c r="N100" s="178">
        <v>0.16</v>
      </c>
      <c r="O100" s="178">
        <v>0.16</v>
      </c>
      <c r="P100" s="178">
        <v>0.16</v>
      </c>
      <c r="Q100" s="178"/>
      <c r="R100" s="178">
        <v>0.18</v>
      </c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</row>
    <row r="101" spans="1:44" x14ac:dyDescent="0.2">
      <c r="A101" s="178" t="s">
        <v>27</v>
      </c>
      <c r="B101" s="178" t="s">
        <v>1325</v>
      </c>
      <c r="C101" s="178" t="s">
        <v>1326</v>
      </c>
      <c r="D101" s="177" t="s">
        <v>26</v>
      </c>
      <c r="E101" s="178" t="s">
        <v>47</v>
      </c>
      <c r="F101" s="178" t="s">
        <v>30</v>
      </c>
      <c r="G101" s="204">
        <v>2020</v>
      </c>
      <c r="H101" s="202">
        <v>9</v>
      </c>
      <c r="I101" s="205">
        <v>6.38</v>
      </c>
      <c r="J101" s="205">
        <v>2.78</v>
      </c>
      <c r="K101" s="178">
        <v>1</v>
      </c>
      <c r="L101" s="178">
        <v>0.16</v>
      </c>
      <c r="M101" s="178">
        <v>0.16</v>
      </c>
      <c r="N101" s="178">
        <v>0.16</v>
      </c>
      <c r="O101" s="178">
        <v>0.16</v>
      </c>
      <c r="P101" s="178">
        <v>0.16</v>
      </c>
      <c r="Q101" s="178"/>
      <c r="R101" s="178">
        <v>0.18</v>
      </c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3"/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</row>
    <row r="102" spans="1:44" x14ac:dyDescent="0.2">
      <c r="A102" s="178" t="s">
        <v>27</v>
      </c>
      <c r="B102" s="178" t="s">
        <v>1327</v>
      </c>
      <c r="C102" s="178" t="s">
        <v>1328</v>
      </c>
      <c r="D102" s="177" t="s">
        <v>26</v>
      </c>
      <c r="E102" s="178" t="s">
        <v>47</v>
      </c>
      <c r="F102" s="178" t="s">
        <v>30</v>
      </c>
      <c r="G102" s="204">
        <v>2020</v>
      </c>
      <c r="H102" s="202">
        <v>9</v>
      </c>
      <c r="I102" s="205">
        <v>7.8</v>
      </c>
      <c r="J102" s="205">
        <v>2.91</v>
      </c>
      <c r="K102" s="178">
        <v>1</v>
      </c>
      <c r="L102" s="178">
        <v>0.16</v>
      </c>
      <c r="M102" s="178">
        <v>0.16</v>
      </c>
      <c r="N102" s="178">
        <v>0.16</v>
      </c>
      <c r="O102" s="178">
        <v>0.16</v>
      </c>
      <c r="P102" s="178">
        <v>0.16</v>
      </c>
      <c r="Q102" s="178"/>
      <c r="R102" s="178">
        <v>0.18</v>
      </c>
      <c r="S102" s="203"/>
      <c r="T102" s="203"/>
      <c r="U102" s="203"/>
      <c r="V102" s="203"/>
      <c r="W102" s="20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03"/>
      <c r="AI102" s="203"/>
      <c r="AJ102" s="203"/>
      <c r="AK102" s="203"/>
      <c r="AL102" s="203"/>
      <c r="AM102" s="203"/>
      <c r="AN102" s="203"/>
      <c r="AO102" s="203"/>
      <c r="AP102" s="203"/>
      <c r="AQ102" s="203"/>
      <c r="AR102" s="203"/>
    </row>
    <row r="103" spans="1:44" x14ac:dyDescent="0.2">
      <c r="A103" s="178" t="s">
        <v>27</v>
      </c>
      <c r="B103" s="178" t="s">
        <v>1329</v>
      </c>
      <c r="C103" s="178" t="s">
        <v>1330</v>
      </c>
      <c r="D103" s="177" t="s">
        <v>26</v>
      </c>
      <c r="E103" s="178" t="s">
        <v>47</v>
      </c>
      <c r="F103" s="178" t="s">
        <v>30</v>
      </c>
      <c r="G103" s="204">
        <v>2030</v>
      </c>
      <c r="H103" s="202">
        <v>22</v>
      </c>
      <c r="I103" s="205">
        <v>6.56</v>
      </c>
      <c r="J103" s="205">
        <v>2.84</v>
      </c>
      <c r="K103" s="178">
        <v>1</v>
      </c>
      <c r="L103" s="178">
        <v>0.16</v>
      </c>
      <c r="M103" s="178">
        <v>0.16</v>
      </c>
      <c r="N103" s="178">
        <v>0.16</v>
      </c>
      <c r="O103" s="178">
        <v>0.16</v>
      </c>
      <c r="P103" s="178">
        <v>0.16</v>
      </c>
      <c r="Q103" s="178"/>
      <c r="R103" s="178">
        <v>0.18</v>
      </c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3"/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</row>
    <row r="104" spans="1:44" x14ac:dyDescent="0.2">
      <c r="A104" s="178" t="s">
        <v>27</v>
      </c>
      <c r="B104" s="178" t="s">
        <v>1331</v>
      </c>
      <c r="C104" s="178" t="s">
        <v>1332</v>
      </c>
      <c r="D104" s="177" t="s">
        <v>26</v>
      </c>
      <c r="E104" s="178" t="s">
        <v>47</v>
      </c>
      <c r="F104" s="178" t="s">
        <v>30</v>
      </c>
      <c r="G104" s="204">
        <v>2030</v>
      </c>
      <c r="H104" s="202">
        <v>22</v>
      </c>
      <c r="I104" s="205">
        <v>7.88</v>
      </c>
      <c r="J104" s="205">
        <v>2.91</v>
      </c>
      <c r="K104" s="178">
        <v>1</v>
      </c>
      <c r="L104" s="178">
        <v>0.16</v>
      </c>
      <c r="M104" s="178">
        <v>0.16</v>
      </c>
      <c r="N104" s="178">
        <v>0.16</v>
      </c>
      <c r="O104" s="178">
        <v>0.16</v>
      </c>
      <c r="P104" s="178">
        <v>0.16</v>
      </c>
      <c r="Q104" s="178"/>
      <c r="R104" s="178">
        <v>0.18</v>
      </c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</row>
    <row r="105" spans="1:44" x14ac:dyDescent="0.2">
      <c r="A105" s="178" t="s">
        <v>27</v>
      </c>
      <c r="B105" s="178" t="s">
        <v>1333</v>
      </c>
      <c r="C105" s="178" t="s">
        <v>1334</v>
      </c>
      <c r="D105" s="177" t="s">
        <v>26</v>
      </c>
      <c r="E105" s="178" t="s">
        <v>47</v>
      </c>
      <c r="F105" s="178" t="s">
        <v>30</v>
      </c>
      <c r="G105" s="204">
        <v>2040</v>
      </c>
      <c r="H105" s="202">
        <v>22</v>
      </c>
      <c r="I105" s="205">
        <v>6.56</v>
      </c>
      <c r="J105" s="205">
        <v>2.84</v>
      </c>
      <c r="K105" s="178">
        <v>1</v>
      </c>
      <c r="L105" s="178">
        <v>0.16</v>
      </c>
      <c r="M105" s="178">
        <v>0.16</v>
      </c>
      <c r="N105" s="178">
        <v>0.16</v>
      </c>
      <c r="O105" s="178">
        <v>0.16</v>
      </c>
      <c r="P105" s="178">
        <v>0.16</v>
      </c>
      <c r="Q105" s="178"/>
      <c r="R105" s="178">
        <v>0.18</v>
      </c>
      <c r="S105" s="203"/>
      <c r="T105" s="203"/>
      <c r="U105" s="203"/>
      <c r="V105" s="203"/>
      <c r="W105" s="20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03"/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</row>
    <row r="106" spans="1:44" x14ac:dyDescent="0.2">
      <c r="A106" s="178" t="s">
        <v>27</v>
      </c>
      <c r="B106" s="178" t="s">
        <v>1335</v>
      </c>
      <c r="C106" s="178" t="s">
        <v>1336</v>
      </c>
      <c r="D106" s="177" t="s">
        <v>26</v>
      </c>
      <c r="E106" s="178" t="s">
        <v>47</v>
      </c>
      <c r="F106" s="178" t="s">
        <v>30</v>
      </c>
      <c r="G106" s="204">
        <v>2040</v>
      </c>
      <c r="H106" s="202">
        <v>22</v>
      </c>
      <c r="I106" s="205">
        <v>7.8</v>
      </c>
      <c r="J106" s="205">
        <v>2.91</v>
      </c>
      <c r="K106" s="178">
        <v>1</v>
      </c>
      <c r="L106" s="178">
        <v>0.16</v>
      </c>
      <c r="M106" s="178">
        <v>0.16</v>
      </c>
      <c r="N106" s="178">
        <v>0.16</v>
      </c>
      <c r="O106" s="178">
        <v>0.16</v>
      </c>
      <c r="P106" s="178">
        <v>0.16</v>
      </c>
      <c r="Q106" s="178"/>
      <c r="R106" s="178">
        <v>0.18</v>
      </c>
      <c r="S106" s="203"/>
      <c r="T106" s="203"/>
      <c r="U106" s="203"/>
      <c r="V106" s="203"/>
      <c r="W106" s="203"/>
      <c r="X106" s="203"/>
      <c r="Y106" s="203"/>
      <c r="Z106" s="203"/>
      <c r="AA106" s="203"/>
      <c r="AB106" s="203"/>
      <c r="AC106" s="203"/>
      <c r="AD106" s="203"/>
      <c r="AE106" s="203"/>
      <c r="AF106" s="203"/>
      <c r="AG106" s="203"/>
      <c r="AI106" s="203"/>
      <c r="AJ106" s="203"/>
      <c r="AK106" s="203"/>
      <c r="AL106" s="203"/>
      <c r="AM106" s="203"/>
      <c r="AN106" s="203"/>
      <c r="AO106" s="203"/>
      <c r="AP106" s="203"/>
      <c r="AQ106" s="203"/>
      <c r="AR106" s="203"/>
    </row>
    <row r="107" spans="1:44" x14ac:dyDescent="0.2">
      <c r="A107" s="178" t="s">
        <v>27</v>
      </c>
      <c r="B107" s="178" t="s">
        <v>1337</v>
      </c>
      <c r="C107" s="178" t="s">
        <v>1338</v>
      </c>
      <c r="D107" s="177" t="s">
        <v>26</v>
      </c>
      <c r="E107" s="178" t="s">
        <v>47</v>
      </c>
      <c r="F107" s="178" t="s">
        <v>30</v>
      </c>
      <c r="G107" s="204">
        <v>2010</v>
      </c>
      <c r="H107" s="202">
        <v>15</v>
      </c>
      <c r="I107" s="205">
        <v>8.81</v>
      </c>
      <c r="J107" s="205">
        <v>2.4</v>
      </c>
      <c r="K107" s="178">
        <v>1</v>
      </c>
      <c r="L107" s="178">
        <v>0.16</v>
      </c>
      <c r="M107" s="178">
        <v>0.16</v>
      </c>
      <c r="N107" s="178">
        <v>0.16</v>
      </c>
      <c r="O107" s="178">
        <v>0.16</v>
      </c>
      <c r="P107" s="178">
        <v>0.16</v>
      </c>
      <c r="Q107" s="178"/>
      <c r="R107" s="178">
        <v>0.18</v>
      </c>
      <c r="S107" s="203"/>
      <c r="T107" s="203"/>
      <c r="U107" s="203"/>
      <c r="V107" s="203"/>
      <c r="W107" s="203"/>
      <c r="X107" s="203"/>
      <c r="Y107" s="203"/>
      <c r="Z107" s="203"/>
      <c r="AA107" s="203"/>
      <c r="AB107" s="203"/>
      <c r="AC107" s="203"/>
      <c r="AD107" s="203"/>
      <c r="AE107" s="203"/>
      <c r="AF107" s="203"/>
      <c r="AG107" s="203"/>
      <c r="AI107" s="203">
        <v>0</v>
      </c>
      <c r="AJ107" s="203">
        <v>0</v>
      </c>
      <c r="AK107" s="203">
        <v>0</v>
      </c>
      <c r="AL107" s="203">
        <v>0</v>
      </c>
      <c r="AM107" s="203">
        <v>0</v>
      </c>
      <c r="AN107" s="203">
        <v>0</v>
      </c>
      <c r="AO107" s="203">
        <v>0</v>
      </c>
      <c r="AP107" s="203">
        <v>0</v>
      </c>
      <c r="AQ107" s="203">
        <v>0</v>
      </c>
      <c r="AR107" s="203">
        <v>0</v>
      </c>
    </row>
    <row r="108" spans="1:44" x14ac:dyDescent="0.2">
      <c r="A108" s="178" t="s">
        <v>27</v>
      </c>
      <c r="B108" s="178" t="s">
        <v>1323</v>
      </c>
      <c r="C108" s="178" t="s">
        <v>1324</v>
      </c>
      <c r="D108" s="177" t="s">
        <v>26</v>
      </c>
      <c r="E108" s="178" t="s">
        <v>47</v>
      </c>
      <c r="F108" s="178" t="s">
        <v>30</v>
      </c>
      <c r="G108" s="204">
        <v>2015</v>
      </c>
      <c r="H108" s="202">
        <v>15</v>
      </c>
      <c r="I108" s="205">
        <v>9.36</v>
      </c>
      <c r="J108" s="205">
        <v>2.58</v>
      </c>
      <c r="K108" s="178">
        <v>1</v>
      </c>
      <c r="L108" s="178">
        <v>0.16</v>
      </c>
      <c r="M108" s="178">
        <v>0.16</v>
      </c>
      <c r="N108" s="178">
        <v>0.16</v>
      </c>
      <c r="O108" s="178">
        <v>0.16</v>
      </c>
      <c r="P108" s="178">
        <v>0.16</v>
      </c>
      <c r="Q108" s="178"/>
      <c r="R108" s="178">
        <v>0.18</v>
      </c>
      <c r="S108" s="203"/>
      <c r="T108" s="203"/>
      <c r="U108" s="203"/>
      <c r="V108" s="203"/>
      <c r="W108" s="203"/>
      <c r="X108" s="203"/>
      <c r="Y108" s="203"/>
      <c r="Z108" s="203"/>
      <c r="AA108" s="203"/>
      <c r="AB108" s="203"/>
      <c r="AC108" s="203"/>
      <c r="AD108" s="203"/>
      <c r="AE108" s="203"/>
      <c r="AF108" s="203"/>
      <c r="AG108" s="203"/>
      <c r="AI108" s="203">
        <v>0</v>
      </c>
      <c r="AJ108" s="203"/>
      <c r="AK108" s="203"/>
      <c r="AL108" s="203"/>
      <c r="AM108" s="203"/>
      <c r="AN108" s="203"/>
      <c r="AO108" s="203"/>
      <c r="AP108" s="203"/>
      <c r="AQ108" s="203"/>
      <c r="AR108" s="203"/>
    </row>
    <row r="109" spans="1:44" x14ac:dyDescent="0.2">
      <c r="A109" s="178" t="s">
        <v>27</v>
      </c>
      <c r="B109" s="178" t="s">
        <v>1339</v>
      </c>
      <c r="C109" s="178" t="s">
        <v>1340</v>
      </c>
      <c r="D109" s="177" t="s">
        <v>26</v>
      </c>
      <c r="E109" s="178" t="s">
        <v>47</v>
      </c>
      <c r="F109" s="178" t="s">
        <v>30</v>
      </c>
      <c r="G109" s="204">
        <v>2010</v>
      </c>
      <c r="H109" s="202">
        <v>15</v>
      </c>
      <c r="I109" s="205">
        <v>9.77</v>
      </c>
      <c r="J109" s="205">
        <v>2.4900000000000002</v>
      </c>
      <c r="K109" s="178">
        <v>1</v>
      </c>
      <c r="L109" s="178">
        <v>0.16</v>
      </c>
      <c r="M109" s="178">
        <v>0.16</v>
      </c>
      <c r="N109" s="178">
        <v>0.16</v>
      </c>
      <c r="O109" s="178">
        <v>0.16</v>
      </c>
      <c r="P109" s="178">
        <v>0.16</v>
      </c>
      <c r="Q109" s="178"/>
      <c r="R109" s="178">
        <v>0.18</v>
      </c>
      <c r="S109" s="203"/>
      <c r="T109" s="203"/>
      <c r="U109" s="203"/>
      <c r="V109" s="203"/>
      <c r="W109" s="203"/>
      <c r="X109" s="203"/>
      <c r="Y109" s="203"/>
      <c r="Z109" s="203"/>
      <c r="AA109" s="203"/>
      <c r="AB109" s="203"/>
      <c r="AC109" s="203"/>
      <c r="AD109" s="203"/>
      <c r="AE109" s="203"/>
      <c r="AF109" s="203"/>
      <c r="AG109" s="203"/>
      <c r="AI109" s="203">
        <v>0</v>
      </c>
      <c r="AJ109" s="203">
        <v>0</v>
      </c>
      <c r="AK109" s="203">
        <v>0</v>
      </c>
      <c r="AL109" s="203">
        <v>0</v>
      </c>
      <c r="AM109" s="203">
        <v>0</v>
      </c>
      <c r="AN109" s="203">
        <v>0</v>
      </c>
      <c r="AO109" s="203">
        <v>0</v>
      </c>
      <c r="AP109" s="203">
        <v>0</v>
      </c>
      <c r="AQ109" s="203">
        <v>0</v>
      </c>
      <c r="AR109" s="203">
        <v>0</v>
      </c>
    </row>
    <row r="110" spans="1:44" x14ac:dyDescent="0.2">
      <c r="A110" s="178" t="s">
        <v>27</v>
      </c>
      <c r="B110" s="178" t="s">
        <v>1341</v>
      </c>
      <c r="C110" s="178" t="s">
        <v>1342</v>
      </c>
      <c r="D110" s="177" t="s">
        <v>26</v>
      </c>
      <c r="E110" s="178" t="s">
        <v>47</v>
      </c>
      <c r="F110" s="178" t="s">
        <v>30</v>
      </c>
      <c r="G110" s="204">
        <v>2015</v>
      </c>
      <c r="H110" s="202">
        <v>15</v>
      </c>
      <c r="I110" s="205">
        <v>9.77</v>
      </c>
      <c r="J110" s="205">
        <v>2.4900000000000002</v>
      </c>
      <c r="K110" s="178">
        <v>1</v>
      </c>
      <c r="L110" s="178">
        <v>0.16</v>
      </c>
      <c r="M110" s="178">
        <v>0.16</v>
      </c>
      <c r="N110" s="178">
        <v>0.16</v>
      </c>
      <c r="O110" s="178">
        <v>0.16</v>
      </c>
      <c r="P110" s="178">
        <v>0.16</v>
      </c>
      <c r="Q110" s="178"/>
      <c r="R110" s="178">
        <v>0.18</v>
      </c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3"/>
      <c r="AG110" s="203"/>
      <c r="AI110" s="203">
        <v>0</v>
      </c>
      <c r="AJ110" s="203"/>
      <c r="AK110" s="203"/>
      <c r="AL110" s="203">
        <v>0</v>
      </c>
      <c r="AM110" s="203">
        <v>0</v>
      </c>
      <c r="AN110" s="203">
        <v>0</v>
      </c>
      <c r="AO110" s="203">
        <v>0</v>
      </c>
      <c r="AP110" s="203">
        <v>0</v>
      </c>
      <c r="AQ110" s="203">
        <v>0</v>
      </c>
      <c r="AR110" s="203">
        <v>0</v>
      </c>
    </row>
    <row r="111" spans="1:44" x14ac:dyDescent="0.2">
      <c r="A111" s="178" t="s">
        <v>27</v>
      </c>
      <c r="B111" s="178" t="s">
        <v>1325</v>
      </c>
      <c r="C111" s="178" t="s">
        <v>1326</v>
      </c>
      <c r="D111" s="177" t="s">
        <v>26</v>
      </c>
      <c r="E111" s="178" t="s">
        <v>47</v>
      </c>
      <c r="F111" s="178" t="s">
        <v>30</v>
      </c>
      <c r="G111" s="204">
        <v>2020</v>
      </c>
      <c r="H111" s="202">
        <v>15</v>
      </c>
      <c r="I111" s="205">
        <v>10.24</v>
      </c>
      <c r="J111" s="205">
        <v>2.78</v>
      </c>
      <c r="K111" s="178">
        <v>1</v>
      </c>
      <c r="L111" s="178">
        <v>0.16</v>
      </c>
      <c r="M111" s="178">
        <v>0.16</v>
      </c>
      <c r="N111" s="178">
        <v>0.16</v>
      </c>
      <c r="O111" s="178">
        <v>0.16</v>
      </c>
      <c r="P111" s="178">
        <v>0.16</v>
      </c>
      <c r="Q111" s="178"/>
      <c r="R111" s="178">
        <v>0.18</v>
      </c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3"/>
      <c r="AG111" s="203"/>
      <c r="AI111" s="203">
        <v>0</v>
      </c>
      <c r="AJ111" s="203"/>
      <c r="AK111" s="203"/>
      <c r="AL111" s="203"/>
      <c r="AM111" s="203">
        <v>0</v>
      </c>
      <c r="AN111" s="203">
        <v>0</v>
      </c>
      <c r="AO111" s="203">
        <v>0</v>
      </c>
      <c r="AP111" s="203">
        <v>0</v>
      </c>
      <c r="AQ111" s="203">
        <v>0</v>
      </c>
      <c r="AR111" s="203">
        <v>0</v>
      </c>
    </row>
    <row r="112" spans="1:44" x14ac:dyDescent="0.2">
      <c r="A112" s="178" t="s">
        <v>27</v>
      </c>
      <c r="B112" s="178" t="s">
        <v>1343</v>
      </c>
      <c r="C112" s="178" t="s">
        <v>1344</v>
      </c>
      <c r="D112" s="177" t="s">
        <v>26</v>
      </c>
      <c r="E112" s="178" t="s">
        <v>47</v>
      </c>
      <c r="F112" s="178" t="s">
        <v>30</v>
      </c>
      <c r="G112" s="204">
        <v>2030</v>
      </c>
      <c r="H112" s="202">
        <v>15</v>
      </c>
      <c r="I112" s="205">
        <v>10.24</v>
      </c>
      <c r="J112" s="205">
        <v>2.8</v>
      </c>
      <c r="K112" s="178">
        <v>1</v>
      </c>
      <c r="L112" s="178">
        <v>0.16</v>
      </c>
      <c r="M112" s="178">
        <v>0.16</v>
      </c>
      <c r="N112" s="178">
        <v>0.16</v>
      </c>
      <c r="O112" s="178">
        <v>0.16</v>
      </c>
      <c r="P112" s="178">
        <v>0.16</v>
      </c>
      <c r="Q112" s="178"/>
      <c r="R112" s="178">
        <v>0.18</v>
      </c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3"/>
      <c r="AG112" s="203"/>
      <c r="AI112" s="203">
        <v>0</v>
      </c>
      <c r="AJ112" s="203"/>
      <c r="AK112" s="203"/>
      <c r="AL112" s="203"/>
      <c r="AM112" s="203"/>
      <c r="AN112" s="203"/>
      <c r="AO112" s="203"/>
      <c r="AP112" s="203"/>
      <c r="AQ112" s="203"/>
      <c r="AR112" s="203"/>
    </row>
    <row r="113" spans="1:44" x14ac:dyDescent="0.2">
      <c r="A113" s="178" t="s">
        <v>27</v>
      </c>
      <c r="B113" s="178" t="s">
        <v>1345</v>
      </c>
      <c r="C113" s="178" t="s">
        <v>1346</v>
      </c>
      <c r="D113" s="177" t="s">
        <v>26</v>
      </c>
      <c r="E113" s="178" t="s">
        <v>47</v>
      </c>
      <c r="F113" s="178" t="s">
        <v>30</v>
      </c>
      <c r="G113" s="204">
        <v>2010</v>
      </c>
      <c r="H113" s="202">
        <v>15</v>
      </c>
      <c r="I113" s="205">
        <v>10.93</v>
      </c>
      <c r="J113" s="205">
        <v>3.14</v>
      </c>
      <c r="K113" s="178">
        <v>1</v>
      </c>
      <c r="L113" s="178">
        <v>0.16</v>
      </c>
      <c r="M113" s="178">
        <v>0.16</v>
      </c>
      <c r="N113" s="178">
        <v>0.16</v>
      </c>
      <c r="O113" s="178">
        <v>0.16</v>
      </c>
      <c r="P113" s="178">
        <v>0.16</v>
      </c>
      <c r="Q113" s="178"/>
      <c r="R113" s="178">
        <v>0.18</v>
      </c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3"/>
      <c r="AG113" s="203"/>
      <c r="AI113" s="203">
        <v>0</v>
      </c>
      <c r="AJ113" s="203"/>
      <c r="AK113" s="203">
        <v>0</v>
      </c>
      <c r="AL113" s="203">
        <v>0</v>
      </c>
      <c r="AM113" s="203">
        <v>0</v>
      </c>
      <c r="AN113" s="203">
        <v>0</v>
      </c>
      <c r="AO113" s="203">
        <v>0</v>
      </c>
      <c r="AP113" s="203">
        <v>0</v>
      </c>
      <c r="AQ113" s="203">
        <v>0</v>
      </c>
      <c r="AR113" s="203">
        <v>0</v>
      </c>
    </row>
    <row r="114" spans="1:44" x14ac:dyDescent="0.2">
      <c r="A114" s="178" t="s">
        <v>27</v>
      </c>
      <c r="B114" s="178" t="s">
        <v>1347</v>
      </c>
      <c r="C114" s="178" t="s">
        <v>1348</v>
      </c>
      <c r="D114" s="177" t="s">
        <v>26</v>
      </c>
      <c r="E114" s="178" t="s">
        <v>47</v>
      </c>
      <c r="F114" s="178" t="s">
        <v>30</v>
      </c>
      <c r="G114" s="204">
        <v>2020</v>
      </c>
      <c r="H114" s="202">
        <v>15</v>
      </c>
      <c r="I114" s="205">
        <v>11.2</v>
      </c>
      <c r="J114" s="205">
        <v>3.17</v>
      </c>
      <c r="K114" s="178">
        <v>1</v>
      </c>
      <c r="L114" s="178">
        <v>0.16</v>
      </c>
      <c r="M114" s="178">
        <v>0.16</v>
      </c>
      <c r="N114" s="178">
        <v>0.16</v>
      </c>
      <c r="O114" s="178">
        <v>0.16</v>
      </c>
      <c r="P114" s="178">
        <v>0.16</v>
      </c>
      <c r="Q114" s="178"/>
      <c r="R114" s="178">
        <v>0.18</v>
      </c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3"/>
      <c r="AG114" s="203"/>
      <c r="AI114" s="203">
        <v>0</v>
      </c>
      <c r="AJ114" s="203"/>
      <c r="AK114" s="203"/>
      <c r="AL114" s="203"/>
      <c r="AM114" s="203">
        <v>0</v>
      </c>
      <c r="AN114" s="203">
        <v>0</v>
      </c>
      <c r="AO114" s="203">
        <v>0</v>
      </c>
      <c r="AP114" s="203">
        <v>0</v>
      </c>
      <c r="AQ114" s="203">
        <v>0</v>
      </c>
      <c r="AR114" s="203">
        <v>0</v>
      </c>
    </row>
    <row r="115" spans="1:44" x14ac:dyDescent="0.2">
      <c r="A115" s="178" t="s">
        <v>27</v>
      </c>
      <c r="B115" s="178" t="s">
        <v>1329</v>
      </c>
      <c r="C115" s="178" t="s">
        <v>1330</v>
      </c>
      <c r="D115" s="177" t="s">
        <v>26</v>
      </c>
      <c r="E115" s="178" t="s">
        <v>47</v>
      </c>
      <c r="F115" s="178" t="s">
        <v>30</v>
      </c>
      <c r="G115" s="204">
        <v>2030</v>
      </c>
      <c r="H115" s="202">
        <v>15</v>
      </c>
      <c r="I115" s="205">
        <v>11.27</v>
      </c>
      <c r="J115" s="205">
        <v>3.22</v>
      </c>
      <c r="K115" s="178">
        <v>1</v>
      </c>
      <c r="L115" s="178">
        <v>0.16</v>
      </c>
      <c r="M115" s="178">
        <v>0.16</v>
      </c>
      <c r="N115" s="178">
        <v>0.16</v>
      </c>
      <c r="O115" s="178">
        <v>0.16</v>
      </c>
      <c r="P115" s="178">
        <v>0.16</v>
      </c>
      <c r="Q115" s="178"/>
      <c r="R115" s="178">
        <v>0.18</v>
      </c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3"/>
      <c r="AG115" s="203"/>
      <c r="AI115" s="203">
        <v>0</v>
      </c>
      <c r="AJ115" s="203"/>
      <c r="AK115" s="203"/>
      <c r="AL115" s="203"/>
      <c r="AM115" s="203"/>
      <c r="AN115" s="203">
        <v>0</v>
      </c>
      <c r="AO115" s="203">
        <v>0</v>
      </c>
      <c r="AP115" s="203">
        <v>0</v>
      </c>
      <c r="AQ115" s="203">
        <v>0</v>
      </c>
      <c r="AR115" s="203">
        <v>0</v>
      </c>
    </row>
    <row r="116" spans="1:44" x14ac:dyDescent="0.2">
      <c r="A116" s="178" t="s">
        <v>27</v>
      </c>
      <c r="B116" s="178" t="s">
        <v>1349</v>
      </c>
      <c r="C116" s="178" t="s">
        <v>1350</v>
      </c>
      <c r="D116" s="177" t="s">
        <v>26</v>
      </c>
      <c r="E116" s="178" t="s">
        <v>47</v>
      </c>
      <c r="F116" s="178" t="s">
        <v>30</v>
      </c>
      <c r="G116" s="204">
        <v>2035</v>
      </c>
      <c r="H116" s="202">
        <v>15</v>
      </c>
      <c r="I116" s="205">
        <v>11.27</v>
      </c>
      <c r="J116" s="205">
        <v>3.22</v>
      </c>
      <c r="K116" s="178">
        <v>1</v>
      </c>
      <c r="L116" s="178">
        <v>0.16</v>
      </c>
      <c r="M116" s="178">
        <v>0.16</v>
      </c>
      <c r="N116" s="178">
        <v>0.16</v>
      </c>
      <c r="O116" s="178">
        <v>0.16</v>
      </c>
      <c r="P116" s="178">
        <v>0.16</v>
      </c>
      <c r="Q116" s="178"/>
      <c r="R116" s="178">
        <v>0.18</v>
      </c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/>
      <c r="AI116" s="203">
        <v>0</v>
      </c>
      <c r="AJ116" s="203"/>
      <c r="AK116" s="203"/>
      <c r="AL116" s="203"/>
      <c r="AM116" s="203"/>
      <c r="AN116" s="203"/>
      <c r="AO116" s="203"/>
      <c r="AP116" s="203"/>
      <c r="AQ116" s="203"/>
      <c r="AR116" s="203"/>
    </row>
    <row r="117" spans="1:44" ht="15.75" customHeight="1" x14ac:dyDescent="0.2">
      <c r="A117" s="188" t="s">
        <v>1282</v>
      </c>
      <c r="B117" s="186"/>
      <c r="C117" s="186"/>
      <c r="D117" s="186"/>
      <c r="E117" s="188"/>
      <c r="F117" s="188"/>
      <c r="G117" s="211"/>
      <c r="H117" s="212"/>
      <c r="I117" s="212"/>
      <c r="J117" s="213"/>
      <c r="K117" s="212"/>
      <c r="L117" s="212"/>
      <c r="M117" s="212"/>
      <c r="N117" s="212"/>
      <c r="O117" s="212"/>
      <c r="P117" s="212"/>
      <c r="Q117" s="212"/>
      <c r="R117" s="213"/>
      <c r="S117" s="214"/>
      <c r="T117" s="214"/>
      <c r="U117" s="214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/>
      <c r="AF117" s="214"/>
      <c r="AG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5"/>
    </row>
    <row r="118" spans="1:44" x14ac:dyDescent="0.2">
      <c r="A118" s="178" t="s">
        <v>27</v>
      </c>
      <c r="B118" s="178" t="s">
        <v>1351</v>
      </c>
      <c r="C118" s="178" t="s">
        <v>1352</v>
      </c>
      <c r="D118" s="177" t="s">
        <v>26</v>
      </c>
      <c r="E118" s="178" t="s">
        <v>52</v>
      </c>
      <c r="F118" s="178" t="s">
        <v>30</v>
      </c>
      <c r="G118" s="204">
        <v>2010</v>
      </c>
      <c r="H118" s="202">
        <v>15</v>
      </c>
      <c r="I118" s="205"/>
      <c r="J118" s="205">
        <v>0.81</v>
      </c>
      <c r="K118" s="178">
        <v>1</v>
      </c>
      <c r="L118" s="178">
        <v>0.16</v>
      </c>
      <c r="M118" s="178">
        <v>0.16</v>
      </c>
      <c r="N118" s="178">
        <v>0.16</v>
      </c>
      <c r="O118" s="178">
        <v>0.16</v>
      </c>
      <c r="P118" s="178">
        <v>0.16</v>
      </c>
      <c r="Q118" s="178"/>
      <c r="R118" s="178">
        <v>0.15</v>
      </c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I118" s="203">
        <v>0</v>
      </c>
      <c r="AJ118" s="203">
        <v>0</v>
      </c>
      <c r="AK118" s="203">
        <v>0</v>
      </c>
      <c r="AL118" s="203">
        <v>0</v>
      </c>
      <c r="AM118" s="203">
        <v>0</v>
      </c>
      <c r="AN118" s="203">
        <v>0</v>
      </c>
      <c r="AO118" s="203">
        <v>0</v>
      </c>
      <c r="AP118" s="203">
        <v>0</v>
      </c>
      <c r="AQ118" s="203">
        <v>0</v>
      </c>
      <c r="AR118" s="203">
        <v>0</v>
      </c>
    </row>
    <row r="119" spans="1:44" x14ac:dyDescent="0.2">
      <c r="A119" s="178" t="s">
        <v>27</v>
      </c>
      <c r="B119" s="178" t="s">
        <v>1353</v>
      </c>
      <c r="C119" s="178" t="s">
        <v>1354</v>
      </c>
      <c r="D119" s="177" t="s">
        <v>26</v>
      </c>
      <c r="E119" s="178" t="s">
        <v>52</v>
      </c>
      <c r="F119" s="178" t="s">
        <v>30</v>
      </c>
      <c r="G119" s="204">
        <v>2015</v>
      </c>
      <c r="H119" s="202">
        <v>15</v>
      </c>
      <c r="I119" s="205">
        <v>3.54</v>
      </c>
      <c r="J119" s="205">
        <v>0.78</v>
      </c>
      <c r="K119" s="178">
        <v>1</v>
      </c>
      <c r="L119" s="178">
        <v>0.16</v>
      </c>
      <c r="M119" s="178">
        <v>0.16</v>
      </c>
      <c r="N119" s="178">
        <v>0.16</v>
      </c>
      <c r="O119" s="178">
        <v>0.16</v>
      </c>
      <c r="P119" s="178">
        <v>0.16</v>
      </c>
      <c r="Q119" s="178"/>
      <c r="R119" s="178">
        <v>0.15</v>
      </c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I119" s="203"/>
      <c r="AJ119" s="203"/>
      <c r="AK119" s="203"/>
      <c r="AL119" s="203"/>
      <c r="AM119" s="203"/>
      <c r="AN119" s="203"/>
      <c r="AO119" s="203"/>
      <c r="AP119" s="203"/>
      <c r="AQ119" s="203"/>
      <c r="AR119" s="203"/>
    </row>
    <row r="120" spans="1:44" x14ac:dyDescent="0.2">
      <c r="A120" s="178" t="s">
        <v>27</v>
      </c>
      <c r="B120" s="178" t="s">
        <v>1355</v>
      </c>
      <c r="C120" s="178" t="s">
        <v>1356</v>
      </c>
      <c r="D120" s="177" t="s">
        <v>26</v>
      </c>
      <c r="E120" s="178" t="s">
        <v>52</v>
      </c>
      <c r="F120" s="178" t="s">
        <v>30</v>
      </c>
      <c r="G120" s="204">
        <v>2015</v>
      </c>
      <c r="H120" s="202">
        <v>15</v>
      </c>
      <c r="I120" s="205">
        <v>5.04</v>
      </c>
      <c r="J120" s="205">
        <v>0.93</v>
      </c>
      <c r="K120" s="178">
        <v>1</v>
      </c>
      <c r="L120" s="178">
        <v>0.16</v>
      </c>
      <c r="M120" s="178">
        <v>0.16</v>
      </c>
      <c r="N120" s="178">
        <v>0.16</v>
      </c>
      <c r="O120" s="178">
        <v>0.16</v>
      </c>
      <c r="P120" s="178">
        <v>0.16</v>
      </c>
      <c r="Q120" s="178"/>
      <c r="R120" s="178">
        <v>0.15</v>
      </c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I120" s="203"/>
      <c r="AJ120" s="203"/>
      <c r="AK120" s="203"/>
      <c r="AL120" s="203"/>
      <c r="AM120" s="203"/>
      <c r="AN120" s="203"/>
      <c r="AO120" s="203"/>
      <c r="AP120" s="203"/>
      <c r="AQ120" s="203"/>
      <c r="AR120" s="203"/>
    </row>
    <row r="121" spans="1:44" x14ac:dyDescent="0.2">
      <c r="A121" s="178" t="s">
        <v>27</v>
      </c>
      <c r="B121" s="178" t="s">
        <v>1357</v>
      </c>
      <c r="C121" s="178" t="s">
        <v>1358</v>
      </c>
      <c r="D121" s="177" t="s">
        <v>26</v>
      </c>
      <c r="E121" s="178" t="s">
        <v>52</v>
      </c>
      <c r="F121" s="178" t="s">
        <v>30</v>
      </c>
      <c r="G121" s="204">
        <v>2020</v>
      </c>
      <c r="H121" s="202">
        <v>16</v>
      </c>
      <c r="I121" s="205">
        <v>5.09</v>
      </c>
      <c r="J121" s="205">
        <v>0.9</v>
      </c>
      <c r="K121" s="178">
        <v>1</v>
      </c>
      <c r="L121" s="178">
        <v>0.16</v>
      </c>
      <c r="M121" s="178">
        <v>0.16</v>
      </c>
      <c r="N121" s="178">
        <v>0.16</v>
      </c>
      <c r="O121" s="178">
        <v>0.16</v>
      </c>
      <c r="P121" s="178">
        <v>0.16</v>
      </c>
      <c r="Q121" s="178"/>
      <c r="R121" s="178">
        <v>0.15</v>
      </c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</row>
    <row r="122" spans="1:44" x14ac:dyDescent="0.2">
      <c r="A122" s="178" t="s">
        <v>27</v>
      </c>
      <c r="B122" s="178" t="s">
        <v>1359</v>
      </c>
      <c r="C122" s="178" t="s">
        <v>1360</v>
      </c>
      <c r="D122" s="177" t="s">
        <v>26</v>
      </c>
      <c r="E122" s="178" t="s">
        <v>52</v>
      </c>
      <c r="F122" s="178" t="s">
        <v>30</v>
      </c>
      <c r="G122" s="204">
        <v>2020</v>
      </c>
      <c r="H122" s="202">
        <v>16</v>
      </c>
      <c r="I122" s="205">
        <v>5.77</v>
      </c>
      <c r="J122" s="205">
        <v>0.97</v>
      </c>
      <c r="K122" s="178">
        <v>1</v>
      </c>
      <c r="L122" s="178">
        <v>0.16</v>
      </c>
      <c r="M122" s="178">
        <v>0.16</v>
      </c>
      <c r="N122" s="178">
        <v>0.16</v>
      </c>
      <c r="O122" s="178">
        <v>0.16</v>
      </c>
      <c r="P122" s="178">
        <v>0.16</v>
      </c>
      <c r="Q122" s="178"/>
      <c r="R122" s="178">
        <v>0.15</v>
      </c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I122" s="203"/>
      <c r="AJ122" s="203"/>
      <c r="AK122" s="203"/>
      <c r="AL122" s="203"/>
      <c r="AM122" s="203"/>
      <c r="AN122" s="203"/>
      <c r="AO122" s="203"/>
      <c r="AP122" s="203"/>
      <c r="AQ122" s="203"/>
      <c r="AR122" s="203"/>
    </row>
    <row r="123" spans="1:44" x14ac:dyDescent="0.2">
      <c r="A123" s="178" t="s">
        <v>27</v>
      </c>
      <c r="B123" s="178" t="s">
        <v>1361</v>
      </c>
      <c r="C123" s="178" t="s">
        <v>1362</v>
      </c>
      <c r="D123" s="177" t="s">
        <v>26</v>
      </c>
      <c r="E123" s="178" t="s">
        <v>52</v>
      </c>
      <c r="F123" s="178" t="s">
        <v>30</v>
      </c>
      <c r="G123" s="204">
        <v>2030</v>
      </c>
      <c r="H123" s="202">
        <v>27</v>
      </c>
      <c r="I123" s="205">
        <v>5.09</v>
      </c>
      <c r="J123" s="205">
        <v>0.9</v>
      </c>
      <c r="K123" s="178">
        <v>1</v>
      </c>
      <c r="L123" s="178">
        <v>0.16</v>
      </c>
      <c r="M123" s="178">
        <v>0.16</v>
      </c>
      <c r="N123" s="178">
        <v>0.16</v>
      </c>
      <c r="O123" s="178">
        <v>0.16</v>
      </c>
      <c r="P123" s="178">
        <v>0.16</v>
      </c>
      <c r="Q123" s="178"/>
      <c r="R123" s="178">
        <v>0.15</v>
      </c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I123" s="203"/>
      <c r="AJ123" s="203"/>
      <c r="AK123" s="203"/>
      <c r="AL123" s="203"/>
      <c r="AM123" s="203"/>
      <c r="AN123" s="203"/>
      <c r="AO123" s="203"/>
      <c r="AP123" s="203"/>
      <c r="AQ123" s="203"/>
      <c r="AR123" s="203"/>
    </row>
    <row r="124" spans="1:44" x14ac:dyDescent="0.2">
      <c r="A124" s="178" t="s">
        <v>27</v>
      </c>
      <c r="B124" s="178" t="s">
        <v>1363</v>
      </c>
      <c r="C124" s="178" t="s">
        <v>1364</v>
      </c>
      <c r="D124" s="177" t="s">
        <v>26</v>
      </c>
      <c r="E124" s="178" t="s">
        <v>52</v>
      </c>
      <c r="F124" s="178" t="s">
        <v>30</v>
      </c>
      <c r="G124" s="204">
        <v>2030</v>
      </c>
      <c r="H124" s="202">
        <v>27</v>
      </c>
      <c r="I124" s="205">
        <v>5.77</v>
      </c>
      <c r="J124" s="205">
        <v>0.97</v>
      </c>
      <c r="K124" s="178">
        <v>1</v>
      </c>
      <c r="L124" s="178">
        <v>0.16</v>
      </c>
      <c r="M124" s="178">
        <v>0.16</v>
      </c>
      <c r="N124" s="178">
        <v>0.16</v>
      </c>
      <c r="O124" s="178">
        <v>0.16</v>
      </c>
      <c r="P124" s="178">
        <v>0.16</v>
      </c>
      <c r="Q124" s="178"/>
      <c r="R124" s="178">
        <v>0.15</v>
      </c>
      <c r="S124" s="206"/>
      <c r="T124" s="206"/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/>
      <c r="AI124" s="203"/>
      <c r="AJ124" s="203"/>
      <c r="AK124" s="203"/>
      <c r="AL124" s="203"/>
      <c r="AM124" s="203"/>
      <c r="AN124" s="203"/>
      <c r="AO124" s="203"/>
      <c r="AP124" s="203"/>
      <c r="AQ124" s="203"/>
      <c r="AR124" s="203"/>
    </row>
    <row r="125" spans="1:44" x14ac:dyDescent="0.2">
      <c r="A125" s="178" t="s">
        <v>27</v>
      </c>
      <c r="B125" s="178" t="s">
        <v>1365</v>
      </c>
      <c r="C125" s="178" t="s">
        <v>1366</v>
      </c>
      <c r="D125" s="177" t="s">
        <v>26</v>
      </c>
      <c r="E125" s="178" t="s">
        <v>52</v>
      </c>
      <c r="F125" s="178" t="s">
        <v>30</v>
      </c>
      <c r="G125" s="204">
        <v>2040</v>
      </c>
      <c r="H125" s="202">
        <v>27</v>
      </c>
      <c r="I125" s="205">
        <v>5.09</v>
      </c>
      <c r="J125" s="205">
        <v>0.9</v>
      </c>
      <c r="K125" s="178">
        <v>1</v>
      </c>
      <c r="L125" s="178">
        <v>0.16</v>
      </c>
      <c r="M125" s="178">
        <v>0.16</v>
      </c>
      <c r="N125" s="178">
        <v>0.16</v>
      </c>
      <c r="O125" s="178">
        <v>0.16</v>
      </c>
      <c r="P125" s="178">
        <v>0.16</v>
      </c>
      <c r="Q125" s="178"/>
      <c r="R125" s="178">
        <v>0.15</v>
      </c>
      <c r="S125" s="206"/>
      <c r="T125" s="206"/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/>
      <c r="AI125" s="203"/>
      <c r="AJ125" s="203"/>
      <c r="AK125" s="203"/>
      <c r="AL125" s="203"/>
      <c r="AM125" s="203"/>
      <c r="AN125" s="203"/>
      <c r="AO125" s="203"/>
      <c r="AP125" s="203"/>
      <c r="AQ125" s="203"/>
      <c r="AR125" s="203"/>
    </row>
    <row r="126" spans="1:44" x14ac:dyDescent="0.2">
      <c r="A126" s="178" t="s">
        <v>27</v>
      </c>
      <c r="B126" s="178" t="s">
        <v>1367</v>
      </c>
      <c r="C126" s="178" t="s">
        <v>1368</v>
      </c>
      <c r="D126" s="177" t="s">
        <v>26</v>
      </c>
      <c r="E126" s="178" t="s">
        <v>52</v>
      </c>
      <c r="F126" s="178" t="s">
        <v>30</v>
      </c>
      <c r="G126" s="204">
        <v>2040</v>
      </c>
      <c r="H126" s="202">
        <v>27</v>
      </c>
      <c r="I126" s="205">
        <v>5.77</v>
      </c>
      <c r="J126" s="205">
        <v>0.97</v>
      </c>
      <c r="K126" s="178">
        <v>1</v>
      </c>
      <c r="L126" s="178">
        <v>0.16</v>
      </c>
      <c r="M126" s="178">
        <v>0.16</v>
      </c>
      <c r="N126" s="178">
        <v>0.16</v>
      </c>
      <c r="O126" s="178">
        <v>0.16</v>
      </c>
      <c r="P126" s="178">
        <v>0.16</v>
      </c>
      <c r="Q126" s="178"/>
      <c r="R126" s="178">
        <v>0.15</v>
      </c>
      <c r="S126" s="206"/>
      <c r="T126" s="206"/>
      <c r="U126" s="206"/>
      <c r="V126" s="206"/>
      <c r="W126" s="20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/>
      <c r="AI126" s="203"/>
      <c r="AJ126" s="203"/>
      <c r="AK126" s="203"/>
      <c r="AL126" s="203"/>
      <c r="AM126" s="203"/>
      <c r="AN126" s="203"/>
      <c r="AO126" s="203"/>
      <c r="AP126" s="203"/>
      <c r="AQ126" s="203"/>
      <c r="AR126" s="203"/>
    </row>
    <row r="127" spans="1:44" x14ac:dyDescent="0.2">
      <c r="A127" s="178" t="s">
        <v>27</v>
      </c>
      <c r="B127" s="178" t="s">
        <v>1369</v>
      </c>
      <c r="C127" s="178" t="s">
        <v>1370</v>
      </c>
      <c r="D127" s="177" t="s">
        <v>26</v>
      </c>
      <c r="E127" s="178" t="s">
        <v>52</v>
      </c>
      <c r="F127" s="178" t="s">
        <v>30</v>
      </c>
      <c r="G127" s="204">
        <v>2010</v>
      </c>
      <c r="H127" s="202">
        <v>15</v>
      </c>
      <c r="I127" s="205">
        <v>4.92</v>
      </c>
      <c r="J127" s="205">
        <v>0.8</v>
      </c>
      <c r="K127" s="178">
        <v>1</v>
      </c>
      <c r="L127" s="178">
        <v>0.16</v>
      </c>
      <c r="M127" s="178">
        <v>0.16</v>
      </c>
      <c r="N127" s="178">
        <v>0.16</v>
      </c>
      <c r="O127" s="178">
        <v>0.16</v>
      </c>
      <c r="P127" s="178">
        <v>0.16</v>
      </c>
      <c r="Q127" s="178"/>
      <c r="R127" s="178">
        <v>0.15</v>
      </c>
      <c r="S127" s="203"/>
      <c r="T127" s="203"/>
      <c r="U127" s="203"/>
      <c r="V127" s="203"/>
      <c r="W127" s="203"/>
      <c r="X127" s="203"/>
      <c r="Y127" s="203"/>
      <c r="Z127" s="203"/>
      <c r="AA127" s="203"/>
      <c r="AB127" s="203"/>
      <c r="AC127" s="203"/>
      <c r="AD127" s="203"/>
      <c r="AE127" s="203"/>
      <c r="AF127" s="203"/>
      <c r="AG127" s="203"/>
      <c r="AI127" s="203">
        <v>0</v>
      </c>
      <c r="AJ127" s="203"/>
      <c r="AK127" s="203"/>
      <c r="AL127" s="203"/>
      <c r="AM127" s="203"/>
      <c r="AN127" s="203"/>
      <c r="AO127" s="203"/>
      <c r="AP127" s="203"/>
      <c r="AQ127" s="203"/>
      <c r="AR127" s="203"/>
    </row>
    <row r="128" spans="1:44" x14ac:dyDescent="0.2">
      <c r="A128" s="178" t="s">
        <v>27</v>
      </c>
      <c r="B128" s="178" t="s">
        <v>1371</v>
      </c>
      <c r="C128" s="178" t="s">
        <v>1372</v>
      </c>
      <c r="D128" s="177" t="s">
        <v>26</v>
      </c>
      <c r="E128" s="178" t="s">
        <v>52</v>
      </c>
      <c r="F128" s="178" t="s">
        <v>30</v>
      </c>
      <c r="G128" s="204">
        <v>2010</v>
      </c>
      <c r="H128" s="202">
        <v>20</v>
      </c>
      <c r="I128" s="205">
        <v>5.41</v>
      </c>
      <c r="J128" s="205">
        <v>0.9</v>
      </c>
      <c r="K128" s="178">
        <v>1</v>
      </c>
      <c r="L128" s="178">
        <v>0.16</v>
      </c>
      <c r="M128" s="178">
        <v>0.16</v>
      </c>
      <c r="N128" s="178">
        <v>0.16</v>
      </c>
      <c r="O128" s="178">
        <v>0.16</v>
      </c>
      <c r="P128" s="178">
        <v>0.16</v>
      </c>
      <c r="Q128" s="178"/>
      <c r="R128" s="178">
        <v>0.15</v>
      </c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I128" s="203">
        <v>0</v>
      </c>
      <c r="AJ128" s="203"/>
      <c r="AK128" s="203"/>
      <c r="AL128" s="203"/>
      <c r="AM128" s="203"/>
      <c r="AN128" s="203"/>
      <c r="AO128" s="203"/>
      <c r="AP128" s="203"/>
      <c r="AQ128" s="203"/>
      <c r="AR128" s="203"/>
    </row>
    <row r="129" spans="1:44" x14ac:dyDescent="0.2">
      <c r="A129" s="178" t="s">
        <v>27</v>
      </c>
      <c r="B129" s="178" t="s">
        <v>1373</v>
      </c>
      <c r="C129" s="178" t="s">
        <v>1374</v>
      </c>
      <c r="D129" s="177" t="s">
        <v>26</v>
      </c>
      <c r="E129" s="178" t="s">
        <v>52</v>
      </c>
      <c r="F129" s="178" t="s">
        <v>30</v>
      </c>
      <c r="G129" s="204">
        <v>2010</v>
      </c>
      <c r="H129" s="202">
        <v>20</v>
      </c>
      <c r="I129" s="205">
        <v>6.29</v>
      </c>
      <c r="J129" s="205">
        <v>0.95</v>
      </c>
      <c r="K129" s="178">
        <v>1</v>
      </c>
      <c r="L129" s="178">
        <v>0.16</v>
      </c>
      <c r="M129" s="178">
        <v>0.16</v>
      </c>
      <c r="N129" s="178">
        <v>0.16</v>
      </c>
      <c r="O129" s="178">
        <v>0.16</v>
      </c>
      <c r="P129" s="178">
        <v>0.16</v>
      </c>
      <c r="Q129" s="178"/>
      <c r="R129" s="178">
        <v>0.15</v>
      </c>
      <c r="S129" s="203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3"/>
      <c r="AI129" s="203">
        <v>0</v>
      </c>
      <c r="AJ129" s="203">
        <v>0</v>
      </c>
      <c r="AK129" s="203"/>
      <c r="AL129" s="203"/>
      <c r="AM129" s="203"/>
      <c r="AN129" s="203"/>
      <c r="AO129" s="203"/>
      <c r="AP129" s="203"/>
      <c r="AQ129" s="203"/>
      <c r="AR129" s="203"/>
    </row>
    <row r="130" spans="1:44" x14ac:dyDescent="0.2">
      <c r="A130" s="178" t="s">
        <v>27</v>
      </c>
      <c r="B130" s="178" t="s">
        <v>1375</v>
      </c>
      <c r="C130" s="178" t="s">
        <v>1376</v>
      </c>
      <c r="D130" s="177" t="s">
        <v>26</v>
      </c>
      <c r="E130" s="178" t="s">
        <v>52</v>
      </c>
      <c r="F130" s="178" t="s">
        <v>30</v>
      </c>
      <c r="G130" s="204">
        <v>2010</v>
      </c>
      <c r="H130" s="202">
        <v>20</v>
      </c>
      <c r="I130" s="205">
        <v>7.38</v>
      </c>
      <c r="J130" s="205">
        <v>0.98</v>
      </c>
      <c r="K130" s="178">
        <v>1</v>
      </c>
      <c r="L130" s="178">
        <v>0.16</v>
      </c>
      <c r="M130" s="178">
        <v>0.16</v>
      </c>
      <c r="N130" s="178">
        <v>0.16</v>
      </c>
      <c r="O130" s="178">
        <v>0.16</v>
      </c>
      <c r="P130" s="178">
        <v>0.16</v>
      </c>
      <c r="Q130" s="178"/>
      <c r="R130" s="178">
        <v>0.15</v>
      </c>
      <c r="S130" s="203"/>
      <c r="T130" s="203"/>
      <c r="U130" s="203"/>
      <c r="V130" s="203"/>
      <c r="W130" s="203"/>
      <c r="X130" s="203"/>
      <c r="Y130" s="203"/>
      <c r="Z130" s="203"/>
      <c r="AA130" s="203"/>
      <c r="AB130" s="203"/>
      <c r="AC130" s="203"/>
      <c r="AD130" s="203"/>
      <c r="AE130" s="203"/>
      <c r="AF130" s="203"/>
      <c r="AG130" s="203"/>
      <c r="AI130" s="203">
        <v>0</v>
      </c>
      <c r="AJ130" s="203">
        <v>0</v>
      </c>
      <c r="AK130" s="203"/>
      <c r="AL130" s="203"/>
      <c r="AM130" s="203"/>
      <c r="AN130" s="203"/>
      <c r="AO130" s="203"/>
      <c r="AP130" s="203"/>
      <c r="AQ130" s="203"/>
      <c r="AR130" s="203"/>
    </row>
    <row r="131" spans="1:44" x14ac:dyDescent="0.2">
      <c r="A131" s="178" t="s">
        <v>27</v>
      </c>
      <c r="B131" s="178" t="s">
        <v>1377</v>
      </c>
      <c r="C131" s="178" t="s">
        <v>1378</v>
      </c>
      <c r="D131" s="177" t="s">
        <v>26</v>
      </c>
      <c r="E131" s="178" t="s">
        <v>52</v>
      </c>
      <c r="F131" s="178" t="s">
        <v>30</v>
      </c>
      <c r="G131" s="204">
        <v>2020</v>
      </c>
      <c r="H131" s="202">
        <v>27</v>
      </c>
      <c r="I131" s="205">
        <v>5.14</v>
      </c>
      <c r="J131" s="205">
        <v>0.92</v>
      </c>
      <c r="K131" s="178">
        <v>1</v>
      </c>
      <c r="L131" s="178">
        <v>0.16</v>
      </c>
      <c r="M131" s="178">
        <v>0.16</v>
      </c>
      <c r="N131" s="178">
        <v>0.16</v>
      </c>
      <c r="O131" s="178">
        <v>0.16</v>
      </c>
      <c r="P131" s="178">
        <v>0.16</v>
      </c>
      <c r="Q131" s="178"/>
      <c r="R131" s="178">
        <v>0.15</v>
      </c>
      <c r="S131" s="203"/>
      <c r="T131" s="203"/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/>
      <c r="AF131" s="203"/>
      <c r="AG131" s="203"/>
      <c r="AI131" s="203">
        <v>0</v>
      </c>
      <c r="AJ131" s="203">
        <v>0</v>
      </c>
      <c r="AK131" s="203"/>
      <c r="AL131" s="203"/>
      <c r="AM131" s="203"/>
      <c r="AN131" s="203"/>
      <c r="AO131" s="203"/>
      <c r="AP131" s="203"/>
      <c r="AQ131" s="203"/>
      <c r="AR131" s="203"/>
    </row>
    <row r="132" spans="1:44" x14ac:dyDescent="0.2">
      <c r="A132" s="178" t="s">
        <v>27</v>
      </c>
      <c r="B132" s="178" t="s">
        <v>1379</v>
      </c>
      <c r="C132" s="178" t="s">
        <v>1380</v>
      </c>
      <c r="D132" s="177" t="s">
        <v>26</v>
      </c>
      <c r="E132" s="178" t="s">
        <v>52</v>
      </c>
      <c r="F132" s="178" t="s">
        <v>30</v>
      </c>
      <c r="G132" s="204">
        <v>2020</v>
      </c>
      <c r="H132" s="202">
        <v>27</v>
      </c>
      <c r="I132" s="205">
        <v>5.66</v>
      </c>
      <c r="J132" s="205">
        <v>0.99</v>
      </c>
      <c r="K132" s="178">
        <v>1</v>
      </c>
      <c r="L132" s="178">
        <v>0.16</v>
      </c>
      <c r="M132" s="178">
        <v>0.16</v>
      </c>
      <c r="N132" s="178">
        <v>0.16</v>
      </c>
      <c r="O132" s="178">
        <v>0.16</v>
      </c>
      <c r="P132" s="178">
        <v>0.16</v>
      </c>
      <c r="Q132" s="178"/>
      <c r="R132" s="178">
        <v>0.15</v>
      </c>
      <c r="S132" s="203"/>
      <c r="T132" s="203"/>
      <c r="U132" s="203"/>
      <c r="V132" s="203"/>
      <c r="W132" s="203"/>
      <c r="X132" s="203"/>
      <c r="Y132" s="203"/>
      <c r="Z132" s="203"/>
      <c r="AA132" s="203"/>
      <c r="AB132" s="203"/>
      <c r="AC132" s="203"/>
      <c r="AD132" s="203"/>
      <c r="AE132" s="203"/>
      <c r="AF132" s="203"/>
      <c r="AG132" s="203"/>
      <c r="AI132" s="203">
        <v>0</v>
      </c>
      <c r="AJ132" s="203">
        <v>0</v>
      </c>
      <c r="AK132" s="203"/>
      <c r="AL132" s="203"/>
      <c r="AM132" s="203"/>
      <c r="AN132" s="203"/>
      <c r="AO132" s="203"/>
      <c r="AP132" s="203"/>
      <c r="AQ132" s="203"/>
      <c r="AR132" s="203"/>
    </row>
    <row r="133" spans="1:44" x14ac:dyDescent="0.2">
      <c r="A133" s="178" t="s">
        <v>27</v>
      </c>
      <c r="B133" s="178" t="s">
        <v>1381</v>
      </c>
      <c r="C133" s="178" t="s">
        <v>1382</v>
      </c>
      <c r="D133" s="177" t="s">
        <v>26</v>
      </c>
      <c r="E133" s="178" t="s">
        <v>52</v>
      </c>
      <c r="F133" s="178" t="s">
        <v>30</v>
      </c>
      <c r="G133" s="204">
        <v>2030</v>
      </c>
      <c r="H133" s="202">
        <v>27</v>
      </c>
      <c r="I133" s="205">
        <v>5.14</v>
      </c>
      <c r="J133" s="205">
        <v>0.92</v>
      </c>
      <c r="K133" s="178">
        <v>1</v>
      </c>
      <c r="L133" s="178">
        <v>0.16</v>
      </c>
      <c r="M133" s="178">
        <v>0.16</v>
      </c>
      <c r="N133" s="178">
        <v>0.16</v>
      </c>
      <c r="O133" s="178">
        <v>0.16</v>
      </c>
      <c r="P133" s="178">
        <v>0.16</v>
      </c>
      <c r="Q133" s="178"/>
      <c r="R133" s="178">
        <v>0.15</v>
      </c>
      <c r="S133" s="203"/>
      <c r="T133" s="203"/>
      <c r="U133" s="203"/>
      <c r="V133" s="203"/>
      <c r="W133" s="203"/>
      <c r="X133" s="203"/>
      <c r="Y133" s="203"/>
      <c r="Z133" s="203"/>
      <c r="AA133" s="203"/>
      <c r="AB133" s="203"/>
      <c r="AC133" s="203"/>
      <c r="AD133" s="203"/>
      <c r="AE133" s="203"/>
      <c r="AF133" s="203"/>
      <c r="AG133" s="203"/>
      <c r="AI133" s="203">
        <v>0</v>
      </c>
      <c r="AJ133" s="203">
        <v>0</v>
      </c>
      <c r="AK133" s="203"/>
      <c r="AL133" s="203"/>
      <c r="AM133" s="203"/>
      <c r="AN133" s="203"/>
      <c r="AO133" s="203"/>
      <c r="AP133" s="203"/>
      <c r="AQ133" s="203"/>
      <c r="AR133" s="203"/>
    </row>
    <row r="134" spans="1:44" x14ac:dyDescent="0.2">
      <c r="A134" s="178" t="s">
        <v>27</v>
      </c>
      <c r="B134" s="178" t="s">
        <v>1383</v>
      </c>
      <c r="C134" s="178" t="s">
        <v>1382</v>
      </c>
      <c r="D134" s="177" t="s">
        <v>26</v>
      </c>
      <c r="E134" s="178" t="s">
        <v>52</v>
      </c>
      <c r="F134" s="178" t="s">
        <v>30</v>
      </c>
      <c r="G134" s="204">
        <v>2030</v>
      </c>
      <c r="H134" s="202">
        <v>27</v>
      </c>
      <c r="I134" s="205">
        <v>5.66</v>
      </c>
      <c r="J134" s="205">
        <v>0.99</v>
      </c>
      <c r="K134" s="178">
        <v>1</v>
      </c>
      <c r="L134" s="178">
        <v>0.16</v>
      </c>
      <c r="M134" s="178">
        <v>0.16</v>
      </c>
      <c r="N134" s="178">
        <v>0.16</v>
      </c>
      <c r="O134" s="178">
        <v>0.16</v>
      </c>
      <c r="P134" s="178">
        <v>0.16</v>
      </c>
      <c r="Q134" s="178"/>
      <c r="R134" s="178">
        <v>0.15</v>
      </c>
      <c r="S134" s="203"/>
      <c r="T134" s="203"/>
      <c r="U134" s="203"/>
      <c r="V134" s="203"/>
      <c r="W134" s="203"/>
      <c r="X134" s="203"/>
      <c r="Y134" s="203"/>
      <c r="Z134" s="203"/>
      <c r="AA134" s="203"/>
      <c r="AB134" s="203"/>
      <c r="AC134" s="203"/>
      <c r="AD134" s="203"/>
      <c r="AE134" s="203"/>
      <c r="AF134" s="203"/>
      <c r="AG134" s="203"/>
      <c r="AI134" s="203">
        <v>0</v>
      </c>
      <c r="AJ134" s="203">
        <v>0</v>
      </c>
      <c r="AK134" s="203"/>
      <c r="AL134" s="203"/>
      <c r="AM134" s="203"/>
      <c r="AN134" s="203"/>
      <c r="AO134" s="203"/>
      <c r="AP134" s="203"/>
      <c r="AQ134" s="203"/>
      <c r="AR134" s="203"/>
    </row>
    <row r="135" spans="1:44" x14ac:dyDescent="0.2">
      <c r="A135" s="178" t="s">
        <v>27</v>
      </c>
      <c r="B135" s="178" t="s">
        <v>1384</v>
      </c>
      <c r="C135" s="178" t="s">
        <v>1385</v>
      </c>
      <c r="D135" s="177" t="s">
        <v>26</v>
      </c>
      <c r="E135" s="178" t="s">
        <v>52</v>
      </c>
      <c r="F135" s="178" t="s">
        <v>30</v>
      </c>
      <c r="G135" s="204">
        <v>2040</v>
      </c>
      <c r="H135" s="202">
        <v>27</v>
      </c>
      <c r="I135" s="205">
        <v>5.14</v>
      </c>
      <c r="J135" s="205">
        <v>0.92</v>
      </c>
      <c r="K135" s="178">
        <v>1</v>
      </c>
      <c r="L135" s="178">
        <v>0.16</v>
      </c>
      <c r="M135" s="178">
        <v>0.16</v>
      </c>
      <c r="N135" s="178">
        <v>0.16</v>
      </c>
      <c r="O135" s="178">
        <v>0.16</v>
      </c>
      <c r="P135" s="178">
        <v>0.16</v>
      </c>
      <c r="Q135" s="178"/>
      <c r="R135" s="178">
        <v>0.15</v>
      </c>
      <c r="S135" s="203"/>
      <c r="T135" s="203"/>
      <c r="U135" s="203"/>
      <c r="V135" s="203"/>
      <c r="W135" s="203"/>
      <c r="X135" s="203"/>
      <c r="Y135" s="203"/>
      <c r="Z135" s="203"/>
      <c r="AA135" s="203"/>
      <c r="AB135" s="203"/>
      <c r="AC135" s="203"/>
      <c r="AD135" s="203"/>
      <c r="AE135" s="203"/>
      <c r="AF135" s="203"/>
      <c r="AG135" s="203"/>
      <c r="AI135" s="203">
        <v>0</v>
      </c>
      <c r="AJ135" s="203">
        <v>0</v>
      </c>
      <c r="AK135" s="203"/>
      <c r="AL135" s="203"/>
      <c r="AM135" s="203"/>
      <c r="AN135" s="203"/>
      <c r="AO135" s="203"/>
      <c r="AP135" s="203"/>
      <c r="AQ135" s="203"/>
      <c r="AR135" s="203"/>
    </row>
    <row r="136" spans="1:44" x14ac:dyDescent="0.2">
      <c r="A136" s="178" t="s">
        <v>27</v>
      </c>
      <c r="B136" s="178" t="s">
        <v>1386</v>
      </c>
      <c r="C136" s="178" t="s">
        <v>1385</v>
      </c>
      <c r="D136" s="177" t="s">
        <v>26</v>
      </c>
      <c r="E136" s="178" t="s">
        <v>52</v>
      </c>
      <c r="F136" s="178" t="s">
        <v>30</v>
      </c>
      <c r="G136" s="204">
        <v>2040</v>
      </c>
      <c r="H136" s="202">
        <v>27</v>
      </c>
      <c r="I136" s="205">
        <v>5.66</v>
      </c>
      <c r="J136" s="205">
        <v>0.99</v>
      </c>
      <c r="K136" s="178">
        <v>1</v>
      </c>
      <c r="L136" s="178">
        <v>0.16</v>
      </c>
      <c r="M136" s="178">
        <v>0.16</v>
      </c>
      <c r="N136" s="178">
        <v>0.16</v>
      </c>
      <c r="O136" s="178">
        <v>0.16</v>
      </c>
      <c r="P136" s="178">
        <v>0.16</v>
      </c>
      <c r="Q136" s="178"/>
      <c r="R136" s="178">
        <v>0.15</v>
      </c>
      <c r="S136" s="203"/>
      <c r="T136" s="203"/>
      <c r="U136" s="203"/>
      <c r="V136" s="203"/>
      <c r="W136" s="203"/>
      <c r="X136" s="203"/>
      <c r="Y136" s="203"/>
      <c r="Z136" s="203"/>
      <c r="AA136" s="203"/>
      <c r="AB136" s="203"/>
      <c r="AC136" s="203"/>
      <c r="AD136" s="203"/>
      <c r="AE136" s="203"/>
      <c r="AF136" s="203"/>
      <c r="AG136" s="203"/>
      <c r="AI136" s="203">
        <v>0</v>
      </c>
      <c r="AJ136" s="203">
        <v>0</v>
      </c>
      <c r="AK136" s="203"/>
      <c r="AL136" s="203"/>
      <c r="AM136" s="203"/>
      <c r="AN136" s="203"/>
      <c r="AO136" s="203"/>
      <c r="AP136" s="203"/>
      <c r="AQ136" s="203"/>
      <c r="AR136" s="203"/>
    </row>
    <row r="137" spans="1:44" x14ac:dyDescent="0.2">
      <c r="A137" s="178" t="s">
        <v>27</v>
      </c>
      <c r="B137" s="178" t="s">
        <v>1387</v>
      </c>
      <c r="C137" s="178" t="s">
        <v>1388</v>
      </c>
      <c r="D137" s="177" t="s">
        <v>26</v>
      </c>
      <c r="E137" s="178" t="s">
        <v>52</v>
      </c>
      <c r="F137" s="178" t="s">
        <v>30</v>
      </c>
      <c r="G137" s="204">
        <v>2050</v>
      </c>
      <c r="H137" s="202">
        <v>27</v>
      </c>
      <c r="I137" s="205">
        <v>5.14</v>
      </c>
      <c r="J137" s="205">
        <v>0.93</v>
      </c>
      <c r="K137" s="178">
        <v>1</v>
      </c>
      <c r="L137" s="178">
        <v>0.16</v>
      </c>
      <c r="M137" s="178">
        <v>0.16</v>
      </c>
      <c r="N137" s="178">
        <v>0.16</v>
      </c>
      <c r="O137" s="178">
        <v>0.16</v>
      </c>
      <c r="P137" s="178">
        <v>0.16</v>
      </c>
      <c r="Q137" s="178"/>
      <c r="R137" s="178">
        <v>0.15</v>
      </c>
      <c r="S137" s="203"/>
      <c r="T137" s="203"/>
      <c r="U137" s="203"/>
      <c r="V137" s="203"/>
      <c r="W137" s="203"/>
      <c r="X137" s="203"/>
      <c r="Y137" s="203"/>
      <c r="Z137" s="203"/>
      <c r="AA137" s="203"/>
      <c r="AB137" s="203"/>
      <c r="AC137" s="203"/>
      <c r="AD137" s="203"/>
      <c r="AE137" s="203"/>
      <c r="AF137" s="203"/>
      <c r="AG137" s="203"/>
      <c r="AI137" s="203">
        <v>0</v>
      </c>
      <c r="AJ137" s="203">
        <v>0</v>
      </c>
      <c r="AK137" s="203"/>
      <c r="AL137" s="203"/>
      <c r="AM137" s="203"/>
      <c r="AN137" s="203"/>
      <c r="AO137" s="203"/>
      <c r="AP137" s="203"/>
      <c r="AQ137" s="203"/>
      <c r="AR137" s="203"/>
    </row>
    <row r="138" spans="1:44" x14ac:dyDescent="0.2">
      <c r="A138" s="178" t="s">
        <v>27</v>
      </c>
      <c r="B138" s="178" t="s">
        <v>1389</v>
      </c>
      <c r="C138" s="178" t="s">
        <v>1388</v>
      </c>
      <c r="D138" s="177" t="s">
        <v>26</v>
      </c>
      <c r="E138" s="178" t="s">
        <v>52</v>
      </c>
      <c r="F138" s="178" t="s">
        <v>30</v>
      </c>
      <c r="G138" s="204">
        <v>2050</v>
      </c>
      <c r="H138" s="202">
        <v>27</v>
      </c>
      <c r="I138" s="205">
        <v>5.66</v>
      </c>
      <c r="J138" s="205">
        <v>0.99</v>
      </c>
      <c r="K138" s="178">
        <v>1</v>
      </c>
      <c r="L138" s="178">
        <v>0.16</v>
      </c>
      <c r="M138" s="178">
        <v>0.16</v>
      </c>
      <c r="N138" s="178">
        <v>0.16</v>
      </c>
      <c r="O138" s="178">
        <v>0.16</v>
      </c>
      <c r="P138" s="178">
        <v>0.16</v>
      </c>
      <c r="Q138" s="178"/>
      <c r="R138" s="178">
        <v>0.15</v>
      </c>
      <c r="S138" s="203"/>
      <c r="T138" s="203"/>
      <c r="U138" s="203"/>
      <c r="V138" s="203"/>
      <c r="W138" s="203"/>
      <c r="X138" s="203"/>
      <c r="Y138" s="203"/>
      <c r="Z138" s="203"/>
      <c r="AA138" s="203"/>
      <c r="AB138" s="203"/>
      <c r="AC138" s="203"/>
      <c r="AD138" s="203"/>
      <c r="AE138" s="203"/>
      <c r="AF138" s="203"/>
      <c r="AG138" s="203"/>
      <c r="AI138" s="203">
        <v>0</v>
      </c>
      <c r="AJ138" s="203">
        <v>0</v>
      </c>
      <c r="AK138" s="203"/>
      <c r="AL138" s="203"/>
      <c r="AM138" s="203"/>
      <c r="AN138" s="203"/>
      <c r="AO138" s="203"/>
      <c r="AP138" s="203"/>
      <c r="AQ138" s="203"/>
      <c r="AR138" s="203"/>
    </row>
    <row r="139" spans="1:44" ht="15.75" customHeight="1" x14ac:dyDescent="0.2">
      <c r="A139" s="188" t="s">
        <v>1283</v>
      </c>
      <c r="B139" s="186"/>
      <c r="C139" s="186"/>
      <c r="D139" s="186"/>
      <c r="E139" s="188"/>
      <c r="F139" s="188"/>
      <c r="G139" s="211"/>
      <c r="H139" s="212"/>
      <c r="I139" s="212"/>
      <c r="J139" s="213"/>
      <c r="K139" s="212"/>
      <c r="L139" s="212"/>
      <c r="M139" s="212"/>
      <c r="N139" s="212"/>
      <c r="O139" s="212"/>
      <c r="P139" s="212"/>
      <c r="Q139" s="212"/>
      <c r="R139" s="213"/>
      <c r="S139" s="214"/>
      <c r="T139" s="214"/>
      <c r="U139" s="214"/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/>
      <c r="AF139" s="214"/>
      <c r="AG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5"/>
    </row>
    <row r="140" spans="1:44" x14ac:dyDescent="0.2">
      <c r="A140" s="178" t="s">
        <v>27</v>
      </c>
      <c r="B140" s="178" t="s">
        <v>1390</v>
      </c>
      <c r="C140" s="178" t="s">
        <v>1391</v>
      </c>
      <c r="D140" s="177" t="s">
        <v>26</v>
      </c>
      <c r="E140" s="178" t="s">
        <v>52</v>
      </c>
      <c r="F140" s="178" t="s">
        <v>30</v>
      </c>
      <c r="G140" s="204">
        <v>2010</v>
      </c>
      <c r="H140" s="202">
        <v>20</v>
      </c>
      <c r="I140" s="205"/>
      <c r="J140" s="205">
        <v>0.8</v>
      </c>
      <c r="K140" s="178">
        <v>1</v>
      </c>
      <c r="L140" s="178">
        <v>0.16</v>
      </c>
      <c r="M140" s="178">
        <v>0.16</v>
      </c>
      <c r="N140" s="178">
        <v>0.16</v>
      </c>
      <c r="O140" s="178">
        <v>0.16</v>
      </c>
      <c r="P140" s="178">
        <v>0.16</v>
      </c>
      <c r="Q140" s="178"/>
      <c r="R140" s="178">
        <v>0.15</v>
      </c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I140" s="203">
        <v>0</v>
      </c>
      <c r="AJ140" s="203">
        <v>0</v>
      </c>
      <c r="AK140" s="203">
        <v>0</v>
      </c>
      <c r="AL140" s="203">
        <v>0</v>
      </c>
      <c r="AM140" s="203">
        <v>0</v>
      </c>
      <c r="AN140" s="203">
        <v>0</v>
      </c>
      <c r="AO140" s="203">
        <v>0</v>
      </c>
      <c r="AP140" s="203">
        <v>0</v>
      </c>
      <c r="AQ140" s="203">
        <v>0</v>
      </c>
      <c r="AR140" s="203">
        <v>0</v>
      </c>
    </row>
    <row r="141" spans="1:44" x14ac:dyDescent="0.2">
      <c r="A141" s="178" t="s">
        <v>27</v>
      </c>
      <c r="B141" s="178" t="s">
        <v>1392</v>
      </c>
      <c r="C141" s="178" t="s">
        <v>1393</v>
      </c>
      <c r="D141" s="177" t="s">
        <v>26</v>
      </c>
      <c r="E141" s="178" t="s">
        <v>52</v>
      </c>
      <c r="F141" s="178" t="s">
        <v>30</v>
      </c>
      <c r="G141" s="204">
        <v>2015</v>
      </c>
      <c r="H141" s="202">
        <v>20</v>
      </c>
      <c r="I141" s="205">
        <v>8.2899999999999991</v>
      </c>
      <c r="J141" s="205">
        <v>0.82</v>
      </c>
      <c r="K141" s="178">
        <v>1</v>
      </c>
      <c r="L141" s="178">
        <v>0.16</v>
      </c>
      <c r="M141" s="178">
        <v>0.16</v>
      </c>
      <c r="N141" s="178">
        <v>0.16</v>
      </c>
      <c r="O141" s="178">
        <v>0.16</v>
      </c>
      <c r="P141" s="178">
        <v>0.16</v>
      </c>
      <c r="Q141" s="178"/>
      <c r="R141" s="178">
        <v>0.15</v>
      </c>
      <c r="S141" s="203"/>
      <c r="T141" s="203"/>
      <c r="U141" s="203"/>
      <c r="V141" s="203"/>
      <c r="W141" s="203"/>
      <c r="X141" s="203"/>
      <c r="Y141" s="203"/>
      <c r="Z141" s="203"/>
      <c r="AA141" s="203"/>
      <c r="AB141" s="203"/>
      <c r="AC141" s="203"/>
      <c r="AD141" s="203"/>
      <c r="AE141" s="203"/>
      <c r="AF141" s="203"/>
      <c r="AG141" s="203"/>
      <c r="AI141" s="203">
        <v>0</v>
      </c>
      <c r="AJ141" s="203"/>
      <c r="AK141" s="203"/>
      <c r="AL141" s="203"/>
      <c r="AM141" s="203"/>
      <c r="AN141" s="203"/>
      <c r="AO141" s="203"/>
      <c r="AP141" s="203"/>
      <c r="AQ141" s="203"/>
      <c r="AR141" s="203"/>
    </row>
    <row r="142" spans="1:44" x14ac:dyDescent="0.2">
      <c r="A142" s="178" t="s">
        <v>27</v>
      </c>
      <c r="B142" s="178" t="s">
        <v>1394</v>
      </c>
      <c r="C142" s="178" t="s">
        <v>1395</v>
      </c>
      <c r="D142" s="177" t="s">
        <v>26</v>
      </c>
      <c r="E142" s="178" t="s">
        <v>52</v>
      </c>
      <c r="F142" s="178" t="s">
        <v>30</v>
      </c>
      <c r="G142" s="204">
        <v>2020</v>
      </c>
      <c r="H142" s="202">
        <v>20</v>
      </c>
      <c r="I142" s="205">
        <v>9.5</v>
      </c>
      <c r="J142" s="205">
        <v>0.85</v>
      </c>
      <c r="K142" s="178">
        <v>1</v>
      </c>
      <c r="L142" s="178">
        <v>0.16</v>
      </c>
      <c r="M142" s="178">
        <v>0.16</v>
      </c>
      <c r="N142" s="178">
        <v>0.16</v>
      </c>
      <c r="O142" s="178">
        <v>0.16</v>
      </c>
      <c r="P142" s="178">
        <v>0.16</v>
      </c>
      <c r="Q142" s="178"/>
      <c r="R142" s="178">
        <v>0.15</v>
      </c>
      <c r="S142" s="203"/>
      <c r="T142" s="203"/>
      <c r="U142" s="203"/>
      <c r="V142" s="203"/>
      <c r="W142" s="203"/>
      <c r="X142" s="203"/>
      <c r="Y142" s="203"/>
      <c r="Z142" s="203"/>
      <c r="AA142" s="203"/>
      <c r="AB142" s="203"/>
      <c r="AC142" s="203"/>
      <c r="AD142" s="203"/>
      <c r="AE142" s="203"/>
      <c r="AF142" s="203"/>
      <c r="AG142" s="203"/>
      <c r="AI142" s="203"/>
      <c r="AJ142" s="203"/>
      <c r="AK142" s="203"/>
      <c r="AL142" s="203"/>
      <c r="AM142" s="203"/>
      <c r="AN142" s="203"/>
      <c r="AO142" s="203"/>
      <c r="AP142" s="203"/>
      <c r="AQ142" s="203"/>
      <c r="AR142" s="203"/>
    </row>
    <row r="143" spans="1:44" x14ac:dyDescent="0.2">
      <c r="A143" s="178" t="s">
        <v>27</v>
      </c>
      <c r="B143" s="178" t="s">
        <v>1396</v>
      </c>
      <c r="C143" s="178" t="s">
        <v>1397</v>
      </c>
      <c r="D143" s="177" t="s">
        <v>26</v>
      </c>
      <c r="E143" s="178" t="s">
        <v>52</v>
      </c>
      <c r="F143" s="178" t="s">
        <v>30</v>
      </c>
      <c r="G143" s="204">
        <v>2015</v>
      </c>
      <c r="H143" s="202">
        <v>20</v>
      </c>
      <c r="I143" s="205">
        <v>11.92</v>
      </c>
      <c r="J143" s="205">
        <v>0.98</v>
      </c>
      <c r="K143" s="178">
        <v>1</v>
      </c>
      <c r="L143" s="178">
        <v>0.16</v>
      </c>
      <c r="M143" s="178">
        <v>0.16</v>
      </c>
      <c r="N143" s="178">
        <v>0.16</v>
      </c>
      <c r="O143" s="178">
        <v>0.16</v>
      </c>
      <c r="P143" s="178">
        <v>0.16</v>
      </c>
      <c r="Q143" s="178"/>
      <c r="R143" s="178">
        <v>0.15</v>
      </c>
      <c r="S143" s="203"/>
      <c r="T143" s="203"/>
      <c r="U143" s="203"/>
      <c r="V143" s="203"/>
      <c r="W143" s="203"/>
      <c r="X143" s="203"/>
      <c r="Y143" s="203"/>
      <c r="Z143" s="203"/>
      <c r="AA143" s="203"/>
      <c r="AB143" s="203"/>
      <c r="AC143" s="203"/>
      <c r="AD143" s="203"/>
      <c r="AE143" s="203"/>
      <c r="AF143" s="203"/>
      <c r="AG143" s="203"/>
      <c r="AI143" s="203"/>
      <c r="AJ143" s="203"/>
      <c r="AK143" s="203"/>
      <c r="AL143" s="203"/>
      <c r="AM143" s="203"/>
      <c r="AN143" s="203"/>
      <c r="AO143" s="203"/>
      <c r="AP143" s="203"/>
      <c r="AQ143" s="203"/>
      <c r="AR143" s="203"/>
    </row>
    <row r="144" spans="1:44" x14ac:dyDescent="0.2">
      <c r="A144" s="178" t="s">
        <v>27</v>
      </c>
      <c r="B144" s="178" t="s">
        <v>1398</v>
      </c>
      <c r="C144" s="178" t="s">
        <v>1399</v>
      </c>
      <c r="D144" s="177" t="s">
        <v>26</v>
      </c>
      <c r="E144" s="178" t="s">
        <v>52</v>
      </c>
      <c r="F144" s="178" t="s">
        <v>30</v>
      </c>
      <c r="G144" s="204">
        <v>2020</v>
      </c>
      <c r="H144" s="202">
        <v>20</v>
      </c>
      <c r="I144" s="205">
        <v>12.99</v>
      </c>
      <c r="J144" s="205">
        <v>0.9</v>
      </c>
      <c r="K144" s="178">
        <v>1</v>
      </c>
      <c r="L144" s="178">
        <v>0.16</v>
      </c>
      <c r="M144" s="178">
        <v>0.16</v>
      </c>
      <c r="N144" s="178">
        <v>0.16</v>
      </c>
      <c r="O144" s="178">
        <v>0.16</v>
      </c>
      <c r="P144" s="178">
        <v>0.16</v>
      </c>
      <c r="Q144" s="178"/>
      <c r="R144" s="178">
        <v>0.15</v>
      </c>
      <c r="S144" s="203"/>
      <c r="T144" s="203"/>
      <c r="U144" s="203"/>
      <c r="V144" s="203"/>
      <c r="W144" s="203"/>
      <c r="X144" s="203"/>
      <c r="Y144" s="203"/>
      <c r="Z144" s="203"/>
      <c r="AA144" s="203"/>
      <c r="AB144" s="203"/>
      <c r="AC144" s="203"/>
      <c r="AD144" s="203"/>
      <c r="AE144" s="203"/>
      <c r="AF144" s="203"/>
      <c r="AG144" s="203"/>
      <c r="AI144" s="203"/>
      <c r="AJ144" s="203"/>
      <c r="AK144" s="203"/>
      <c r="AL144" s="203"/>
      <c r="AM144" s="203"/>
      <c r="AN144" s="203"/>
      <c r="AO144" s="203"/>
      <c r="AP144" s="203"/>
      <c r="AQ144" s="203"/>
      <c r="AR144" s="203"/>
    </row>
    <row r="145" spans="1:44" x14ac:dyDescent="0.2">
      <c r="A145" s="178" t="s">
        <v>27</v>
      </c>
      <c r="B145" s="178" t="s">
        <v>1400</v>
      </c>
      <c r="C145" s="178" t="s">
        <v>1401</v>
      </c>
      <c r="D145" s="177" t="s">
        <v>26</v>
      </c>
      <c r="E145" s="178" t="s">
        <v>52</v>
      </c>
      <c r="F145" s="178" t="s">
        <v>30</v>
      </c>
      <c r="G145" s="204">
        <v>2015</v>
      </c>
      <c r="H145" s="202">
        <v>20</v>
      </c>
      <c r="I145" s="205">
        <v>12.99</v>
      </c>
      <c r="J145" s="205">
        <v>0.96</v>
      </c>
      <c r="K145" s="178">
        <v>1</v>
      </c>
      <c r="L145" s="178">
        <v>0.16</v>
      </c>
      <c r="M145" s="178">
        <v>0.16</v>
      </c>
      <c r="N145" s="178">
        <v>0.16</v>
      </c>
      <c r="O145" s="178">
        <v>0.16</v>
      </c>
      <c r="P145" s="178">
        <v>0.16</v>
      </c>
      <c r="Q145" s="178"/>
      <c r="R145" s="178">
        <v>0.15</v>
      </c>
      <c r="S145" s="203"/>
      <c r="T145" s="203"/>
      <c r="U145" s="203"/>
      <c r="V145" s="203"/>
      <c r="W145" s="203"/>
      <c r="X145" s="203"/>
      <c r="Y145" s="203"/>
      <c r="Z145" s="203"/>
      <c r="AA145" s="203"/>
      <c r="AB145" s="203"/>
      <c r="AC145" s="203"/>
      <c r="AD145" s="203"/>
      <c r="AE145" s="203"/>
      <c r="AF145" s="203"/>
      <c r="AG145" s="203"/>
      <c r="AI145" s="203"/>
      <c r="AJ145" s="203"/>
      <c r="AK145" s="203"/>
      <c r="AL145" s="203"/>
      <c r="AM145" s="203"/>
      <c r="AN145" s="203"/>
      <c r="AO145" s="203"/>
      <c r="AP145" s="203"/>
      <c r="AQ145" s="203"/>
      <c r="AR145" s="203"/>
    </row>
    <row r="146" spans="1:44" x14ac:dyDescent="0.2">
      <c r="A146" s="178" t="s">
        <v>27</v>
      </c>
      <c r="B146" s="178" t="s">
        <v>1402</v>
      </c>
      <c r="C146" s="178" t="s">
        <v>1403</v>
      </c>
      <c r="D146" s="177" t="s">
        <v>26</v>
      </c>
      <c r="E146" s="178" t="s">
        <v>52</v>
      </c>
      <c r="F146" s="178" t="s">
        <v>30</v>
      </c>
      <c r="G146" s="204">
        <v>2010</v>
      </c>
      <c r="H146" s="202">
        <v>20</v>
      </c>
      <c r="I146" s="205">
        <v>8.36</v>
      </c>
      <c r="J146" s="205">
        <v>0.85</v>
      </c>
      <c r="K146" s="178">
        <v>1</v>
      </c>
      <c r="L146" s="178">
        <v>0.16</v>
      </c>
      <c r="M146" s="178">
        <v>0.16</v>
      </c>
      <c r="N146" s="178">
        <v>0.16</v>
      </c>
      <c r="O146" s="178">
        <v>0.16</v>
      </c>
      <c r="P146" s="178">
        <v>0.16</v>
      </c>
      <c r="Q146" s="178"/>
      <c r="R146" s="178">
        <v>0.15</v>
      </c>
      <c r="S146" s="203"/>
      <c r="T146" s="203"/>
      <c r="U146" s="203"/>
      <c r="V146" s="203"/>
      <c r="W146" s="203"/>
      <c r="X146" s="203"/>
      <c r="Y146" s="203"/>
      <c r="Z146" s="203"/>
      <c r="AA146" s="203"/>
      <c r="AB146" s="203"/>
      <c r="AC146" s="203"/>
      <c r="AD146" s="203"/>
      <c r="AE146" s="203"/>
      <c r="AF146" s="203"/>
      <c r="AG146" s="203"/>
      <c r="AI146" s="203">
        <v>0</v>
      </c>
      <c r="AJ146" s="203">
        <v>0</v>
      </c>
      <c r="AK146" s="203"/>
      <c r="AL146" s="203"/>
      <c r="AM146" s="203"/>
      <c r="AN146" s="203"/>
      <c r="AO146" s="203"/>
      <c r="AP146" s="203"/>
      <c r="AQ146" s="203"/>
      <c r="AR146" s="203"/>
    </row>
    <row r="147" spans="1:44" x14ac:dyDescent="0.2">
      <c r="A147" s="178" t="s">
        <v>27</v>
      </c>
      <c r="B147" s="178" t="s">
        <v>1404</v>
      </c>
      <c r="C147" s="178" t="s">
        <v>1405</v>
      </c>
      <c r="D147" s="177" t="s">
        <v>26</v>
      </c>
      <c r="E147" s="178" t="s">
        <v>52</v>
      </c>
      <c r="F147" s="178" t="s">
        <v>30</v>
      </c>
      <c r="G147" s="204">
        <v>2010</v>
      </c>
      <c r="H147" s="202">
        <v>20</v>
      </c>
      <c r="I147" s="205">
        <v>7.87</v>
      </c>
      <c r="J147" s="205">
        <v>0.98</v>
      </c>
      <c r="K147" s="178">
        <v>1</v>
      </c>
      <c r="L147" s="178">
        <v>0.16</v>
      </c>
      <c r="M147" s="178">
        <v>0.16</v>
      </c>
      <c r="N147" s="178">
        <v>0.16</v>
      </c>
      <c r="O147" s="178">
        <v>0.16</v>
      </c>
      <c r="P147" s="178">
        <v>0.16</v>
      </c>
      <c r="Q147" s="178"/>
      <c r="R147" s="178">
        <v>0.15</v>
      </c>
      <c r="S147" s="203"/>
      <c r="T147" s="203"/>
      <c r="U147" s="203"/>
      <c r="V147" s="203"/>
      <c r="W147" s="20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/>
      <c r="AI147" s="203">
        <v>0</v>
      </c>
      <c r="AJ147" s="203">
        <v>0</v>
      </c>
      <c r="AK147" s="203">
        <v>0</v>
      </c>
      <c r="AL147" s="203">
        <v>0</v>
      </c>
      <c r="AM147" s="203">
        <v>0</v>
      </c>
      <c r="AN147" s="203">
        <v>0</v>
      </c>
      <c r="AO147" s="203">
        <v>0</v>
      </c>
      <c r="AP147" s="203">
        <v>0</v>
      </c>
      <c r="AQ147" s="203">
        <v>0</v>
      </c>
      <c r="AR147" s="203">
        <v>0</v>
      </c>
    </row>
    <row r="148" spans="1:44" ht="15.75" customHeight="1" x14ac:dyDescent="0.2">
      <c r="A148" s="188" t="s">
        <v>1284</v>
      </c>
      <c r="B148" s="186"/>
      <c r="C148" s="186"/>
      <c r="D148" s="186"/>
      <c r="E148" s="188"/>
      <c r="F148" s="188"/>
      <c r="G148" s="211"/>
      <c r="H148" s="212"/>
      <c r="I148" s="212"/>
      <c r="J148" s="213"/>
      <c r="K148" s="212"/>
      <c r="L148" s="212"/>
      <c r="M148" s="212"/>
      <c r="N148" s="212"/>
      <c r="O148" s="212"/>
      <c r="P148" s="212"/>
      <c r="Q148" s="212"/>
      <c r="R148" s="213"/>
      <c r="S148" s="214"/>
      <c r="T148" s="214"/>
      <c r="U148" s="214"/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/>
      <c r="AF148" s="214"/>
      <c r="AG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5"/>
    </row>
    <row r="149" spans="1:44" x14ac:dyDescent="0.2">
      <c r="A149" s="178" t="s">
        <v>27</v>
      </c>
      <c r="B149" s="178" t="s">
        <v>1406</v>
      </c>
      <c r="C149" s="178" t="s">
        <v>1407</v>
      </c>
      <c r="D149" s="177" t="s">
        <v>26</v>
      </c>
      <c r="E149" s="178" t="s">
        <v>58</v>
      </c>
      <c r="F149" s="178" t="s">
        <v>30</v>
      </c>
      <c r="G149" s="204">
        <v>2010</v>
      </c>
      <c r="H149" s="202">
        <v>20</v>
      </c>
      <c r="I149" s="205"/>
      <c r="J149" s="205">
        <v>0.8</v>
      </c>
      <c r="K149" s="178">
        <v>1</v>
      </c>
      <c r="L149" s="178">
        <v>0.16</v>
      </c>
      <c r="M149" s="178">
        <v>0.16</v>
      </c>
      <c r="N149" s="178">
        <v>0.16</v>
      </c>
      <c r="O149" s="178">
        <v>0.16</v>
      </c>
      <c r="P149" s="178">
        <v>0.16</v>
      </c>
      <c r="Q149" s="178"/>
      <c r="R149" s="178">
        <v>0.45</v>
      </c>
      <c r="S149" s="206"/>
      <c r="T149" s="206"/>
      <c r="U149" s="206"/>
      <c r="V149" s="206"/>
      <c r="W149" s="20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/>
      <c r="AI149" s="203"/>
      <c r="AJ149" s="203"/>
      <c r="AK149" s="203">
        <v>0</v>
      </c>
      <c r="AL149" s="203">
        <v>0</v>
      </c>
      <c r="AM149" s="203">
        <v>0</v>
      </c>
      <c r="AN149" s="203">
        <v>0</v>
      </c>
      <c r="AO149" s="203">
        <v>0</v>
      </c>
      <c r="AP149" s="203">
        <v>0</v>
      </c>
      <c r="AQ149" s="203">
        <v>0</v>
      </c>
      <c r="AR149" s="203">
        <v>0</v>
      </c>
    </row>
    <row r="150" spans="1:44" x14ac:dyDescent="0.2">
      <c r="A150" s="178" t="s">
        <v>27</v>
      </c>
      <c r="B150" s="178" t="s">
        <v>1408</v>
      </c>
      <c r="C150" s="178" t="s">
        <v>1409</v>
      </c>
      <c r="D150" s="177" t="s">
        <v>26</v>
      </c>
      <c r="E150" s="178" t="s">
        <v>58</v>
      </c>
      <c r="F150" s="178" t="s">
        <v>30</v>
      </c>
      <c r="G150" s="204">
        <v>2010</v>
      </c>
      <c r="H150" s="202">
        <v>20</v>
      </c>
      <c r="I150" s="205">
        <v>6.39</v>
      </c>
      <c r="J150" s="205">
        <v>0.8</v>
      </c>
      <c r="K150" s="178">
        <v>1</v>
      </c>
      <c r="L150" s="178">
        <v>0.16</v>
      </c>
      <c r="M150" s="178">
        <v>0.16</v>
      </c>
      <c r="N150" s="178">
        <v>0.16</v>
      </c>
      <c r="O150" s="178">
        <v>0.16</v>
      </c>
      <c r="P150" s="178">
        <v>0.16</v>
      </c>
      <c r="Q150" s="178"/>
      <c r="R150" s="178">
        <v>0.45</v>
      </c>
      <c r="S150" s="203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/>
      <c r="AI150" s="203"/>
      <c r="AJ150" s="203"/>
      <c r="AK150" s="203">
        <v>0</v>
      </c>
      <c r="AL150" s="203">
        <v>0</v>
      </c>
      <c r="AM150" s="203">
        <v>0</v>
      </c>
      <c r="AN150" s="203">
        <v>0</v>
      </c>
      <c r="AO150" s="203">
        <v>0</v>
      </c>
      <c r="AP150" s="203">
        <v>0</v>
      </c>
      <c r="AQ150" s="203">
        <v>0</v>
      </c>
      <c r="AR150" s="203">
        <v>0</v>
      </c>
    </row>
    <row r="151" spans="1:44" x14ac:dyDescent="0.2">
      <c r="A151" s="178" t="s">
        <v>27</v>
      </c>
      <c r="B151" s="178" t="s">
        <v>1410</v>
      </c>
      <c r="C151" s="178" t="s">
        <v>1411</v>
      </c>
      <c r="D151" s="177" t="s">
        <v>26</v>
      </c>
      <c r="E151" s="178" t="s">
        <v>58</v>
      </c>
      <c r="F151" s="178" t="s">
        <v>30</v>
      </c>
      <c r="G151" s="204">
        <v>2015</v>
      </c>
      <c r="H151" s="202">
        <v>20</v>
      </c>
      <c r="I151" s="205">
        <v>6.88</v>
      </c>
      <c r="J151" s="205">
        <v>0.83</v>
      </c>
      <c r="K151" s="178">
        <v>1</v>
      </c>
      <c r="L151" s="178">
        <v>0.16</v>
      </c>
      <c r="M151" s="178">
        <v>0.16</v>
      </c>
      <c r="N151" s="178">
        <v>0.16</v>
      </c>
      <c r="O151" s="178">
        <v>0.16</v>
      </c>
      <c r="P151" s="178">
        <v>0.16</v>
      </c>
      <c r="Q151" s="178"/>
      <c r="R151" s="178">
        <v>0.45</v>
      </c>
      <c r="S151" s="203"/>
      <c r="T151" s="203"/>
      <c r="U151" s="203"/>
      <c r="V151" s="203"/>
      <c r="W151" s="20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/>
      <c r="AI151" s="203"/>
      <c r="AJ151" s="203"/>
      <c r="AK151" s="203"/>
      <c r="AL151" s="203"/>
      <c r="AM151" s="203"/>
      <c r="AN151" s="203"/>
      <c r="AO151" s="203"/>
      <c r="AP151" s="203"/>
      <c r="AQ151" s="203"/>
      <c r="AR151" s="203"/>
    </row>
    <row r="152" spans="1:44" x14ac:dyDescent="0.2">
      <c r="A152" s="178" t="s">
        <v>27</v>
      </c>
      <c r="B152" s="178" t="s">
        <v>1412</v>
      </c>
      <c r="C152" s="178" t="s">
        <v>1413</v>
      </c>
      <c r="D152" s="177" t="s">
        <v>26</v>
      </c>
      <c r="E152" s="178" t="s">
        <v>58</v>
      </c>
      <c r="F152" s="178" t="s">
        <v>30</v>
      </c>
      <c r="G152" s="204">
        <v>2010</v>
      </c>
      <c r="H152" s="202">
        <v>20</v>
      </c>
      <c r="I152" s="205">
        <v>7.38</v>
      </c>
      <c r="J152" s="205">
        <v>0.85</v>
      </c>
      <c r="K152" s="178">
        <v>1</v>
      </c>
      <c r="L152" s="178">
        <v>0.16</v>
      </c>
      <c r="M152" s="178">
        <v>0.16</v>
      </c>
      <c r="N152" s="178">
        <v>0.16</v>
      </c>
      <c r="O152" s="178">
        <v>0.16</v>
      </c>
      <c r="P152" s="178">
        <v>0.16</v>
      </c>
      <c r="Q152" s="178"/>
      <c r="R152" s="178">
        <v>0.45</v>
      </c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</row>
    <row r="153" spans="1:44" x14ac:dyDescent="0.2">
      <c r="A153" s="178" t="s">
        <v>27</v>
      </c>
      <c r="B153" s="178" t="s">
        <v>1414</v>
      </c>
      <c r="C153" s="178" t="s">
        <v>1415</v>
      </c>
      <c r="D153" s="177" t="s">
        <v>26</v>
      </c>
      <c r="E153" s="178" t="s">
        <v>58</v>
      </c>
      <c r="F153" s="178" t="s">
        <v>30</v>
      </c>
      <c r="G153" s="204">
        <v>2010</v>
      </c>
      <c r="H153" s="202">
        <v>20</v>
      </c>
      <c r="I153" s="205">
        <v>9.34</v>
      </c>
      <c r="J153" s="205">
        <v>0.98</v>
      </c>
      <c r="K153" s="178">
        <v>1</v>
      </c>
      <c r="L153" s="178">
        <v>0.16</v>
      </c>
      <c r="M153" s="178">
        <v>0.16</v>
      </c>
      <c r="N153" s="178">
        <v>0.16</v>
      </c>
      <c r="O153" s="178">
        <v>0.16</v>
      </c>
      <c r="P153" s="178">
        <v>0.16</v>
      </c>
      <c r="Q153" s="178"/>
      <c r="R153" s="178">
        <v>0.45</v>
      </c>
      <c r="S153" s="203"/>
      <c r="T153" s="203"/>
      <c r="U153" s="203"/>
      <c r="V153" s="203"/>
      <c r="W153" s="20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/>
      <c r="AI153" s="203"/>
      <c r="AJ153" s="203"/>
      <c r="AK153" s="203"/>
      <c r="AL153" s="203"/>
      <c r="AM153" s="203"/>
      <c r="AN153" s="203"/>
      <c r="AO153" s="203"/>
      <c r="AP153" s="203"/>
      <c r="AQ153" s="203"/>
      <c r="AR153" s="203"/>
    </row>
    <row r="154" spans="1:44" ht="15.75" customHeight="1" x14ac:dyDescent="0.2">
      <c r="A154" s="188" t="s">
        <v>1285</v>
      </c>
      <c r="B154" s="186"/>
      <c r="C154" s="186"/>
      <c r="D154" s="186"/>
      <c r="E154" s="188"/>
      <c r="F154" s="188"/>
      <c r="G154" s="211"/>
      <c r="H154" s="212"/>
      <c r="I154" s="212"/>
      <c r="J154" s="213"/>
      <c r="K154" s="212"/>
      <c r="L154" s="212"/>
      <c r="M154" s="212"/>
      <c r="N154" s="212"/>
      <c r="O154" s="212"/>
      <c r="P154" s="212"/>
      <c r="Q154" s="212"/>
      <c r="R154" s="213"/>
      <c r="S154" s="214"/>
      <c r="T154" s="214"/>
      <c r="U154" s="214"/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/>
      <c r="AF154" s="214"/>
      <c r="AG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5"/>
    </row>
    <row r="155" spans="1:44" x14ac:dyDescent="0.2">
      <c r="A155" s="178" t="s">
        <v>27</v>
      </c>
      <c r="B155" s="178" t="s">
        <v>1416</v>
      </c>
      <c r="C155" s="178" t="s">
        <v>1417</v>
      </c>
      <c r="D155" s="177" t="s">
        <v>26</v>
      </c>
      <c r="E155" s="178" t="s">
        <v>60</v>
      </c>
      <c r="F155" s="178" t="s">
        <v>30</v>
      </c>
      <c r="G155" s="204">
        <v>2010</v>
      </c>
      <c r="H155" s="202">
        <v>20</v>
      </c>
      <c r="I155" s="205"/>
      <c r="J155" s="205">
        <v>0.78</v>
      </c>
      <c r="K155" s="178">
        <v>1</v>
      </c>
      <c r="L155" s="178">
        <v>0.16</v>
      </c>
      <c r="M155" s="178">
        <v>0.16</v>
      </c>
      <c r="N155" s="178">
        <v>0.16</v>
      </c>
      <c r="O155" s="178">
        <v>0.16</v>
      </c>
      <c r="P155" s="178">
        <v>0.16</v>
      </c>
      <c r="Q155" s="178"/>
      <c r="R155" s="178">
        <v>0.45</v>
      </c>
      <c r="S155" s="206"/>
      <c r="T155" s="206"/>
      <c r="U155" s="20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/>
      <c r="AI155" s="203"/>
      <c r="AJ155" s="203"/>
      <c r="AK155" s="203">
        <v>0</v>
      </c>
      <c r="AL155" s="203">
        <v>0</v>
      </c>
      <c r="AM155" s="203">
        <v>0</v>
      </c>
      <c r="AN155" s="203">
        <v>0</v>
      </c>
      <c r="AO155" s="203">
        <v>0</v>
      </c>
      <c r="AP155" s="203">
        <v>0</v>
      </c>
      <c r="AQ155" s="203">
        <v>0</v>
      </c>
      <c r="AR155" s="203">
        <v>0</v>
      </c>
    </row>
    <row r="156" spans="1:44" x14ac:dyDescent="0.2">
      <c r="A156" s="178" t="s">
        <v>27</v>
      </c>
      <c r="B156" s="178" t="s">
        <v>1418</v>
      </c>
      <c r="C156" s="178" t="s">
        <v>1419</v>
      </c>
      <c r="D156" s="177" t="s">
        <v>26</v>
      </c>
      <c r="E156" s="178" t="s">
        <v>60</v>
      </c>
      <c r="F156" s="178" t="s">
        <v>30</v>
      </c>
      <c r="G156" s="204">
        <v>2010</v>
      </c>
      <c r="H156" s="202">
        <v>20</v>
      </c>
      <c r="I156" s="205">
        <v>4.92</v>
      </c>
      <c r="J156" s="205">
        <v>0.78</v>
      </c>
      <c r="K156" s="178">
        <v>1</v>
      </c>
      <c r="L156" s="178">
        <v>0.16</v>
      </c>
      <c r="M156" s="178">
        <v>0.16</v>
      </c>
      <c r="N156" s="178">
        <v>0.16</v>
      </c>
      <c r="O156" s="178">
        <v>0.16</v>
      </c>
      <c r="P156" s="178">
        <v>0.16</v>
      </c>
      <c r="Q156" s="178"/>
      <c r="R156" s="178">
        <v>0.45</v>
      </c>
      <c r="S156" s="203"/>
      <c r="T156" s="203"/>
      <c r="U156" s="203"/>
      <c r="V156" s="203"/>
      <c r="W156" s="20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</row>
    <row r="157" spans="1:44" x14ac:dyDescent="0.2">
      <c r="A157" s="178" t="s">
        <v>27</v>
      </c>
      <c r="B157" s="178" t="s">
        <v>1420</v>
      </c>
      <c r="C157" s="178" t="s">
        <v>1421</v>
      </c>
      <c r="D157" s="177" t="s">
        <v>26</v>
      </c>
      <c r="E157" s="178" t="s">
        <v>60</v>
      </c>
      <c r="F157" s="178" t="s">
        <v>30</v>
      </c>
      <c r="G157" s="204">
        <v>2010</v>
      </c>
      <c r="H157" s="202">
        <v>20</v>
      </c>
      <c r="I157" s="205">
        <v>4.92</v>
      </c>
      <c r="J157" s="205">
        <v>0.8</v>
      </c>
      <c r="K157" s="178">
        <v>1</v>
      </c>
      <c r="L157" s="178">
        <v>0.16</v>
      </c>
      <c r="M157" s="178">
        <v>0.16</v>
      </c>
      <c r="N157" s="178">
        <v>0.16</v>
      </c>
      <c r="O157" s="178">
        <v>0.16</v>
      </c>
      <c r="P157" s="178">
        <v>0.16</v>
      </c>
      <c r="Q157" s="178"/>
      <c r="R157" s="178">
        <v>0.45</v>
      </c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</row>
    <row r="158" spans="1:44" x14ac:dyDescent="0.2">
      <c r="A158" s="178" t="s">
        <v>27</v>
      </c>
      <c r="B158" s="178" t="s">
        <v>1422</v>
      </c>
      <c r="C158" s="178" t="s">
        <v>1423</v>
      </c>
      <c r="D158" s="177" t="s">
        <v>26</v>
      </c>
      <c r="E158" s="178" t="s">
        <v>60</v>
      </c>
      <c r="F158" s="178" t="s">
        <v>30</v>
      </c>
      <c r="G158" s="204">
        <v>2010</v>
      </c>
      <c r="H158" s="202">
        <v>20</v>
      </c>
      <c r="I158" s="205">
        <v>5.41</v>
      </c>
      <c r="J158" s="205">
        <v>0.9</v>
      </c>
      <c r="K158" s="178">
        <v>1</v>
      </c>
      <c r="L158" s="178">
        <v>0.16</v>
      </c>
      <c r="M158" s="178">
        <v>0.16</v>
      </c>
      <c r="N158" s="178">
        <v>0.16</v>
      </c>
      <c r="O158" s="178">
        <v>0.16</v>
      </c>
      <c r="P158" s="178">
        <v>0.16</v>
      </c>
      <c r="Q158" s="178"/>
      <c r="R158" s="178">
        <v>0.45</v>
      </c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</row>
    <row r="159" spans="1:44" x14ac:dyDescent="0.2">
      <c r="A159" s="178" t="s">
        <v>27</v>
      </c>
      <c r="B159" s="178" t="s">
        <v>1424</v>
      </c>
      <c r="C159" s="178" t="s">
        <v>1425</v>
      </c>
      <c r="D159" s="177" t="s">
        <v>26</v>
      </c>
      <c r="E159" s="178" t="s">
        <v>60</v>
      </c>
      <c r="F159" s="178" t="s">
        <v>30</v>
      </c>
      <c r="G159" s="204">
        <v>2010</v>
      </c>
      <c r="H159" s="202">
        <v>20</v>
      </c>
      <c r="I159" s="205">
        <v>6.29</v>
      </c>
      <c r="J159" s="205">
        <v>0.95</v>
      </c>
      <c r="K159" s="178">
        <v>1</v>
      </c>
      <c r="L159" s="178">
        <v>0.16</v>
      </c>
      <c r="M159" s="178">
        <v>0.16</v>
      </c>
      <c r="N159" s="178">
        <v>0.16</v>
      </c>
      <c r="O159" s="178">
        <v>0.16</v>
      </c>
      <c r="P159" s="178">
        <v>0.16</v>
      </c>
      <c r="Q159" s="178"/>
      <c r="R159" s="178">
        <v>0.45</v>
      </c>
      <c r="S159" s="203"/>
      <c r="T159" s="203"/>
      <c r="U159" s="203"/>
      <c r="V159" s="203"/>
      <c r="W159" s="20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</row>
    <row r="160" spans="1:44" x14ac:dyDescent="0.2">
      <c r="A160" s="178" t="s">
        <v>27</v>
      </c>
      <c r="B160" s="178" t="s">
        <v>1426</v>
      </c>
      <c r="C160" s="178" t="s">
        <v>1427</v>
      </c>
      <c r="D160" s="177" t="s">
        <v>26</v>
      </c>
      <c r="E160" s="178" t="s">
        <v>60</v>
      </c>
      <c r="F160" s="178" t="s">
        <v>30</v>
      </c>
      <c r="G160" s="204">
        <v>2010</v>
      </c>
      <c r="H160" s="202">
        <v>20</v>
      </c>
      <c r="I160" s="205">
        <v>7.38</v>
      </c>
      <c r="J160" s="205">
        <v>0.98</v>
      </c>
      <c r="K160" s="178">
        <v>1</v>
      </c>
      <c r="L160" s="178">
        <v>0.16</v>
      </c>
      <c r="M160" s="178">
        <v>0.16</v>
      </c>
      <c r="N160" s="178">
        <v>0.16</v>
      </c>
      <c r="O160" s="178">
        <v>0.16</v>
      </c>
      <c r="P160" s="178">
        <v>0.16</v>
      </c>
      <c r="Q160" s="178"/>
      <c r="R160" s="178">
        <v>0.45</v>
      </c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</row>
    <row r="161" spans="1:44" ht="15.75" customHeight="1" x14ac:dyDescent="0.2">
      <c r="A161" s="188" t="s">
        <v>1286</v>
      </c>
      <c r="B161" s="186"/>
      <c r="C161" s="186"/>
      <c r="D161" s="186"/>
      <c r="E161" s="188"/>
      <c r="F161" s="188"/>
      <c r="G161" s="211"/>
      <c r="H161" s="212"/>
      <c r="I161" s="212"/>
      <c r="J161" s="213"/>
      <c r="K161" s="212"/>
      <c r="L161" s="212"/>
      <c r="M161" s="212"/>
      <c r="N161" s="212"/>
      <c r="O161" s="212"/>
      <c r="P161" s="212"/>
      <c r="Q161" s="212"/>
      <c r="R161" s="213"/>
      <c r="S161" s="214"/>
      <c r="T161" s="214"/>
      <c r="U161" s="214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/>
      <c r="AF161" s="214"/>
      <c r="AG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5"/>
    </row>
    <row r="162" spans="1:44" x14ac:dyDescent="0.2">
      <c r="A162" s="178" t="s">
        <v>27</v>
      </c>
      <c r="B162" s="178" t="s">
        <v>1428</v>
      </c>
      <c r="C162" s="178" t="s">
        <v>1429</v>
      </c>
      <c r="D162" s="177" t="s">
        <v>26</v>
      </c>
      <c r="E162" s="178" t="s">
        <v>55</v>
      </c>
      <c r="F162" s="178" t="s">
        <v>30</v>
      </c>
      <c r="G162" s="204">
        <v>2010</v>
      </c>
      <c r="H162" s="202">
        <v>20</v>
      </c>
      <c r="I162" s="205"/>
      <c r="J162" s="205">
        <v>0.82</v>
      </c>
      <c r="K162" s="178">
        <v>1</v>
      </c>
      <c r="L162" s="178">
        <v>0.16</v>
      </c>
      <c r="M162" s="178">
        <v>0.16</v>
      </c>
      <c r="N162" s="178">
        <v>0.16</v>
      </c>
      <c r="O162" s="178">
        <v>0.16</v>
      </c>
      <c r="P162" s="178">
        <v>0.16</v>
      </c>
      <c r="Q162" s="178"/>
      <c r="R162" s="178">
        <v>0.18</v>
      </c>
      <c r="S162" s="206"/>
      <c r="T162" s="206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I162" s="203">
        <v>0</v>
      </c>
      <c r="AJ162" s="203">
        <v>0</v>
      </c>
      <c r="AK162" s="203">
        <v>0</v>
      </c>
      <c r="AL162" s="203">
        <v>0</v>
      </c>
      <c r="AM162" s="203">
        <v>0</v>
      </c>
      <c r="AN162" s="203">
        <v>0</v>
      </c>
      <c r="AO162" s="203">
        <v>0</v>
      </c>
      <c r="AP162" s="203">
        <v>0</v>
      </c>
      <c r="AQ162" s="203">
        <v>0</v>
      </c>
      <c r="AR162" s="203">
        <v>0</v>
      </c>
    </row>
    <row r="163" spans="1:44" x14ac:dyDescent="0.2">
      <c r="A163" s="178" t="s">
        <v>27</v>
      </c>
      <c r="B163" s="178" t="s">
        <v>1430</v>
      </c>
      <c r="C163" s="178" t="s">
        <v>1431</v>
      </c>
      <c r="D163" s="177" t="s">
        <v>26</v>
      </c>
      <c r="E163" s="178" t="s">
        <v>55</v>
      </c>
      <c r="F163" s="178" t="s">
        <v>30</v>
      </c>
      <c r="G163" s="204">
        <v>2015</v>
      </c>
      <c r="H163" s="202">
        <v>20</v>
      </c>
      <c r="I163" s="205">
        <v>6.88</v>
      </c>
      <c r="J163" s="205">
        <v>0.83</v>
      </c>
      <c r="K163" s="178">
        <v>1</v>
      </c>
      <c r="L163" s="178">
        <v>0.16</v>
      </c>
      <c r="M163" s="178">
        <v>0.16</v>
      </c>
      <c r="N163" s="178">
        <v>0.16</v>
      </c>
      <c r="O163" s="178">
        <v>0.16</v>
      </c>
      <c r="P163" s="178">
        <v>0.16</v>
      </c>
      <c r="Q163" s="178"/>
      <c r="R163" s="178">
        <v>0.18</v>
      </c>
      <c r="S163" s="203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/>
      <c r="AI163" s="203">
        <v>0</v>
      </c>
      <c r="AJ163" s="203"/>
      <c r="AK163" s="203"/>
      <c r="AL163" s="203">
        <v>0</v>
      </c>
      <c r="AM163" s="203">
        <v>0</v>
      </c>
      <c r="AN163" s="203">
        <v>0</v>
      </c>
      <c r="AO163" s="203">
        <v>0</v>
      </c>
      <c r="AP163" s="203">
        <v>0</v>
      </c>
      <c r="AQ163" s="203">
        <v>0</v>
      </c>
      <c r="AR163" s="203">
        <v>0</v>
      </c>
    </row>
    <row r="164" spans="1:44" x14ac:dyDescent="0.2">
      <c r="A164" s="178" t="s">
        <v>27</v>
      </c>
      <c r="B164" s="178" t="s">
        <v>400</v>
      </c>
      <c r="C164" s="178" t="s">
        <v>401</v>
      </c>
      <c r="D164" s="177" t="s">
        <v>26</v>
      </c>
      <c r="E164" s="178" t="s">
        <v>55</v>
      </c>
      <c r="F164" s="178" t="s">
        <v>30</v>
      </c>
      <c r="G164" s="204">
        <v>2010</v>
      </c>
      <c r="H164" s="202">
        <v>20</v>
      </c>
      <c r="I164" s="205">
        <v>9.34</v>
      </c>
      <c r="J164" s="205">
        <v>0.85</v>
      </c>
      <c r="K164" s="178">
        <v>1</v>
      </c>
      <c r="L164" s="178">
        <v>0.16</v>
      </c>
      <c r="M164" s="178">
        <v>0.16</v>
      </c>
      <c r="N164" s="178">
        <v>0.16</v>
      </c>
      <c r="O164" s="178">
        <v>0.16</v>
      </c>
      <c r="P164" s="178">
        <v>0.16</v>
      </c>
      <c r="Q164" s="178"/>
      <c r="R164" s="178">
        <v>0.18</v>
      </c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/>
      <c r="AI164" s="203">
        <v>0</v>
      </c>
      <c r="AJ164" s="203"/>
      <c r="AK164" s="203"/>
      <c r="AL164" s="203">
        <v>0</v>
      </c>
      <c r="AM164" s="203">
        <v>0</v>
      </c>
      <c r="AN164" s="203">
        <v>0</v>
      </c>
      <c r="AO164" s="203">
        <v>0</v>
      </c>
      <c r="AP164" s="203">
        <v>0</v>
      </c>
      <c r="AQ164" s="203">
        <v>0</v>
      </c>
      <c r="AR164" s="203">
        <v>0</v>
      </c>
    </row>
    <row r="165" spans="1:44" x14ac:dyDescent="0.2">
      <c r="A165" s="178" t="s">
        <v>27</v>
      </c>
      <c r="B165" s="178" t="s">
        <v>402</v>
      </c>
      <c r="C165" s="178" t="s">
        <v>403</v>
      </c>
      <c r="D165" s="177" t="s">
        <v>26</v>
      </c>
      <c r="E165" s="178" t="s">
        <v>55</v>
      </c>
      <c r="F165" s="178" t="s">
        <v>30</v>
      </c>
      <c r="G165" s="204">
        <v>2010</v>
      </c>
      <c r="H165" s="202">
        <v>20</v>
      </c>
      <c r="I165" s="205">
        <v>9.34</v>
      </c>
      <c r="J165" s="205">
        <v>0.98</v>
      </c>
      <c r="K165" s="178">
        <v>1</v>
      </c>
      <c r="L165" s="178">
        <v>0.16</v>
      </c>
      <c r="M165" s="178">
        <v>0.16</v>
      </c>
      <c r="N165" s="178">
        <v>0.16</v>
      </c>
      <c r="O165" s="178">
        <v>0.16</v>
      </c>
      <c r="P165" s="178">
        <v>0.16</v>
      </c>
      <c r="Q165" s="178"/>
      <c r="R165" s="178">
        <v>0.18</v>
      </c>
      <c r="S165" s="203"/>
      <c r="T165" s="203"/>
      <c r="U165" s="203"/>
      <c r="V165" s="203"/>
      <c r="W165" s="20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/>
      <c r="AI165" s="203">
        <v>0</v>
      </c>
      <c r="AJ165" s="203"/>
      <c r="AK165" s="203"/>
      <c r="AL165" s="203">
        <v>0</v>
      </c>
      <c r="AM165" s="203">
        <v>0</v>
      </c>
      <c r="AN165" s="203">
        <v>0</v>
      </c>
      <c r="AO165" s="203">
        <v>0</v>
      </c>
      <c r="AP165" s="203">
        <v>0</v>
      </c>
      <c r="AQ165" s="203">
        <v>0</v>
      </c>
      <c r="AR165" s="203">
        <v>0</v>
      </c>
    </row>
    <row r="166" spans="1:44" ht="15.75" customHeight="1" x14ac:dyDescent="0.2">
      <c r="A166" s="188" t="s">
        <v>1287</v>
      </c>
      <c r="B166" s="186"/>
      <c r="C166" s="186"/>
      <c r="D166" s="186"/>
      <c r="E166" s="188"/>
      <c r="F166" s="188"/>
      <c r="G166" s="211"/>
      <c r="H166" s="212"/>
      <c r="I166" s="212"/>
      <c r="J166" s="213"/>
      <c r="K166" s="212"/>
      <c r="L166" s="212"/>
      <c r="M166" s="212"/>
      <c r="N166" s="212"/>
      <c r="O166" s="212"/>
      <c r="P166" s="212"/>
      <c r="Q166" s="212"/>
      <c r="R166" s="213"/>
      <c r="S166" s="214"/>
      <c r="T166" s="214"/>
      <c r="U166" s="214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/>
      <c r="AF166" s="214"/>
      <c r="AG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5"/>
    </row>
    <row r="167" spans="1:44" x14ac:dyDescent="0.2">
      <c r="A167" s="178" t="s">
        <v>27</v>
      </c>
      <c r="B167" s="178" t="s">
        <v>1432</v>
      </c>
      <c r="C167" s="178" t="s">
        <v>1433</v>
      </c>
      <c r="D167" s="177" t="s">
        <v>26</v>
      </c>
      <c r="E167" s="178" t="s">
        <v>55</v>
      </c>
      <c r="F167" s="178" t="s">
        <v>30</v>
      </c>
      <c r="G167" s="204">
        <v>2010</v>
      </c>
      <c r="H167" s="202">
        <v>20</v>
      </c>
      <c r="I167" s="205"/>
      <c r="J167" s="205">
        <v>0.8</v>
      </c>
      <c r="K167" s="178">
        <v>1</v>
      </c>
      <c r="L167" s="178">
        <v>0.16</v>
      </c>
      <c r="M167" s="178">
        <v>0.16</v>
      </c>
      <c r="N167" s="178">
        <v>0.16</v>
      </c>
      <c r="O167" s="178">
        <v>0.16</v>
      </c>
      <c r="P167" s="178">
        <v>0.16</v>
      </c>
      <c r="Q167" s="178"/>
      <c r="R167" s="178">
        <v>0.18</v>
      </c>
      <c r="S167" s="206"/>
      <c r="T167" s="206"/>
      <c r="U167" s="20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/>
      <c r="AI167" s="203">
        <v>0</v>
      </c>
      <c r="AJ167" s="203">
        <v>0</v>
      </c>
      <c r="AK167" s="203">
        <v>0</v>
      </c>
      <c r="AL167" s="203">
        <v>0</v>
      </c>
      <c r="AM167" s="203">
        <v>0</v>
      </c>
      <c r="AN167" s="203">
        <v>0</v>
      </c>
      <c r="AO167" s="203">
        <v>0</v>
      </c>
      <c r="AP167" s="203">
        <v>0</v>
      </c>
      <c r="AQ167" s="203">
        <v>0</v>
      </c>
      <c r="AR167" s="203">
        <v>0</v>
      </c>
    </row>
    <row r="168" spans="1:44" x14ac:dyDescent="0.2">
      <c r="A168" s="178" t="s">
        <v>27</v>
      </c>
      <c r="B168" s="178" t="s">
        <v>1434</v>
      </c>
      <c r="C168" s="178" t="s">
        <v>1435</v>
      </c>
      <c r="D168" s="177" t="s">
        <v>26</v>
      </c>
      <c r="E168" s="178" t="s">
        <v>55</v>
      </c>
      <c r="F168" s="178" t="s">
        <v>30</v>
      </c>
      <c r="G168" s="204">
        <v>2015</v>
      </c>
      <c r="H168" s="202">
        <v>20</v>
      </c>
      <c r="I168" s="205">
        <v>13.71</v>
      </c>
      <c r="J168" s="205">
        <v>0.85</v>
      </c>
      <c r="K168" s="178">
        <v>1</v>
      </c>
      <c r="L168" s="178">
        <v>0.16</v>
      </c>
      <c r="M168" s="178">
        <v>0.16</v>
      </c>
      <c r="N168" s="178">
        <v>0.16</v>
      </c>
      <c r="O168" s="178">
        <v>0.16</v>
      </c>
      <c r="P168" s="178">
        <v>0.16</v>
      </c>
      <c r="Q168" s="178"/>
      <c r="R168" s="178">
        <v>0.18</v>
      </c>
      <c r="S168" s="203"/>
      <c r="T168" s="203"/>
      <c r="U168" s="203"/>
      <c r="V168" s="203"/>
      <c r="W168" s="20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/>
      <c r="AI168" s="203">
        <v>0</v>
      </c>
      <c r="AJ168" s="203"/>
      <c r="AK168" s="203"/>
      <c r="AL168" s="203">
        <v>0</v>
      </c>
      <c r="AM168" s="203">
        <v>0</v>
      </c>
      <c r="AN168" s="203">
        <v>0</v>
      </c>
      <c r="AO168" s="203">
        <v>0</v>
      </c>
      <c r="AP168" s="203">
        <v>0</v>
      </c>
      <c r="AQ168" s="203">
        <v>0</v>
      </c>
      <c r="AR168" s="203">
        <v>0</v>
      </c>
    </row>
    <row r="169" spans="1:44" x14ac:dyDescent="0.2">
      <c r="A169" s="178" t="s">
        <v>27</v>
      </c>
      <c r="B169" s="178" t="s">
        <v>407</v>
      </c>
      <c r="C169" s="178" t="s">
        <v>408</v>
      </c>
      <c r="D169" s="177" t="s">
        <v>26</v>
      </c>
      <c r="E169" s="178" t="s">
        <v>55</v>
      </c>
      <c r="F169" s="178" t="s">
        <v>30</v>
      </c>
      <c r="G169" s="204">
        <v>2010</v>
      </c>
      <c r="H169" s="202">
        <v>20</v>
      </c>
      <c r="I169" s="205">
        <v>13.71</v>
      </c>
      <c r="J169" s="205">
        <v>0.85</v>
      </c>
      <c r="K169" s="178">
        <v>1</v>
      </c>
      <c r="L169" s="178">
        <v>0.16</v>
      </c>
      <c r="M169" s="178">
        <v>0.16</v>
      </c>
      <c r="N169" s="178">
        <v>0.16</v>
      </c>
      <c r="O169" s="178">
        <v>0.16</v>
      </c>
      <c r="P169" s="178">
        <v>0.16</v>
      </c>
      <c r="Q169" s="178"/>
      <c r="R169" s="178">
        <v>0.18</v>
      </c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/>
      <c r="AI169" s="203">
        <v>0</v>
      </c>
      <c r="AJ169" s="203"/>
      <c r="AK169" s="203"/>
      <c r="AL169" s="203">
        <v>0</v>
      </c>
      <c r="AM169" s="203">
        <v>0</v>
      </c>
      <c r="AN169" s="203">
        <v>0</v>
      </c>
      <c r="AO169" s="203">
        <v>0</v>
      </c>
      <c r="AP169" s="203">
        <v>0</v>
      </c>
      <c r="AQ169" s="203">
        <v>0</v>
      </c>
      <c r="AR169" s="203">
        <v>0</v>
      </c>
    </row>
    <row r="170" spans="1:44" x14ac:dyDescent="0.2">
      <c r="A170" s="178" t="s">
        <v>27</v>
      </c>
      <c r="B170" s="178" t="s">
        <v>409</v>
      </c>
      <c r="C170" s="178" t="s">
        <v>410</v>
      </c>
      <c r="D170" s="177" t="s">
        <v>26</v>
      </c>
      <c r="E170" s="178" t="s">
        <v>55</v>
      </c>
      <c r="F170" s="178" t="s">
        <v>30</v>
      </c>
      <c r="G170" s="204">
        <v>2010</v>
      </c>
      <c r="H170" s="202">
        <v>20</v>
      </c>
      <c r="I170" s="205">
        <v>17.39</v>
      </c>
      <c r="J170" s="205">
        <v>0.98</v>
      </c>
      <c r="K170" s="178">
        <v>1</v>
      </c>
      <c r="L170" s="178">
        <v>0.16</v>
      </c>
      <c r="M170" s="178">
        <v>0.16</v>
      </c>
      <c r="N170" s="178">
        <v>0.16</v>
      </c>
      <c r="O170" s="178">
        <v>0.16</v>
      </c>
      <c r="P170" s="178">
        <v>0.16</v>
      </c>
      <c r="Q170" s="178"/>
      <c r="R170" s="178">
        <v>0.18</v>
      </c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/>
      <c r="AI170" s="203">
        <v>0</v>
      </c>
      <c r="AJ170" s="203"/>
      <c r="AK170" s="203"/>
      <c r="AL170" s="203">
        <v>0</v>
      </c>
      <c r="AM170" s="203">
        <v>0</v>
      </c>
      <c r="AN170" s="203">
        <v>0</v>
      </c>
      <c r="AO170" s="203">
        <v>0</v>
      </c>
      <c r="AP170" s="203">
        <v>0</v>
      </c>
      <c r="AQ170" s="203">
        <v>0</v>
      </c>
      <c r="AR170" s="203">
        <v>0</v>
      </c>
    </row>
    <row r="171" spans="1:44" ht="15.75" customHeight="1" x14ac:dyDescent="0.2">
      <c r="A171" s="188" t="s">
        <v>1288</v>
      </c>
      <c r="B171" s="186"/>
      <c r="C171" s="186"/>
      <c r="D171" s="186"/>
      <c r="E171" s="188"/>
      <c r="F171" s="188"/>
      <c r="G171" s="211"/>
      <c r="H171" s="212"/>
      <c r="I171" s="212"/>
      <c r="J171" s="213"/>
      <c r="K171" s="212"/>
      <c r="L171" s="212"/>
      <c r="M171" s="212"/>
      <c r="N171" s="212"/>
      <c r="O171" s="212"/>
      <c r="P171" s="212"/>
      <c r="Q171" s="212"/>
      <c r="R171" s="213"/>
      <c r="S171" s="214"/>
      <c r="T171" s="214"/>
      <c r="U171" s="214"/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/>
      <c r="AF171" s="214"/>
      <c r="AG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5"/>
    </row>
    <row r="172" spans="1:44" x14ac:dyDescent="0.2">
      <c r="A172" s="178" t="s">
        <v>27</v>
      </c>
      <c r="B172" s="178" t="s">
        <v>1436</v>
      </c>
      <c r="C172" s="178" t="s">
        <v>1437</v>
      </c>
      <c r="D172" s="177" t="s">
        <v>26</v>
      </c>
      <c r="E172" s="178" t="s">
        <v>62</v>
      </c>
      <c r="F172" s="178" t="s">
        <v>30</v>
      </c>
      <c r="G172" s="204">
        <v>2010</v>
      </c>
      <c r="H172" s="202">
        <v>20</v>
      </c>
      <c r="I172" s="205"/>
      <c r="J172" s="205">
        <v>1</v>
      </c>
      <c r="K172" s="178">
        <v>1</v>
      </c>
      <c r="L172" s="178">
        <v>0.16</v>
      </c>
      <c r="M172" s="178">
        <v>0.16</v>
      </c>
      <c r="N172" s="178">
        <v>0.16</v>
      </c>
      <c r="O172" s="178">
        <v>0.16</v>
      </c>
      <c r="P172" s="178">
        <v>0.16</v>
      </c>
      <c r="Q172" s="178"/>
      <c r="R172" s="178">
        <v>0.45</v>
      </c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I172" s="203"/>
      <c r="AJ172" s="203"/>
      <c r="AK172" s="203">
        <v>0</v>
      </c>
      <c r="AL172" s="203">
        <v>0</v>
      </c>
      <c r="AM172" s="203">
        <v>0</v>
      </c>
      <c r="AN172" s="203">
        <v>0</v>
      </c>
      <c r="AO172" s="203">
        <v>0</v>
      </c>
      <c r="AP172" s="203">
        <v>0</v>
      </c>
      <c r="AQ172" s="203">
        <v>0</v>
      </c>
      <c r="AR172" s="203">
        <v>0</v>
      </c>
    </row>
    <row r="173" spans="1:44" x14ac:dyDescent="0.2">
      <c r="A173" s="178" t="s">
        <v>27</v>
      </c>
      <c r="B173" s="178" t="s">
        <v>1438</v>
      </c>
      <c r="C173" s="178" t="s">
        <v>1439</v>
      </c>
      <c r="D173" s="177" t="s">
        <v>26</v>
      </c>
      <c r="E173" s="178" t="s">
        <v>62</v>
      </c>
      <c r="F173" s="178" t="s">
        <v>30</v>
      </c>
      <c r="G173" s="204">
        <v>2010</v>
      </c>
      <c r="H173" s="202">
        <v>20</v>
      </c>
      <c r="I173" s="205">
        <v>8.85</v>
      </c>
      <c r="J173" s="205">
        <v>1</v>
      </c>
      <c r="K173" s="178">
        <v>1</v>
      </c>
      <c r="L173" s="178">
        <v>0.16</v>
      </c>
      <c r="M173" s="178">
        <v>0.16</v>
      </c>
      <c r="N173" s="178">
        <v>0.16</v>
      </c>
      <c r="O173" s="178">
        <v>0.16</v>
      </c>
      <c r="P173" s="178">
        <v>0.16</v>
      </c>
      <c r="Q173" s="178"/>
      <c r="R173" s="178">
        <v>0.45</v>
      </c>
      <c r="S173" s="203"/>
      <c r="T173" s="203"/>
      <c r="U173" s="203"/>
      <c r="V173" s="203"/>
      <c r="W173" s="20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</row>
    <row r="174" spans="1:44" ht="15.75" customHeight="1" x14ac:dyDescent="0.2">
      <c r="A174" s="188" t="s">
        <v>1289</v>
      </c>
      <c r="B174" s="186"/>
      <c r="C174" s="186"/>
      <c r="D174" s="186"/>
      <c r="E174" s="188"/>
      <c r="F174" s="188"/>
      <c r="G174" s="211"/>
      <c r="H174" s="212"/>
      <c r="I174" s="212"/>
      <c r="J174" s="213"/>
      <c r="K174" s="212"/>
      <c r="L174" s="212"/>
      <c r="M174" s="212"/>
      <c r="N174" s="212"/>
      <c r="O174" s="212"/>
      <c r="P174" s="212"/>
      <c r="Q174" s="212"/>
      <c r="R174" s="213"/>
      <c r="S174" s="214"/>
      <c r="T174" s="214"/>
      <c r="U174" s="214"/>
      <c r="V174" s="214"/>
      <c r="W174" s="214"/>
      <c r="X174" s="214"/>
      <c r="Y174" s="214"/>
      <c r="Z174" s="214"/>
      <c r="AA174" s="214"/>
      <c r="AB174" s="214"/>
      <c r="AC174" s="214"/>
      <c r="AD174" s="214"/>
      <c r="AE174" s="214"/>
      <c r="AF174" s="214"/>
      <c r="AG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5"/>
    </row>
    <row r="175" spans="1:44" x14ac:dyDescent="0.2">
      <c r="A175" s="178" t="s">
        <v>27</v>
      </c>
      <c r="B175" s="178" t="s">
        <v>1440</v>
      </c>
      <c r="C175" s="178" t="s">
        <v>1441</v>
      </c>
      <c r="D175" s="177" t="s">
        <v>26</v>
      </c>
      <c r="E175" s="178" t="s">
        <v>47</v>
      </c>
      <c r="F175" s="178" t="s">
        <v>30</v>
      </c>
      <c r="G175" s="204">
        <v>2010</v>
      </c>
      <c r="H175" s="202">
        <v>15</v>
      </c>
      <c r="I175" s="205"/>
      <c r="J175" s="205">
        <v>3.3</v>
      </c>
      <c r="K175" s="178">
        <v>1</v>
      </c>
      <c r="L175" s="178">
        <v>0.16</v>
      </c>
      <c r="M175" s="178">
        <v>0.16</v>
      </c>
      <c r="N175" s="178">
        <v>0.16</v>
      </c>
      <c r="O175" s="178">
        <v>0.16</v>
      </c>
      <c r="P175" s="178">
        <v>0.16</v>
      </c>
      <c r="Q175" s="178"/>
      <c r="R175" s="178">
        <v>0.6</v>
      </c>
      <c r="S175" s="206"/>
      <c r="T175" s="206"/>
      <c r="U175" s="206"/>
      <c r="V175" s="206"/>
      <c r="W175" s="20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/>
      <c r="AI175" s="203"/>
      <c r="AJ175" s="203"/>
      <c r="AK175" s="203">
        <v>0</v>
      </c>
      <c r="AL175" s="203">
        <v>0</v>
      </c>
      <c r="AM175" s="203">
        <v>0</v>
      </c>
      <c r="AN175" s="203">
        <v>0</v>
      </c>
      <c r="AO175" s="203">
        <v>0</v>
      </c>
      <c r="AP175" s="203">
        <v>0</v>
      </c>
      <c r="AQ175" s="203">
        <v>0</v>
      </c>
      <c r="AR175" s="203">
        <v>0</v>
      </c>
    </row>
    <row r="176" spans="1:44" x14ac:dyDescent="0.2">
      <c r="A176" s="178" t="s">
        <v>27</v>
      </c>
      <c r="B176" s="178" t="s">
        <v>1442</v>
      </c>
      <c r="C176" s="178" t="s">
        <v>1443</v>
      </c>
      <c r="D176" s="177" t="s">
        <v>26</v>
      </c>
      <c r="E176" s="178" t="s">
        <v>47</v>
      </c>
      <c r="F176" s="178" t="s">
        <v>30</v>
      </c>
      <c r="G176" s="204">
        <v>2010</v>
      </c>
      <c r="H176" s="202">
        <v>15</v>
      </c>
      <c r="I176" s="205">
        <v>13.66</v>
      </c>
      <c r="J176" s="205">
        <v>3.3</v>
      </c>
      <c r="K176" s="178">
        <v>1</v>
      </c>
      <c r="L176" s="178">
        <v>0.16</v>
      </c>
      <c r="M176" s="178">
        <v>0.16</v>
      </c>
      <c r="N176" s="178">
        <v>0.16</v>
      </c>
      <c r="O176" s="178">
        <v>0.16</v>
      </c>
      <c r="P176" s="178">
        <v>0.16</v>
      </c>
      <c r="Q176" s="178"/>
      <c r="R176" s="178">
        <v>0.6</v>
      </c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</row>
    <row r="177" spans="1:44" x14ac:dyDescent="0.2">
      <c r="A177" s="178" t="s">
        <v>27</v>
      </c>
      <c r="B177" s="178" t="s">
        <v>1444</v>
      </c>
      <c r="C177" s="178" t="s">
        <v>1445</v>
      </c>
      <c r="D177" s="177" t="s">
        <v>26</v>
      </c>
      <c r="E177" s="178" t="s">
        <v>47</v>
      </c>
      <c r="F177" s="178" t="s">
        <v>30</v>
      </c>
      <c r="G177" s="204">
        <v>2010</v>
      </c>
      <c r="H177" s="202">
        <v>15</v>
      </c>
      <c r="I177" s="205">
        <v>17.760000000000002</v>
      </c>
      <c r="J177" s="205">
        <v>5</v>
      </c>
      <c r="K177" s="178">
        <v>1</v>
      </c>
      <c r="L177" s="178">
        <v>0.16</v>
      </c>
      <c r="M177" s="178">
        <v>0.16</v>
      </c>
      <c r="N177" s="178">
        <v>0.16</v>
      </c>
      <c r="O177" s="178">
        <v>0.16</v>
      </c>
      <c r="P177" s="178">
        <v>0.16</v>
      </c>
      <c r="Q177" s="178"/>
      <c r="R177" s="178">
        <v>0.6</v>
      </c>
      <c r="S177" s="203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/>
      <c r="AF177" s="203"/>
      <c r="AG177" s="203"/>
      <c r="AI177" s="203"/>
      <c r="AJ177" s="203"/>
      <c r="AK177" s="203">
        <v>0</v>
      </c>
      <c r="AL177" s="203">
        <v>0</v>
      </c>
      <c r="AM177" s="203">
        <v>0</v>
      </c>
      <c r="AN177" s="203">
        <v>0</v>
      </c>
      <c r="AO177" s="203">
        <v>0</v>
      </c>
      <c r="AP177" s="203">
        <v>0</v>
      </c>
      <c r="AQ177" s="203">
        <v>0</v>
      </c>
      <c r="AR177" s="203">
        <v>0</v>
      </c>
    </row>
    <row r="178" spans="1:44" x14ac:dyDescent="0.2">
      <c r="A178" s="178" t="s">
        <v>27</v>
      </c>
      <c r="B178" s="178" t="s">
        <v>1446</v>
      </c>
      <c r="C178" s="178" t="s">
        <v>1447</v>
      </c>
      <c r="D178" s="177" t="s">
        <v>26</v>
      </c>
      <c r="E178" s="178" t="s">
        <v>47</v>
      </c>
      <c r="F178" s="178" t="s">
        <v>30</v>
      </c>
      <c r="G178" s="204">
        <v>2020</v>
      </c>
      <c r="H178" s="202">
        <v>15</v>
      </c>
      <c r="I178" s="205">
        <v>17.760000000000002</v>
      </c>
      <c r="J178" s="205">
        <v>5</v>
      </c>
      <c r="K178" s="178">
        <v>1</v>
      </c>
      <c r="L178" s="178">
        <v>0.16</v>
      </c>
      <c r="M178" s="178">
        <v>0.16</v>
      </c>
      <c r="N178" s="178">
        <v>0.16</v>
      </c>
      <c r="O178" s="178">
        <v>0.16</v>
      </c>
      <c r="P178" s="178">
        <v>0.16</v>
      </c>
      <c r="Q178" s="178"/>
      <c r="R178" s="178">
        <v>0.6</v>
      </c>
      <c r="S178" s="203"/>
      <c r="T178" s="203"/>
      <c r="U178" s="203"/>
      <c r="V178" s="203"/>
      <c r="W178" s="203"/>
      <c r="X178" s="203"/>
      <c r="Y178" s="203"/>
      <c r="Z178" s="203"/>
      <c r="AA178" s="203"/>
      <c r="AB178" s="203"/>
      <c r="AC178" s="203"/>
      <c r="AD178" s="203"/>
      <c r="AE178" s="203"/>
      <c r="AF178" s="203"/>
      <c r="AG178" s="203"/>
      <c r="AI178" s="203"/>
      <c r="AJ178" s="203"/>
      <c r="AK178" s="203"/>
      <c r="AL178" s="203"/>
      <c r="AM178" s="203"/>
      <c r="AN178" s="203"/>
      <c r="AO178" s="203"/>
      <c r="AP178" s="203"/>
      <c r="AQ178" s="203"/>
      <c r="AR178" s="203"/>
    </row>
    <row r="179" spans="1:44" ht="15.75" customHeight="1" x14ac:dyDescent="0.2">
      <c r="A179" s="188" t="s">
        <v>1290</v>
      </c>
      <c r="B179" s="186"/>
      <c r="C179" s="186"/>
      <c r="D179" s="186"/>
      <c r="E179" s="188"/>
      <c r="F179" s="188"/>
      <c r="G179" s="211"/>
      <c r="H179" s="212"/>
      <c r="I179" s="212"/>
      <c r="J179" s="213"/>
      <c r="K179" s="212"/>
      <c r="L179" s="212"/>
      <c r="M179" s="212"/>
      <c r="N179" s="212"/>
      <c r="O179" s="212"/>
      <c r="P179" s="212"/>
      <c r="Q179" s="212"/>
      <c r="R179" s="213"/>
      <c r="S179" s="214"/>
      <c r="T179" s="214"/>
      <c r="U179" s="214"/>
      <c r="V179" s="214"/>
      <c r="W179" s="214"/>
      <c r="X179" s="214"/>
      <c r="Y179" s="214"/>
      <c r="Z179" s="214"/>
      <c r="AA179" s="214"/>
      <c r="AB179" s="214"/>
      <c r="AC179" s="214"/>
      <c r="AD179" s="214"/>
      <c r="AE179" s="214"/>
      <c r="AF179" s="214"/>
      <c r="AG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5"/>
    </row>
    <row r="180" spans="1:44" x14ac:dyDescent="0.2">
      <c r="A180" s="178" t="s">
        <v>27</v>
      </c>
      <c r="B180" s="178" t="s">
        <v>1448</v>
      </c>
      <c r="C180" s="178" t="s">
        <v>1449</v>
      </c>
      <c r="D180" s="177" t="s">
        <v>26</v>
      </c>
      <c r="E180" s="178" t="s">
        <v>52</v>
      </c>
      <c r="F180" s="178" t="s">
        <v>30</v>
      </c>
      <c r="G180" s="204">
        <v>2010</v>
      </c>
      <c r="H180" s="202">
        <v>15</v>
      </c>
      <c r="I180" s="205"/>
      <c r="J180" s="205">
        <v>1.3</v>
      </c>
      <c r="K180" s="178">
        <v>1</v>
      </c>
      <c r="L180" s="178">
        <v>0.16</v>
      </c>
      <c r="M180" s="178">
        <v>0.16</v>
      </c>
      <c r="N180" s="178">
        <v>0.16</v>
      </c>
      <c r="O180" s="178">
        <v>0.16</v>
      </c>
      <c r="P180" s="178">
        <v>0.16</v>
      </c>
      <c r="Q180" s="178"/>
      <c r="R180" s="178">
        <v>0.18</v>
      </c>
      <c r="S180" s="206"/>
      <c r="T180" s="206"/>
      <c r="U180" s="206"/>
      <c r="V180" s="206"/>
      <c r="W180" s="20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/>
      <c r="AI180" s="203">
        <v>0</v>
      </c>
      <c r="AJ180" s="203">
        <v>0</v>
      </c>
      <c r="AK180" s="203">
        <v>0</v>
      </c>
      <c r="AL180" s="203">
        <v>0</v>
      </c>
      <c r="AM180" s="203">
        <v>0</v>
      </c>
      <c r="AN180" s="203">
        <v>0</v>
      </c>
      <c r="AO180" s="203">
        <v>0</v>
      </c>
      <c r="AP180" s="203">
        <v>0</v>
      </c>
      <c r="AQ180" s="203">
        <v>0</v>
      </c>
      <c r="AR180" s="203">
        <v>0</v>
      </c>
    </row>
    <row r="181" spans="1:44" x14ac:dyDescent="0.2">
      <c r="A181" s="178" t="s">
        <v>27</v>
      </c>
      <c r="B181" s="178" t="s">
        <v>428</v>
      </c>
      <c r="C181" s="178" t="s">
        <v>429</v>
      </c>
      <c r="D181" s="177" t="s">
        <v>26</v>
      </c>
      <c r="E181" s="178" t="s">
        <v>52</v>
      </c>
      <c r="F181" s="178" t="s">
        <v>30</v>
      </c>
      <c r="G181" s="204">
        <v>2010</v>
      </c>
      <c r="H181" s="202">
        <v>15</v>
      </c>
      <c r="I181" s="205">
        <v>12.29</v>
      </c>
      <c r="J181" s="205">
        <v>1.3</v>
      </c>
      <c r="K181" s="178">
        <v>1</v>
      </c>
      <c r="L181" s="178">
        <v>0.16</v>
      </c>
      <c r="M181" s="178">
        <v>0.16</v>
      </c>
      <c r="N181" s="178">
        <v>0.16</v>
      </c>
      <c r="O181" s="178">
        <v>0.16</v>
      </c>
      <c r="P181" s="178">
        <v>0.16</v>
      </c>
      <c r="Q181" s="178"/>
      <c r="R181" s="178">
        <v>0.18</v>
      </c>
      <c r="S181" s="203"/>
      <c r="T181" s="203"/>
      <c r="U181" s="203"/>
      <c r="V181" s="203"/>
      <c r="W181" s="203"/>
      <c r="X181" s="203"/>
      <c r="Y181" s="203"/>
      <c r="Z181" s="203"/>
      <c r="AA181" s="203"/>
      <c r="AB181" s="203"/>
      <c r="AC181" s="203"/>
      <c r="AD181" s="203"/>
      <c r="AE181" s="203"/>
      <c r="AF181" s="203"/>
      <c r="AG181" s="203"/>
      <c r="AI181" s="203">
        <v>0</v>
      </c>
      <c r="AJ181" s="203"/>
      <c r="AK181" s="203">
        <v>0</v>
      </c>
      <c r="AL181" s="203">
        <v>0</v>
      </c>
      <c r="AM181" s="203">
        <v>0</v>
      </c>
      <c r="AN181" s="203">
        <v>0</v>
      </c>
      <c r="AO181" s="203">
        <v>0</v>
      </c>
      <c r="AP181" s="203">
        <v>0</v>
      </c>
      <c r="AQ181" s="203">
        <v>0</v>
      </c>
      <c r="AR181" s="203">
        <v>0</v>
      </c>
    </row>
    <row r="182" spans="1:44" x14ac:dyDescent="0.2">
      <c r="A182" s="178" t="s">
        <v>27</v>
      </c>
      <c r="B182" s="178" t="s">
        <v>1450</v>
      </c>
      <c r="C182" s="178" t="s">
        <v>1451</v>
      </c>
      <c r="D182" s="177" t="s">
        <v>26</v>
      </c>
      <c r="E182" s="178" t="s">
        <v>52</v>
      </c>
      <c r="F182" s="178" t="s">
        <v>30</v>
      </c>
      <c r="G182" s="204">
        <v>2020</v>
      </c>
      <c r="H182" s="202">
        <v>15</v>
      </c>
      <c r="I182" s="205">
        <v>12.29</v>
      </c>
      <c r="J182" s="205">
        <v>1.3</v>
      </c>
      <c r="K182" s="178">
        <v>1</v>
      </c>
      <c r="L182" s="178">
        <v>0.16</v>
      </c>
      <c r="M182" s="178">
        <v>0.16</v>
      </c>
      <c r="N182" s="178">
        <v>0.16</v>
      </c>
      <c r="O182" s="178">
        <v>0.16</v>
      </c>
      <c r="P182" s="178">
        <v>0.16</v>
      </c>
      <c r="Q182" s="178"/>
      <c r="R182" s="178">
        <v>0.18</v>
      </c>
      <c r="S182" s="203"/>
      <c r="T182" s="203"/>
      <c r="U182" s="203"/>
      <c r="V182" s="203"/>
      <c r="W182" s="203"/>
      <c r="X182" s="203"/>
      <c r="Y182" s="203"/>
      <c r="Z182" s="203"/>
      <c r="AA182" s="203"/>
      <c r="AB182" s="203"/>
      <c r="AC182" s="203"/>
      <c r="AD182" s="203"/>
      <c r="AE182" s="203"/>
      <c r="AF182" s="203"/>
      <c r="AG182" s="203"/>
      <c r="AI182" s="203">
        <v>0</v>
      </c>
      <c r="AJ182" s="203"/>
      <c r="AK182" s="203"/>
      <c r="AL182" s="203"/>
      <c r="AM182" s="203"/>
      <c r="AN182" s="203"/>
      <c r="AO182" s="203"/>
      <c r="AP182" s="203"/>
      <c r="AQ182" s="203"/>
      <c r="AR182" s="203"/>
    </row>
    <row r="183" spans="1:44" x14ac:dyDescent="0.2">
      <c r="A183" s="178" t="s">
        <v>27</v>
      </c>
      <c r="B183" s="178" t="s">
        <v>1452</v>
      </c>
      <c r="C183" s="178" t="s">
        <v>1453</v>
      </c>
      <c r="D183" s="177" t="s">
        <v>26</v>
      </c>
      <c r="E183" s="178" t="s">
        <v>52</v>
      </c>
      <c r="F183" s="178" t="s">
        <v>30</v>
      </c>
      <c r="G183" s="204">
        <v>2020</v>
      </c>
      <c r="H183" s="202">
        <v>18</v>
      </c>
      <c r="I183" s="205">
        <v>14.07</v>
      </c>
      <c r="J183" s="205">
        <v>1.3</v>
      </c>
      <c r="K183" s="178">
        <v>1</v>
      </c>
      <c r="L183" s="178">
        <v>0.16</v>
      </c>
      <c r="M183" s="178">
        <v>0.16</v>
      </c>
      <c r="N183" s="178">
        <v>0.16</v>
      </c>
      <c r="O183" s="178">
        <v>0.16</v>
      </c>
      <c r="P183" s="178">
        <v>0.16</v>
      </c>
      <c r="Q183" s="178"/>
      <c r="R183" s="178">
        <v>0.18</v>
      </c>
      <c r="S183" s="203"/>
      <c r="T183" s="203"/>
      <c r="U183" s="203"/>
      <c r="V183" s="203"/>
      <c r="W183" s="203"/>
      <c r="X183" s="203"/>
      <c r="Y183" s="203"/>
      <c r="Z183" s="203"/>
      <c r="AA183" s="203"/>
      <c r="AB183" s="203"/>
      <c r="AC183" s="203"/>
      <c r="AD183" s="203"/>
      <c r="AE183" s="203"/>
      <c r="AF183" s="203"/>
      <c r="AG183" s="203"/>
      <c r="AI183" s="203">
        <v>0</v>
      </c>
      <c r="AJ183" s="203">
        <v>0</v>
      </c>
      <c r="AK183" s="203"/>
      <c r="AL183" s="203"/>
      <c r="AM183" s="203"/>
      <c r="AN183" s="203"/>
      <c r="AO183" s="203"/>
      <c r="AP183" s="203"/>
      <c r="AQ183" s="203"/>
      <c r="AR183" s="203"/>
    </row>
    <row r="184" spans="1:44" x14ac:dyDescent="0.2">
      <c r="A184" s="178" t="s">
        <v>27</v>
      </c>
      <c r="B184" s="178" t="s">
        <v>1454</v>
      </c>
      <c r="C184" s="178" t="s">
        <v>1455</v>
      </c>
      <c r="D184" s="177" t="s">
        <v>26</v>
      </c>
      <c r="E184" s="178" t="s">
        <v>52</v>
      </c>
      <c r="F184" s="178" t="s">
        <v>30</v>
      </c>
      <c r="G184" s="204">
        <v>2030</v>
      </c>
      <c r="H184" s="202">
        <v>12</v>
      </c>
      <c r="I184" s="205">
        <v>12.29</v>
      </c>
      <c r="J184" s="205">
        <v>1.3</v>
      </c>
      <c r="K184" s="178">
        <v>1</v>
      </c>
      <c r="L184" s="178">
        <v>0.16</v>
      </c>
      <c r="M184" s="178">
        <v>0.16</v>
      </c>
      <c r="N184" s="178">
        <v>0.16</v>
      </c>
      <c r="O184" s="178">
        <v>0.16</v>
      </c>
      <c r="P184" s="178">
        <v>0.16</v>
      </c>
      <c r="Q184" s="178"/>
      <c r="R184" s="178">
        <v>0.18</v>
      </c>
      <c r="S184" s="203"/>
      <c r="T184" s="203"/>
      <c r="U184" s="203"/>
      <c r="V184" s="203"/>
      <c r="W184" s="203"/>
      <c r="X184" s="203"/>
      <c r="Y184" s="203"/>
      <c r="Z184" s="203"/>
      <c r="AA184" s="203"/>
      <c r="AB184" s="203"/>
      <c r="AC184" s="203"/>
      <c r="AD184" s="203"/>
      <c r="AE184" s="203"/>
      <c r="AF184" s="203"/>
      <c r="AG184" s="203"/>
      <c r="AI184" s="203">
        <v>0</v>
      </c>
      <c r="AJ184" s="203">
        <v>0</v>
      </c>
      <c r="AK184" s="203">
        <v>0</v>
      </c>
      <c r="AL184" s="203">
        <v>0</v>
      </c>
      <c r="AM184" s="203"/>
      <c r="AN184" s="203"/>
      <c r="AO184" s="203"/>
      <c r="AP184" s="203"/>
      <c r="AQ184" s="203"/>
      <c r="AR184" s="203"/>
    </row>
    <row r="185" spans="1:44" x14ac:dyDescent="0.2">
      <c r="A185" s="178" t="s">
        <v>27</v>
      </c>
      <c r="B185" s="178" t="s">
        <v>1456</v>
      </c>
      <c r="C185" s="178" t="s">
        <v>1457</v>
      </c>
      <c r="D185" s="177" t="s">
        <v>26</v>
      </c>
      <c r="E185" s="178" t="s">
        <v>52</v>
      </c>
      <c r="F185" s="178" t="s">
        <v>30</v>
      </c>
      <c r="G185" s="204">
        <v>2030</v>
      </c>
      <c r="H185" s="202">
        <v>18</v>
      </c>
      <c r="I185" s="205">
        <v>14.07</v>
      </c>
      <c r="J185" s="205">
        <v>1.3</v>
      </c>
      <c r="K185" s="178">
        <v>1</v>
      </c>
      <c r="L185" s="178">
        <v>0.16</v>
      </c>
      <c r="M185" s="178">
        <v>0.16</v>
      </c>
      <c r="N185" s="178">
        <v>0.16</v>
      </c>
      <c r="O185" s="178">
        <v>0.16</v>
      </c>
      <c r="P185" s="178">
        <v>0.16</v>
      </c>
      <c r="Q185" s="178"/>
      <c r="R185" s="178">
        <v>0.18</v>
      </c>
      <c r="S185" s="203"/>
      <c r="T185" s="203"/>
      <c r="U185" s="203"/>
      <c r="V185" s="203"/>
      <c r="W185" s="203"/>
      <c r="X185" s="203"/>
      <c r="Y185" s="203"/>
      <c r="Z185" s="203"/>
      <c r="AA185" s="203"/>
      <c r="AB185" s="203"/>
      <c r="AC185" s="203"/>
      <c r="AD185" s="203"/>
      <c r="AE185" s="203"/>
      <c r="AF185" s="203"/>
      <c r="AG185" s="203"/>
      <c r="AI185" s="203">
        <v>0</v>
      </c>
      <c r="AJ185" s="203">
        <v>0</v>
      </c>
      <c r="AK185" s="203">
        <v>0</v>
      </c>
      <c r="AL185" s="203">
        <v>0</v>
      </c>
      <c r="AM185" s="203"/>
      <c r="AN185" s="203"/>
      <c r="AO185" s="203"/>
      <c r="AP185" s="203"/>
      <c r="AQ185" s="203"/>
      <c r="AR185" s="203"/>
    </row>
    <row r="186" spans="1:44" x14ac:dyDescent="0.2">
      <c r="A186" s="178" t="s">
        <v>27</v>
      </c>
      <c r="B186" s="178" t="s">
        <v>1458</v>
      </c>
      <c r="C186" s="178" t="s">
        <v>1459</v>
      </c>
      <c r="D186" s="177" t="s">
        <v>26</v>
      </c>
      <c r="E186" s="178" t="s">
        <v>52</v>
      </c>
      <c r="F186" s="178" t="s">
        <v>30</v>
      </c>
      <c r="G186" s="204">
        <v>2040</v>
      </c>
      <c r="H186" s="202">
        <v>12</v>
      </c>
      <c r="I186" s="205">
        <v>12.29</v>
      </c>
      <c r="J186" s="205">
        <v>1.3</v>
      </c>
      <c r="K186" s="178">
        <v>1</v>
      </c>
      <c r="L186" s="178">
        <v>0.16</v>
      </c>
      <c r="M186" s="178">
        <v>0.16</v>
      </c>
      <c r="N186" s="178">
        <v>0.16</v>
      </c>
      <c r="O186" s="178">
        <v>0.16</v>
      </c>
      <c r="P186" s="178">
        <v>0.16</v>
      </c>
      <c r="Q186" s="178"/>
      <c r="R186" s="178">
        <v>0.18</v>
      </c>
      <c r="S186" s="203"/>
      <c r="T186" s="203"/>
      <c r="U186" s="203"/>
      <c r="V186" s="203"/>
      <c r="W186" s="203"/>
      <c r="X186" s="203"/>
      <c r="Y186" s="203"/>
      <c r="Z186" s="203"/>
      <c r="AA186" s="203"/>
      <c r="AB186" s="203"/>
      <c r="AC186" s="203"/>
      <c r="AD186" s="203"/>
      <c r="AE186" s="203"/>
      <c r="AF186" s="203"/>
      <c r="AG186" s="203"/>
      <c r="AI186" s="203">
        <v>0</v>
      </c>
      <c r="AJ186" s="203">
        <v>0</v>
      </c>
      <c r="AK186" s="203">
        <v>0</v>
      </c>
      <c r="AL186" s="203">
        <v>0</v>
      </c>
      <c r="AM186" s="203">
        <v>0</v>
      </c>
      <c r="AN186" s="203">
        <v>0</v>
      </c>
      <c r="AO186" s="203"/>
      <c r="AP186" s="203"/>
      <c r="AQ186" s="203"/>
      <c r="AR186" s="203"/>
    </row>
    <row r="187" spans="1:44" x14ac:dyDescent="0.2">
      <c r="A187" s="178" t="s">
        <v>27</v>
      </c>
      <c r="B187" s="178" t="s">
        <v>1460</v>
      </c>
      <c r="C187" s="178" t="s">
        <v>1461</v>
      </c>
      <c r="D187" s="177" t="s">
        <v>26</v>
      </c>
      <c r="E187" s="178" t="s">
        <v>52</v>
      </c>
      <c r="F187" s="178" t="s">
        <v>30</v>
      </c>
      <c r="G187" s="204">
        <v>2040</v>
      </c>
      <c r="H187" s="202">
        <v>18</v>
      </c>
      <c r="I187" s="205">
        <v>14.07</v>
      </c>
      <c r="J187" s="205">
        <v>1.3</v>
      </c>
      <c r="K187" s="178">
        <v>1</v>
      </c>
      <c r="L187" s="178">
        <v>0.16</v>
      </c>
      <c r="M187" s="178">
        <v>0.16</v>
      </c>
      <c r="N187" s="178">
        <v>0.16</v>
      </c>
      <c r="O187" s="178">
        <v>0.16</v>
      </c>
      <c r="P187" s="178">
        <v>0.16</v>
      </c>
      <c r="Q187" s="178"/>
      <c r="R187" s="178">
        <v>0.18</v>
      </c>
      <c r="S187" s="203"/>
      <c r="T187" s="203"/>
      <c r="U187" s="203"/>
      <c r="V187" s="203"/>
      <c r="W187" s="203"/>
      <c r="X187" s="203"/>
      <c r="Y187" s="203"/>
      <c r="Z187" s="203"/>
      <c r="AA187" s="203"/>
      <c r="AB187" s="203"/>
      <c r="AC187" s="203"/>
      <c r="AD187" s="203"/>
      <c r="AE187" s="203"/>
      <c r="AF187" s="203"/>
      <c r="AG187" s="203"/>
      <c r="AI187" s="203">
        <v>0</v>
      </c>
      <c r="AJ187" s="203">
        <v>0</v>
      </c>
      <c r="AK187" s="203">
        <v>0</v>
      </c>
      <c r="AL187" s="203">
        <v>0</v>
      </c>
      <c r="AM187" s="203">
        <v>0</v>
      </c>
      <c r="AN187" s="203">
        <v>0</v>
      </c>
      <c r="AO187" s="203"/>
      <c r="AP187" s="203"/>
      <c r="AQ187" s="203"/>
      <c r="AR187" s="203"/>
    </row>
    <row r="188" spans="1:44" x14ac:dyDescent="0.2">
      <c r="A188" s="178" t="s">
        <v>27</v>
      </c>
      <c r="B188" s="178" t="s">
        <v>1462</v>
      </c>
      <c r="C188" s="178" t="s">
        <v>1463</v>
      </c>
      <c r="D188" s="177" t="s">
        <v>26</v>
      </c>
      <c r="E188" s="178" t="s">
        <v>52</v>
      </c>
      <c r="F188" s="178" t="s">
        <v>30</v>
      </c>
      <c r="G188" s="204">
        <v>2050</v>
      </c>
      <c r="H188" s="202">
        <v>12</v>
      </c>
      <c r="I188" s="205">
        <v>12.29</v>
      </c>
      <c r="J188" s="205">
        <v>1.3</v>
      </c>
      <c r="K188" s="178">
        <v>1</v>
      </c>
      <c r="L188" s="178">
        <v>0.16</v>
      </c>
      <c r="M188" s="178">
        <v>0.16</v>
      </c>
      <c r="N188" s="178">
        <v>0.16</v>
      </c>
      <c r="O188" s="178">
        <v>0.16</v>
      </c>
      <c r="P188" s="178">
        <v>0.16</v>
      </c>
      <c r="Q188" s="178"/>
      <c r="R188" s="178">
        <v>0.18</v>
      </c>
      <c r="S188" s="203"/>
      <c r="T188" s="203"/>
      <c r="U188" s="203"/>
      <c r="V188" s="203"/>
      <c r="W188" s="203"/>
      <c r="X188" s="203"/>
      <c r="Y188" s="203"/>
      <c r="Z188" s="203"/>
      <c r="AA188" s="203"/>
      <c r="AB188" s="203"/>
      <c r="AC188" s="203"/>
      <c r="AD188" s="203"/>
      <c r="AE188" s="203"/>
      <c r="AF188" s="203"/>
      <c r="AG188" s="203"/>
      <c r="AI188" s="203">
        <v>0</v>
      </c>
      <c r="AJ188" s="203">
        <v>0</v>
      </c>
      <c r="AK188" s="203">
        <v>0</v>
      </c>
      <c r="AL188" s="203">
        <v>0</v>
      </c>
      <c r="AM188" s="203">
        <v>0</v>
      </c>
      <c r="AN188" s="203">
        <v>0</v>
      </c>
      <c r="AO188" s="203">
        <v>0</v>
      </c>
      <c r="AP188" s="203">
        <v>0</v>
      </c>
      <c r="AQ188" s="203"/>
      <c r="AR188" s="203"/>
    </row>
    <row r="189" spans="1:44" x14ac:dyDescent="0.2">
      <c r="A189" s="178" t="s">
        <v>27</v>
      </c>
      <c r="B189" s="178" t="s">
        <v>1464</v>
      </c>
      <c r="C189" s="178" t="s">
        <v>1465</v>
      </c>
      <c r="D189" s="177" t="s">
        <v>26</v>
      </c>
      <c r="E189" s="178" t="s">
        <v>52</v>
      </c>
      <c r="F189" s="178" t="s">
        <v>30</v>
      </c>
      <c r="G189" s="204">
        <v>2050</v>
      </c>
      <c r="H189" s="202">
        <v>18</v>
      </c>
      <c r="I189" s="205">
        <v>14.07</v>
      </c>
      <c r="J189" s="205">
        <v>1.3</v>
      </c>
      <c r="K189" s="178">
        <v>1</v>
      </c>
      <c r="L189" s="178">
        <v>0.16</v>
      </c>
      <c r="M189" s="178">
        <v>0.16</v>
      </c>
      <c r="N189" s="178">
        <v>0.16</v>
      </c>
      <c r="O189" s="178">
        <v>0.16</v>
      </c>
      <c r="P189" s="178">
        <v>0.16</v>
      </c>
      <c r="Q189" s="178"/>
      <c r="R189" s="178">
        <v>0.18</v>
      </c>
      <c r="S189" s="203"/>
      <c r="T189" s="203"/>
      <c r="U189" s="203"/>
      <c r="V189" s="203"/>
      <c r="W189" s="203"/>
      <c r="X189" s="203"/>
      <c r="Y189" s="203"/>
      <c r="Z189" s="203"/>
      <c r="AA189" s="203"/>
      <c r="AB189" s="203"/>
      <c r="AC189" s="203"/>
      <c r="AD189" s="203"/>
      <c r="AE189" s="203"/>
      <c r="AF189" s="203"/>
      <c r="AG189" s="203"/>
      <c r="AI189" s="203">
        <v>0</v>
      </c>
      <c r="AJ189" s="203">
        <v>0</v>
      </c>
      <c r="AK189" s="203">
        <v>0</v>
      </c>
      <c r="AL189" s="203">
        <v>0</v>
      </c>
      <c r="AM189" s="203">
        <v>0</v>
      </c>
      <c r="AN189" s="203">
        <v>0</v>
      </c>
      <c r="AO189" s="203">
        <v>0</v>
      </c>
      <c r="AP189" s="203">
        <v>0</v>
      </c>
      <c r="AQ189" s="203"/>
      <c r="AR189" s="203"/>
    </row>
    <row r="190" spans="1:44" ht="15.75" customHeight="1" x14ac:dyDescent="0.2">
      <c r="A190" s="188" t="s">
        <v>430</v>
      </c>
      <c r="B190" s="186"/>
      <c r="C190" s="186"/>
      <c r="D190" s="186"/>
      <c r="E190" s="188"/>
      <c r="F190" s="188"/>
      <c r="G190" s="211"/>
      <c r="H190" s="212"/>
      <c r="I190" s="212"/>
      <c r="J190" s="213"/>
      <c r="K190" s="212"/>
      <c r="L190" s="212"/>
      <c r="M190" s="212"/>
      <c r="N190" s="212"/>
      <c r="O190" s="212"/>
      <c r="P190" s="212"/>
      <c r="Q190" s="212"/>
      <c r="R190" s="213"/>
      <c r="S190" s="214"/>
      <c r="T190" s="214"/>
      <c r="U190" s="214"/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/>
      <c r="AF190" s="214"/>
      <c r="AG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5"/>
    </row>
    <row r="191" spans="1:44" ht="15.75" customHeight="1" x14ac:dyDescent="0.2">
      <c r="A191" s="188" t="s">
        <v>1291</v>
      </c>
      <c r="B191" s="186"/>
      <c r="C191" s="186"/>
      <c r="D191" s="186"/>
      <c r="E191" s="188"/>
      <c r="F191" s="188"/>
      <c r="G191" s="211"/>
      <c r="H191" s="212"/>
      <c r="I191" s="212"/>
      <c r="J191" s="213"/>
      <c r="K191" s="212"/>
      <c r="L191" s="212"/>
      <c r="M191" s="212"/>
      <c r="N191" s="212"/>
      <c r="O191" s="212"/>
      <c r="P191" s="212"/>
      <c r="Q191" s="212"/>
      <c r="R191" s="213"/>
      <c r="S191" s="214"/>
      <c r="T191" s="214"/>
      <c r="U191" s="214"/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/>
      <c r="AF191" s="214"/>
      <c r="AG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5"/>
    </row>
    <row r="192" spans="1:44" x14ac:dyDescent="0.2">
      <c r="A192" s="178" t="s">
        <v>27</v>
      </c>
      <c r="B192" s="178" t="s">
        <v>1466</v>
      </c>
      <c r="C192" s="178" t="s">
        <v>1467</v>
      </c>
      <c r="D192" s="177" t="s">
        <v>26</v>
      </c>
      <c r="E192" s="178" t="s">
        <v>47</v>
      </c>
      <c r="F192" s="178" t="s">
        <v>24</v>
      </c>
      <c r="G192" s="204">
        <v>2010</v>
      </c>
      <c r="H192" s="202">
        <v>10</v>
      </c>
      <c r="I192" s="205"/>
      <c r="J192" s="205">
        <v>2.74</v>
      </c>
      <c r="K192" s="178">
        <v>1</v>
      </c>
      <c r="L192" s="178">
        <v>0.15</v>
      </c>
      <c r="M192" s="178">
        <v>0.15</v>
      </c>
      <c r="N192" s="178">
        <v>0.15</v>
      </c>
      <c r="O192" s="178">
        <v>0.15</v>
      </c>
      <c r="P192" s="178">
        <v>0.15</v>
      </c>
      <c r="Q192" s="178"/>
      <c r="R192" s="178">
        <v>0.6</v>
      </c>
      <c r="S192" s="206"/>
      <c r="T192" s="206"/>
      <c r="U192" s="206"/>
      <c r="V192" s="206"/>
      <c r="W192" s="206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/>
      <c r="AI192" s="203">
        <v>0</v>
      </c>
      <c r="AJ192" s="203">
        <v>0</v>
      </c>
      <c r="AK192" s="203">
        <v>0</v>
      </c>
      <c r="AL192" s="203">
        <v>0</v>
      </c>
      <c r="AM192" s="203">
        <v>0</v>
      </c>
      <c r="AN192" s="203">
        <v>0</v>
      </c>
      <c r="AO192" s="203">
        <v>0</v>
      </c>
      <c r="AP192" s="203">
        <v>0</v>
      </c>
      <c r="AQ192" s="203">
        <v>0</v>
      </c>
      <c r="AR192" s="203">
        <v>0</v>
      </c>
    </row>
    <row r="193" spans="1:44" x14ac:dyDescent="0.2">
      <c r="A193" s="178" t="s">
        <v>27</v>
      </c>
      <c r="B193" s="178" t="s">
        <v>1468</v>
      </c>
      <c r="C193" s="178" t="s">
        <v>1469</v>
      </c>
      <c r="D193" s="177" t="s">
        <v>26</v>
      </c>
      <c r="E193" s="178" t="s">
        <v>47</v>
      </c>
      <c r="F193" s="178" t="s">
        <v>24</v>
      </c>
      <c r="G193" s="204">
        <v>2015</v>
      </c>
      <c r="H193" s="202">
        <v>6</v>
      </c>
      <c r="I193" s="205">
        <v>3.51</v>
      </c>
      <c r="J193" s="205">
        <v>3.39</v>
      </c>
      <c r="K193" s="178">
        <v>1</v>
      </c>
      <c r="L193" s="178">
        <v>0.15</v>
      </c>
      <c r="M193" s="178">
        <v>0.15</v>
      </c>
      <c r="N193" s="178">
        <v>0.15</v>
      </c>
      <c r="O193" s="178">
        <v>0.15</v>
      </c>
      <c r="P193" s="178">
        <v>0.15</v>
      </c>
      <c r="Q193" s="178"/>
      <c r="R193" s="178">
        <v>0.6</v>
      </c>
      <c r="S193" s="206"/>
      <c r="T193" s="206"/>
      <c r="U193" s="206"/>
      <c r="V193" s="206"/>
      <c r="W193" s="206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/>
      <c r="AI193" s="203">
        <v>0</v>
      </c>
      <c r="AJ193" s="203"/>
      <c r="AK193" s="203"/>
      <c r="AL193" s="203"/>
      <c r="AM193" s="203"/>
      <c r="AN193" s="203"/>
      <c r="AO193" s="203"/>
      <c r="AP193" s="203"/>
      <c r="AQ193" s="203"/>
      <c r="AR193" s="203"/>
    </row>
    <row r="194" spans="1:44" x14ac:dyDescent="0.2">
      <c r="A194" s="178" t="s">
        <v>27</v>
      </c>
      <c r="B194" s="178" t="s">
        <v>1470</v>
      </c>
      <c r="C194" s="178" t="s">
        <v>1471</v>
      </c>
      <c r="D194" s="177" t="s">
        <v>26</v>
      </c>
      <c r="E194" s="178" t="s">
        <v>47</v>
      </c>
      <c r="F194" s="178" t="s">
        <v>24</v>
      </c>
      <c r="G194" s="204">
        <v>2015</v>
      </c>
      <c r="H194" s="202">
        <v>6</v>
      </c>
      <c r="I194" s="205">
        <v>3.79</v>
      </c>
      <c r="J194" s="205">
        <v>3.73</v>
      </c>
      <c r="K194" s="178">
        <v>1</v>
      </c>
      <c r="L194" s="178">
        <v>0.15</v>
      </c>
      <c r="M194" s="178">
        <v>0.15</v>
      </c>
      <c r="N194" s="178">
        <v>0.15</v>
      </c>
      <c r="O194" s="178">
        <v>0.15</v>
      </c>
      <c r="P194" s="178">
        <v>0.15</v>
      </c>
      <c r="Q194" s="178"/>
      <c r="R194" s="178">
        <v>0.6</v>
      </c>
      <c r="S194" s="206"/>
      <c r="T194" s="206"/>
      <c r="U194" s="206"/>
      <c r="V194" s="206"/>
      <c r="W194" s="206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/>
      <c r="AI194" s="203">
        <v>0</v>
      </c>
      <c r="AJ194" s="203"/>
      <c r="AK194" s="203"/>
      <c r="AL194" s="203"/>
      <c r="AM194" s="203"/>
      <c r="AN194" s="203"/>
      <c r="AO194" s="203"/>
      <c r="AP194" s="203"/>
      <c r="AQ194" s="203"/>
      <c r="AR194" s="203"/>
    </row>
    <row r="195" spans="1:44" x14ac:dyDescent="0.2">
      <c r="A195" s="178" t="s">
        <v>27</v>
      </c>
      <c r="B195" s="178" t="s">
        <v>1472</v>
      </c>
      <c r="C195" s="178" t="s">
        <v>1473</v>
      </c>
      <c r="D195" s="177" t="s">
        <v>26</v>
      </c>
      <c r="E195" s="178" t="s">
        <v>47</v>
      </c>
      <c r="F195" s="178" t="s">
        <v>24</v>
      </c>
      <c r="G195" s="204">
        <v>2020</v>
      </c>
      <c r="H195" s="202">
        <v>6</v>
      </c>
      <c r="I195" s="205">
        <v>3.79</v>
      </c>
      <c r="J195" s="205">
        <v>3.73</v>
      </c>
      <c r="K195" s="178">
        <v>1</v>
      </c>
      <c r="L195" s="178">
        <v>0.15</v>
      </c>
      <c r="M195" s="178">
        <v>0.15</v>
      </c>
      <c r="N195" s="178">
        <v>0.15</v>
      </c>
      <c r="O195" s="178">
        <v>0.15</v>
      </c>
      <c r="P195" s="178">
        <v>0.15</v>
      </c>
      <c r="Q195" s="178"/>
      <c r="R195" s="178">
        <v>0.6</v>
      </c>
      <c r="S195" s="206"/>
      <c r="T195" s="206"/>
      <c r="U195" s="206"/>
      <c r="V195" s="206"/>
      <c r="W195" s="206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/>
      <c r="AI195" s="203">
        <v>0</v>
      </c>
      <c r="AJ195" s="203"/>
      <c r="AK195" s="203"/>
      <c r="AL195" s="203"/>
      <c r="AM195" s="203"/>
      <c r="AN195" s="203"/>
      <c r="AO195" s="203"/>
      <c r="AP195" s="203"/>
      <c r="AQ195" s="203"/>
      <c r="AR195" s="203"/>
    </row>
    <row r="196" spans="1:44" x14ac:dyDescent="0.2">
      <c r="A196" s="178" t="s">
        <v>27</v>
      </c>
      <c r="B196" s="178" t="s">
        <v>1474</v>
      </c>
      <c r="C196" s="178" t="s">
        <v>1475</v>
      </c>
      <c r="D196" s="177" t="s">
        <v>26</v>
      </c>
      <c r="E196" s="178" t="s">
        <v>47</v>
      </c>
      <c r="F196" s="178" t="s">
        <v>24</v>
      </c>
      <c r="G196" s="204">
        <v>2020</v>
      </c>
      <c r="H196" s="202">
        <v>6</v>
      </c>
      <c r="I196" s="205">
        <v>3.79</v>
      </c>
      <c r="J196" s="205">
        <v>3.89</v>
      </c>
      <c r="K196" s="178">
        <v>1</v>
      </c>
      <c r="L196" s="178">
        <v>0.15</v>
      </c>
      <c r="M196" s="178">
        <v>0.15</v>
      </c>
      <c r="N196" s="178">
        <v>0.15</v>
      </c>
      <c r="O196" s="178">
        <v>0.15</v>
      </c>
      <c r="P196" s="178">
        <v>0.15</v>
      </c>
      <c r="Q196" s="178"/>
      <c r="R196" s="178">
        <v>0.6</v>
      </c>
      <c r="S196" s="206"/>
      <c r="T196" s="206"/>
      <c r="U196" s="206"/>
      <c r="V196" s="206"/>
      <c r="W196" s="206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/>
      <c r="AI196" s="203">
        <v>0</v>
      </c>
      <c r="AJ196" s="203"/>
      <c r="AK196" s="203"/>
      <c r="AL196" s="203"/>
      <c r="AM196" s="203"/>
      <c r="AN196" s="203"/>
      <c r="AO196" s="203"/>
      <c r="AP196" s="203"/>
      <c r="AQ196" s="203"/>
      <c r="AR196" s="203"/>
    </row>
    <row r="197" spans="1:44" x14ac:dyDescent="0.2">
      <c r="A197" s="178" t="s">
        <v>27</v>
      </c>
      <c r="B197" s="178" t="s">
        <v>1476</v>
      </c>
      <c r="C197" s="178" t="s">
        <v>1477</v>
      </c>
      <c r="D197" s="177" t="s">
        <v>26</v>
      </c>
      <c r="E197" s="178" t="s">
        <v>47</v>
      </c>
      <c r="F197" s="178" t="s">
        <v>24</v>
      </c>
      <c r="G197" s="204">
        <v>2030</v>
      </c>
      <c r="H197" s="202">
        <v>13</v>
      </c>
      <c r="I197" s="205">
        <v>4.5199999999999996</v>
      </c>
      <c r="J197" s="205">
        <v>3.83</v>
      </c>
      <c r="K197" s="178">
        <v>1</v>
      </c>
      <c r="L197" s="178">
        <v>0.15</v>
      </c>
      <c r="M197" s="178">
        <v>0.15</v>
      </c>
      <c r="N197" s="178">
        <v>0.15</v>
      </c>
      <c r="O197" s="178">
        <v>0.15</v>
      </c>
      <c r="P197" s="178">
        <v>0.15</v>
      </c>
      <c r="Q197" s="178"/>
      <c r="R197" s="178">
        <v>0.6</v>
      </c>
      <c r="S197" s="206"/>
      <c r="T197" s="206"/>
      <c r="U197" s="206"/>
      <c r="V197" s="206"/>
      <c r="W197" s="206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/>
      <c r="AI197" s="203">
        <v>0</v>
      </c>
      <c r="AJ197" s="203"/>
      <c r="AK197" s="203"/>
      <c r="AL197" s="203"/>
      <c r="AM197" s="203"/>
      <c r="AN197" s="203"/>
      <c r="AO197" s="203"/>
      <c r="AP197" s="203"/>
      <c r="AQ197" s="203"/>
      <c r="AR197" s="203"/>
    </row>
    <row r="198" spans="1:44" x14ac:dyDescent="0.2">
      <c r="A198" s="178" t="s">
        <v>27</v>
      </c>
      <c r="B198" s="178" t="s">
        <v>1478</v>
      </c>
      <c r="C198" s="178" t="s">
        <v>1479</v>
      </c>
      <c r="D198" s="177" t="s">
        <v>26</v>
      </c>
      <c r="E198" s="178" t="s">
        <v>47</v>
      </c>
      <c r="F198" s="178" t="s">
        <v>24</v>
      </c>
      <c r="G198" s="204">
        <v>2030</v>
      </c>
      <c r="H198" s="202">
        <v>13</v>
      </c>
      <c r="I198" s="205">
        <v>5.43</v>
      </c>
      <c r="J198" s="205">
        <v>4.05</v>
      </c>
      <c r="K198" s="178">
        <v>1</v>
      </c>
      <c r="L198" s="178">
        <v>0.15</v>
      </c>
      <c r="M198" s="178">
        <v>0.15</v>
      </c>
      <c r="N198" s="178">
        <v>0.15</v>
      </c>
      <c r="O198" s="178">
        <v>0.15</v>
      </c>
      <c r="P198" s="178">
        <v>0.15</v>
      </c>
      <c r="Q198" s="178"/>
      <c r="R198" s="178">
        <v>0.6</v>
      </c>
      <c r="S198" s="206"/>
      <c r="T198" s="206"/>
      <c r="U198" s="206"/>
      <c r="V198" s="206"/>
      <c r="W198" s="206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/>
      <c r="AI198" s="203">
        <v>0</v>
      </c>
      <c r="AJ198" s="203"/>
      <c r="AK198" s="203"/>
      <c r="AL198" s="203"/>
      <c r="AM198" s="203"/>
      <c r="AN198" s="203"/>
      <c r="AO198" s="203"/>
      <c r="AP198" s="203"/>
      <c r="AQ198" s="203"/>
      <c r="AR198" s="203"/>
    </row>
    <row r="199" spans="1:44" x14ac:dyDescent="0.2">
      <c r="A199" s="178" t="s">
        <v>27</v>
      </c>
      <c r="B199" s="178" t="s">
        <v>1480</v>
      </c>
      <c r="C199" s="178" t="s">
        <v>1481</v>
      </c>
      <c r="D199" s="177" t="s">
        <v>26</v>
      </c>
      <c r="E199" s="178" t="s">
        <v>47</v>
      </c>
      <c r="F199" s="178" t="s">
        <v>24</v>
      </c>
      <c r="G199" s="204">
        <v>2040</v>
      </c>
      <c r="H199" s="202">
        <v>13</v>
      </c>
      <c r="I199" s="205">
        <v>4.5199999999999996</v>
      </c>
      <c r="J199" s="205">
        <v>3.89</v>
      </c>
      <c r="K199" s="178">
        <v>1</v>
      </c>
      <c r="L199" s="178">
        <v>0.15</v>
      </c>
      <c r="M199" s="178">
        <v>0.15</v>
      </c>
      <c r="N199" s="178">
        <v>0.15</v>
      </c>
      <c r="O199" s="178">
        <v>0.15</v>
      </c>
      <c r="P199" s="178">
        <v>0.15</v>
      </c>
      <c r="Q199" s="178"/>
      <c r="R199" s="178">
        <v>0.6</v>
      </c>
      <c r="S199" s="206"/>
      <c r="T199" s="206"/>
      <c r="U199" s="206"/>
      <c r="V199" s="206"/>
      <c r="W199" s="206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/>
      <c r="AI199" s="203">
        <v>0</v>
      </c>
      <c r="AJ199" s="203"/>
      <c r="AK199" s="203"/>
      <c r="AL199" s="203"/>
      <c r="AM199" s="203"/>
      <c r="AN199" s="203"/>
      <c r="AO199" s="203"/>
      <c r="AP199" s="203"/>
      <c r="AQ199" s="203"/>
      <c r="AR199" s="203"/>
    </row>
    <row r="200" spans="1:44" x14ac:dyDescent="0.2">
      <c r="A200" s="178" t="s">
        <v>27</v>
      </c>
      <c r="B200" s="178" t="s">
        <v>1482</v>
      </c>
      <c r="C200" s="178" t="s">
        <v>1483</v>
      </c>
      <c r="D200" s="177" t="s">
        <v>26</v>
      </c>
      <c r="E200" s="178" t="s">
        <v>47</v>
      </c>
      <c r="F200" s="178" t="s">
        <v>24</v>
      </c>
      <c r="G200" s="204">
        <v>2040</v>
      </c>
      <c r="H200" s="202">
        <v>13</v>
      </c>
      <c r="I200" s="205">
        <v>5.43</v>
      </c>
      <c r="J200" s="205">
        <v>4.2</v>
      </c>
      <c r="K200" s="178">
        <v>1</v>
      </c>
      <c r="L200" s="178">
        <v>0.15</v>
      </c>
      <c r="M200" s="178">
        <v>0.15</v>
      </c>
      <c r="N200" s="178">
        <v>0.15</v>
      </c>
      <c r="O200" s="178">
        <v>0.15</v>
      </c>
      <c r="P200" s="178">
        <v>0.15</v>
      </c>
      <c r="Q200" s="178"/>
      <c r="R200" s="178">
        <v>0.6</v>
      </c>
      <c r="S200" s="206"/>
      <c r="T200" s="206"/>
      <c r="U200" s="206"/>
      <c r="V200" s="206"/>
      <c r="W200" s="206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/>
      <c r="AI200" s="203">
        <v>0</v>
      </c>
      <c r="AJ200" s="203"/>
      <c r="AK200" s="203"/>
      <c r="AL200" s="203"/>
      <c r="AM200" s="203"/>
      <c r="AN200" s="203"/>
      <c r="AO200" s="203"/>
      <c r="AP200" s="203"/>
      <c r="AQ200" s="203"/>
      <c r="AR200" s="203"/>
    </row>
    <row r="201" spans="1:44" x14ac:dyDescent="0.2">
      <c r="A201" s="178" t="s">
        <v>27</v>
      </c>
      <c r="B201" s="178" t="s">
        <v>1484</v>
      </c>
      <c r="C201" s="178" t="s">
        <v>1485</v>
      </c>
      <c r="D201" s="177" t="s">
        <v>26</v>
      </c>
      <c r="E201" s="178" t="s">
        <v>47</v>
      </c>
      <c r="F201" s="178" t="s">
        <v>24</v>
      </c>
      <c r="G201" s="204">
        <v>2010</v>
      </c>
      <c r="H201" s="202">
        <v>10</v>
      </c>
      <c r="I201" s="205">
        <v>2.85</v>
      </c>
      <c r="J201" s="205">
        <v>3.17</v>
      </c>
      <c r="K201" s="178">
        <v>1</v>
      </c>
      <c r="L201" s="178">
        <v>0.15</v>
      </c>
      <c r="M201" s="178">
        <v>0.15</v>
      </c>
      <c r="N201" s="178">
        <v>0.15</v>
      </c>
      <c r="O201" s="178">
        <v>0.15</v>
      </c>
      <c r="P201" s="178">
        <v>0.15</v>
      </c>
      <c r="Q201" s="178"/>
      <c r="R201" s="178">
        <v>0.6</v>
      </c>
      <c r="S201" s="203"/>
      <c r="T201" s="203"/>
      <c r="U201" s="203"/>
      <c r="V201" s="203"/>
      <c r="W201" s="203"/>
      <c r="X201" s="203"/>
      <c r="Y201" s="203"/>
      <c r="Z201" s="203"/>
      <c r="AA201" s="203"/>
      <c r="AB201" s="203"/>
      <c r="AC201" s="203"/>
      <c r="AD201" s="203"/>
      <c r="AE201" s="203"/>
      <c r="AF201" s="203"/>
      <c r="AG201" s="203"/>
      <c r="AI201" s="203">
        <v>0</v>
      </c>
      <c r="AJ201" s="203"/>
      <c r="AK201" s="203">
        <v>0</v>
      </c>
      <c r="AL201" s="203">
        <v>0</v>
      </c>
      <c r="AM201" s="203">
        <v>0</v>
      </c>
      <c r="AN201" s="203">
        <v>0</v>
      </c>
      <c r="AO201" s="203">
        <v>0</v>
      </c>
      <c r="AP201" s="203">
        <v>0</v>
      </c>
      <c r="AQ201" s="203">
        <v>0</v>
      </c>
      <c r="AR201" s="203">
        <v>0</v>
      </c>
    </row>
    <row r="202" spans="1:44" x14ac:dyDescent="0.2">
      <c r="A202" s="178" t="s">
        <v>27</v>
      </c>
      <c r="B202" s="178" t="s">
        <v>1470</v>
      </c>
      <c r="C202" s="178" t="s">
        <v>1471</v>
      </c>
      <c r="D202" s="177" t="s">
        <v>26</v>
      </c>
      <c r="E202" s="178" t="s">
        <v>47</v>
      </c>
      <c r="F202" s="178" t="s">
        <v>24</v>
      </c>
      <c r="G202" s="204">
        <v>2015</v>
      </c>
      <c r="H202" s="202">
        <v>10</v>
      </c>
      <c r="I202" s="205">
        <v>2.9</v>
      </c>
      <c r="J202" s="205">
        <v>3.22</v>
      </c>
      <c r="K202" s="178">
        <v>1</v>
      </c>
      <c r="L202" s="178">
        <v>0.15</v>
      </c>
      <c r="M202" s="178">
        <v>0.15</v>
      </c>
      <c r="N202" s="178">
        <v>0.15</v>
      </c>
      <c r="O202" s="178">
        <v>0.15</v>
      </c>
      <c r="P202" s="178">
        <v>0.15</v>
      </c>
      <c r="Q202" s="178"/>
      <c r="R202" s="178">
        <v>0.6</v>
      </c>
      <c r="S202" s="203"/>
      <c r="T202" s="203"/>
      <c r="U202" s="203"/>
      <c r="V202" s="203"/>
      <c r="W202" s="203"/>
      <c r="X202" s="203"/>
      <c r="Y202" s="203"/>
      <c r="Z202" s="203"/>
      <c r="AA202" s="203"/>
      <c r="AB202" s="203"/>
      <c r="AC202" s="203"/>
      <c r="AD202" s="203"/>
      <c r="AE202" s="203"/>
      <c r="AF202" s="203"/>
      <c r="AG202" s="203"/>
      <c r="AI202" s="203">
        <v>0</v>
      </c>
      <c r="AJ202" s="203"/>
      <c r="AK202" s="203"/>
      <c r="AL202" s="203"/>
      <c r="AM202" s="203">
        <v>0</v>
      </c>
      <c r="AN202" s="203">
        <v>0</v>
      </c>
      <c r="AO202" s="203">
        <v>0</v>
      </c>
      <c r="AP202" s="203">
        <v>0</v>
      </c>
      <c r="AQ202" s="203">
        <v>0</v>
      </c>
      <c r="AR202" s="203">
        <v>0</v>
      </c>
    </row>
    <row r="203" spans="1:44" x14ac:dyDescent="0.2">
      <c r="A203" s="178" t="s">
        <v>27</v>
      </c>
      <c r="B203" s="178" t="s">
        <v>1486</v>
      </c>
      <c r="C203" s="178" t="s">
        <v>1487</v>
      </c>
      <c r="D203" s="177" t="s">
        <v>26</v>
      </c>
      <c r="E203" s="178" t="s">
        <v>47</v>
      </c>
      <c r="F203" s="178" t="s">
        <v>24</v>
      </c>
      <c r="G203" s="204">
        <v>2030</v>
      </c>
      <c r="H203" s="202">
        <v>10</v>
      </c>
      <c r="I203" s="205">
        <v>6.52</v>
      </c>
      <c r="J203" s="205">
        <v>3.24</v>
      </c>
      <c r="K203" s="178">
        <v>1</v>
      </c>
      <c r="L203" s="178">
        <v>0.15</v>
      </c>
      <c r="M203" s="178">
        <v>0.15</v>
      </c>
      <c r="N203" s="178">
        <v>0.15</v>
      </c>
      <c r="O203" s="178">
        <v>0.15</v>
      </c>
      <c r="P203" s="178">
        <v>0.15</v>
      </c>
      <c r="Q203" s="178"/>
      <c r="R203" s="178">
        <v>0.6</v>
      </c>
      <c r="S203" s="203"/>
      <c r="T203" s="203"/>
      <c r="U203" s="203"/>
      <c r="V203" s="203"/>
      <c r="W203" s="203"/>
      <c r="X203" s="203"/>
      <c r="Y203" s="203"/>
      <c r="Z203" s="203"/>
      <c r="AA203" s="203"/>
      <c r="AB203" s="203"/>
      <c r="AC203" s="203"/>
      <c r="AD203" s="203"/>
      <c r="AE203" s="203"/>
      <c r="AF203" s="203"/>
      <c r="AG203" s="203"/>
      <c r="AI203" s="203">
        <v>0</v>
      </c>
      <c r="AJ203" s="203"/>
      <c r="AK203" s="203"/>
      <c r="AL203" s="203"/>
      <c r="AM203" s="203"/>
      <c r="AN203" s="203"/>
      <c r="AO203" s="203"/>
      <c r="AP203" s="203"/>
      <c r="AQ203" s="203"/>
      <c r="AR203" s="203"/>
    </row>
    <row r="204" spans="1:44" x14ac:dyDescent="0.2">
      <c r="A204" s="178" t="s">
        <v>27</v>
      </c>
      <c r="B204" s="178" t="s">
        <v>1488</v>
      </c>
      <c r="C204" s="178" t="s">
        <v>1489</v>
      </c>
      <c r="D204" s="177" t="s">
        <v>26</v>
      </c>
      <c r="E204" s="178" t="s">
        <v>47</v>
      </c>
      <c r="F204" s="178" t="s">
        <v>24</v>
      </c>
      <c r="G204" s="204">
        <v>2010</v>
      </c>
      <c r="H204" s="202">
        <v>10</v>
      </c>
      <c r="I204" s="205">
        <v>4.47</v>
      </c>
      <c r="J204" s="205">
        <v>3.52</v>
      </c>
      <c r="K204" s="178">
        <v>1</v>
      </c>
      <c r="L204" s="178">
        <v>0.15</v>
      </c>
      <c r="M204" s="178">
        <v>0.15</v>
      </c>
      <c r="N204" s="178">
        <v>0.15</v>
      </c>
      <c r="O204" s="178">
        <v>0.15</v>
      </c>
      <c r="P204" s="178">
        <v>0.15</v>
      </c>
      <c r="Q204" s="178"/>
      <c r="R204" s="178">
        <v>0.6</v>
      </c>
      <c r="S204" s="203"/>
      <c r="T204" s="203"/>
      <c r="U204" s="203"/>
      <c r="V204" s="203"/>
      <c r="W204" s="203"/>
      <c r="X204" s="203"/>
      <c r="Y204" s="203"/>
      <c r="Z204" s="203"/>
      <c r="AA204" s="203"/>
      <c r="AB204" s="203"/>
      <c r="AC204" s="203"/>
      <c r="AD204" s="203"/>
      <c r="AE204" s="203"/>
      <c r="AF204" s="203"/>
      <c r="AG204" s="203"/>
      <c r="AI204" s="203">
        <v>0</v>
      </c>
      <c r="AJ204" s="203"/>
      <c r="AK204" s="203">
        <v>0</v>
      </c>
      <c r="AL204" s="203">
        <v>0</v>
      </c>
      <c r="AM204" s="203">
        <v>0</v>
      </c>
      <c r="AN204" s="203">
        <v>0</v>
      </c>
      <c r="AO204" s="203">
        <v>0</v>
      </c>
      <c r="AP204" s="203">
        <v>0</v>
      </c>
      <c r="AQ204" s="203">
        <v>0</v>
      </c>
      <c r="AR204" s="203">
        <v>0</v>
      </c>
    </row>
    <row r="205" spans="1:44" x14ac:dyDescent="0.2">
      <c r="A205" s="178" t="s">
        <v>27</v>
      </c>
      <c r="B205" s="178" t="s">
        <v>1490</v>
      </c>
      <c r="C205" s="178" t="s">
        <v>1491</v>
      </c>
      <c r="D205" s="177" t="s">
        <v>26</v>
      </c>
      <c r="E205" s="178" t="s">
        <v>47</v>
      </c>
      <c r="F205" s="178" t="s">
        <v>24</v>
      </c>
      <c r="G205" s="204">
        <v>2020</v>
      </c>
      <c r="H205" s="202">
        <v>10</v>
      </c>
      <c r="I205" s="205">
        <v>6.52</v>
      </c>
      <c r="J205" s="205">
        <v>3.16</v>
      </c>
      <c r="K205" s="178">
        <v>1</v>
      </c>
      <c r="L205" s="178">
        <v>0.15</v>
      </c>
      <c r="M205" s="178">
        <v>0.15</v>
      </c>
      <c r="N205" s="178">
        <v>0.15</v>
      </c>
      <c r="O205" s="178">
        <v>0.15</v>
      </c>
      <c r="P205" s="178">
        <v>0.15</v>
      </c>
      <c r="Q205" s="178"/>
      <c r="R205" s="178">
        <v>0.6</v>
      </c>
      <c r="S205" s="203"/>
      <c r="T205" s="203"/>
      <c r="U205" s="203"/>
      <c r="V205" s="203"/>
      <c r="W205" s="203"/>
      <c r="X205" s="203"/>
      <c r="Y205" s="203"/>
      <c r="Z205" s="203"/>
      <c r="AA205" s="203"/>
      <c r="AB205" s="203"/>
      <c r="AC205" s="203"/>
      <c r="AD205" s="203"/>
      <c r="AE205" s="203"/>
      <c r="AF205" s="203"/>
      <c r="AG205" s="203"/>
      <c r="AI205" s="203">
        <v>0</v>
      </c>
      <c r="AJ205" s="203"/>
      <c r="AK205" s="203"/>
      <c r="AL205" s="203"/>
      <c r="AM205" s="203"/>
      <c r="AN205" s="203"/>
      <c r="AO205" s="203"/>
      <c r="AP205" s="203"/>
      <c r="AQ205" s="203"/>
      <c r="AR205" s="203"/>
    </row>
    <row r="206" spans="1:44" x14ac:dyDescent="0.2">
      <c r="A206" s="178" t="s">
        <v>27</v>
      </c>
      <c r="B206" s="178" t="s">
        <v>1492</v>
      </c>
      <c r="C206" s="178" t="s">
        <v>1493</v>
      </c>
      <c r="D206" s="177" t="s">
        <v>26</v>
      </c>
      <c r="E206" s="178" t="s">
        <v>47</v>
      </c>
      <c r="F206" s="178" t="s">
        <v>24</v>
      </c>
      <c r="G206" s="204">
        <v>2020</v>
      </c>
      <c r="H206" s="202">
        <v>13</v>
      </c>
      <c r="I206" s="205">
        <v>7.73</v>
      </c>
      <c r="J206" s="205">
        <v>3.29</v>
      </c>
      <c r="K206" s="178">
        <v>1</v>
      </c>
      <c r="L206" s="178">
        <v>0.15</v>
      </c>
      <c r="M206" s="178">
        <v>0.15</v>
      </c>
      <c r="N206" s="178">
        <v>0.15</v>
      </c>
      <c r="O206" s="178">
        <v>0.15</v>
      </c>
      <c r="P206" s="178">
        <v>0.15</v>
      </c>
      <c r="Q206" s="178"/>
      <c r="R206" s="178">
        <v>0.6</v>
      </c>
      <c r="S206" s="203"/>
      <c r="T206" s="203"/>
      <c r="U206" s="203"/>
      <c r="V206" s="203"/>
      <c r="W206" s="203"/>
      <c r="X206" s="203"/>
      <c r="Y206" s="203"/>
      <c r="Z206" s="203"/>
      <c r="AA206" s="203"/>
      <c r="AB206" s="203"/>
      <c r="AC206" s="203"/>
      <c r="AD206" s="203"/>
      <c r="AE206" s="203"/>
      <c r="AF206" s="203"/>
      <c r="AG206" s="203"/>
      <c r="AI206" s="203">
        <v>0</v>
      </c>
      <c r="AJ206" s="203"/>
      <c r="AK206" s="203"/>
      <c r="AL206" s="203"/>
      <c r="AM206" s="203"/>
      <c r="AN206" s="203"/>
      <c r="AO206" s="203"/>
      <c r="AP206" s="203"/>
      <c r="AQ206" s="203"/>
      <c r="AR206" s="203"/>
    </row>
    <row r="207" spans="1:44" x14ac:dyDescent="0.2">
      <c r="A207" s="178" t="s">
        <v>27</v>
      </c>
      <c r="B207" s="178" t="s">
        <v>1494</v>
      </c>
      <c r="C207" s="178" t="s">
        <v>1495</v>
      </c>
      <c r="D207" s="177" t="s">
        <v>26</v>
      </c>
      <c r="E207" s="178" t="s">
        <v>47</v>
      </c>
      <c r="F207" s="178" t="s">
        <v>24</v>
      </c>
      <c r="G207" s="204">
        <v>2030</v>
      </c>
      <c r="H207" s="202">
        <v>13</v>
      </c>
      <c r="I207" s="205">
        <v>7.73</v>
      </c>
      <c r="J207" s="205">
        <v>3.42</v>
      </c>
      <c r="K207" s="178">
        <v>1</v>
      </c>
      <c r="L207" s="178">
        <v>0.15</v>
      </c>
      <c r="M207" s="178">
        <v>0.15</v>
      </c>
      <c r="N207" s="178">
        <v>0.15</v>
      </c>
      <c r="O207" s="178">
        <v>0.15</v>
      </c>
      <c r="P207" s="178">
        <v>0.15</v>
      </c>
      <c r="Q207" s="178"/>
      <c r="R207" s="178">
        <v>0.6</v>
      </c>
      <c r="S207" s="203"/>
      <c r="T207" s="203"/>
      <c r="U207" s="203"/>
      <c r="V207" s="203"/>
      <c r="W207" s="203"/>
      <c r="X207" s="203"/>
      <c r="Y207" s="203"/>
      <c r="Z207" s="203"/>
      <c r="AA207" s="203"/>
      <c r="AB207" s="203"/>
      <c r="AC207" s="203"/>
      <c r="AD207" s="203"/>
      <c r="AE207" s="203"/>
      <c r="AF207" s="203"/>
      <c r="AG207" s="203"/>
      <c r="AI207" s="203">
        <v>0</v>
      </c>
      <c r="AJ207" s="203"/>
      <c r="AK207" s="203"/>
      <c r="AL207" s="203"/>
      <c r="AM207" s="203"/>
      <c r="AN207" s="203"/>
      <c r="AO207" s="203"/>
      <c r="AP207" s="203"/>
      <c r="AQ207" s="203"/>
      <c r="AR207" s="203"/>
    </row>
    <row r="208" spans="1:44" x14ac:dyDescent="0.2">
      <c r="A208" s="178" t="s">
        <v>27</v>
      </c>
      <c r="B208" s="178" t="s">
        <v>1496</v>
      </c>
      <c r="C208" s="178" t="s">
        <v>1497</v>
      </c>
      <c r="D208" s="177" t="s">
        <v>26</v>
      </c>
      <c r="E208" s="178" t="s">
        <v>47</v>
      </c>
      <c r="F208" s="178" t="s">
        <v>24</v>
      </c>
      <c r="G208" s="204">
        <v>2040</v>
      </c>
      <c r="H208" s="202">
        <v>13</v>
      </c>
      <c r="I208" s="205">
        <v>6.52</v>
      </c>
      <c r="J208" s="205">
        <v>3.29</v>
      </c>
      <c r="K208" s="178">
        <v>1</v>
      </c>
      <c r="L208" s="178">
        <v>0.15</v>
      </c>
      <c r="M208" s="178">
        <v>0.15</v>
      </c>
      <c r="N208" s="178">
        <v>0.15</v>
      </c>
      <c r="O208" s="178">
        <v>0.15</v>
      </c>
      <c r="P208" s="178">
        <v>0.15</v>
      </c>
      <c r="Q208" s="178"/>
      <c r="R208" s="178">
        <v>0.6</v>
      </c>
      <c r="S208" s="203"/>
      <c r="T208" s="203"/>
      <c r="U208" s="203"/>
      <c r="V208" s="203"/>
      <c r="W208" s="203"/>
      <c r="X208" s="203"/>
      <c r="Y208" s="203"/>
      <c r="Z208" s="203"/>
      <c r="AA208" s="203"/>
      <c r="AB208" s="203"/>
      <c r="AC208" s="203"/>
      <c r="AD208" s="203"/>
      <c r="AE208" s="203"/>
      <c r="AF208" s="203"/>
      <c r="AG208" s="203"/>
      <c r="AI208" s="203">
        <v>0</v>
      </c>
      <c r="AJ208" s="203"/>
      <c r="AK208" s="203"/>
      <c r="AL208" s="203"/>
      <c r="AM208" s="203"/>
      <c r="AN208" s="203"/>
      <c r="AO208" s="203"/>
      <c r="AP208" s="203"/>
      <c r="AQ208" s="203"/>
      <c r="AR208" s="203"/>
    </row>
    <row r="209" spans="1:44" x14ac:dyDescent="0.2">
      <c r="A209" s="178" t="s">
        <v>27</v>
      </c>
      <c r="B209" s="178" t="s">
        <v>1498</v>
      </c>
      <c r="C209" s="178" t="s">
        <v>1499</v>
      </c>
      <c r="D209" s="177" t="s">
        <v>26</v>
      </c>
      <c r="E209" s="178" t="s">
        <v>47</v>
      </c>
      <c r="F209" s="178" t="s">
        <v>24</v>
      </c>
      <c r="G209" s="204">
        <v>2040</v>
      </c>
      <c r="H209" s="202">
        <v>13</v>
      </c>
      <c r="I209" s="205">
        <v>7.73</v>
      </c>
      <c r="J209" s="205">
        <v>3.55</v>
      </c>
      <c r="K209" s="178">
        <v>1</v>
      </c>
      <c r="L209" s="178">
        <v>0.15</v>
      </c>
      <c r="M209" s="178">
        <v>0.15</v>
      </c>
      <c r="N209" s="178">
        <v>0.15</v>
      </c>
      <c r="O209" s="178">
        <v>0.15</v>
      </c>
      <c r="P209" s="178">
        <v>0.15</v>
      </c>
      <c r="Q209" s="178"/>
      <c r="R209" s="178">
        <v>0.6</v>
      </c>
      <c r="S209" s="203"/>
      <c r="T209" s="203"/>
      <c r="U209" s="203"/>
      <c r="V209" s="203"/>
      <c r="W209" s="203"/>
      <c r="X209" s="203"/>
      <c r="Y209" s="203"/>
      <c r="Z209" s="203"/>
      <c r="AA209" s="203"/>
      <c r="AB209" s="203"/>
      <c r="AC209" s="203"/>
      <c r="AD209" s="203"/>
      <c r="AE209" s="203"/>
      <c r="AF209" s="203"/>
      <c r="AG209" s="203"/>
      <c r="AI209" s="203">
        <v>0</v>
      </c>
      <c r="AJ209" s="203"/>
      <c r="AK209" s="203"/>
      <c r="AL209" s="203"/>
      <c r="AM209" s="203"/>
      <c r="AN209" s="203"/>
      <c r="AO209" s="203"/>
      <c r="AP209" s="203"/>
      <c r="AQ209" s="203"/>
      <c r="AR209" s="203"/>
    </row>
    <row r="210" spans="1:44" x14ac:dyDescent="0.2">
      <c r="A210" s="178" t="s">
        <v>27</v>
      </c>
      <c r="B210" s="178" t="s">
        <v>1500</v>
      </c>
      <c r="C210" s="178" t="s">
        <v>1501</v>
      </c>
      <c r="D210" s="177" t="s">
        <v>26</v>
      </c>
      <c r="E210" s="178" t="s">
        <v>47</v>
      </c>
      <c r="F210" s="178" t="s">
        <v>24</v>
      </c>
      <c r="G210" s="204">
        <v>2050</v>
      </c>
      <c r="H210" s="202">
        <v>13</v>
      </c>
      <c r="I210" s="205">
        <v>6.52</v>
      </c>
      <c r="J210" s="205">
        <v>3.29</v>
      </c>
      <c r="K210" s="178">
        <v>1</v>
      </c>
      <c r="L210" s="178">
        <v>0.15</v>
      </c>
      <c r="M210" s="178">
        <v>0.15</v>
      </c>
      <c r="N210" s="178">
        <v>0.15</v>
      </c>
      <c r="O210" s="178">
        <v>0.15</v>
      </c>
      <c r="P210" s="178">
        <v>0.15</v>
      </c>
      <c r="Q210" s="178"/>
      <c r="R210" s="178">
        <v>0.6</v>
      </c>
      <c r="S210" s="203"/>
      <c r="T210" s="203"/>
      <c r="U210" s="203"/>
      <c r="V210" s="203"/>
      <c r="W210" s="203"/>
      <c r="X210" s="203"/>
      <c r="Y210" s="203"/>
      <c r="Z210" s="203"/>
      <c r="AA210" s="203"/>
      <c r="AB210" s="203"/>
      <c r="AC210" s="203"/>
      <c r="AD210" s="203"/>
      <c r="AE210" s="203"/>
      <c r="AF210" s="203"/>
      <c r="AG210" s="203"/>
      <c r="AI210" s="203">
        <v>0</v>
      </c>
      <c r="AJ210" s="203"/>
      <c r="AK210" s="203"/>
      <c r="AL210" s="203"/>
      <c r="AM210" s="203"/>
      <c r="AN210" s="203"/>
      <c r="AO210" s="203"/>
      <c r="AP210" s="203"/>
      <c r="AQ210" s="203"/>
      <c r="AR210" s="203"/>
    </row>
    <row r="211" spans="1:44" x14ac:dyDescent="0.2">
      <c r="A211" s="178" t="s">
        <v>27</v>
      </c>
      <c r="B211" s="178" t="s">
        <v>1502</v>
      </c>
      <c r="C211" s="178" t="s">
        <v>1503</v>
      </c>
      <c r="D211" s="177" t="s">
        <v>26</v>
      </c>
      <c r="E211" s="178" t="s">
        <v>47</v>
      </c>
      <c r="F211" s="178" t="s">
        <v>24</v>
      </c>
      <c r="G211" s="204">
        <v>2050</v>
      </c>
      <c r="H211" s="202">
        <v>13</v>
      </c>
      <c r="I211" s="205">
        <v>7.73</v>
      </c>
      <c r="J211" s="205">
        <v>3.55</v>
      </c>
      <c r="K211" s="178">
        <v>1</v>
      </c>
      <c r="L211" s="178">
        <v>0.15</v>
      </c>
      <c r="M211" s="178">
        <v>0.15</v>
      </c>
      <c r="N211" s="178">
        <v>0.15</v>
      </c>
      <c r="O211" s="178">
        <v>0.15</v>
      </c>
      <c r="P211" s="178">
        <v>0.15</v>
      </c>
      <c r="Q211" s="178"/>
      <c r="R211" s="178">
        <v>0.6</v>
      </c>
      <c r="S211" s="203"/>
      <c r="T211" s="203"/>
      <c r="U211" s="203"/>
      <c r="V211" s="203"/>
      <c r="W211" s="203"/>
      <c r="X211" s="203"/>
      <c r="Y211" s="203"/>
      <c r="Z211" s="203"/>
      <c r="AA211" s="203"/>
      <c r="AB211" s="203"/>
      <c r="AC211" s="203"/>
      <c r="AD211" s="203"/>
      <c r="AE211" s="203"/>
      <c r="AF211" s="203"/>
      <c r="AG211" s="203"/>
      <c r="AI211" s="203">
        <v>0</v>
      </c>
      <c r="AJ211" s="203"/>
      <c r="AK211" s="203"/>
      <c r="AL211" s="203"/>
      <c r="AM211" s="203"/>
      <c r="AN211" s="203"/>
      <c r="AO211" s="203"/>
      <c r="AP211" s="203"/>
      <c r="AQ211" s="203"/>
      <c r="AR211" s="203"/>
    </row>
    <row r="212" spans="1:44" ht="15.75" customHeight="1" x14ac:dyDescent="0.2">
      <c r="A212" s="188" t="s">
        <v>1292</v>
      </c>
      <c r="B212" s="186"/>
      <c r="C212" s="186"/>
      <c r="D212" s="186"/>
      <c r="E212" s="188"/>
      <c r="F212" s="188"/>
      <c r="G212" s="211"/>
      <c r="H212" s="212"/>
      <c r="I212" s="212"/>
      <c r="J212" s="213"/>
      <c r="K212" s="212"/>
      <c r="L212" s="212"/>
      <c r="M212" s="212"/>
      <c r="N212" s="212"/>
      <c r="O212" s="212"/>
      <c r="P212" s="212"/>
      <c r="Q212" s="212"/>
      <c r="R212" s="213"/>
      <c r="S212" s="214"/>
      <c r="T212" s="214"/>
      <c r="U212" s="214"/>
      <c r="V212" s="214"/>
      <c r="W212" s="214"/>
      <c r="X212" s="214"/>
      <c r="Y212" s="214"/>
      <c r="Z212" s="214"/>
      <c r="AA212" s="214"/>
      <c r="AB212" s="214"/>
      <c r="AC212" s="214"/>
      <c r="AD212" s="214"/>
      <c r="AE212" s="214"/>
      <c r="AF212" s="214"/>
      <c r="AG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5"/>
    </row>
    <row r="213" spans="1:44" x14ac:dyDescent="0.2">
      <c r="A213" s="178" t="s">
        <v>27</v>
      </c>
      <c r="B213" s="178" t="s">
        <v>1504</v>
      </c>
      <c r="C213" s="178" t="s">
        <v>1505</v>
      </c>
      <c r="D213" s="177" t="s">
        <v>26</v>
      </c>
      <c r="E213" s="178" t="s">
        <v>47</v>
      </c>
      <c r="F213" s="178" t="s">
        <v>24</v>
      </c>
      <c r="G213" s="204">
        <v>2010</v>
      </c>
      <c r="H213" s="202">
        <v>15</v>
      </c>
      <c r="I213" s="205"/>
      <c r="J213" s="205">
        <v>2.92</v>
      </c>
      <c r="K213" s="178">
        <v>1</v>
      </c>
      <c r="L213" s="178">
        <v>0.15</v>
      </c>
      <c r="M213" s="178">
        <v>0.15</v>
      </c>
      <c r="N213" s="178">
        <v>0.15</v>
      </c>
      <c r="O213" s="178">
        <v>0.15</v>
      </c>
      <c r="P213" s="178">
        <v>0.15</v>
      </c>
      <c r="Q213" s="178"/>
      <c r="R213" s="178">
        <v>0.18</v>
      </c>
      <c r="S213" s="206"/>
      <c r="T213" s="206"/>
      <c r="U213" s="206"/>
      <c r="V213" s="206"/>
      <c r="W213" s="206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/>
      <c r="AI213" s="203">
        <v>0</v>
      </c>
      <c r="AJ213" s="203">
        <v>0</v>
      </c>
      <c r="AK213" s="203">
        <v>0</v>
      </c>
      <c r="AL213" s="203">
        <v>0</v>
      </c>
      <c r="AM213" s="203">
        <v>0</v>
      </c>
      <c r="AN213" s="203">
        <v>0</v>
      </c>
      <c r="AO213" s="203">
        <v>0</v>
      </c>
      <c r="AP213" s="203">
        <v>0</v>
      </c>
      <c r="AQ213" s="203">
        <v>0</v>
      </c>
      <c r="AR213" s="203">
        <v>0</v>
      </c>
    </row>
    <row r="214" spans="1:44" x14ac:dyDescent="0.2">
      <c r="A214" s="178" t="s">
        <v>27</v>
      </c>
      <c r="B214" s="178" t="s">
        <v>1506</v>
      </c>
      <c r="C214" s="178" t="s">
        <v>1507</v>
      </c>
      <c r="D214" s="177" t="s">
        <v>26</v>
      </c>
      <c r="E214" s="178" t="s">
        <v>47</v>
      </c>
      <c r="F214" s="178" t="s">
        <v>24</v>
      </c>
      <c r="G214" s="204">
        <v>2015</v>
      </c>
      <c r="H214" s="202">
        <v>11</v>
      </c>
      <c r="I214" s="205">
        <v>7.58</v>
      </c>
      <c r="J214" s="205">
        <v>3.2</v>
      </c>
      <c r="K214" s="178">
        <v>1</v>
      </c>
      <c r="L214" s="178">
        <v>0.15</v>
      </c>
      <c r="M214" s="178">
        <v>0.15</v>
      </c>
      <c r="N214" s="178">
        <v>0.15</v>
      </c>
      <c r="O214" s="178">
        <v>0.15</v>
      </c>
      <c r="P214" s="178">
        <v>0.15</v>
      </c>
      <c r="Q214" s="178"/>
      <c r="R214" s="178">
        <v>0.18</v>
      </c>
      <c r="S214" s="203"/>
      <c r="T214" s="203"/>
      <c r="U214" s="203"/>
      <c r="V214" s="203"/>
      <c r="W214" s="203"/>
      <c r="X214" s="203"/>
      <c r="Y214" s="203"/>
      <c r="Z214" s="203"/>
      <c r="AA214" s="203"/>
      <c r="AB214" s="203"/>
      <c r="AC214" s="203"/>
      <c r="AD214" s="203"/>
      <c r="AE214" s="203"/>
      <c r="AF214" s="203"/>
      <c r="AG214" s="203"/>
      <c r="AI214" s="203">
        <v>0</v>
      </c>
      <c r="AJ214" s="203"/>
      <c r="AK214" s="203"/>
      <c r="AL214" s="203"/>
      <c r="AM214" s="203"/>
      <c r="AN214" s="203"/>
      <c r="AO214" s="203"/>
      <c r="AP214" s="203"/>
      <c r="AQ214" s="203"/>
      <c r="AR214" s="203"/>
    </row>
    <row r="215" spans="1:44" x14ac:dyDescent="0.2">
      <c r="A215" s="178" t="s">
        <v>27</v>
      </c>
      <c r="B215" s="178" t="s">
        <v>1508</v>
      </c>
      <c r="C215" s="178" t="s">
        <v>1509</v>
      </c>
      <c r="D215" s="177" t="s">
        <v>26</v>
      </c>
      <c r="E215" s="178" t="s">
        <v>47</v>
      </c>
      <c r="F215" s="178" t="s">
        <v>24</v>
      </c>
      <c r="G215" s="204">
        <v>2015</v>
      </c>
      <c r="H215" s="202">
        <v>11</v>
      </c>
      <c r="I215" s="205">
        <v>9.24</v>
      </c>
      <c r="J215" s="205">
        <v>3.84</v>
      </c>
      <c r="K215" s="178">
        <v>1</v>
      </c>
      <c r="L215" s="178">
        <v>0.15</v>
      </c>
      <c r="M215" s="178">
        <v>0.15</v>
      </c>
      <c r="N215" s="178">
        <v>0.15</v>
      </c>
      <c r="O215" s="178">
        <v>0.15</v>
      </c>
      <c r="P215" s="178">
        <v>0.15</v>
      </c>
      <c r="Q215" s="178"/>
      <c r="R215" s="178">
        <v>0.18</v>
      </c>
      <c r="S215" s="203"/>
      <c r="T215" s="203"/>
      <c r="U215" s="203"/>
      <c r="V215" s="203"/>
      <c r="W215" s="203"/>
      <c r="X215" s="203"/>
      <c r="Y215" s="203"/>
      <c r="Z215" s="203"/>
      <c r="AA215" s="203"/>
      <c r="AB215" s="203"/>
      <c r="AC215" s="203"/>
      <c r="AD215" s="203"/>
      <c r="AE215" s="203"/>
      <c r="AF215" s="203"/>
      <c r="AG215" s="203"/>
      <c r="AI215" s="203">
        <v>0</v>
      </c>
      <c r="AJ215" s="203"/>
      <c r="AK215" s="203"/>
      <c r="AL215" s="203"/>
      <c r="AM215" s="203"/>
      <c r="AN215" s="203"/>
      <c r="AO215" s="203"/>
      <c r="AP215" s="203"/>
      <c r="AQ215" s="203"/>
      <c r="AR215" s="203"/>
    </row>
    <row r="216" spans="1:44" x14ac:dyDescent="0.2">
      <c r="A216" s="178" t="s">
        <v>27</v>
      </c>
      <c r="B216" s="178" t="s">
        <v>1510</v>
      </c>
      <c r="C216" s="178" t="s">
        <v>1511</v>
      </c>
      <c r="D216" s="177" t="s">
        <v>26</v>
      </c>
      <c r="E216" s="178" t="s">
        <v>47</v>
      </c>
      <c r="F216" s="178" t="s">
        <v>24</v>
      </c>
      <c r="G216" s="204">
        <v>2020</v>
      </c>
      <c r="H216" s="202">
        <v>11</v>
      </c>
      <c r="I216" s="205">
        <v>8.41</v>
      </c>
      <c r="J216" s="205">
        <v>3.56</v>
      </c>
      <c r="K216" s="178">
        <v>1</v>
      </c>
      <c r="L216" s="178">
        <v>0.15</v>
      </c>
      <c r="M216" s="178">
        <v>0.15</v>
      </c>
      <c r="N216" s="178">
        <v>0.15</v>
      </c>
      <c r="O216" s="178">
        <v>0.15</v>
      </c>
      <c r="P216" s="178">
        <v>0.15</v>
      </c>
      <c r="Q216" s="178"/>
      <c r="R216" s="178">
        <v>0.18</v>
      </c>
      <c r="S216" s="203"/>
      <c r="T216" s="203"/>
      <c r="U216" s="203"/>
      <c r="V216" s="203"/>
      <c r="W216" s="203"/>
      <c r="X216" s="203"/>
      <c r="Y216" s="203"/>
      <c r="Z216" s="203"/>
      <c r="AA216" s="203"/>
      <c r="AB216" s="203"/>
      <c r="AC216" s="203"/>
      <c r="AD216" s="203"/>
      <c r="AE216" s="203"/>
      <c r="AF216" s="203"/>
      <c r="AG216" s="203"/>
      <c r="AI216" s="203">
        <v>0</v>
      </c>
      <c r="AJ216" s="203"/>
      <c r="AK216" s="203"/>
      <c r="AL216" s="203"/>
      <c r="AM216" s="203"/>
      <c r="AN216" s="203"/>
      <c r="AO216" s="203"/>
      <c r="AP216" s="203"/>
      <c r="AQ216" s="203"/>
      <c r="AR216" s="203"/>
    </row>
    <row r="217" spans="1:44" x14ac:dyDescent="0.2">
      <c r="A217" s="178" t="s">
        <v>27</v>
      </c>
      <c r="B217" s="178" t="s">
        <v>1512</v>
      </c>
      <c r="C217" s="178" t="s">
        <v>1513</v>
      </c>
      <c r="D217" s="177" t="s">
        <v>26</v>
      </c>
      <c r="E217" s="178" t="s">
        <v>47</v>
      </c>
      <c r="F217" s="178" t="s">
        <v>24</v>
      </c>
      <c r="G217" s="204">
        <v>2020</v>
      </c>
      <c r="H217" s="202">
        <v>11</v>
      </c>
      <c r="I217" s="205">
        <v>10.9</v>
      </c>
      <c r="J217" s="205">
        <v>4.2300000000000004</v>
      </c>
      <c r="K217" s="178">
        <v>1</v>
      </c>
      <c r="L217" s="178">
        <v>0.15</v>
      </c>
      <c r="M217" s="178">
        <v>0.15</v>
      </c>
      <c r="N217" s="178">
        <v>0.15</v>
      </c>
      <c r="O217" s="178">
        <v>0.15</v>
      </c>
      <c r="P217" s="178">
        <v>0.15</v>
      </c>
      <c r="Q217" s="178"/>
      <c r="R217" s="178">
        <v>0.18</v>
      </c>
      <c r="S217" s="203"/>
      <c r="T217" s="203"/>
      <c r="U217" s="203"/>
      <c r="V217" s="203"/>
      <c r="W217" s="203"/>
      <c r="X217" s="203"/>
      <c r="Y217" s="203"/>
      <c r="Z217" s="203"/>
      <c r="AA217" s="203"/>
      <c r="AB217" s="203"/>
      <c r="AC217" s="203"/>
      <c r="AD217" s="203"/>
      <c r="AE217" s="203"/>
      <c r="AF217" s="203"/>
      <c r="AG217" s="203"/>
      <c r="AI217" s="203">
        <v>0</v>
      </c>
      <c r="AJ217" s="203"/>
      <c r="AK217" s="203"/>
      <c r="AL217" s="203"/>
      <c r="AM217" s="203"/>
      <c r="AN217" s="203"/>
      <c r="AO217" s="203"/>
      <c r="AP217" s="203"/>
      <c r="AQ217" s="203"/>
      <c r="AR217" s="203"/>
    </row>
    <row r="218" spans="1:44" x14ac:dyDescent="0.2">
      <c r="A218" s="178" t="s">
        <v>27</v>
      </c>
      <c r="B218" s="178" t="s">
        <v>1514</v>
      </c>
      <c r="C218" s="178" t="s">
        <v>1515</v>
      </c>
      <c r="D218" s="177" t="s">
        <v>26</v>
      </c>
      <c r="E218" s="178" t="s">
        <v>47</v>
      </c>
      <c r="F218" s="178" t="s">
        <v>24</v>
      </c>
      <c r="G218" s="204">
        <v>2030</v>
      </c>
      <c r="H218" s="202">
        <v>25</v>
      </c>
      <c r="I218" s="205">
        <v>8.5500000000000007</v>
      </c>
      <c r="J218" s="205">
        <v>3.69</v>
      </c>
      <c r="K218" s="178">
        <v>1</v>
      </c>
      <c r="L218" s="178">
        <v>0.15</v>
      </c>
      <c r="M218" s="178">
        <v>0.15</v>
      </c>
      <c r="N218" s="178">
        <v>0.15</v>
      </c>
      <c r="O218" s="178">
        <v>0.15</v>
      </c>
      <c r="P218" s="178">
        <v>0.15</v>
      </c>
      <c r="Q218" s="178"/>
      <c r="R218" s="178">
        <v>0.18</v>
      </c>
      <c r="S218" s="203"/>
      <c r="T218" s="203"/>
      <c r="U218" s="203"/>
      <c r="V218" s="203"/>
      <c r="W218" s="203"/>
      <c r="X218" s="203"/>
      <c r="Y218" s="203"/>
      <c r="Z218" s="203"/>
      <c r="AA218" s="203"/>
      <c r="AB218" s="203"/>
      <c r="AC218" s="203"/>
      <c r="AD218" s="203"/>
      <c r="AE218" s="203"/>
      <c r="AF218" s="203"/>
      <c r="AG218" s="203"/>
      <c r="AI218" s="203">
        <v>0</v>
      </c>
      <c r="AJ218" s="203"/>
      <c r="AK218" s="203"/>
      <c r="AL218" s="203"/>
      <c r="AM218" s="203"/>
      <c r="AN218" s="203"/>
      <c r="AO218" s="203"/>
      <c r="AP218" s="203"/>
      <c r="AQ218" s="203"/>
      <c r="AR218" s="203"/>
    </row>
    <row r="219" spans="1:44" x14ac:dyDescent="0.2">
      <c r="A219" s="178" t="s">
        <v>27</v>
      </c>
      <c r="B219" s="178" t="s">
        <v>1516</v>
      </c>
      <c r="C219" s="178" t="s">
        <v>1517</v>
      </c>
      <c r="D219" s="177" t="s">
        <v>26</v>
      </c>
      <c r="E219" s="178" t="s">
        <v>47</v>
      </c>
      <c r="F219" s="178" t="s">
        <v>24</v>
      </c>
      <c r="G219" s="204">
        <v>2030</v>
      </c>
      <c r="H219" s="202">
        <v>25</v>
      </c>
      <c r="I219" s="205">
        <v>11.05</v>
      </c>
      <c r="J219" s="205">
        <v>4.2300000000000004</v>
      </c>
      <c r="K219" s="178">
        <v>1</v>
      </c>
      <c r="L219" s="178">
        <v>0.15</v>
      </c>
      <c r="M219" s="178">
        <v>0.15</v>
      </c>
      <c r="N219" s="178">
        <v>0.15</v>
      </c>
      <c r="O219" s="178">
        <v>0.15</v>
      </c>
      <c r="P219" s="178">
        <v>0.15</v>
      </c>
      <c r="Q219" s="178"/>
      <c r="R219" s="178">
        <v>0.18</v>
      </c>
      <c r="S219" s="203"/>
      <c r="T219" s="203"/>
      <c r="U219" s="203"/>
      <c r="V219" s="203"/>
      <c r="W219" s="203"/>
      <c r="X219" s="203"/>
      <c r="Y219" s="203"/>
      <c r="Z219" s="203"/>
      <c r="AA219" s="203"/>
      <c r="AB219" s="203"/>
      <c r="AC219" s="203"/>
      <c r="AD219" s="203"/>
      <c r="AE219" s="203"/>
      <c r="AF219" s="203"/>
      <c r="AG219" s="203"/>
      <c r="AI219" s="203">
        <v>0</v>
      </c>
      <c r="AJ219" s="203"/>
      <c r="AK219" s="203"/>
      <c r="AL219" s="203"/>
      <c r="AM219" s="203"/>
      <c r="AN219" s="203"/>
      <c r="AO219" s="203"/>
      <c r="AP219" s="203"/>
      <c r="AQ219" s="203"/>
      <c r="AR219" s="203"/>
    </row>
    <row r="220" spans="1:44" x14ac:dyDescent="0.2">
      <c r="A220" s="178" t="s">
        <v>27</v>
      </c>
      <c r="B220" s="178" t="s">
        <v>1518</v>
      </c>
      <c r="C220" s="178" t="s">
        <v>1519</v>
      </c>
      <c r="D220" s="177" t="s">
        <v>26</v>
      </c>
      <c r="E220" s="178" t="s">
        <v>47</v>
      </c>
      <c r="F220" s="178" t="s">
        <v>24</v>
      </c>
      <c r="G220" s="204">
        <v>2040</v>
      </c>
      <c r="H220" s="202">
        <v>25</v>
      </c>
      <c r="I220" s="205">
        <v>8.5500000000000007</v>
      </c>
      <c r="J220" s="205">
        <v>3.69</v>
      </c>
      <c r="K220" s="178">
        <v>1</v>
      </c>
      <c r="L220" s="178">
        <v>0.15</v>
      </c>
      <c r="M220" s="178">
        <v>0.15</v>
      </c>
      <c r="N220" s="178">
        <v>0.15</v>
      </c>
      <c r="O220" s="178">
        <v>0.15</v>
      </c>
      <c r="P220" s="178">
        <v>0.15</v>
      </c>
      <c r="Q220" s="178"/>
      <c r="R220" s="178">
        <v>0.18</v>
      </c>
      <c r="S220" s="203"/>
      <c r="T220" s="203"/>
      <c r="U220" s="203"/>
      <c r="V220" s="203"/>
      <c r="W220" s="203"/>
      <c r="X220" s="203"/>
      <c r="Y220" s="203"/>
      <c r="Z220" s="203"/>
      <c r="AA220" s="203"/>
      <c r="AB220" s="203"/>
      <c r="AC220" s="203"/>
      <c r="AD220" s="203"/>
      <c r="AE220" s="203"/>
      <c r="AF220" s="203"/>
      <c r="AG220" s="203"/>
      <c r="AI220" s="203">
        <v>0</v>
      </c>
      <c r="AJ220" s="203"/>
      <c r="AK220" s="203"/>
      <c r="AL220" s="203"/>
      <c r="AM220" s="203"/>
      <c r="AN220" s="203"/>
      <c r="AO220" s="203"/>
      <c r="AP220" s="203"/>
      <c r="AQ220" s="203"/>
      <c r="AR220" s="203"/>
    </row>
    <row r="221" spans="1:44" x14ac:dyDescent="0.2">
      <c r="A221" s="178" t="s">
        <v>27</v>
      </c>
      <c r="B221" s="178" t="s">
        <v>1520</v>
      </c>
      <c r="C221" s="178" t="s">
        <v>1521</v>
      </c>
      <c r="D221" s="177" t="s">
        <v>26</v>
      </c>
      <c r="E221" s="178" t="s">
        <v>47</v>
      </c>
      <c r="F221" s="178" t="s">
        <v>24</v>
      </c>
      <c r="G221" s="204">
        <v>2040</v>
      </c>
      <c r="H221" s="202">
        <v>25</v>
      </c>
      <c r="I221" s="205">
        <v>11.05</v>
      </c>
      <c r="J221" s="205">
        <v>4.2300000000000004</v>
      </c>
      <c r="K221" s="178">
        <v>1</v>
      </c>
      <c r="L221" s="178">
        <v>0.15</v>
      </c>
      <c r="M221" s="178">
        <v>0.15</v>
      </c>
      <c r="N221" s="178">
        <v>0.15</v>
      </c>
      <c r="O221" s="178">
        <v>0.15</v>
      </c>
      <c r="P221" s="178">
        <v>0.15</v>
      </c>
      <c r="Q221" s="178"/>
      <c r="R221" s="178">
        <v>0.18</v>
      </c>
      <c r="S221" s="203"/>
      <c r="T221" s="203"/>
      <c r="U221" s="203"/>
      <c r="V221" s="203"/>
      <c r="W221" s="203"/>
      <c r="X221" s="203"/>
      <c r="Y221" s="203"/>
      <c r="Z221" s="203"/>
      <c r="AA221" s="203"/>
      <c r="AB221" s="203"/>
      <c r="AC221" s="203"/>
      <c r="AD221" s="203"/>
      <c r="AE221" s="203"/>
      <c r="AF221" s="203"/>
      <c r="AG221" s="203"/>
      <c r="AI221" s="203">
        <v>0</v>
      </c>
      <c r="AJ221" s="203"/>
      <c r="AK221" s="203"/>
      <c r="AL221" s="203"/>
      <c r="AM221" s="203"/>
      <c r="AN221" s="203"/>
      <c r="AO221" s="203"/>
      <c r="AP221" s="203"/>
      <c r="AQ221" s="203"/>
      <c r="AR221" s="203"/>
    </row>
    <row r="222" spans="1:44" x14ac:dyDescent="0.2">
      <c r="A222" s="178" t="s">
        <v>27</v>
      </c>
      <c r="B222" s="178" t="s">
        <v>1522</v>
      </c>
      <c r="C222" s="178" t="s">
        <v>1523</v>
      </c>
      <c r="D222" s="177" t="s">
        <v>26</v>
      </c>
      <c r="E222" s="178" t="s">
        <v>47</v>
      </c>
      <c r="F222" s="178" t="s">
        <v>24</v>
      </c>
      <c r="G222" s="204">
        <v>2020</v>
      </c>
      <c r="H222" s="202">
        <v>20</v>
      </c>
      <c r="I222" s="205">
        <v>9.44</v>
      </c>
      <c r="J222" s="205">
        <v>4.7300000000000004</v>
      </c>
      <c r="K222" s="178">
        <v>1</v>
      </c>
      <c r="L222" s="178">
        <v>0.15</v>
      </c>
      <c r="M222" s="178">
        <v>0.15</v>
      </c>
      <c r="N222" s="178">
        <v>0.15</v>
      </c>
      <c r="O222" s="178">
        <v>0.15</v>
      </c>
      <c r="P222" s="178">
        <v>0.15</v>
      </c>
      <c r="Q222" s="178"/>
      <c r="R222" s="178">
        <v>0.18</v>
      </c>
      <c r="S222" s="203"/>
      <c r="T222" s="203"/>
      <c r="U222" s="203"/>
      <c r="V222" s="203"/>
      <c r="W222" s="203"/>
      <c r="X222" s="203"/>
      <c r="Y222" s="203"/>
      <c r="Z222" s="203"/>
      <c r="AA222" s="203"/>
      <c r="AB222" s="203"/>
      <c r="AC222" s="203"/>
      <c r="AD222" s="203"/>
      <c r="AE222" s="203"/>
      <c r="AF222" s="203"/>
      <c r="AG222" s="203"/>
      <c r="AI222" s="203">
        <v>0</v>
      </c>
      <c r="AJ222" s="203"/>
      <c r="AK222" s="203"/>
      <c r="AL222" s="203"/>
      <c r="AM222" s="203"/>
      <c r="AN222" s="203"/>
      <c r="AO222" s="203"/>
      <c r="AP222" s="203"/>
      <c r="AQ222" s="203"/>
      <c r="AR222" s="203"/>
    </row>
    <row r="223" spans="1:44" x14ac:dyDescent="0.2">
      <c r="A223" s="178" t="s">
        <v>27</v>
      </c>
      <c r="B223" s="178" t="s">
        <v>1524</v>
      </c>
      <c r="C223" s="178" t="s">
        <v>1525</v>
      </c>
      <c r="D223" s="177" t="s">
        <v>26</v>
      </c>
      <c r="E223" s="178" t="s">
        <v>47</v>
      </c>
      <c r="F223" s="178" t="s">
        <v>24</v>
      </c>
      <c r="G223" s="204">
        <v>2010</v>
      </c>
      <c r="H223" s="202">
        <v>15</v>
      </c>
      <c r="I223" s="205">
        <v>10.52</v>
      </c>
      <c r="J223" s="205">
        <v>4.6900000000000004</v>
      </c>
      <c r="K223" s="178">
        <v>1</v>
      </c>
      <c r="L223" s="178">
        <v>0.15</v>
      </c>
      <c r="M223" s="178">
        <v>0.15</v>
      </c>
      <c r="N223" s="178">
        <v>0.15</v>
      </c>
      <c r="O223" s="178">
        <v>0.15</v>
      </c>
      <c r="P223" s="178">
        <v>0.15</v>
      </c>
      <c r="Q223" s="178"/>
      <c r="R223" s="178">
        <v>0.18</v>
      </c>
      <c r="S223" s="203"/>
      <c r="T223" s="203"/>
      <c r="U223" s="203"/>
      <c r="V223" s="203"/>
      <c r="W223" s="203"/>
      <c r="X223" s="203"/>
      <c r="Y223" s="203"/>
      <c r="Z223" s="203"/>
      <c r="AA223" s="203"/>
      <c r="AB223" s="203"/>
      <c r="AC223" s="203"/>
      <c r="AD223" s="203"/>
      <c r="AE223" s="203"/>
      <c r="AF223" s="203"/>
      <c r="AG223" s="203"/>
      <c r="AI223" s="203">
        <v>0</v>
      </c>
      <c r="AJ223" s="203"/>
      <c r="AK223" s="203">
        <v>0</v>
      </c>
      <c r="AL223" s="203">
        <v>0</v>
      </c>
      <c r="AM223" s="203">
        <v>0</v>
      </c>
      <c r="AN223" s="203">
        <v>0</v>
      </c>
      <c r="AO223" s="203">
        <v>0</v>
      </c>
      <c r="AP223" s="203">
        <v>0</v>
      </c>
      <c r="AQ223" s="203">
        <v>0</v>
      </c>
      <c r="AR223" s="203">
        <v>0</v>
      </c>
    </row>
    <row r="224" spans="1:44" x14ac:dyDescent="0.2">
      <c r="A224" s="178" t="s">
        <v>27</v>
      </c>
      <c r="B224" s="178" t="s">
        <v>1526</v>
      </c>
      <c r="C224" s="178" t="s">
        <v>1527</v>
      </c>
      <c r="D224" s="177" t="s">
        <v>26</v>
      </c>
      <c r="E224" s="178" t="s">
        <v>47</v>
      </c>
      <c r="F224" s="178" t="s">
        <v>24</v>
      </c>
      <c r="G224" s="204">
        <v>2020</v>
      </c>
      <c r="H224" s="202">
        <v>20</v>
      </c>
      <c r="I224" s="205">
        <v>12.03</v>
      </c>
      <c r="J224" s="205">
        <v>5.61</v>
      </c>
      <c r="K224" s="178">
        <v>1</v>
      </c>
      <c r="L224" s="178">
        <v>0.15</v>
      </c>
      <c r="M224" s="178">
        <v>0.15</v>
      </c>
      <c r="N224" s="178">
        <v>0.15</v>
      </c>
      <c r="O224" s="178">
        <v>0.15</v>
      </c>
      <c r="P224" s="178">
        <v>0.15</v>
      </c>
      <c r="Q224" s="178"/>
      <c r="R224" s="178">
        <v>0.18</v>
      </c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I224" s="203">
        <v>0</v>
      </c>
      <c r="AJ224" s="203"/>
      <c r="AK224" s="203"/>
      <c r="AL224" s="203"/>
      <c r="AM224" s="203"/>
      <c r="AN224" s="203"/>
      <c r="AO224" s="203"/>
      <c r="AP224" s="203"/>
      <c r="AQ224" s="203"/>
      <c r="AR224" s="203"/>
    </row>
    <row r="225" spans="1:44" x14ac:dyDescent="0.2">
      <c r="A225" s="178" t="s">
        <v>27</v>
      </c>
      <c r="B225" s="178" t="s">
        <v>1528</v>
      </c>
      <c r="C225" s="178" t="s">
        <v>1529</v>
      </c>
      <c r="D225" s="177" t="s">
        <v>26</v>
      </c>
      <c r="E225" s="178" t="s">
        <v>47</v>
      </c>
      <c r="F225" s="178" t="s">
        <v>24</v>
      </c>
      <c r="G225" s="204">
        <v>2010</v>
      </c>
      <c r="H225" s="202">
        <v>15</v>
      </c>
      <c r="I225" s="205">
        <v>12.29</v>
      </c>
      <c r="J225" s="205">
        <v>6.15</v>
      </c>
      <c r="K225" s="178">
        <v>1</v>
      </c>
      <c r="L225" s="178">
        <v>0.15</v>
      </c>
      <c r="M225" s="178">
        <v>0.15</v>
      </c>
      <c r="N225" s="178">
        <v>0.15</v>
      </c>
      <c r="O225" s="178">
        <v>0.15</v>
      </c>
      <c r="P225" s="178">
        <v>0.15</v>
      </c>
      <c r="Q225" s="178"/>
      <c r="R225" s="178">
        <v>0.18</v>
      </c>
      <c r="S225" s="203"/>
      <c r="T225" s="203"/>
      <c r="U225" s="203"/>
      <c r="V225" s="203"/>
      <c r="W225" s="203"/>
      <c r="X225" s="203"/>
      <c r="Y225" s="203"/>
      <c r="Z225" s="203"/>
      <c r="AA225" s="203"/>
      <c r="AB225" s="203"/>
      <c r="AC225" s="203"/>
      <c r="AD225" s="203"/>
      <c r="AE225" s="203"/>
      <c r="AF225" s="203"/>
      <c r="AG225" s="203"/>
      <c r="AI225" s="203">
        <v>0</v>
      </c>
      <c r="AJ225" s="203">
        <v>0</v>
      </c>
      <c r="AK225" s="203">
        <v>0</v>
      </c>
      <c r="AL225" s="203">
        <v>0</v>
      </c>
      <c r="AM225" s="203">
        <v>0</v>
      </c>
      <c r="AN225" s="203">
        <v>0</v>
      </c>
      <c r="AO225" s="203">
        <v>0</v>
      </c>
      <c r="AP225" s="203">
        <v>0</v>
      </c>
      <c r="AQ225" s="203">
        <v>0</v>
      </c>
      <c r="AR225" s="203">
        <v>0</v>
      </c>
    </row>
    <row r="226" spans="1:44" x14ac:dyDescent="0.2">
      <c r="A226" s="178" t="s">
        <v>27</v>
      </c>
      <c r="B226" s="178" t="s">
        <v>1530</v>
      </c>
      <c r="C226" s="178" t="s">
        <v>1531</v>
      </c>
      <c r="D226" s="177" t="s">
        <v>26</v>
      </c>
      <c r="E226" s="178" t="s">
        <v>47</v>
      </c>
      <c r="F226" s="178" t="s">
        <v>24</v>
      </c>
      <c r="G226" s="204">
        <v>2015</v>
      </c>
      <c r="H226" s="202">
        <v>15</v>
      </c>
      <c r="I226" s="205">
        <v>16.39</v>
      </c>
      <c r="J226" s="205">
        <v>7.03</v>
      </c>
      <c r="K226" s="178">
        <v>1</v>
      </c>
      <c r="L226" s="178">
        <v>0.15</v>
      </c>
      <c r="M226" s="178">
        <v>0.15</v>
      </c>
      <c r="N226" s="178">
        <v>0.15</v>
      </c>
      <c r="O226" s="178">
        <v>0.15</v>
      </c>
      <c r="P226" s="178">
        <v>0.15</v>
      </c>
      <c r="Q226" s="178"/>
      <c r="R226" s="178">
        <v>0.18</v>
      </c>
      <c r="S226" s="203"/>
      <c r="T226" s="203"/>
      <c r="U226" s="203"/>
      <c r="V226" s="203"/>
      <c r="W226" s="203"/>
      <c r="X226" s="203"/>
      <c r="Y226" s="203"/>
      <c r="Z226" s="203"/>
      <c r="AA226" s="203"/>
      <c r="AB226" s="203"/>
      <c r="AC226" s="203"/>
      <c r="AD226" s="203"/>
      <c r="AE226" s="203"/>
      <c r="AF226" s="203"/>
      <c r="AG226" s="203"/>
      <c r="AI226" s="203">
        <v>0</v>
      </c>
      <c r="AJ226" s="203"/>
      <c r="AK226" s="203">
        <v>0</v>
      </c>
      <c r="AL226" s="203">
        <v>0</v>
      </c>
      <c r="AM226" s="203">
        <v>0</v>
      </c>
      <c r="AN226" s="203">
        <v>0</v>
      </c>
      <c r="AO226" s="203">
        <v>0</v>
      </c>
      <c r="AP226" s="203">
        <v>0</v>
      </c>
      <c r="AQ226" s="203">
        <v>0</v>
      </c>
      <c r="AR226" s="203">
        <v>0</v>
      </c>
    </row>
    <row r="227" spans="1:44" x14ac:dyDescent="0.2">
      <c r="A227" s="178" t="s">
        <v>27</v>
      </c>
      <c r="B227" s="178" t="s">
        <v>1532</v>
      </c>
      <c r="C227" s="178" t="s">
        <v>1533</v>
      </c>
      <c r="D227" s="177" t="s">
        <v>26</v>
      </c>
      <c r="E227" s="178" t="s">
        <v>47</v>
      </c>
      <c r="F227" s="178" t="s">
        <v>24</v>
      </c>
      <c r="G227" s="204">
        <v>2030</v>
      </c>
      <c r="H227" s="202">
        <v>11</v>
      </c>
      <c r="I227" s="205">
        <v>9.57</v>
      </c>
      <c r="J227" s="205">
        <v>4.93</v>
      </c>
      <c r="K227" s="178">
        <v>1</v>
      </c>
      <c r="L227" s="178">
        <v>0.15</v>
      </c>
      <c r="M227" s="178">
        <v>0.15</v>
      </c>
      <c r="N227" s="178">
        <v>0.15</v>
      </c>
      <c r="O227" s="178">
        <v>0.15</v>
      </c>
      <c r="P227" s="178">
        <v>0.15</v>
      </c>
      <c r="Q227" s="178"/>
      <c r="R227" s="178">
        <v>0.18</v>
      </c>
      <c r="S227" s="203"/>
      <c r="T227" s="203"/>
      <c r="U227" s="203"/>
      <c r="V227" s="203"/>
      <c r="W227" s="203"/>
      <c r="X227" s="203"/>
      <c r="Y227" s="203"/>
      <c r="Z227" s="203"/>
      <c r="AA227" s="203"/>
      <c r="AB227" s="203"/>
      <c r="AC227" s="203"/>
      <c r="AD227" s="203"/>
      <c r="AE227" s="203"/>
      <c r="AF227" s="203"/>
      <c r="AG227" s="203"/>
      <c r="AI227" s="203">
        <v>0</v>
      </c>
      <c r="AJ227" s="203"/>
      <c r="AK227" s="203"/>
      <c r="AL227" s="203"/>
      <c r="AM227" s="203"/>
      <c r="AN227" s="203"/>
      <c r="AO227" s="203"/>
      <c r="AP227" s="203"/>
      <c r="AQ227" s="203"/>
      <c r="AR227" s="203"/>
    </row>
    <row r="228" spans="1:44" x14ac:dyDescent="0.2">
      <c r="A228" s="178" t="s">
        <v>27</v>
      </c>
      <c r="B228" s="178" t="s">
        <v>1534</v>
      </c>
      <c r="C228" s="178" t="s">
        <v>1535</v>
      </c>
      <c r="D228" s="177" t="s">
        <v>26</v>
      </c>
      <c r="E228" s="178" t="s">
        <v>47</v>
      </c>
      <c r="F228" s="178" t="s">
        <v>24</v>
      </c>
      <c r="G228" s="204">
        <v>2030</v>
      </c>
      <c r="H228" s="202">
        <v>25</v>
      </c>
      <c r="I228" s="205">
        <v>12.03</v>
      </c>
      <c r="J228" s="205">
        <v>5.61</v>
      </c>
      <c r="K228" s="178">
        <v>1</v>
      </c>
      <c r="L228" s="178">
        <v>0.15</v>
      </c>
      <c r="M228" s="178">
        <v>0.15</v>
      </c>
      <c r="N228" s="178">
        <v>0.15</v>
      </c>
      <c r="O228" s="178">
        <v>0.15</v>
      </c>
      <c r="P228" s="178">
        <v>0.15</v>
      </c>
      <c r="Q228" s="178"/>
      <c r="R228" s="178">
        <v>0.18</v>
      </c>
      <c r="S228" s="203"/>
      <c r="T228" s="203"/>
      <c r="U228" s="203"/>
      <c r="V228" s="203"/>
      <c r="W228" s="203"/>
      <c r="X228" s="203"/>
      <c r="Y228" s="203"/>
      <c r="Z228" s="203"/>
      <c r="AA228" s="203"/>
      <c r="AB228" s="203"/>
      <c r="AC228" s="203"/>
      <c r="AD228" s="203"/>
      <c r="AE228" s="203"/>
      <c r="AF228" s="203"/>
      <c r="AG228" s="203"/>
      <c r="AI228" s="203">
        <v>0</v>
      </c>
      <c r="AJ228" s="203"/>
      <c r="AK228" s="203"/>
      <c r="AL228" s="203"/>
      <c r="AM228" s="203"/>
      <c r="AN228" s="203"/>
      <c r="AO228" s="203"/>
      <c r="AP228" s="203"/>
      <c r="AQ228" s="203"/>
      <c r="AR228" s="203"/>
    </row>
    <row r="229" spans="1:44" x14ac:dyDescent="0.2">
      <c r="A229" s="178" t="s">
        <v>27</v>
      </c>
      <c r="B229" s="178" t="s">
        <v>1536</v>
      </c>
      <c r="C229" s="178" t="s">
        <v>1537</v>
      </c>
      <c r="D229" s="177" t="s">
        <v>26</v>
      </c>
      <c r="E229" s="178" t="s">
        <v>47</v>
      </c>
      <c r="F229" s="178" t="s">
        <v>24</v>
      </c>
      <c r="G229" s="204">
        <v>2040</v>
      </c>
      <c r="H229" s="202">
        <v>11</v>
      </c>
      <c r="I229" s="205">
        <v>9.57</v>
      </c>
      <c r="J229" s="205">
        <v>4.93</v>
      </c>
      <c r="K229" s="178">
        <v>1</v>
      </c>
      <c r="L229" s="178">
        <v>0.15</v>
      </c>
      <c r="M229" s="178">
        <v>0.15</v>
      </c>
      <c r="N229" s="178">
        <v>0.15</v>
      </c>
      <c r="O229" s="178">
        <v>0.15</v>
      </c>
      <c r="P229" s="178">
        <v>0.15</v>
      </c>
      <c r="Q229" s="178"/>
      <c r="R229" s="178">
        <v>0.18</v>
      </c>
      <c r="S229" s="203"/>
      <c r="T229" s="203"/>
      <c r="U229" s="203"/>
      <c r="V229" s="203"/>
      <c r="W229" s="203"/>
      <c r="X229" s="203"/>
      <c r="Y229" s="203"/>
      <c r="Z229" s="203"/>
      <c r="AA229" s="203"/>
      <c r="AB229" s="203"/>
      <c r="AC229" s="203"/>
      <c r="AD229" s="203"/>
      <c r="AE229" s="203"/>
      <c r="AF229" s="203"/>
      <c r="AG229" s="203"/>
      <c r="AI229" s="203">
        <v>0</v>
      </c>
      <c r="AJ229" s="203"/>
      <c r="AK229" s="203"/>
      <c r="AL229" s="203"/>
      <c r="AM229" s="203"/>
      <c r="AN229" s="203"/>
      <c r="AO229" s="203"/>
      <c r="AP229" s="203"/>
      <c r="AQ229" s="203"/>
      <c r="AR229" s="203"/>
    </row>
    <row r="230" spans="1:44" x14ac:dyDescent="0.2">
      <c r="A230" s="178" t="s">
        <v>27</v>
      </c>
      <c r="B230" s="178" t="s">
        <v>1538</v>
      </c>
      <c r="C230" s="178" t="s">
        <v>1539</v>
      </c>
      <c r="D230" s="177" t="s">
        <v>26</v>
      </c>
      <c r="E230" s="178" t="s">
        <v>47</v>
      </c>
      <c r="F230" s="178" t="s">
        <v>24</v>
      </c>
      <c r="G230" s="204">
        <v>2040</v>
      </c>
      <c r="H230" s="202">
        <v>25</v>
      </c>
      <c r="I230" s="205">
        <v>12.03</v>
      </c>
      <c r="J230" s="205">
        <v>5.61</v>
      </c>
      <c r="K230" s="178">
        <v>1</v>
      </c>
      <c r="L230" s="178">
        <v>0.15</v>
      </c>
      <c r="M230" s="178">
        <v>0.15</v>
      </c>
      <c r="N230" s="178">
        <v>0.15</v>
      </c>
      <c r="O230" s="178">
        <v>0.15</v>
      </c>
      <c r="P230" s="178">
        <v>0.15</v>
      </c>
      <c r="Q230" s="178"/>
      <c r="R230" s="178">
        <v>0.18</v>
      </c>
      <c r="S230" s="203"/>
      <c r="T230" s="203"/>
      <c r="U230" s="203"/>
      <c r="V230" s="203"/>
      <c r="W230" s="203"/>
      <c r="X230" s="203"/>
      <c r="Y230" s="203"/>
      <c r="Z230" s="203"/>
      <c r="AA230" s="203"/>
      <c r="AB230" s="203"/>
      <c r="AC230" s="203"/>
      <c r="AD230" s="203"/>
      <c r="AE230" s="203"/>
      <c r="AF230" s="203"/>
      <c r="AG230" s="203"/>
      <c r="AI230" s="203">
        <v>0</v>
      </c>
      <c r="AJ230" s="203"/>
      <c r="AK230" s="203"/>
      <c r="AL230" s="203"/>
      <c r="AM230" s="203"/>
      <c r="AN230" s="203"/>
      <c r="AO230" s="203"/>
      <c r="AP230" s="203"/>
      <c r="AQ230" s="203"/>
      <c r="AR230" s="203"/>
    </row>
    <row r="231" spans="1:44" x14ac:dyDescent="0.2">
      <c r="A231" s="178" t="s">
        <v>27</v>
      </c>
      <c r="B231" s="178" t="s">
        <v>1540</v>
      </c>
      <c r="C231" s="178" t="s">
        <v>1541</v>
      </c>
      <c r="D231" s="177" t="s">
        <v>26</v>
      </c>
      <c r="E231" s="178" t="s">
        <v>47</v>
      </c>
      <c r="F231" s="178" t="s">
        <v>24</v>
      </c>
      <c r="G231" s="204">
        <v>2050</v>
      </c>
      <c r="H231" s="202">
        <v>11</v>
      </c>
      <c r="I231" s="205">
        <v>9.57</v>
      </c>
      <c r="J231" s="205">
        <v>4.93</v>
      </c>
      <c r="K231" s="178">
        <v>1</v>
      </c>
      <c r="L231" s="178">
        <v>0.15</v>
      </c>
      <c r="M231" s="178">
        <v>0.15</v>
      </c>
      <c r="N231" s="178">
        <v>0.15</v>
      </c>
      <c r="O231" s="178">
        <v>0.15</v>
      </c>
      <c r="P231" s="178">
        <v>0.15</v>
      </c>
      <c r="Q231" s="178"/>
      <c r="R231" s="178">
        <v>0.18</v>
      </c>
      <c r="S231" s="203"/>
      <c r="T231" s="203"/>
      <c r="U231" s="203"/>
      <c r="V231" s="203"/>
      <c r="W231" s="203"/>
      <c r="X231" s="203"/>
      <c r="Y231" s="203"/>
      <c r="Z231" s="203"/>
      <c r="AA231" s="203"/>
      <c r="AB231" s="203"/>
      <c r="AC231" s="203"/>
      <c r="AD231" s="203"/>
      <c r="AE231" s="203"/>
      <c r="AF231" s="203"/>
      <c r="AG231" s="203"/>
      <c r="AI231" s="203">
        <v>0</v>
      </c>
      <c r="AJ231" s="203"/>
      <c r="AK231" s="203"/>
      <c r="AL231" s="203"/>
      <c r="AM231" s="203"/>
      <c r="AN231" s="203"/>
      <c r="AO231" s="203"/>
      <c r="AP231" s="203"/>
      <c r="AQ231" s="203"/>
      <c r="AR231" s="203"/>
    </row>
    <row r="232" spans="1:44" x14ac:dyDescent="0.2">
      <c r="A232" s="178" t="s">
        <v>27</v>
      </c>
      <c r="B232" s="178" t="s">
        <v>1542</v>
      </c>
      <c r="C232" s="178" t="s">
        <v>1543</v>
      </c>
      <c r="D232" s="177" t="s">
        <v>26</v>
      </c>
      <c r="E232" s="178" t="s">
        <v>47</v>
      </c>
      <c r="F232" s="178" t="s">
        <v>24</v>
      </c>
      <c r="G232" s="204">
        <v>2050</v>
      </c>
      <c r="H232" s="202">
        <v>25</v>
      </c>
      <c r="I232" s="205">
        <v>12.03</v>
      </c>
      <c r="J232" s="205">
        <v>5.61</v>
      </c>
      <c r="K232" s="178">
        <v>1</v>
      </c>
      <c r="L232" s="178">
        <v>0.15</v>
      </c>
      <c r="M232" s="178">
        <v>0.15</v>
      </c>
      <c r="N232" s="178">
        <v>0.15</v>
      </c>
      <c r="O232" s="178">
        <v>0.15</v>
      </c>
      <c r="P232" s="178">
        <v>0.15</v>
      </c>
      <c r="Q232" s="178"/>
      <c r="R232" s="178">
        <v>0.18</v>
      </c>
      <c r="S232" s="203"/>
      <c r="T232" s="203"/>
      <c r="U232" s="203"/>
      <c r="V232" s="203"/>
      <c r="W232" s="203"/>
      <c r="X232" s="203"/>
      <c r="Y232" s="203"/>
      <c r="Z232" s="203"/>
      <c r="AA232" s="203"/>
      <c r="AB232" s="203"/>
      <c r="AC232" s="203"/>
      <c r="AD232" s="203"/>
      <c r="AE232" s="203"/>
      <c r="AF232" s="203"/>
      <c r="AG232" s="203"/>
      <c r="AI232" s="203">
        <v>0</v>
      </c>
      <c r="AJ232" s="203"/>
      <c r="AK232" s="203"/>
      <c r="AL232" s="203"/>
      <c r="AM232" s="203"/>
      <c r="AN232" s="203"/>
      <c r="AO232" s="203"/>
      <c r="AP232" s="203"/>
      <c r="AQ232" s="203"/>
      <c r="AR232" s="203"/>
    </row>
    <row r="233" spans="1:44" ht="15.75" customHeight="1" x14ac:dyDescent="0.2">
      <c r="A233" s="188" t="s">
        <v>1293</v>
      </c>
      <c r="B233" s="186"/>
      <c r="C233" s="186"/>
      <c r="D233" s="186"/>
      <c r="E233" s="188"/>
      <c r="F233" s="188"/>
      <c r="G233" s="211"/>
      <c r="H233" s="212"/>
      <c r="I233" s="212"/>
      <c r="J233" s="213"/>
      <c r="K233" s="212"/>
      <c r="L233" s="212"/>
      <c r="M233" s="212"/>
      <c r="N233" s="212"/>
      <c r="O233" s="212"/>
      <c r="P233" s="212"/>
      <c r="Q233" s="212"/>
      <c r="R233" s="213"/>
      <c r="S233" s="214"/>
      <c r="T233" s="214"/>
      <c r="U233" s="214"/>
      <c r="V233" s="214"/>
      <c r="W233" s="214"/>
      <c r="X233" s="214"/>
      <c r="Y233" s="214"/>
      <c r="Z233" s="214"/>
      <c r="AA233" s="214"/>
      <c r="AB233" s="214"/>
      <c r="AC233" s="214"/>
      <c r="AD233" s="214"/>
      <c r="AE233" s="214"/>
      <c r="AF233" s="214"/>
      <c r="AG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5"/>
    </row>
    <row r="234" spans="1:44" x14ac:dyDescent="0.2">
      <c r="A234" s="178" t="s">
        <v>27</v>
      </c>
      <c r="B234" s="178" t="s">
        <v>1544</v>
      </c>
      <c r="C234" s="178" t="s">
        <v>1545</v>
      </c>
      <c r="D234" s="177" t="s">
        <v>26</v>
      </c>
      <c r="E234" s="178" t="s">
        <v>47</v>
      </c>
      <c r="F234" s="178" t="s">
        <v>24</v>
      </c>
      <c r="G234" s="204">
        <v>2020</v>
      </c>
      <c r="H234" s="202">
        <v>7</v>
      </c>
      <c r="I234" s="205">
        <v>3.43</v>
      </c>
      <c r="J234" s="205">
        <v>1.55</v>
      </c>
      <c r="K234" s="178">
        <v>1</v>
      </c>
      <c r="L234" s="178">
        <v>0.15</v>
      </c>
      <c r="M234" s="178">
        <v>0.15</v>
      </c>
      <c r="N234" s="178">
        <v>0.15</v>
      </c>
      <c r="O234" s="178">
        <v>0.15</v>
      </c>
      <c r="P234" s="178">
        <v>0.15</v>
      </c>
      <c r="Q234" s="178"/>
      <c r="R234" s="178">
        <v>0.18</v>
      </c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I234" s="203">
        <v>0</v>
      </c>
      <c r="AJ234" s="203">
        <v>0</v>
      </c>
      <c r="AK234" s="203"/>
      <c r="AL234" s="203"/>
      <c r="AM234" s="203"/>
      <c r="AN234" s="203"/>
      <c r="AO234" s="203"/>
      <c r="AP234" s="203"/>
      <c r="AQ234" s="203"/>
      <c r="AR234" s="203"/>
    </row>
    <row r="235" spans="1:44" x14ac:dyDescent="0.2">
      <c r="A235" s="178" t="s">
        <v>27</v>
      </c>
      <c r="B235" s="178" t="s">
        <v>1546</v>
      </c>
      <c r="C235" s="178" t="s">
        <v>1547</v>
      </c>
      <c r="D235" s="177" t="s">
        <v>26</v>
      </c>
      <c r="E235" s="178" t="s">
        <v>47</v>
      </c>
      <c r="F235" s="178" t="s">
        <v>24</v>
      </c>
      <c r="G235" s="204">
        <v>2020</v>
      </c>
      <c r="H235" s="202">
        <v>7</v>
      </c>
      <c r="I235" s="205">
        <v>4.0999999999999996</v>
      </c>
      <c r="J235" s="205">
        <v>1.85</v>
      </c>
      <c r="K235" s="178">
        <v>1</v>
      </c>
      <c r="L235" s="178">
        <v>0.15</v>
      </c>
      <c r="M235" s="178">
        <v>0.15</v>
      </c>
      <c r="N235" s="178">
        <v>0.15</v>
      </c>
      <c r="O235" s="178">
        <v>0.15</v>
      </c>
      <c r="P235" s="178">
        <v>0.15</v>
      </c>
      <c r="Q235" s="178"/>
      <c r="R235" s="178">
        <v>0.18</v>
      </c>
      <c r="S235" s="203"/>
      <c r="T235" s="203"/>
      <c r="U235" s="203"/>
      <c r="V235" s="203"/>
      <c r="W235" s="203"/>
      <c r="X235" s="203"/>
      <c r="Y235" s="203"/>
      <c r="Z235" s="203"/>
      <c r="AA235" s="203"/>
      <c r="AB235" s="203"/>
      <c r="AC235" s="203"/>
      <c r="AD235" s="203"/>
      <c r="AE235" s="203"/>
      <c r="AF235" s="203"/>
      <c r="AG235" s="203"/>
      <c r="AI235" s="203">
        <v>0</v>
      </c>
      <c r="AJ235" s="203">
        <v>0</v>
      </c>
      <c r="AK235" s="203"/>
      <c r="AL235" s="203"/>
      <c r="AM235" s="203"/>
      <c r="AN235" s="203"/>
      <c r="AO235" s="203"/>
      <c r="AP235" s="203"/>
      <c r="AQ235" s="203"/>
      <c r="AR235" s="203"/>
    </row>
    <row r="236" spans="1:44" x14ac:dyDescent="0.2">
      <c r="A236" s="178" t="s">
        <v>27</v>
      </c>
      <c r="B236" s="178" t="s">
        <v>1548</v>
      </c>
      <c r="C236" s="178" t="s">
        <v>1549</v>
      </c>
      <c r="D236" s="177" t="s">
        <v>26</v>
      </c>
      <c r="E236" s="178" t="s">
        <v>47</v>
      </c>
      <c r="F236" s="178" t="s">
        <v>24</v>
      </c>
      <c r="G236" s="204">
        <v>2030</v>
      </c>
      <c r="H236" s="202">
        <v>12</v>
      </c>
      <c r="I236" s="205">
        <v>3.43</v>
      </c>
      <c r="J236" s="205">
        <v>1.55</v>
      </c>
      <c r="K236" s="178">
        <v>1</v>
      </c>
      <c r="L236" s="178">
        <v>0.15</v>
      </c>
      <c r="M236" s="178">
        <v>0.15</v>
      </c>
      <c r="N236" s="178">
        <v>0.15</v>
      </c>
      <c r="O236" s="178">
        <v>0.15</v>
      </c>
      <c r="P236" s="178">
        <v>0.15</v>
      </c>
      <c r="Q236" s="178"/>
      <c r="R236" s="178">
        <v>0.18</v>
      </c>
      <c r="S236" s="203"/>
      <c r="T236" s="203"/>
      <c r="U236" s="203"/>
      <c r="V236" s="203"/>
      <c r="W236" s="203"/>
      <c r="X236" s="203"/>
      <c r="Y236" s="203"/>
      <c r="Z236" s="203"/>
      <c r="AA236" s="203"/>
      <c r="AB236" s="203"/>
      <c r="AC236" s="203"/>
      <c r="AD236" s="203"/>
      <c r="AE236" s="203"/>
      <c r="AF236" s="203"/>
      <c r="AG236" s="203"/>
      <c r="AI236" s="203">
        <v>0</v>
      </c>
      <c r="AJ236" s="203">
        <v>0</v>
      </c>
      <c r="AK236" s="203"/>
      <c r="AL236" s="203"/>
      <c r="AM236" s="203"/>
      <c r="AN236" s="203"/>
      <c r="AO236" s="203"/>
      <c r="AP236" s="203"/>
      <c r="AQ236" s="203"/>
      <c r="AR236" s="203"/>
    </row>
    <row r="237" spans="1:44" x14ac:dyDescent="0.2">
      <c r="A237" s="178" t="s">
        <v>27</v>
      </c>
      <c r="B237" s="178" t="s">
        <v>1550</v>
      </c>
      <c r="C237" s="178" t="s">
        <v>1551</v>
      </c>
      <c r="D237" s="177" t="s">
        <v>26</v>
      </c>
      <c r="E237" s="178" t="s">
        <v>47</v>
      </c>
      <c r="F237" s="178" t="s">
        <v>24</v>
      </c>
      <c r="G237" s="204">
        <v>2030</v>
      </c>
      <c r="H237" s="202">
        <v>12</v>
      </c>
      <c r="I237" s="205">
        <v>4.0999999999999996</v>
      </c>
      <c r="J237" s="205">
        <v>1.85</v>
      </c>
      <c r="K237" s="178">
        <v>1</v>
      </c>
      <c r="L237" s="178">
        <v>0.15</v>
      </c>
      <c r="M237" s="178">
        <v>0.15</v>
      </c>
      <c r="N237" s="178">
        <v>0.15</v>
      </c>
      <c r="O237" s="178">
        <v>0.15</v>
      </c>
      <c r="P237" s="178">
        <v>0.15</v>
      </c>
      <c r="Q237" s="178"/>
      <c r="R237" s="178">
        <v>0.18</v>
      </c>
      <c r="S237" s="203"/>
      <c r="T237" s="203"/>
      <c r="U237" s="203"/>
      <c r="V237" s="203"/>
      <c r="W237" s="203"/>
      <c r="X237" s="203"/>
      <c r="Y237" s="203"/>
      <c r="Z237" s="203"/>
      <c r="AA237" s="203"/>
      <c r="AB237" s="203"/>
      <c r="AC237" s="203"/>
      <c r="AD237" s="203"/>
      <c r="AE237" s="203"/>
      <c r="AF237" s="203"/>
      <c r="AG237" s="203"/>
      <c r="AI237" s="203">
        <v>0</v>
      </c>
      <c r="AJ237" s="203">
        <v>0</v>
      </c>
      <c r="AK237" s="203"/>
      <c r="AL237" s="203"/>
      <c r="AM237" s="203"/>
      <c r="AN237" s="203"/>
      <c r="AO237" s="203"/>
      <c r="AP237" s="203"/>
      <c r="AQ237" s="203"/>
      <c r="AR237" s="203"/>
    </row>
    <row r="238" spans="1:44" x14ac:dyDescent="0.2">
      <c r="A238" s="178" t="s">
        <v>27</v>
      </c>
      <c r="B238" s="178" t="s">
        <v>1552</v>
      </c>
      <c r="C238" s="178" t="s">
        <v>1553</v>
      </c>
      <c r="D238" s="177" t="s">
        <v>26</v>
      </c>
      <c r="E238" s="178" t="s">
        <v>47</v>
      </c>
      <c r="F238" s="178" t="s">
        <v>24</v>
      </c>
      <c r="G238" s="204">
        <v>2040</v>
      </c>
      <c r="H238" s="202">
        <v>12</v>
      </c>
      <c r="I238" s="205">
        <v>3.43</v>
      </c>
      <c r="J238" s="205">
        <v>1.55</v>
      </c>
      <c r="K238" s="178">
        <v>1</v>
      </c>
      <c r="L238" s="178">
        <v>0.15</v>
      </c>
      <c r="M238" s="178">
        <v>0.15</v>
      </c>
      <c r="N238" s="178">
        <v>0.15</v>
      </c>
      <c r="O238" s="178">
        <v>0.15</v>
      </c>
      <c r="P238" s="178">
        <v>0.15</v>
      </c>
      <c r="Q238" s="178"/>
      <c r="R238" s="178">
        <v>0.18</v>
      </c>
      <c r="S238" s="203"/>
      <c r="T238" s="203"/>
      <c r="U238" s="203"/>
      <c r="V238" s="203"/>
      <c r="W238" s="203"/>
      <c r="X238" s="203"/>
      <c r="Y238" s="203"/>
      <c r="Z238" s="203"/>
      <c r="AA238" s="203"/>
      <c r="AB238" s="203"/>
      <c r="AC238" s="203"/>
      <c r="AD238" s="203"/>
      <c r="AE238" s="203"/>
      <c r="AF238" s="203"/>
      <c r="AG238" s="203"/>
      <c r="AI238" s="203">
        <v>0</v>
      </c>
      <c r="AJ238" s="203">
        <v>0</v>
      </c>
      <c r="AK238" s="203"/>
      <c r="AL238" s="203"/>
      <c r="AM238" s="203"/>
      <c r="AN238" s="203"/>
      <c r="AO238" s="203"/>
      <c r="AP238" s="203"/>
      <c r="AQ238" s="203"/>
      <c r="AR238" s="203"/>
    </row>
    <row r="239" spans="1:44" x14ac:dyDescent="0.2">
      <c r="A239" s="178" t="s">
        <v>27</v>
      </c>
      <c r="B239" s="178" t="s">
        <v>1554</v>
      </c>
      <c r="C239" s="178" t="s">
        <v>1555</v>
      </c>
      <c r="D239" s="177" t="s">
        <v>26</v>
      </c>
      <c r="E239" s="178" t="s">
        <v>47</v>
      </c>
      <c r="F239" s="178" t="s">
        <v>24</v>
      </c>
      <c r="G239" s="204">
        <v>2040</v>
      </c>
      <c r="H239" s="202">
        <v>12</v>
      </c>
      <c r="I239" s="205">
        <v>4.0999999999999996</v>
      </c>
      <c r="J239" s="205">
        <v>1.85</v>
      </c>
      <c r="K239" s="178">
        <v>1</v>
      </c>
      <c r="L239" s="178">
        <v>0.15</v>
      </c>
      <c r="M239" s="178">
        <v>0.15</v>
      </c>
      <c r="N239" s="178">
        <v>0.15</v>
      </c>
      <c r="O239" s="178">
        <v>0.15</v>
      </c>
      <c r="P239" s="178">
        <v>0.15</v>
      </c>
      <c r="Q239" s="178"/>
      <c r="R239" s="178">
        <v>0.18</v>
      </c>
      <c r="S239" s="203"/>
      <c r="T239" s="203"/>
      <c r="U239" s="203"/>
      <c r="V239" s="203"/>
      <c r="W239" s="203"/>
      <c r="X239" s="203"/>
      <c r="Y239" s="203"/>
      <c r="Z239" s="203"/>
      <c r="AA239" s="203"/>
      <c r="AB239" s="203"/>
      <c r="AC239" s="203"/>
      <c r="AD239" s="203"/>
      <c r="AE239" s="203"/>
      <c r="AF239" s="203"/>
      <c r="AG239" s="203"/>
      <c r="AI239" s="203">
        <v>0</v>
      </c>
      <c r="AJ239" s="203">
        <v>0</v>
      </c>
      <c r="AK239" s="203"/>
      <c r="AL239" s="203"/>
      <c r="AM239" s="203"/>
      <c r="AN239" s="203"/>
      <c r="AO239" s="203"/>
      <c r="AP239" s="203"/>
      <c r="AQ239" s="203"/>
      <c r="AR239" s="203"/>
    </row>
    <row r="240" spans="1:44" x14ac:dyDescent="0.2">
      <c r="A240" s="178" t="s">
        <v>27</v>
      </c>
      <c r="B240" s="178" t="s">
        <v>1548</v>
      </c>
      <c r="C240" s="178" t="s">
        <v>1556</v>
      </c>
      <c r="D240" s="177" t="s">
        <v>26</v>
      </c>
      <c r="E240" s="178" t="s">
        <v>47</v>
      </c>
      <c r="F240" s="178" t="s">
        <v>24</v>
      </c>
      <c r="G240" s="204">
        <v>2030</v>
      </c>
      <c r="H240" s="202">
        <v>12</v>
      </c>
      <c r="I240" s="205">
        <v>6.24</v>
      </c>
      <c r="J240" s="205">
        <v>1.47</v>
      </c>
      <c r="K240" s="178">
        <v>1</v>
      </c>
      <c r="L240" s="178">
        <v>0.15</v>
      </c>
      <c r="M240" s="178">
        <v>0.15</v>
      </c>
      <c r="N240" s="178">
        <v>0.15</v>
      </c>
      <c r="O240" s="178">
        <v>0.15</v>
      </c>
      <c r="P240" s="178">
        <v>0.15</v>
      </c>
      <c r="Q240" s="178"/>
      <c r="R240" s="178">
        <v>0.18</v>
      </c>
      <c r="S240" s="203"/>
      <c r="T240" s="203"/>
      <c r="U240" s="203"/>
      <c r="V240" s="203"/>
      <c r="W240" s="203"/>
      <c r="X240" s="203"/>
      <c r="Y240" s="203"/>
      <c r="Z240" s="203"/>
      <c r="AA240" s="203"/>
      <c r="AB240" s="203"/>
      <c r="AC240" s="203"/>
      <c r="AD240" s="203"/>
      <c r="AE240" s="203"/>
      <c r="AF240" s="203"/>
      <c r="AG240" s="203"/>
      <c r="AI240" s="203">
        <v>0</v>
      </c>
      <c r="AJ240" s="203"/>
      <c r="AK240" s="203"/>
      <c r="AL240" s="203"/>
      <c r="AM240" s="203"/>
      <c r="AN240" s="203"/>
      <c r="AO240" s="203"/>
      <c r="AP240" s="203"/>
      <c r="AQ240" s="203"/>
      <c r="AR240" s="203"/>
    </row>
    <row r="241" spans="1:44" x14ac:dyDescent="0.2">
      <c r="A241" s="178" t="s">
        <v>27</v>
      </c>
      <c r="B241" s="178" t="s">
        <v>1550</v>
      </c>
      <c r="C241" s="178" t="s">
        <v>1557</v>
      </c>
      <c r="D241" s="177" t="s">
        <v>26</v>
      </c>
      <c r="E241" s="178" t="s">
        <v>47</v>
      </c>
      <c r="F241" s="178" t="s">
        <v>24</v>
      </c>
      <c r="G241" s="204">
        <v>2030</v>
      </c>
      <c r="H241" s="202">
        <v>12</v>
      </c>
      <c r="I241" s="205">
        <v>7.45</v>
      </c>
      <c r="J241" s="205">
        <v>1.84</v>
      </c>
      <c r="K241" s="178">
        <v>1</v>
      </c>
      <c r="L241" s="178">
        <v>0.15</v>
      </c>
      <c r="M241" s="178">
        <v>0.15</v>
      </c>
      <c r="N241" s="178">
        <v>0.15</v>
      </c>
      <c r="O241" s="178">
        <v>0.15</v>
      </c>
      <c r="P241" s="178">
        <v>0.15</v>
      </c>
      <c r="Q241" s="178"/>
      <c r="R241" s="178">
        <v>0.18</v>
      </c>
      <c r="S241" s="203"/>
      <c r="T241" s="203"/>
      <c r="U241" s="203"/>
      <c r="V241" s="203"/>
      <c r="W241" s="203"/>
      <c r="X241" s="203"/>
      <c r="Y241" s="203"/>
      <c r="Z241" s="203"/>
      <c r="AA241" s="203"/>
      <c r="AB241" s="203"/>
      <c r="AC241" s="203"/>
      <c r="AD241" s="203"/>
      <c r="AE241" s="203"/>
      <c r="AF241" s="203"/>
      <c r="AG241" s="203"/>
      <c r="AI241" s="203">
        <v>0</v>
      </c>
      <c r="AJ241" s="203"/>
      <c r="AK241" s="203"/>
      <c r="AL241" s="203"/>
      <c r="AM241" s="203"/>
      <c r="AN241" s="203"/>
      <c r="AO241" s="203"/>
      <c r="AP241" s="203"/>
      <c r="AQ241" s="203"/>
      <c r="AR241" s="203"/>
    </row>
    <row r="242" spans="1:44" x14ac:dyDescent="0.2">
      <c r="A242" s="178" t="s">
        <v>27</v>
      </c>
      <c r="B242" s="178" t="s">
        <v>1552</v>
      </c>
      <c r="C242" s="178" t="s">
        <v>1558</v>
      </c>
      <c r="D242" s="177" t="s">
        <v>26</v>
      </c>
      <c r="E242" s="178" t="s">
        <v>47</v>
      </c>
      <c r="F242" s="178" t="s">
        <v>24</v>
      </c>
      <c r="G242" s="204">
        <v>2040</v>
      </c>
      <c r="H242" s="202">
        <v>12</v>
      </c>
      <c r="I242" s="205">
        <v>6.24</v>
      </c>
      <c r="J242" s="205">
        <v>1.47</v>
      </c>
      <c r="K242" s="178">
        <v>1</v>
      </c>
      <c r="L242" s="178">
        <v>0.15</v>
      </c>
      <c r="M242" s="178">
        <v>0.15</v>
      </c>
      <c r="N242" s="178">
        <v>0.15</v>
      </c>
      <c r="O242" s="178">
        <v>0.15</v>
      </c>
      <c r="P242" s="178">
        <v>0.15</v>
      </c>
      <c r="Q242" s="178"/>
      <c r="R242" s="178">
        <v>0.18</v>
      </c>
      <c r="S242" s="203"/>
      <c r="T242" s="203"/>
      <c r="U242" s="203"/>
      <c r="V242" s="203"/>
      <c r="W242" s="203"/>
      <c r="X242" s="203"/>
      <c r="Y242" s="203"/>
      <c r="Z242" s="203"/>
      <c r="AA242" s="203"/>
      <c r="AB242" s="203"/>
      <c r="AC242" s="203"/>
      <c r="AD242" s="203"/>
      <c r="AE242" s="203"/>
      <c r="AF242" s="203"/>
      <c r="AG242" s="203"/>
      <c r="AI242" s="203">
        <v>0</v>
      </c>
      <c r="AJ242" s="203"/>
      <c r="AK242" s="203"/>
      <c r="AL242" s="203"/>
      <c r="AM242" s="203"/>
      <c r="AN242" s="203"/>
      <c r="AO242" s="203"/>
      <c r="AP242" s="203"/>
      <c r="AQ242" s="203"/>
      <c r="AR242" s="203"/>
    </row>
    <row r="243" spans="1:44" x14ac:dyDescent="0.2">
      <c r="A243" s="178" t="s">
        <v>27</v>
      </c>
      <c r="B243" s="178" t="s">
        <v>1554</v>
      </c>
      <c r="C243" s="178" t="s">
        <v>1559</v>
      </c>
      <c r="D243" s="177" t="s">
        <v>26</v>
      </c>
      <c r="E243" s="178" t="s">
        <v>47</v>
      </c>
      <c r="F243" s="178" t="s">
        <v>24</v>
      </c>
      <c r="G243" s="204">
        <v>2040</v>
      </c>
      <c r="H243" s="202">
        <v>12</v>
      </c>
      <c r="I243" s="205">
        <v>7.45</v>
      </c>
      <c r="J243" s="205">
        <v>1.84</v>
      </c>
      <c r="K243" s="178">
        <v>1</v>
      </c>
      <c r="L243" s="178">
        <v>0.15</v>
      </c>
      <c r="M243" s="178">
        <v>0.15</v>
      </c>
      <c r="N243" s="178">
        <v>0.15</v>
      </c>
      <c r="O243" s="178">
        <v>0.15</v>
      </c>
      <c r="P243" s="178">
        <v>0.15</v>
      </c>
      <c r="Q243" s="178"/>
      <c r="R243" s="178">
        <v>0.18</v>
      </c>
      <c r="S243" s="203"/>
      <c r="T243" s="203"/>
      <c r="U243" s="203"/>
      <c r="V243" s="203"/>
      <c r="W243" s="203"/>
      <c r="X243" s="203"/>
      <c r="Y243" s="203"/>
      <c r="Z243" s="203"/>
      <c r="AA243" s="203"/>
      <c r="AB243" s="203"/>
      <c r="AC243" s="203"/>
      <c r="AD243" s="203"/>
      <c r="AE243" s="203"/>
      <c r="AF243" s="203"/>
      <c r="AG243" s="203"/>
      <c r="AI243" s="203">
        <v>0</v>
      </c>
      <c r="AJ243" s="203"/>
      <c r="AK243" s="203"/>
      <c r="AL243" s="203"/>
      <c r="AM243" s="203"/>
      <c r="AN243" s="203"/>
      <c r="AO243" s="203"/>
      <c r="AP243" s="203"/>
      <c r="AQ243" s="203"/>
      <c r="AR243" s="203"/>
    </row>
    <row r="244" spans="1:44" x14ac:dyDescent="0.2">
      <c r="A244" s="178" t="s">
        <v>27</v>
      </c>
      <c r="B244" s="178" t="s">
        <v>1560</v>
      </c>
      <c r="C244" s="178" t="s">
        <v>1561</v>
      </c>
      <c r="D244" s="177" t="s">
        <v>26</v>
      </c>
      <c r="E244" s="178" t="s">
        <v>47</v>
      </c>
      <c r="F244" s="178" t="s">
        <v>24</v>
      </c>
      <c r="G244" s="204">
        <v>2050</v>
      </c>
      <c r="H244" s="202">
        <v>12</v>
      </c>
      <c r="I244" s="205">
        <v>6.24</v>
      </c>
      <c r="J244" s="205">
        <v>1.47</v>
      </c>
      <c r="K244" s="178">
        <v>1</v>
      </c>
      <c r="L244" s="178">
        <v>0.15</v>
      </c>
      <c r="M244" s="178">
        <v>0.15</v>
      </c>
      <c r="N244" s="178">
        <v>0.15</v>
      </c>
      <c r="O244" s="178">
        <v>0.15</v>
      </c>
      <c r="P244" s="178">
        <v>0.15</v>
      </c>
      <c r="Q244" s="178"/>
      <c r="R244" s="178">
        <v>0.18</v>
      </c>
      <c r="S244" s="203"/>
      <c r="T244" s="203"/>
      <c r="U244" s="203"/>
      <c r="V244" s="203"/>
      <c r="W244" s="203"/>
      <c r="X244" s="203"/>
      <c r="Y244" s="203"/>
      <c r="Z244" s="203"/>
      <c r="AA244" s="203"/>
      <c r="AB244" s="203"/>
      <c r="AC244" s="203"/>
      <c r="AD244" s="203"/>
      <c r="AE244" s="203"/>
      <c r="AF244" s="203"/>
      <c r="AG244" s="203"/>
      <c r="AI244" s="203">
        <v>0</v>
      </c>
      <c r="AJ244" s="203"/>
      <c r="AK244" s="203"/>
      <c r="AL244" s="203"/>
      <c r="AM244" s="203"/>
      <c r="AN244" s="203"/>
      <c r="AO244" s="203"/>
      <c r="AP244" s="203"/>
      <c r="AQ244" s="203"/>
      <c r="AR244" s="203"/>
    </row>
    <row r="245" spans="1:44" x14ac:dyDescent="0.2">
      <c r="A245" s="178" t="s">
        <v>27</v>
      </c>
      <c r="B245" s="178" t="s">
        <v>1562</v>
      </c>
      <c r="C245" s="178" t="s">
        <v>1563</v>
      </c>
      <c r="D245" s="177" t="s">
        <v>26</v>
      </c>
      <c r="E245" s="178" t="s">
        <v>47</v>
      </c>
      <c r="F245" s="178" t="s">
        <v>24</v>
      </c>
      <c r="G245" s="204">
        <v>2050</v>
      </c>
      <c r="H245" s="202">
        <v>12</v>
      </c>
      <c r="I245" s="205">
        <v>7.45</v>
      </c>
      <c r="J245" s="205">
        <v>1.84</v>
      </c>
      <c r="K245" s="178">
        <v>1</v>
      </c>
      <c r="L245" s="178">
        <v>0.15</v>
      </c>
      <c r="M245" s="178">
        <v>0.15</v>
      </c>
      <c r="N245" s="178">
        <v>0.15</v>
      </c>
      <c r="O245" s="178">
        <v>0.15</v>
      </c>
      <c r="P245" s="178">
        <v>0.15</v>
      </c>
      <c r="Q245" s="178"/>
      <c r="R245" s="178">
        <v>0.18</v>
      </c>
      <c r="S245" s="203"/>
      <c r="T245" s="203"/>
      <c r="U245" s="203"/>
      <c r="V245" s="203"/>
      <c r="W245" s="203"/>
      <c r="X245" s="203"/>
      <c r="Y245" s="203"/>
      <c r="Z245" s="203"/>
      <c r="AA245" s="203"/>
      <c r="AB245" s="203"/>
      <c r="AC245" s="203"/>
      <c r="AD245" s="203"/>
      <c r="AE245" s="203"/>
      <c r="AF245" s="203"/>
      <c r="AG245" s="203"/>
      <c r="AI245" s="203">
        <v>0</v>
      </c>
      <c r="AJ245" s="203"/>
      <c r="AK245" s="203"/>
      <c r="AL245" s="203"/>
      <c r="AM245" s="203"/>
      <c r="AN245" s="203"/>
      <c r="AO245" s="203"/>
      <c r="AP245" s="203"/>
      <c r="AQ245" s="203"/>
      <c r="AR245" s="203"/>
    </row>
    <row r="246" spans="1:44" ht="15.75" customHeight="1" x14ac:dyDescent="0.2">
      <c r="A246" s="188" t="s">
        <v>1281</v>
      </c>
      <c r="B246" s="186"/>
      <c r="C246" s="186"/>
      <c r="D246" s="186"/>
      <c r="E246" s="188"/>
      <c r="F246" s="188"/>
      <c r="G246" s="211"/>
      <c r="H246" s="212"/>
      <c r="I246" s="212"/>
      <c r="J246" s="213"/>
      <c r="K246" s="212"/>
      <c r="L246" s="212"/>
      <c r="M246" s="212"/>
      <c r="N246" s="212"/>
      <c r="O246" s="212"/>
      <c r="P246" s="212"/>
      <c r="Q246" s="212"/>
      <c r="R246" s="213"/>
      <c r="S246" s="214"/>
      <c r="T246" s="214"/>
      <c r="U246" s="214"/>
      <c r="V246" s="214"/>
      <c r="W246" s="214"/>
      <c r="X246" s="214"/>
      <c r="Y246" s="214"/>
      <c r="Z246" s="214"/>
      <c r="AA246" s="214"/>
      <c r="AB246" s="214"/>
      <c r="AC246" s="214"/>
      <c r="AD246" s="214"/>
      <c r="AE246" s="214"/>
      <c r="AF246" s="214"/>
      <c r="AG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5"/>
    </row>
    <row r="247" spans="1:44" x14ac:dyDescent="0.2">
      <c r="A247" s="178" t="s">
        <v>27</v>
      </c>
      <c r="B247" s="178" t="s">
        <v>1564</v>
      </c>
      <c r="C247" s="178" t="s">
        <v>1565</v>
      </c>
      <c r="D247" s="177" t="s">
        <v>26</v>
      </c>
      <c r="E247" s="178" t="s">
        <v>47</v>
      </c>
      <c r="F247" s="178" t="s">
        <v>24</v>
      </c>
      <c r="G247" s="204">
        <v>2010</v>
      </c>
      <c r="H247" s="202">
        <v>15</v>
      </c>
      <c r="I247" s="205"/>
      <c r="J247" s="205">
        <v>3</v>
      </c>
      <c r="K247" s="178">
        <v>1</v>
      </c>
      <c r="L247" s="178">
        <v>0.15</v>
      </c>
      <c r="M247" s="178">
        <v>0.15</v>
      </c>
      <c r="N247" s="178">
        <v>0.15</v>
      </c>
      <c r="O247" s="178">
        <v>0.15</v>
      </c>
      <c r="P247" s="178">
        <v>0.15</v>
      </c>
      <c r="Q247" s="178"/>
      <c r="R247" s="178">
        <v>0.45</v>
      </c>
      <c r="S247" s="206"/>
      <c r="T247" s="206"/>
      <c r="U247" s="206"/>
      <c r="V247" s="206"/>
      <c r="W247" s="206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/>
      <c r="AI247" s="203">
        <v>0</v>
      </c>
      <c r="AJ247" s="203">
        <v>0</v>
      </c>
      <c r="AK247" s="203">
        <v>0</v>
      </c>
      <c r="AL247" s="203">
        <v>0</v>
      </c>
      <c r="AM247" s="203">
        <v>0</v>
      </c>
      <c r="AN247" s="203">
        <v>0</v>
      </c>
      <c r="AO247" s="203">
        <v>0</v>
      </c>
      <c r="AP247" s="203">
        <v>0</v>
      </c>
      <c r="AQ247" s="203">
        <v>0</v>
      </c>
      <c r="AR247" s="203">
        <v>0</v>
      </c>
    </row>
    <row r="248" spans="1:44" x14ac:dyDescent="0.2">
      <c r="A248" s="178" t="s">
        <v>27</v>
      </c>
      <c r="B248" s="178" t="s">
        <v>1566</v>
      </c>
      <c r="C248" s="178" t="s">
        <v>1567</v>
      </c>
      <c r="D248" s="177" t="s">
        <v>26</v>
      </c>
      <c r="E248" s="178" t="s">
        <v>47</v>
      </c>
      <c r="F248" s="178" t="s">
        <v>24</v>
      </c>
      <c r="G248" s="204">
        <v>2015</v>
      </c>
      <c r="H248" s="202">
        <v>15</v>
      </c>
      <c r="I248" s="205">
        <v>4.07</v>
      </c>
      <c r="J248" s="205">
        <v>3.28</v>
      </c>
      <c r="K248" s="178">
        <v>1</v>
      </c>
      <c r="L248" s="178">
        <v>0.15</v>
      </c>
      <c r="M248" s="178">
        <v>0.15</v>
      </c>
      <c r="N248" s="178">
        <v>0.15</v>
      </c>
      <c r="O248" s="178">
        <v>0.15</v>
      </c>
      <c r="P248" s="178">
        <v>0.15</v>
      </c>
      <c r="Q248" s="178"/>
      <c r="R248" s="178">
        <v>0.45</v>
      </c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I248" s="203">
        <v>0</v>
      </c>
      <c r="AJ248" s="203"/>
      <c r="AK248" s="203"/>
      <c r="AL248" s="203"/>
      <c r="AM248" s="203"/>
      <c r="AN248" s="203"/>
      <c r="AO248" s="203"/>
      <c r="AP248" s="203"/>
      <c r="AQ248" s="203"/>
      <c r="AR248" s="203"/>
    </row>
    <row r="249" spans="1:44" x14ac:dyDescent="0.2">
      <c r="A249" s="178" t="s">
        <v>27</v>
      </c>
      <c r="B249" s="178" t="s">
        <v>1568</v>
      </c>
      <c r="C249" s="178" t="s">
        <v>1569</v>
      </c>
      <c r="D249" s="177" t="s">
        <v>26</v>
      </c>
      <c r="E249" s="178" t="s">
        <v>47</v>
      </c>
      <c r="F249" s="178" t="s">
        <v>24</v>
      </c>
      <c r="G249" s="204">
        <v>2015</v>
      </c>
      <c r="H249" s="202">
        <v>15</v>
      </c>
      <c r="I249" s="205">
        <v>6.19</v>
      </c>
      <c r="J249" s="205">
        <v>3.75</v>
      </c>
      <c r="K249" s="178">
        <v>1</v>
      </c>
      <c r="L249" s="178">
        <v>0.15</v>
      </c>
      <c r="M249" s="178">
        <v>0.15</v>
      </c>
      <c r="N249" s="178">
        <v>0.15</v>
      </c>
      <c r="O249" s="178">
        <v>0.15</v>
      </c>
      <c r="P249" s="178">
        <v>0.15</v>
      </c>
      <c r="Q249" s="178"/>
      <c r="R249" s="178">
        <v>0.45</v>
      </c>
      <c r="S249" s="203"/>
      <c r="T249" s="203"/>
      <c r="U249" s="203"/>
      <c r="V249" s="203"/>
      <c r="W249" s="203"/>
      <c r="X249" s="203"/>
      <c r="Y249" s="203"/>
      <c r="Z249" s="203"/>
      <c r="AA249" s="203"/>
      <c r="AB249" s="203"/>
      <c r="AC249" s="203"/>
      <c r="AD249" s="203"/>
      <c r="AE249" s="203"/>
      <c r="AF249" s="203"/>
      <c r="AG249" s="203"/>
      <c r="AI249" s="203">
        <v>0</v>
      </c>
      <c r="AJ249" s="203"/>
      <c r="AK249" s="203"/>
      <c r="AL249" s="203"/>
      <c r="AM249" s="203"/>
      <c r="AN249" s="203"/>
      <c r="AO249" s="203"/>
      <c r="AP249" s="203"/>
      <c r="AQ249" s="203"/>
      <c r="AR249" s="203"/>
    </row>
    <row r="250" spans="1:44" x14ac:dyDescent="0.2">
      <c r="A250" s="178" t="s">
        <v>27</v>
      </c>
      <c r="B250" s="178" t="s">
        <v>1570</v>
      </c>
      <c r="C250" s="178" t="s">
        <v>1571</v>
      </c>
      <c r="D250" s="177" t="s">
        <v>26</v>
      </c>
      <c r="E250" s="178" t="s">
        <v>47</v>
      </c>
      <c r="F250" s="178" t="s">
        <v>24</v>
      </c>
      <c r="G250" s="204">
        <v>2020</v>
      </c>
      <c r="H250" s="202">
        <v>15</v>
      </c>
      <c r="I250" s="205">
        <v>6.38</v>
      </c>
      <c r="J250" s="205">
        <v>3.83</v>
      </c>
      <c r="K250" s="178">
        <v>1</v>
      </c>
      <c r="L250" s="178">
        <v>0.15</v>
      </c>
      <c r="M250" s="178">
        <v>0.15</v>
      </c>
      <c r="N250" s="178">
        <v>0.15</v>
      </c>
      <c r="O250" s="178">
        <v>0.15</v>
      </c>
      <c r="P250" s="178">
        <v>0.15</v>
      </c>
      <c r="Q250" s="178"/>
      <c r="R250" s="178">
        <v>0.45</v>
      </c>
      <c r="S250" s="203"/>
      <c r="T250" s="203"/>
      <c r="U250" s="203"/>
      <c r="V250" s="203"/>
      <c r="W250" s="203"/>
      <c r="X250" s="203"/>
      <c r="Y250" s="203"/>
      <c r="Z250" s="203"/>
      <c r="AA250" s="203"/>
      <c r="AB250" s="203"/>
      <c r="AC250" s="203"/>
      <c r="AD250" s="203"/>
      <c r="AE250" s="203"/>
      <c r="AF250" s="203"/>
      <c r="AG250" s="203"/>
      <c r="AI250" s="203">
        <v>0</v>
      </c>
      <c r="AJ250" s="203"/>
      <c r="AK250" s="203"/>
      <c r="AL250" s="203"/>
      <c r="AM250" s="203"/>
      <c r="AN250" s="203"/>
      <c r="AO250" s="203"/>
      <c r="AP250" s="203"/>
      <c r="AQ250" s="203"/>
      <c r="AR250" s="203"/>
    </row>
    <row r="251" spans="1:44" x14ac:dyDescent="0.2">
      <c r="A251" s="178" t="s">
        <v>27</v>
      </c>
      <c r="B251" s="178" t="s">
        <v>1572</v>
      </c>
      <c r="C251" s="178" t="s">
        <v>1573</v>
      </c>
      <c r="D251" s="177" t="s">
        <v>26</v>
      </c>
      <c r="E251" s="178" t="s">
        <v>47</v>
      </c>
      <c r="F251" s="178" t="s">
        <v>24</v>
      </c>
      <c r="G251" s="204">
        <v>2020</v>
      </c>
      <c r="H251" s="202">
        <v>15</v>
      </c>
      <c r="I251" s="205">
        <v>7.8</v>
      </c>
      <c r="J251" s="205">
        <v>4.75</v>
      </c>
      <c r="K251" s="178">
        <v>1</v>
      </c>
      <c r="L251" s="178">
        <v>0.15</v>
      </c>
      <c r="M251" s="178">
        <v>0.15</v>
      </c>
      <c r="N251" s="178">
        <v>0.15</v>
      </c>
      <c r="O251" s="178">
        <v>0.15</v>
      </c>
      <c r="P251" s="178">
        <v>0.15</v>
      </c>
      <c r="Q251" s="178"/>
      <c r="R251" s="178">
        <v>0.45</v>
      </c>
      <c r="S251" s="203"/>
      <c r="T251" s="203"/>
      <c r="U251" s="203"/>
      <c r="V251" s="203"/>
      <c r="W251" s="203"/>
      <c r="X251" s="203"/>
      <c r="Y251" s="203"/>
      <c r="Z251" s="203"/>
      <c r="AA251" s="203"/>
      <c r="AB251" s="203"/>
      <c r="AC251" s="203"/>
      <c r="AD251" s="203"/>
      <c r="AE251" s="203"/>
      <c r="AF251" s="203"/>
      <c r="AG251" s="203"/>
      <c r="AI251" s="203">
        <v>0</v>
      </c>
      <c r="AJ251" s="203"/>
      <c r="AK251" s="203"/>
      <c r="AL251" s="203"/>
      <c r="AM251" s="203"/>
      <c r="AN251" s="203"/>
      <c r="AO251" s="203"/>
      <c r="AP251" s="203"/>
      <c r="AQ251" s="203"/>
      <c r="AR251" s="203"/>
    </row>
    <row r="252" spans="1:44" x14ac:dyDescent="0.2">
      <c r="A252" s="178" t="s">
        <v>27</v>
      </c>
      <c r="B252" s="178" t="s">
        <v>1574</v>
      </c>
      <c r="C252" s="178" t="s">
        <v>1575</v>
      </c>
      <c r="D252" s="177" t="s">
        <v>26</v>
      </c>
      <c r="E252" s="178" t="s">
        <v>47</v>
      </c>
      <c r="F252" s="178" t="s">
        <v>24</v>
      </c>
      <c r="G252" s="204">
        <v>2030</v>
      </c>
      <c r="H252" s="202">
        <v>15</v>
      </c>
      <c r="I252" s="205">
        <v>6.56</v>
      </c>
      <c r="J252" s="205">
        <v>3.95</v>
      </c>
      <c r="K252" s="178">
        <v>1</v>
      </c>
      <c r="L252" s="178">
        <v>0.15</v>
      </c>
      <c r="M252" s="178">
        <v>0.15</v>
      </c>
      <c r="N252" s="178">
        <v>0.15</v>
      </c>
      <c r="O252" s="178">
        <v>0.15</v>
      </c>
      <c r="P252" s="178">
        <v>0.15</v>
      </c>
      <c r="Q252" s="178"/>
      <c r="R252" s="178">
        <v>0.45</v>
      </c>
      <c r="S252" s="203"/>
      <c r="T252" s="203"/>
      <c r="U252" s="203"/>
      <c r="V252" s="203"/>
      <c r="W252" s="203"/>
      <c r="X252" s="203"/>
      <c r="Y252" s="203"/>
      <c r="Z252" s="203"/>
      <c r="AA252" s="203"/>
      <c r="AB252" s="203"/>
      <c r="AC252" s="203"/>
      <c r="AD252" s="203"/>
      <c r="AE252" s="203"/>
      <c r="AF252" s="203"/>
      <c r="AG252" s="203"/>
      <c r="AI252" s="203">
        <v>0</v>
      </c>
      <c r="AJ252" s="203"/>
      <c r="AK252" s="203"/>
      <c r="AL252" s="203"/>
      <c r="AM252" s="203"/>
      <c r="AN252" s="203"/>
      <c r="AO252" s="203"/>
      <c r="AP252" s="203"/>
      <c r="AQ252" s="203"/>
      <c r="AR252" s="203"/>
    </row>
    <row r="253" spans="1:44" x14ac:dyDescent="0.2">
      <c r="A253" s="178" t="s">
        <v>27</v>
      </c>
      <c r="B253" s="178" t="s">
        <v>1576</v>
      </c>
      <c r="C253" s="178" t="s">
        <v>1577</v>
      </c>
      <c r="D253" s="177" t="s">
        <v>26</v>
      </c>
      <c r="E253" s="178" t="s">
        <v>47</v>
      </c>
      <c r="F253" s="178" t="s">
        <v>24</v>
      </c>
      <c r="G253" s="204">
        <v>2030</v>
      </c>
      <c r="H253" s="202">
        <v>15</v>
      </c>
      <c r="I253" s="205">
        <v>7.88</v>
      </c>
      <c r="J253" s="205">
        <v>4.75</v>
      </c>
      <c r="K253" s="178">
        <v>1</v>
      </c>
      <c r="L253" s="178">
        <v>0.15</v>
      </c>
      <c r="M253" s="178">
        <v>0.15</v>
      </c>
      <c r="N253" s="178">
        <v>0.15</v>
      </c>
      <c r="O253" s="178">
        <v>0.15</v>
      </c>
      <c r="P253" s="178">
        <v>0.15</v>
      </c>
      <c r="Q253" s="178"/>
      <c r="R253" s="178">
        <v>0.45</v>
      </c>
      <c r="S253" s="203"/>
      <c r="T253" s="203"/>
      <c r="U253" s="203"/>
      <c r="V253" s="203"/>
      <c r="W253" s="203"/>
      <c r="X253" s="203"/>
      <c r="Y253" s="203"/>
      <c r="Z253" s="203"/>
      <c r="AA253" s="203"/>
      <c r="AB253" s="203"/>
      <c r="AC253" s="203"/>
      <c r="AD253" s="203"/>
      <c r="AE253" s="203"/>
      <c r="AF253" s="203"/>
      <c r="AG253" s="203"/>
      <c r="AI253" s="203">
        <v>0</v>
      </c>
      <c r="AJ253" s="203"/>
      <c r="AK253" s="203"/>
      <c r="AL253" s="203"/>
      <c r="AM253" s="203"/>
      <c r="AN253" s="203"/>
      <c r="AO253" s="203"/>
      <c r="AP253" s="203"/>
      <c r="AQ253" s="203"/>
      <c r="AR253" s="203"/>
    </row>
    <row r="254" spans="1:44" x14ac:dyDescent="0.2">
      <c r="A254" s="178" t="s">
        <v>27</v>
      </c>
      <c r="B254" s="178" t="s">
        <v>1578</v>
      </c>
      <c r="C254" s="178" t="s">
        <v>1579</v>
      </c>
      <c r="D254" s="177" t="s">
        <v>26</v>
      </c>
      <c r="E254" s="178" t="s">
        <v>47</v>
      </c>
      <c r="F254" s="178" t="s">
        <v>24</v>
      </c>
      <c r="G254" s="204">
        <v>2040</v>
      </c>
      <c r="H254" s="202">
        <v>15</v>
      </c>
      <c r="I254" s="205">
        <v>6.56</v>
      </c>
      <c r="J254" s="205">
        <v>3.95</v>
      </c>
      <c r="K254" s="178">
        <v>1</v>
      </c>
      <c r="L254" s="178">
        <v>0.15</v>
      </c>
      <c r="M254" s="178">
        <v>0.15</v>
      </c>
      <c r="N254" s="178">
        <v>0.15</v>
      </c>
      <c r="O254" s="178">
        <v>0.15</v>
      </c>
      <c r="P254" s="178">
        <v>0.15</v>
      </c>
      <c r="Q254" s="178"/>
      <c r="R254" s="178">
        <v>0.45</v>
      </c>
      <c r="S254" s="203"/>
      <c r="T254" s="203"/>
      <c r="U254" s="203"/>
      <c r="V254" s="203"/>
      <c r="W254" s="203"/>
      <c r="X254" s="203"/>
      <c r="Y254" s="203"/>
      <c r="Z254" s="203"/>
      <c r="AA254" s="203"/>
      <c r="AB254" s="203"/>
      <c r="AC254" s="203"/>
      <c r="AD254" s="203"/>
      <c r="AE254" s="203"/>
      <c r="AF254" s="203"/>
      <c r="AG254" s="203"/>
      <c r="AI254" s="203">
        <v>0</v>
      </c>
      <c r="AJ254" s="203"/>
      <c r="AK254" s="203"/>
      <c r="AL254" s="203"/>
      <c r="AM254" s="203"/>
      <c r="AN254" s="203"/>
      <c r="AO254" s="203"/>
      <c r="AP254" s="203"/>
      <c r="AQ254" s="203"/>
      <c r="AR254" s="203"/>
    </row>
    <row r="255" spans="1:44" x14ac:dyDescent="0.2">
      <c r="A255" s="178" t="s">
        <v>27</v>
      </c>
      <c r="B255" s="178" t="s">
        <v>1580</v>
      </c>
      <c r="C255" s="178" t="s">
        <v>1581</v>
      </c>
      <c r="D255" s="177" t="s">
        <v>26</v>
      </c>
      <c r="E255" s="178" t="s">
        <v>47</v>
      </c>
      <c r="F255" s="178" t="s">
        <v>24</v>
      </c>
      <c r="G255" s="204">
        <v>2040</v>
      </c>
      <c r="H255" s="202">
        <v>15</v>
      </c>
      <c r="I255" s="205">
        <v>7.8</v>
      </c>
      <c r="J255" s="205">
        <v>4.75</v>
      </c>
      <c r="K255" s="178">
        <v>1</v>
      </c>
      <c r="L255" s="178">
        <v>0.15</v>
      </c>
      <c r="M255" s="178">
        <v>0.15</v>
      </c>
      <c r="N255" s="178">
        <v>0.15</v>
      </c>
      <c r="O255" s="178">
        <v>0.15</v>
      </c>
      <c r="P255" s="178">
        <v>0.15</v>
      </c>
      <c r="Q255" s="178"/>
      <c r="R255" s="178">
        <v>0.45</v>
      </c>
      <c r="S255" s="203"/>
      <c r="T255" s="203"/>
      <c r="U255" s="203"/>
      <c r="V255" s="203"/>
      <c r="W255" s="203"/>
      <c r="X255" s="203"/>
      <c r="Y255" s="203"/>
      <c r="Z255" s="203"/>
      <c r="AA255" s="203"/>
      <c r="AB255" s="203"/>
      <c r="AC255" s="203"/>
      <c r="AD255" s="203"/>
      <c r="AE255" s="203"/>
      <c r="AF255" s="203"/>
      <c r="AG255" s="203"/>
      <c r="AI255" s="203">
        <v>0</v>
      </c>
      <c r="AJ255" s="203"/>
      <c r="AK255" s="203"/>
      <c r="AL255" s="203"/>
      <c r="AM255" s="203"/>
      <c r="AN255" s="203"/>
      <c r="AO255" s="203"/>
      <c r="AP255" s="203"/>
      <c r="AQ255" s="203"/>
      <c r="AR255" s="203"/>
    </row>
    <row r="256" spans="1:44" x14ac:dyDescent="0.2">
      <c r="A256" s="178" t="s">
        <v>27</v>
      </c>
      <c r="B256" s="178" t="s">
        <v>1582</v>
      </c>
      <c r="C256" s="178" t="s">
        <v>1583</v>
      </c>
      <c r="D256" s="177" t="s">
        <v>26</v>
      </c>
      <c r="E256" s="178" t="s">
        <v>47</v>
      </c>
      <c r="F256" s="178" t="s">
        <v>24</v>
      </c>
      <c r="G256" s="204">
        <v>2010</v>
      </c>
      <c r="H256" s="202">
        <v>15</v>
      </c>
      <c r="I256" s="205">
        <v>9.49</v>
      </c>
      <c r="J256" s="205">
        <v>4.4000000000000004</v>
      </c>
      <c r="K256" s="178">
        <v>1</v>
      </c>
      <c r="L256" s="178">
        <v>0.15</v>
      </c>
      <c r="M256" s="178">
        <v>0.15</v>
      </c>
      <c r="N256" s="178">
        <v>0.15</v>
      </c>
      <c r="O256" s="178">
        <v>0.15</v>
      </c>
      <c r="P256" s="178">
        <v>0.15</v>
      </c>
      <c r="Q256" s="178"/>
      <c r="R256" s="178">
        <v>0.45</v>
      </c>
      <c r="S256" s="203"/>
      <c r="T256" s="203"/>
      <c r="U256" s="203"/>
      <c r="V256" s="203"/>
      <c r="W256" s="203"/>
      <c r="X256" s="203"/>
      <c r="Y256" s="203"/>
      <c r="Z256" s="203"/>
      <c r="AA256" s="203"/>
      <c r="AB256" s="203"/>
      <c r="AC256" s="203"/>
      <c r="AD256" s="203"/>
      <c r="AE256" s="203"/>
      <c r="AF256" s="203"/>
      <c r="AG256" s="203"/>
      <c r="AI256" s="203">
        <v>0</v>
      </c>
      <c r="AJ256" s="203"/>
      <c r="AK256" s="203">
        <v>0</v>
      </c>
      <c r="AL256" s="203">
        <v>0</v>
      </c>
      <c r="AM256" s="203">
        <v>0</v>
      </c>
      <c r="AN256" s="203">
        <v>0</v>
      </c>
      <c r="AO256" s="203">
        <v>0</v>
      </c>
      <c r="AP256" s="203">
        <v>0</v>
      </c>
      <c r="AQ256" s="203">
        <v>0</v>
      </c>
      <c r="AR256" s="203">
        <v>0</v>
      </c>
    </row>
    <row r="257" spans="1:44" x14ac:dyDescent="0.2">
      <c r="A257" s="178" t="s">
        <v>27</v>
      </c>
      <c r="B257" s="178" t="s">
        <v>1568</v>
      </c>
      <c r="C257" s="178" t="s">
        <v>1569</v>
      </c>
      <c r="D257" s="177" t="s">
        <v>26</v>
      </c>
      <c r="E257" s="178" t="s">
        <v>47</v>
      </c>
      <c r="F257" s="178" t="s">
        <v>24</v>
      </c>
      <c r="G257" s="204">
        <v>2015</v>
      </c>
      <c r="H257" s="202">
        <v>15</v>
      </c>
      <c r="I257" s="205">
        <v>9.49</v>
      </c>
      <c r="J257" s="205">
        <v>4.4000000000000004</v>
      </c>
      <c r="K257" s="178">
        <v>1</v>
      </c>
      <c r="L257" s="178">
        <v>0.15</v>
      </c>
      <c r="M257" s="178">
        <v>0.15</v>
      </c>
      <c r="N257" s="178">
        <v>0.15</v>
      </c>
      <c r="O257" s="178">
        <v>0.15</v>
      </c>
      <c r="P257" s="178">
        <v>0.15</v>
      </c>
      <c r="Q257" s="178"/>
      <c r="R257" s="178">
        <v>0.45</v>
      </c>
      <c r="S257" s="203"/>
      <c r="T257" s="203"/>
      <c r="U257" s="203"/>
      <c r="V257" s="203"/>
      <c r="W257" s="203"/>
      <c r="X257" s="203"/>
      <c r="Y257" s="203"/>
      <c r="Z257" s="203"/>
      <c r="AA257" s="203"/>
      <c r="AB257" s="203"/>
      <c r="AC257" s="203"/>
      <c r="AD257" s="203"/>
      <c r="AE257" s="203"/>
      <c r="AF257" s="203"/>
      <c r="AG257" s="203"/>
      <c r="AI257" s="203">
        <v>0</v>
      </c>
      <c r="AJ257" s="203"/>
      <c r="AK257" s="203"/>
      <c r="AL257" s="203"/>
      <c r="AM257" s="203"/>
      <c r="AN257" s="203"/>
      <c r="AO257" s="203"/>
      <c r="AP257" s="203"/>
      <c r="AQ257" s="203"/>
      <c r="AR257" s="203"/>
    </row>
    <row r="258" spans="1:44" x14ac:dyDescent="0.2">
      <c r="A258" s="178" t="s">
        <v>27</v>
      </c>
      <c r="B258" s="178" t="s">
        <v>1584</v>
      </c>
      <c r="C258" s="178" t="s">
        <v>1585</v>
      </c>
      <c r="D258" s="177" t="s">
        <v>26</v>
      </c>
      <c r="E258" s="178" t="s">
        <v>47</v>
      </c>
      <c r="F258" s="178" t="s">
        <v>24</v>
      </c>
      <c r="G258" s="204">
        <v>2010</v>
      </c>
      <c r="H258" s="202">
        <v>15</v>
      </c>
      <c r="I258" s="205">
        <v>9.83</v>
      </c>
      <c r="J258" s="205">
        <v>4.6900000000000004</v>
      </c>
      <c r="K258" s="178">
        <v>1</v>
      </c>
      <c r="L258" s="178">
        <v>0.15</v>
      </c>
      <c r="M258" s="178">
        <v>0.15</v>
      </c>
      <c r="N258" s="178">
        <v>0.15</v>
      </c>
      <c r="O258" s="178">
        <v>0.15</v>
      </c>
      <c r="P258" s="178">
        <v>0.15</v>
      </c>
      <c r="Q258" s="178"/>
      <c r="R258" s="178">
        <v>0.45</v>
      </c>
      <c r="S258" s="203"/>
      <c r="T258" s="203"/>
      <c r="U258" s="203"/>
      <c r="V258" s="203"/>
      <c r="W258" s="203"/>
      <c r="X258" s="203"/>
      <c r="Y258" s="203"/>
      <c r="Z258" s="203"/>
      <c r="AA258" s="203"/>
      <c r="AB258" s="203"/>
      <c r="AC258" s="203"/>
      <c r="AD258" s="203"/>
      <c r="AE258" s="203"/>
      <c r="AF258" s="203"/>
      <c r="AG258" s="203"/>
      <c r="AI258" s="203">
        <v>0</v>
      </c>
      <c r="AJ258" s="203"/>
      <c r="AK258" s="203">
        <v>0</v>
      </c>
      <c r="AL258" s="203">
        <v>0</v>
      </c>
      <c r="AM258" s="203">
        <v>0</v>
      </c>
      <c r="AN258" s="203">
        <v>0</v>
      </c>
      <c r="AO258" s="203">
        <v>0</v>
      </c>
      <c r="AP258" s="203">
        <v>0</v>
      </c>
      <c r="AQ258" s="203">
        <v>0</v>
      </c>
      <c r="AR258" s="203">
        <v>0</v>
      </c>
    </row>
    <row r="259" spans="1:44" x14ac:dyDescent="0.2">
      <c r="A259" s="178" t="s">
        <v>27</v>
      </c>
      <c r="B259" s="178" t="s">
        <v>1586</v>
      </c>
      <c r="C259" s="178" t="s">
        <v>1587</v>
      </c>
      <c r="D259" s="177" t="s">
        <v>26</v>
      </c>
      <c r="E259" s="178" t="s">
        <v>47</v>
      </c>
      <c r="F259" s="178" t="s">
        <v>24</v>
      </c>
      <c r="G259" s="204">
        <v>2015</v>
      </c>
      <c r="H259" s="202">
        <v>15</v>
      </c>
      <c r="I259" s="205">
        <v>8.6</v>
      </c>
      <c r="J259" s="205">
        <v>4.84</v>
      </c>
      <c r="K259" s="178">
        <v>1</v>
      </c>
      <c r="L259" s="178">
        <v>0.15</v>
      </c>
      <c r="M259" s="178">
        <v>0.15</v>
      </c>
      <c r="N259" s="178">
        <v>0.15</v>
      </c>
      <c r="O259" s="178">
        <v>0.15</v>
      </c>
      <c r="P259" s="178">
        <v>0.15</v>
      </c>
      <c r="Q259" s="178"/>
      <c r="R259" s="178">
        <v>0.45</v>
      </c>
      <c r="S259" s="203"/>
      <c r="T259" s="203"/>
      <c r="U259" s="203"/>
      <c r="V259" s="203"/>
      <c r="W259" s="203"/>
      <c r="X259" s="203"/>
      <c r="Y259" s="203"/>
      <c r="Z259" s="203"/>
      <c r="AA259" s="203"/>
      <c r="AB259" s="203"/>
      <c r="AC259" s="203"/>
      <c r="AD259" s="203"/>
      <c r="AE259" s="203"/>
      <c r="AF259" s="203"/>
      <c r="AG259" s="203"/>
      <c r="AI259" s="203">
        <v>0</v>
      </c>
      <c r="AJ259" s="203"/>
      <c r="AK259" s="203"/>
      <c r="AL259" s="203">
        <v>0</v>
      </c>
      <c r="AM259" s="203">
        <v>0</v>
      </c>
      <c r="AN259" s="203">
        <v>0</v>
      </c>
      <c r="AO259" s="203">
        <v>0</v>
      </c>
      <c r="AP259" s="203">
        <v>0</v>
      </c>
      <c r="AQ259" s="203">
        <v>0</v>
      </c>
      <c r="AR259" s="203">
        <v>0</v>
      </c>
    </row>
    <row r="260" spans="1:44" x14ac:dyDescent="0.2">
      <c r="A260" s="178" t="s">
        <v>27</v>
      </c>
      <c r="B260" s="178" t="s">
        <v>1570</v>
      </c>
      <c r="C260" s="178" t="s">
        <v>1571</v>
      </c>
      <c r="D260" s="177" t="s">
        <v>26</v>
      </c>
      <c r="E260" s="178" t="s">
        <v>47</v>
      </c>
      <c r="F260" s="178" t="s">
        <v>24</v>
      </c>
      <c r="G260" s="204">
        <v>2020</v>
      </c>
      <c r="H260" s="202">
        <v>15</v>
      </c>
      <c r="I260" s="205">
        <v>8.6</v>
      </c>
      <c r="J260" s="205">
        <v>4.84</v>
      </c>
      <c r="K260" s="178">
        <v>1</v>
      </c>
      <c r="L260" s="178">
        <v>0.15</v>
      </c>
      <c r="M260" s="178">
        <v>0.15</v>
      </c>
      <c r="N260" s="178">
        <v>0.15</v>
      </c>
      <c r="O260" s="178">
        <v>0.15</v>
      </c>
      <c r="P260" s="178">
        <v>0.15</v>
      </c>
      <c r="Q260" s="178"/>
      <c r="R260" s="178">
        <v>0.45</v>
      </c>
      <c r="S260" s="203"/>
      <c r="T260" s="203"/>
      <c r="U260" s="203"/>
      <c r="V260" s="203"/>
      <c r="W260" s="203"/>
      <c r="X260" s="203"/>
      <c r="Y260" s="203"/>
      <c r="Z260" s="203"/>
      <c r="AA260" s="203"/>
      <c r="AB260" s="203"/>
      <c r="AC260" s="203"/>
      <c r="AD260" s="203"/>
      <c r="AE260" s="203"/>
      <c r="AF260" s="203"/>
      <c r="AG260" s="203"/>
      <c r="AI260" s="203">
        <v>0</v>
      </c>
      <c r="AJ260" s="203"/>
      <c r="AK260" s="203"/>
      <c r="AL260" s="203"/>
      <c r="AM260" s="203">
        <v>0</v>
      </c>
      <c r="AN260" s="203">
        <v>0</v>
      </c>
      <c r="AO260" s="203">
        <v>0</v>
      </c>
      <c r="AP260" s="203">
        <v>0</v>
      </c>
      <c r="AQ260" s="203">
        <v>0</v>
      </c>
      <c r="AR260" s="203">
        <v>0</v>
      </c>
    </row>
    <row r="261" spans="1:44" x14ac:dyDescent="0.2">
      <c r="A261" s="178" t="s">
        <v>27</v>
      </c>
      <c r="B261" s="178" t="s">
        <v>1588</v>
      </c>
      <c r="C261" s="178" t="s">
        <v>1589</v>
      </c>
      <c r="D261" s="177" t="s">
        <v>26</v>
      </c>
      <c r="E261" s="178" t="s">
        <v>47</v>
      </c>
      <c r="F261" s="178" t="s">
        <v>24</v>
      </c>
      <c r="G261" s="204">
        <v>2030</v>
      </c>
      <c r="H261" s="202">
        <v>15</v>
      </c>
      <c r="I261" s="205">
        <v>8.6</v>
      </c>
      <c r="J261" s="205">
        <v>4.84</v>
      </c>
      <c r="K261" s="178">
        <v>1</v>
      </c>
      <c r="L261" s="178">
        <v>0.15</v>
      </c>
      <c r="M261" s="178">
        <v>0.15</v>
      </c>
      <c r="N261" s="178">
        <v>0.15</v>
      </c>
      <c r="O261" s="178">
        <v>0.15</v>
      </c>
      <c r="P261" s="178">
        <v>0.15</v>
      </c>
      <c r="Q261" s="178"/>
      <c r="R261" s="178">
        <v>0.45</v>
      </c>
      <c r="S261" s="203"/>
      <c r="T261" s="203"/>
      <c r="U261" s="203"/>
      <c r="V261" s="203"/>
      <c r="W261" s="203"/>
      <c r="X261" s="203"/>
      <c r="Y261" s="203"/>
      <c r="Z261" s="203"/>
      <c r="AA261" s="203"/>
      <c r="AB261" s="203"/>
      <c r="AC261" s="203"/>
      <c r="AD261" s="203"/>
      <c r="AE261" s="203"/>
      <c r="AF261" s="203"/>
      <c r="AG261" s="203"/>
      <c r="AI261" s="203">
        <v>0</v>
      </c>
      <c r="AJ261" s="203"/>
      <c r="AK261" s="203"/>
      <c r="AL261" s="203"/>
      <c r="AM261" s="203"/>
      <c r="AN261" s="203"/>
      <c r="AO261" s="203"/>
      <c r="AP261" s="203"/>
      <c r="AQ261" s="203"/>
      <c r="AR261" s="203"/>
    </row>
    <row r="262" spans="1:44" x14ac:dyDescent="0.2">
      <c r="A262" s="178" t="s">
        <v>27</v>
      </c>
      <c r="B262" s="178" t="s">
        <v>1590</v>
      </c>
      <c r="C262" s="178" t="s">
        <v>1591</v>
      </c>
      <c r="D262" s="177" t="s">
        <v>26</v>
      </c>
      <c r="E262" s="178" t="s">
        <v>47</v>
      </c>
      <c r="F262" s="178" t="s">
        <v>24</v>
      </c>
      <c r="G262" s="204">
        <v>2010</v>
      </c>
      <c r="H262" s="202">
        <v>15</v>
      </c>
      <c r="I262" s="205">
        <v>10.86</v>
      </c>
      <c r="J262" s="205">
        <v>6.45</v>
      </c>
      <c r="K262" s="178">
        <v>1</v>
      </c>
      <c r="L262" s="178">
        <v>0.15</v>
      </c>
      <c r="M262" s="178">
        <v>0.15</v>
      </c>
      <c r="N262" s="178">
        <v>0.15</v>
      </c>
      <c r="O262" s="178">
        <v>0.15</v>
      </c>
      <c r="P262" s="178">
        <v>0.15</v>
      </c>
      <c r="Q262" s="178"/>
      <c r="R262" s="178">
        <v>0.45</v>
      </c>
      <c r="S262" s="203"/>
      <c r="T262" s="203"/>
      <c r="U262" s="203"/>
      <c r="V262" s="203"/>
      <c r="W262" s="203"/>
      <c r="X262" s="203"/>
      <c r="Y262" s="203"/>
      <c r="Z262" s="203"/>
      <c r="AA262" s="203"/>
      <c r="AB262" s="203"/>
      <c r="AC262" s="203"/>
      <c r="AD262" s="203"/>
      <c r="AE262" s="203"/>
      <c r="AF262" s="203"/>
      <c r="AG262" s="203"/>
      <c r="AI262" s="203">
        <v>0</v>
      </c>
      <c r="AJ262" s="203"/>
      <c r="AK262" s="203">
        <v>0</v>
      </c>
      <c r="AL262" s="203">
        <v>0</v>
      </c>
      <c r="AM262" s="203">
        <v>0</v>
      </c>
      <c r="AN262" s="203">
        <v>0</v>
      </c>
      <c r="AO262" s="203">
        <v>0</v>
      </c>
      <c r="AP262" s="203">
        <v>0</v>
      </c>
      <c r="AQ262" s="203">
        <v>0</v>
      </c>
      <c r="AR262" s="203">
        <v>0</v>
      </c>
    </row>
    <row r="263" spans="1:44" x14ac:dyDescent="0.2">
      <c r="A263" s="178" t="s">
        <v>27</v>
      </c>
      <c r="B263" s="178" t="s">
        <v>1592</v>
      </c>
      <c r="C263" s="178" t="s">
        <v>1593</v>
      </c>
      <c r="D263" s="177" t="s">
        <v>26</v>
      </c>
      <c r="E263" s="178" t="s">
        <v>47</v>
      </c>
      <c r="F263" s="178" t="s">
        <v>24</v>
      </c>
      <c r="G263" s="204">
        <v>2020</v>
      </c>
      <c r="H263" s="202">
        <v>15</v>
      </c>
      <c r="I263" s="205">
        <v>11</v>
      </c>
      <c r="J263" s="205">
        <v>6.74</v>
      </c>
      <c r="K263" s="178">
        <v>1</v>
      </c>
      <c r="L263" s="178">
        <v>0.15</v>
      </c>
      <c r="M263" s="178">
        <v>0.15</v>
      </c>
      <c r="N263" s="178">
        <v>0.15</v>
      </c>
      <c r="O263" s="178">
        <v>0.15</v>
      </c>
      <c r="P263" s="178">
        <v>0.15</v>
      </c>
      <c r="Q263" s="178"/>
      <c r="R263" s="178">
        <v>0.45</v>
      </c>
      <c r="S263" s="203"/>
      <c r="T263" s="203"/>
      <c r="U263" s="203"/>
      <c r="V263" s="203"/>
      <c r="W263" s="203"/>
      <c r="X263" s="203"/>
      <c r="Y263" s="203"/>
      <c r="Z263" s="203"/>
      <c r="AA263" s="203"/>
      <c r="AB263" s="203"/>
      <c r="AC263" s="203"/>
      <c r="AD263" s="203"/>
      <c r="AE263" s="203"/>
      <c r="AF263" s="203"/>
      <c r="AG263" s="203"/>
      <c r="AI263" s="203">
        <v>0</v>
      </c>
      <c r="AJ263" s="203"/>
      <c r="AK263" s="203"/>
      <c r="AL263" s="203"/>
      <c r="AM263" s="203">
        <v>0</v>
      </c>
      <c r="AN263" s="203">
        <v>0</v>
      </c>
      <c r="AO263" s="203">
        <v>0</v>
      </c>
      <c r="AP263" s="203">
        <v>0</v>
      </c>
      <c r="AQ263" s="203">
        <v>0</v>
      </c>
      <c r="AR263" s="203">
        <v>0</v>
      </c>
    </row>
    <row r="264" spans="1:44" x14ac:dyDescent="0.2">
      <c r="A264" s="178" t="s">
        <v>27</v>
      </c>
      <c r="B264" s="178" t="s">
        <v>1574</v>
      </c>
      <c r="C264" s="178" t="s">
        <v>1575</v>
      </c>
      <c r="D264" s="177" t="s">
        <v>26</v>
      </c>
      <c r="E264" s="178" t="s">
        <v>47</v>
      </c>
      <c r="F264" s="178" t="s">
        <v>24</v>
      </c>
      <c r="G264" s="204">
        <v>2030</v>
      </c>
      <c r="H264" s="202">
        <v>15</v>
      </c>
      <c r="I264" s="205">
        <v>11.27</v>
      </c>
      <c r="J264" s="205">
        <v>7.03</v>
      </c>
      <c r="K264" s="178">
        <v>1</v>
      </c>
      <c r="L264" s="178">
        <v>0.15</v>
      </c>
      <c r="M264" s="178">
        <v>0.15</v>
      </c>
      <c r="N264" s="178">
        <v>0.15</v>
      </c>
      <c r="O264" s="178">
        <v>0.15</v>
      </c>
      <c r="P264" s="178">
        <v>0.15</v>
      </c>
      <c r="Q264" s="178"/>
      <c r="R264" s="178">
        <v>0.45</v>
      </c>
      <c r="S264" s="203"/>
      <c r="T264" s="203"/>
      <c r="U264" s="203"/>
      <c r="V264" s="203"/>
      <c r="W264" s="203"/>
      <c r="X264" s="203"/>
      <c r="Y264" s="203"/>
      <c r="Z264" s="203"/>
      <c r="AA264" s="203"/>
      <c r="AB264" s="203"/>
      <c r="AC264" s="203"/>
      <c r="AD264" s="203"/>
      <c r="AE264" s="203"/>
      <c r="AF264" s="203"/>
      <c r="AG264" s="203"/>
      <c r="AI264" s="203">
        <v>0</v>
      </c>
      <c r="AJ264" s="203"/>
      <c r="AK264" s="203"/>
      <c r="AL264" s="203"/>
      <c r="AM264" s="203"/>
      <c r="AN264" s="203">
        <v>0</v>
      </c>
      <c r="AO264" s="203">
        <v>0</v>
      </c>
      <c r="AP264" s="203">
        <v>0</v>
      </c>
      <c r="AQ264" s="203">
        <v>0</v>
      </c>
      <c r="AR264" s="203">
        <v>0</v>
      </c>
    </row>
    <row r="265" spans="1:44" x14ac:dyDescent="0.2">
      <c r="A265" s="178" t="s">
        <v>27</v>
      </c>
      <c r="B265" s="178" t="s">
        <v>1594</v>
      </c>
      <c r="C265" s="178" t="s">
        <v>1595</v>
      </c>
      <c r="D265" s="177" t="s">
        <v>26</v>
      </c>
      <c r="E265" s="178" t="s">
        <v>47</v>
      </c>
      <c r="F265" s="178" t="s">
        <v>24</v>
      </c>
      <c r="G265" s="204">
        <v>2035</v>
      </c>
      <c r="H265" s="202">
        <v>15</v>
      </c>
      <c r="I265" s="205">
        <v>11.27</v>
      </c>
      <c r="J265" s="205">
        <v>7.33</v>
      </c>
      <c r="K265" s="178">
        <v>1</v>
      </c>
      <c r="L265" s="178">
        <v>0.15</v>
      </c>
      <c r="M265" s="178">
        <v>0.15</v>
      </c>
      <c r="N265" s="178">
        <v>0.15</v>
      </c>
      <c r="O265" s="178">
        <v>0.15</v>
      </c>
      <c r="P265" s="178">
        <v>0.15</v>
      </c>
      <c r="Q265" s="178"/>
      <c r="R265" s="178">
        <v>0.45</v>
      </c>
      <c r="S265" s="203"/>
      <c r="T265" s="203"/>
      <c r="U265" s="203"/>
      <c r="V265" s="203"/>
      <c r="W265" s="203"/>
      <c r="X265" s="203"/>
      <c r="Y265" s="203"/>
      <c r="Z265" s="203"/>
      <c r="AA265" s="203"/>
      <c r="AB265" s="203"/>
      <c r="AC265" s="203"/>
      <c r="AD265" s="203"/>
      <c r="AE265" s="203"/>
      <c r="AF265" s="203"/>
      <c r="AG265" s="203"/>
      <c r="AI265" s="203">
        <v>0</v>
      </c>
      <c r="AJ265" s="203"/>
      <c r="AK265" s="203"/>
      <c r="AL265" s="203"/>
      <c r="AM265" s="203"/>
      <c r="AN265" s="203"/>
      <c r="AO265" s="203"/>
      <c r="AP265" s="203"/>
      <c r="AQ265" s="203"/>
      <c r="AR265" s="203"/>
    </row>
    <row r="266" spans="1:44" ht="15.75" customHeight="1" x14ac:dyDescent="0.2">
      <c r="A266" s="188" t="s">
        <v>1289</v>
      </c>
      <c r="B266" s="186"/>
      <c r="C266" s="186"/>
      <c r="D266" s="186"/>
      <c r="E266" s="188"/>
      <c r="F266" s="188"/>
      <c r="G266" s="211"/>
      <c r="H266" s="212"/>
      <c r="I266" s="212"/>
      <c r="J266" s="213"/>
      <c r="K266" s="212"/>
      <c r="L266" s="212"/>
      <c r="M266" s="212"/>
      <c r="N266" s="212"/>
      <c r="O266" s="212"/>
      <c r="P266" s="212"/>
      <c r="Q266" s="212"/>
      <c r="R266" s="213"/>
      <c r="S266" s="214"/>
      <c r="T266" s="214"/>
      <c r="U266" s="214"/>
      <c r="V266" s="214"/>
      <c r="W266" s="214"/>
      <c r="X266" s="214"/>
      <c r="Y266" s="214"/>
      <c r="Z266" s="214"/>
      <c r="AA266" s="214"/>
      <c r="AB266" s="214"/>
      <c r="AC266" s="214"/>
      <c r="AD266" s="214"/>
      <c r="AE266" s="214"/>
      <c r="AF266" s="214"/>
      <c r="AG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5"/>
    </row>
    <row r="267" spans="1:44" x14ac:dyDescent="0.2">
      <c r="A267" s="178" t="s">
        <v>27</v>
      </c>
      <c r="B267" s="178" t="s">
        <v>1596</v>
      </c>
      <c r="C267" s="178" t="s">
        <v>1597</v>
      </c>
      <c r="D267" s="177" t="s">
        <v>26</v>
      </c>
      <c r="E267" s="178" t="s">
        <v>47</v>
      </c>
      <c r="F267" s="178" t="s">
        <v>24</v>
      </c>
      <c r="G267" s="204">
        <v>2010</v>
      </c>
      <c r="H267" s="202">
        <v>15</v>
      </c>
      <c r="I267" s="205"/>
      <c r="J267" s="205">
        <v>4.04</v>
      </c>
      <c r="K267" s="178">
        <v>1</v>
      </c>
      <c r="L267" s="178">
        <v>0.15</v>
      </c>
      <c r="M267" s="178">
        <v>0.15</v>
      </c>
      <c r="N267" s="178">
        <v>0.15</v>
      </c>
      <c r="O267" s="178">
        <v>0.15</v>
      </c>
      <c r="P267" s="178">
        <v>0.15</v>
      </c>
      <c r="Q267" s="178"/>
      <c r="R267" s="178">
        <v>0.6</v>
      </c>
      <c r="S267" s="203"/>
      <c r="T267" s="203"/>
      <c r="U267" s="203"/>
      <c r="V267" s="203"/>
      <c r="W267" s="203"/>
      <c r="X267" s="203"/>
      <c r="Y267" s="203"/>
      <c r="Z267" s="203"/>
      <c r="AA267" s="203"/>
      <c r="AB267" s="203"/>
      <c r="AC267" s="203"/>
      <c r="AD267" s="203"/>
      <c r="AE267" s="203"/>
      <c r="AF267" s="203"/>
      <c r="AG267" s="203"/>
      <c r="AI267" s="203"/>
      <c r="AJ267" s="203"/>
      <c r="AK267" s="203">
        <v>0</v>
      </c>
      <c r="AL267" s="203">
        <v>0</v>
      </c>
      <c r="AM267" s="203">
        <v>0</v>
      </c>
      <c r="AN267" s="203">
        <v>0</v>
      </c>
      <c r="AO267" s="203">
        <v>0</v>
      </c>
      <c r="AP267" s="203">
        <v>0</v>
      </c>
      <c r="AQ267" s="203">
        <v>0</v>
      </c>
      <c r="AR267" s="203">
        <v>0</v>
      </c>
    </row>
    <row r="268" spans="1:44" x14ac:dyDescent="0.2">
      <c r="A268" s="178" t="s">
        <v>27</v>
      </c>
      <c r="B268" s="178" t="s">
        <v>1598</v>
      </c>
      <c r="C268" s="178" t="s">
        <v>1599</v>
      </c>
      <c r="D268" s="177" t="s">
        <v>26</v>
      </c>
      <c r="E268" s="178" t="s">
        <v>47</v>
      </c>
      <c r="F268" s="178" t="s">
        <v>24</v>
      </c>
      <c r="G268" s="204">
        <v>2010</v>
      </c>
      <c r="H268" s="202">
        <v>15</v>
      </c>
      <c r="I268" s="205">
        <v>13.66</v>
      </c>
      <c r="J268" s="205">
        <v>4.13</v>
      </c>
      <c r="K268" s="178">
        <v>1</v>
      </c>
      <c r="L268" s="178">
        <v>0.15</v>
      </c>
      <c r="M268" s="178">
        <v>0.15</v>
      </c>
      <c r="N268" s="178">
        <v>0.15</v>
      </c>
      <c r="O268" s="178">
        <v>0.15</v>
      </c>
      <c r="P268" s="178">
        <v>0.15</v>
      </c>
      <c r="Q268" s="178"/>
      <c r="R268" s="178">
        <v>0.6</v>
      </c>
      <c r="S268" s="203"/>
      <c r="T268" s="203"/>
      <c r="U268" s="203"/>
      <c r="V268" s="203"/>
      <c r="W268" s="203"/>
      <c r="X268" s="203"/>
      <c r="Y268" s="203"/>
      <c r="Z268" s="203"/>
      <c r="AA268" s="203"/>
      <c r="AB268" s="203"/>
      <c r="AC268" s="203"/>
      <c r="AD268" s="203"/>
      <c r="AE268" s="203"/>
      <c r="AF268" s="203"/>
      <c r="AG268" s="203"/>
      <c r="AI268" s="203"/>
      <c r="AJ268" s="203"/>
      <c r="AK268" s="203"/>
      <c r="AL268" s="203"/>
      <c r="AM268" s="203"/>
      <c r="AN268" s="203"/>
      <c r="AO268" s="203"/>
      <c r="AP268" s="203"/>
      <c r="AQ268" s="203"/>
      <c r="AR268" s="203"/>
    </row>
    <row r="269" spans="1:44" x14ac:dyDescent="0.2">
      <c r="A269" s="178" t="s">
        <v>27</v>
      </c>
      <c r="B269" s="178" t="s">
        <v>1600</v>
      </c>
      <c r="C269" s="178" t="s">
        <v>1601</v>
      </c>
      <c r="D269" s="177" t="s">
        <v>26</v>
      </c>
      <c r="E269" s="178" t="s">
        <v>47</v>
      </c>
      <c r="F269" s="178" t="s">
        <v>24</v>
      </c>
      <c r="G269" s="204">
        <v>2010</v>
      </c>
      <c r="H269" s="202">
        <v>15</v>
      </c>
      <c r="I269" s="205">
        <v>17.760000000000002</v>
      </c>
      <c r="J269" s="205">
        <v>6.74</v>
      </c>
      <c r="K269" s="178">
        <v>1</v>
      </c>
      <c r="L269" s="178">
        <v>0.15</v>
      </c>
      <c r="M269" s="178">
        <v>0.15</v>
      </c>
      <c r="N269" s="178">
        <v>0.15</v>
      </c>
      <c r="O269" s="178">
        <v>0.15</v>
      </c>
      <c r="P269" s="178">
        <v>0.15</v>
      </c>
      <c r="Q269" s="178"/>
      <c r="R269" s="178">
        <v>0.6</v>
      </c>
      <c r="S269" s="203"/>
      <c r="T269" s="203"/>
      <c r="U269" s="203"/>
      <c r="V269" s="203"/>
      <c r="W269" s="203"/>
      <c r="X269" s="203"/>
      <c r="Y269" s="203"/>
      <c r="Z269" s="203"/>
      <c r="AA269" s="203"/>
      <c r="AB269" s="203"/>
      <c r="AC269" s="203"/>
      <c r="AD269" s="203"/>
      <c r="AE269" s="203"/>
      <c r="AF269" s="203"/>
      <c r="AG269" s="203"/>
      <c r="AI269" s="203"/>
      <c r="AJ269" s="203"/>
      <c r="AK269" s="203">
        <v>0</v>
      </c>
      <c r="AL269" s="203">
        <v>0</v>
      </c>
      <c r="AM269" s="203">
        <v>0</v>
      </c>
      <c r="AN269" s="203">
        <v>0</v>
      </c>
      <c r="AO269" s="203">
        <v>0</v>
      </c>
      <c r="AP269" s="203">
        <v>0</v>
      </c>
      <c r="AQ269" s="203">
        <v>0</v>
      </c>
      <c r="AR269" s="203">
        <v>0</v>
      </c>
    </row>
    <row r="270" spans="1:44" x14ac:dyDescent="0.2">
      <c r="A270" s="178" t="s">
        <v>27</v>
      </c>
      <c r="B270" s="178" t="s">
        <v>1602</v>
      </c>
      <c r="C270" s="178" t="s">
        <v>1603</v>
      </c>
      <c r="D270" s="177" t="s">
        <v>26</v>
      </c>
      <c r="E270" s="178" t="s">
        <v>47</v>
      </c>
      <c r="F270" s="178" t="s">
        <v>24</v>
      </c>
      <c r="G270" s="204">
        <v>2020</v>
      </c>
      <c r="H270" s="202">
        <v>15</v>
      </c>
      <c r="I270" s="205">
        <v>17.760000000000002</v>
      </c>
      <c r="J270" s="205">
        <v>8.7899999999999991</v>
      </c>
      <c r="K270" s="178">
        <v>1</v>
      </c>
      <c r="L270" s="178">
        <v>0.15</v>
      </c>
      <c r="M270" s="178">
        <v>0.15</v>
      </c>
      <c r="N270" s="178">
        <v>0.15</v>
      </c>
      <c r="O270" s="178">
        <v>0.15</v>
      </c>
      <c r="P270" s="178">
        <v>0.15</v>
      </c>
      <c r="Q270" s="178"/>
      <c r="R270" s="178">
        <v>0.6</v>
      </c>
      <c r="S270" s="203"/>
      <c r="T270" s="203"/>
      <c r="U270" s="203"/>
      <c r="V270" s="203"/>
      <c r="W270" s="203"/>
      <c r="X270" s="203"/>
      <c r="Y270" s="203"/>
      <c r="Z270" s="203"/>
      <c r="AA270" s="203"/>
      <c r="AB270" s="203"/>
      <c r="AC270" s="203"/>
      <c r="AD270" s="203"/>
      <c r="AE270" s="203"/>
      <c r="AF270" s="203"/>
      <c r="AG270" s="203"/>
      <c r="AI270" s="203"/>
      <c r="AJ270" s="203"/>
      <c r="AK270" s="203"/>
      <c r="AL270" s="203"/>
      <c r="AM270" s="203"/>
      <c r="AN270" s="203"/>
      <c r="AO270" s="203"/>
      <c r="AP270" s="203"/>
      <c r="AQ270" s="203"/>
      <c r="AR270" s="203"/>
    </row>
    <row r="271" spans="1:44" ht="15.75" customHeight="1" x14ac:dyDescent="0.2">
      <c r="A271" s="188" t="s">
        <v>1290</v>
      </c>
      <c r="B271" s="186"/>
      <c r="C271" s="186"/>
      <c r="D271" s="186"/>
      <c r="E271" s="188"/>
      <c r="F271" s="188"/>
      <c r="G271" s="211"/>
      <c r="H271" s="212"/>
      <c r="I271" s="212"/>
      <c r="J271" s="213"/>
      <c r="K271" s="212"/>
      <c r="L271" s="212"/>
      <c r="M271" s="212"/>
      <c r="N271" s="212"/>
      <c r="O271" s="212"/>
      <c r="P271" s="212"/>
      <c r="Q271" s="212"/>
      <c r="R271" s="213"/>
      <c r="S271" s="214"/>
      <c r="T271" s="214"/>
      <c r="U271" s="214"/>
      <c r="V271" s="214"/>
      <c r="W271" s="214"/>
      <c r="X271" s="214"/>
      <c r="Y271" s="214"/>
      <c r="Z271" s="214"/>
      <c r="AA271" s="214"/>
      <c r="AB271" s="214"/>
      <c r="AC271" s="214"/>
      <c r="AD271" s="214"/>
      <c r="AE271" s="214"/>
      <c r="AF271" s="214"/>
      <c r="AG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5"/>
    </row>
    <row r="272" spans="1:44" x14ac:dyDescent="0.2">
      <c r="A272" s="178" t="s">
        <v>27</v>
      </c>
      <c r="B272" s="178" t="s">
        <v>1604</v>
      </c>
      <c r="C272" s="178" t="s">
        <v>1605</v>
      </c>
      <c r="D272" s="177" t="s">
        <v>26</v>
      </c>
      <c r="E272" s="178" t="s">
        <v>52</v>
      </c>
      <c r="F272" s="178" t="s">
        <v>24</v>
      </c>
      <c r="G272" s="204">
        <v>2010</v>
      </c>
      <c r="H272" s="202">
        <v>15</v>
      </c>
      <c r="I272" s="205">
        <v>16.940000000000001</v>
      </c>
      <c r="J272" s="205">
        <v>3.3</v>
      </c>
      <c r="K272" s="178">
        <v>1</v>
      </c>
      <c r="L272" s="178">
        <v>0.15</v>
      </c>
      <c r="M272" s="178">
        <v>0.15</v>
      </c>
      <c r="N272" s="178">
        <v>0.15</v>
      </c>
      <c r="O272" s="178">
        <v>0.15</v>
      </c>
      <c r="P272" s="178">
        <v>0.15</v>
      </c>
      <c r="Q272" s="178"/>
      <c r="R272" s="178">
        <v>0.18</v>
      </c>
      <c r="S272" s="203"/>
      <c r="T272" s="203"/>
      <c r="U272" s="203"/>
      <c r="V272" s="203"/>
      <c r="W272" s="203"/>
      <c r="X272" s="203"/>
      <c r="Y272" s="203"/>
      <c r="Z272" s="203"/>
      <c r="AA272" s="203"/>
      <c r="AB272" s="203"/>
      <c r="AC272" s="203"/>
      <c r="AD272" s="203"/>
      <c r="AE272" s="203"/>
      <c r="AF272" s="203"/>
      <c r="AG272" s="203"/>
      <c r="AI272" s="203">
        <v>0</v>
      </c>
      <c r="AJ272" s="203">
        <v>0</v>
      </c>
      <c r="AK272" s="203">
        <v>0</v>
      </c>
      <c r="AL272" s="203">
        <v>0</v>
      </c>
      <c r="AM272" s="203">
        <v>0</v>
      </c>
      <c r="AN272" s="203">
        <v>0</v>
      </c>
      <c r="AO272" s="203">
        <v>0</v>
      </c>
      <c r="AP272" s="203">
        <v>0</v>
      </c>
      <c r="AQ272" s="203">
        <v>0</v>
      </c>
      <c r="AR272" s="203">
        <v>0</v>
      </c>
    </row>
    <row r="273" spans="1:44" x14ac:dyDescent="0.2">
      <c r="A273" s="178" t="s">
        <v>27</v>
      </c>
      <c r="B273" s="178" t="s">
        <v>1606</v>
      </c>
      <c r="C273" s="178" t="s">
        <v>1607</v>
      </c>
      <c r="D273" s="177" t="s">
        <v>26</v>
      </c>
      <c r="E273" s="178" t="s">
        <v>52</v>
      </c>
      <c r="F273" s="178" t="s">
        <v>24</v>
      </c>
      <c r="G273" s="204">
        <v>2020</v>
      </c>
      <c r="H273" s="202">
        <v>15</v>
      </c>
      <c r="I273" s="205">
        <v>16.940000000000001</v>
      </c>
      <c r="J273" s="205">
        <v>4.21</v>
      </c>
      <c r="K273" s="178">
        <v>1</v>
      </c>
      <c r="L273" s="178">
        <v>0.15</v>
      </c>
      <c r="M273" s="178">
        <v>0.15</v>
      </c>
      <c r="N273" s="178">
        <v>0.15</v>
      </c>
      <c r="O273" s="178">
        <v>0.15</v>
      </c>
      <c r="P273" s="178">
        <v>0.15</v>
      </c>
      <c r="Q273" s="178"/>
      <c r="R273" s="178">
        <v>0.18</v>
      </c>
      <c r="S273" s="203"/>
      <c r="T273" s="203"/>
      <c r="U273" s="203"/>
      <c r="V273" s="203"/>
      <c r="W273" s="203"/>
      <c r="X273" s="203"/>
      <c r="Y273" s="203"/>
      <c r="Z273" s="203"/>
      <c r="AA273" s="203"/>
      <c r="AB273" s="203"/>
      <c r="AC273" s="203"/>
      <c r="AD273" s="203"/>
      <c r="AE273" s="203"/>
      <c r="AF273" s="203"/>
      <c r="AG273" s="203"/>
      <c r="AI273" s="203">
        <v>0</v>
      </c>
      <c r="AJ273" s="203"/>
      <c r="AK273" s="203"/>
      <c r="AL273" s="203"/>
      <c r="AM273" s="203"/>
      <c r="AN273" s="203"/>
      <c r="AO273" s="203"/>
      <c r="AP273" s="203"/>
      <c r="AQ273" s="203"/>
      <c r="AR273" s="203"/>
    </row>
    <row r="274" spans="1:44" x14ac:dyDescent="0.2">
      <c r="A274" s="178" t="s">
        <v>27</v>
      </c>
      <c r="B274" s="178" t="s">
        <v>1608</v>
      </c>
      <c r="C274" s="178" t="s">
        <v>1609</v>
      </c>
      <c r="D274" s="177" t="s">
        <v>26</v>
      </c>
      <c r="E274" s="178" t="s">
        <v>52</v>
      </c>
      <c r="F274" s="178" t="s">
        <v>24</v>
      </c>
      <c r="G274" s="204">
        <v>2020</v>
      </c>
      <c r="H274" s="202">
        <v>15</v>
      </c>
      <c r="I274" s="205">
        <v>19.37</v>
      </c>
      <c r="J274" s="205">
        <v>5.23</v>
      </c>
      <c r="K274" s="178">
        <v>1</v>
      </c>
      <c r="L274" s="178">
        <v>0.15</v>
      </c>
      <c r="M274" s="178">
        <v>0.15</v>
      </c>
      <c r="N274" s="178">
        <v>0.15</v>
      </c>
      <c r="O274" s="178">
        <v>0.15</v>
      </c>
      <c r="P274" s="178">
        <v>0.15</v>
      </c>
      <c r="Q274" s="178"/>
      <c r="R274" s="178">
        <v>0.18</v>
      </c>
      <c r="S274" s="203"/>
      <c r="T274" s="203"/>
      <c r="U274" s="203"/>
      <c r="V274" s="203"/>
      <c r="W274" s="203"/>
      <c r="X274" s="203"/>
      <c r="Y274" s="203"/>
      <c r="Z274" s="203"/>
      <c r="AA274" s="203"/>
      <c r="AB274" s="203"/>
      <c r="AC274" s="203"/>
      <c r="AD274" s="203"/>
      <c r="AE274" s="203"/>
      <c r="AF274" s="203"/>
      <c r="AG274" s="203"/>
      <c r="AI274" s="203">
        <v>0</v>
      </c>
      <c r="AJ274" s="203"/>
      <c r="AK274" s="203"/>
      <c r="AL274" s="203"/>
      <c r="AM274" s="203"/>
      <c r="AN274" s="203"/>
      <c r="AO274" s="203"/>
      <c r="AP274" s="203"/>
      <c r="AQ274" s="203"/>
      <c r="AR274" s="203"/>
    </row>
    <row r="275" spans="1:44" x14ac:dyDescent="0.2">
      <c r="A275" s="178" t="s">
        <v>27</v>
      </c>
      <c r="B275" s="178" t="s">
        <v>1610</v>
      </c>
      <c r="C275" s="178" t="s">
        <v>1611</v>
      </c>
      <c r="D275" s="177" t="s">
        <v>26</v>
      </c>
      <c r="E275" s="178" t="s">
        <v>52</v>
      </c>
      <c r="F275" s="178" t="s">
        <v>24</v>
      </c>
      <c r="G275" s="204">
        <v>2030</v>
      </c>
      <c r="H275" s="202">
        <v>16</v>
      </c>
      <c r="I275" s="205">
        <v>16.940000000000001</v>
      </c>
      <c r="J275" s="205">
        <v>4.3499999999999996</v>
      </c>
      <c r="K275" s="178">
        <v>1</v>
      </c>
      <c r="L275" s="178">
        <v>0.15</v>
      </c>
      <c r="M275" s="178">
        <v>0.15</v>
      </c>
      <c r="N275" s="178">
        <v>0.15</v>
      </c>
      <c r="O275" s="178">
        <v>0.15</v>
      </c>
      <c r="P275" s="178">
        <v>0.15</v>
      </c>
      <c r="Q275" s="178"/>
      <c r="R275" s="178">
        <v>0.18</v>
      </c>
      <c r="S275" s="203"/>
      <c r="T275" s="203"/>
      <c r="U275" s="203"/>
      <c r="V275" s="203"/>
      <c r="W275" s="203"/>
      <c r="X275" s="203"/>
      <c r="Y275" s="203"/>
      <c r="Z275" s="203"/>
      <c r="AA275" s="203"/>
      <c r="AB275" s="203"/>
      <c r="AC275" s="203"/>
      <c r="AD275" s="203"/>
      <c r="AE275" s="203"/>
      <c r="AF275" s="203"/>
      <c r="AG275" s="203"/>
      <c r="AI275" s="203">
        <v>0</v>
      </c>
      <c r="AJ275" s="203"/>
      <c r="AK275" s="203"/>
      <c r="AL275" s="203"/>
      <c r="AM275" s="203"/>
      <c r="AN275" s="203"/>
      <c r="AO275" s="203"/>
      <c r="AP275" s="203"/>
      <c r="AQ275" s="203"/>
      <c r="AR275" s="203"/>
    </row>
    <row r="276" spans="1:44" x14ac:dyDescent="0.2">
      <c r="A276" s="178" t="s">
        <v>27</v>
      </c>
      <c r="B276" s="178" t="s">
        <v>1612</v>
      </c>
      <c r="C276" s="178" t="s">
        <v>1613</v>
      </c>
      <c r="D276" s="177" t="s">
        <v>26</v>
      </c>
      <c r="E276" s="178" t="s">
        <v>52</v>
      </c>
      <c r="F276" s="178" t="s">
        <v>24</v>
      </c>
      <c r="G276" s="204">
        <v>2030</v>
      </c>
      <c r="H276" s="202">
        <v>16</v>
      </c>
      <c r="I276" s="205">
        <v>19.37</v>
      </c>
      <c r="J276" s="205">
        <v>5.23</v>
      </c>
      <c r="K276" s="178">
        <v>1</v>
      </c>
      <c r="L276" s="178">
        <v>0.15</v>
      </c>
      <c r="M276" s="178">
        <v>0.15</v>
      </c>
      <c r="N276" s="178">
        <v>0.15</v>
      </c>
      <c r="O276" s="178">
        <v>0.15</v>
      </c>
      <c r="P276" s="178">
        <v>0.15</v>
      </c>
      <c r="Q276" s="178"/>
      <c r="R276" s="178">
        <v>0.18</v>
      </c>
      <c r="S276" s="203"/>
      <c r="T276" s="203"/>
      <c r="U276" s="203"/>
      <c r="V276" s="203"/>
      <c r="W276" s="203"/>
      <c r="X276" s="203"/>
      <c r="Y276" s="203"/>
      <c r="Z276" s="203"/>
      <c r="AA276" s="203"/>
      <c r="AB276" s="203"/>
      <c r="AC276" s="203"/>
      <c r="AD276" s="203"/>
      <c r="AE276" s="203"/>
      <c r="AF276" s="203"/>
      <c r="AG276" s="203"/>
      <c r="AI276" s="203">
        <v>0</v>
      </c>
      <c r="AJ276" s="203"/>
      <c r="AK276" s="203"/>
      <c r="AL276" s="203"/>
      <c r="AM276" s="203"/>
      <c r="AN276" s="203"/>
      <c r="AO276" s="203"/>
      <c r="AP276" s="203"/>
      <c r="AQ276" s="203"/>
      <c r="AR276" s="203"/>
    </row>
    <row r="277" spans="1:44" x14ac:dyDescent="0.2">
      <c r="A277" s="178" t="s">
        <v>27</v>
      </c>
      <c r="B277" s="178" t="s">
        <v>1614</v>
      </c>
      <c r="C277" s="178" t="s">
        <v>1615</v>
      </c>
      <c r="D277" s="177" t="s">
        <v>26</v>
      </c>
      <c r="E277" s="178" t="s">
        <v>52</v>
      </c>
      <c r="F277" s="178" t="s">
        <v>24</v>
      </c>
      <c r="G277" s="204">
        <v>2040</v>
      </c>
      <c r="H277" s="202">
        <v>27</v>
      </c>
      <c r="I277" s="205">
        <v>16.940000000000001</v>
      </c>
      <c r="J277" s="205">
        <v>4.3499999999999996</v>
      </c>
      <c r="K277" s="178">
        <v>1</v>
      </c>
      <c r="L277" s="178">
        <v>0.15</v>
      </c>
      <c r="M277" s="178">
        <v>0.15</v>
      </c>
      <c r="N277" s="178">
        <v>0.15</v>
      </c>
      <c r="O277" s="178">
        <v>0.15</v>
      </c>
      <c r="P277" s="178">
        <v>0.15</v>
      </c>
      <c r="Q277" s="178"/>
      <c r="R277" s="178">
        <v>0.18</v>
      </c>
      <c r="S277" s="203"/>
      <c r="T277" s="203"/>
      <c r="U277" s="203"/>
      <c r="V277" s="203"/>
      <c r="W277" s="203"/>
      <c r="X277" s="203"/>
      <c r="Y277" s="203"/>
      <c r="Z277" s="203"/>
      <c r="AA277" s="203"/>
      <c r="AB277" s="203"/>
      <c r="AC277" s="203"/>
      <c r="AD277" s="203"/>
      <c r="AE277" s="203"/>
      <c r="AF277" s="203"/>
      <c r="AG277" s="203"/>
      <c r="AI277" s="203">
        <v>0</v>
      </c>
      <c r="AJ277" s="203"/>
      <c r="AK277" s="203"/>
      <c r="AL277" s="203"/>
      <c r="AM277" s="203"/>
      <c r="AN277" s="203"/>
      <c r="AO277" s="203"/>
      <c r="AP277" s="203"/>
      <c r="AQ277" s="203"/>
      <c r="AR277" s="203"/>
    </row>
    <row r="278" spans="1:44" x14ac:dyDescent="0.2">
      <c r="A278" s="178" t="s">
        <v>27</v>
      </c>
      <c r="B278" s="178" t="s">
        <v>1616</v>
      </c>
      <c r="C278" s="178" t="s">
        <v>1617</v>
      </c>
      <c r="D278" s="177" t="s">
        <v>26</v>
      </c>
      <c r="E278" s="178" t="s">
        <v>52</v>
      </c>
      <c r="F278" s="178" t="s">
        <v>24</v>
      </c>
      <c r="G278" s="204">
        <v>2040</v>
      </c>
      <c r="H278" s="202">
        <v>27</v>
      </c>
      <c r="I278" s="205">
        <v>19.37</v>
      </c>
      <c r="J278" s="205">
        <v>5.23</v>
      </c>
      <c r="K278" s="178">
        <v>1</v>
      </c>
      <c r="L278" s="178">
        <v>0.15</v>
      </c>
      <c r="M278" s="178">
        <v>0.15</v>
      </c>
      <c r="N278" s="178">
        <v>0.15</v>
      </c>
      <c r="O278" s="178">
        <v>0.15</v>
      </c>
      <c r="P278" s="178">
        <v>0.15</v>
      </c>
      <c r="Q278" s="178"/>
      <c r="R278" s="178">
        <v>0.18</v>
      </c>
      <c r="S278" s="203"/>
      <c r="T278" s="203"/>
      <c r="U278" s="203"/>
      <c r="V278" s="203"/>
      <c r="W278" s="203"/>
      <c r="X278" s="203"/>
      <c r="Y278" s="203"/>
      <c r="Z278" s="203"/>
      <c r="AA278" s="203"/>
      <c r="AB278" s="203"/>
      <c r="AC278" s="203"/>
      <c r="AD278" s="203"/>
      <c r="AE278" s="203"/>
      <c r="AF278" s="203"/>
      <c r="AG278" s="203"/>
      <c r="AI278" s="203">
        <v>0</v>
      </c>
      <c r="AJ278" s="203"/>
      <c r="AK278" s="203"/>
      <c r="AL278" s="203"/>
      <c r="AM278" s="203"/>
      <c r="AN278" s="203"/>
      <c r="AO278" s="203"/>
      <c r="AP278" s="203"/>
      <c r="AQ278" s="203"/>
      <c r="AR278" s="203"/>
    </row>
    <row r="279" spans="1:44" x14ac:dyDescent="0.2">
      <c r="A279" s="178" t="s">
        <v>27</v>
      </c>
      <c r="B279" s="178" t="s">
        <v>1618</v>
      </c>
      <c r="C279" s="178" t="s">
        <v>1619</v>
      </c>
      <c r="D279" s="177" t="s">
        <v>26</v>
      </c>
      <c r="E279" s="178" t="s">
        <v>52</v>
      </c>
      <c r="F279" s="178" t="s">
        <v>24</v>
      </c>
      <c r="G279" s="204">
        <v>2050</v>
      </c>
      <c r="H279" s="202">
        <v>27</v>
      </c>
      <c r="I279" s="205">
        <v>16.940000000000001</v>
      </c>
      <c r="J279" s="205">
        <v>4.3499999999999996</v>
      </c>
      <c r="K279" s="178">
        <v>1</v>
      </c>
      <c r="L279" s="178">
        <v>0.15</v>
      </c>
      <c r="M279" s="178">
        <v>0.15</v>
      </c>
      <c r="N279" s="178">
        <v>0.15</v>
      </c>
      <c r="O279" s="178">
        <v>0.15</v>
      </c>
      <c r="P279" s="178">
        <v>0.15</v>
      </c>
      <c r="Q279" s="178"/>
      <c r="R279" s="178">
        <v>0.18</v>
      </c>
      <c r="S279" s="203"/>
      <c r="T279" s="203"/>
      <c r="U279" s="203"/>
      <c r="V279" s="203"/>
      <c r="W279" s="203"/>
      <c r="X279" s="203"/>
      <c r="Y279" s="203"/>
      <c r="Z279" s="203"/>
      <c r="AA279" s="203"/>
      <c r="AB279" s="203"/>
      <c r="AC279" s="203"/>
      <c r="AD279" s="203"/>
      <c r="AE279" s="203"/>
      <c r="AF279" s="203"/>
      <c r="AG279" s="203"/>
      <c r="AI279" s="203">
        <v>0</v>
      </c>
      <c r="AJ279" s="203"/>
      <c r="AK279" s="203"/>
      <c r="AL279" s="203"/>
      <c r="AM279" s="203"/>
      <c r="AN279" s="203"/>
      <c r="AO279" s="203"/>
      <c r="AP279" s="203"/>
      <c r="AQ279" s="203"/>
      <c r="AR279" s="203"/>
    </row>
    <row r="280" spans="1:44" x14ac:dyDescent="0.2">
      <c r="A280" s="178" t="s">
        <v>27</v>
      </c>
      <c r="B280" s="178" t="s">
        <v>1620</v>
      </c>
      <c r="C280" s="178" t="s">
        <v>1621</v>
      </c>
      <c r="D280" s="177" t="s">
        <v>26</v>
      </c>
      <c r="E280" s="178" t="s">
        <v>52</v>
      </c>
      <c r="F280" s="178" t="s">
        <v>24</v>
      </c>
      <c r="G280" s="204">
        <v>2050</v>
      </c>
      <c r="H280" s="202">
        <v>27</v>
      </c>
      <c r="I280" s="205">
        <v>19.37</v>
      </c>
      <c r="J280" s="205">
        <v>5.23</v>
      </c>
      <c r="K280" s="178">
        <v>1</v>
      </c>
      <c r="L280" s="178">
        <v>0.15</v>
      </c>
      <c r="M280" s="178">
        <v>0.15</v>
      </c>
      <c r="N280" s="178">
        <v>0.15</v>
      </c>
      <c r="O280" s="178">
        <v>0.15</v>
      </c>
      <c r="P280" s="178">
        <v>0.15</v>
      </c>
      <c r="Q280" s="178"/>
      <c r="R280" s="178">
        <v>0.18</v>
      </c>
      <c r="S280" s="203"/>
      <c r="T280" s="203"/>
      <c r="U280" s="203"/>
      <c r="V280" s="203"/>
      <c r="W280" s="203"/>
      <c r="X280" s="203"/>
      <c r="Y280" s="203"/>
      <c r="Z280" s="203"/>
      <c r="AA280" s="203"/>
      <c r="AB280" s="203"/>
      <c r="AC280" s="203"/>
      <c r="AD280" s="203"/>
      <c r="AE280" s="203"/>
      <c r="AF280" s="203"/>
      <c r="AG280" s="203"/>
      <c r="AI280" s="203">
        <v>0</v>
      </c>
      <c r="AJ280" s="203"/>
      <c r="AK280" s="203"/>
      <c r="AL280" s="203"/>
      <c r="AM280" s="203"/>
      <c r="AN280" s="203"/>
      <c r="AO280" s="203"/>
      <c r="AP280" s="203"/>
      <c r="AQ280" s="203"/>
      <c r="AR280" s="203"/>
    </row>
    <row r="281" spans="1:44" ht="15.75" customHeight="1" x14ac:dyDescent="0.2">
      <c r="A281" s="188" t="s">
        <v>442</v>
      </c>
      <c r="B281" s="186"/>
      <c r="C281" s="186"/>
      <c r="D281" s="186"/>
      <c r="E281" s="188"/>
      <c r="F281" s="188"/>
      <c r="G281" s="211"/>
      <c r="H281" s="212"/>
      <c r="I281" s="212"/>
      <c r="J281" s="213"/>
      <c r="K281" s="212"/>
      <c r="L281" s="212"/>
      <c r="M281" s="212"/>
      <c r="N281" s="212"/>
      <c r="O281" s="212"/>
      <c r="P281" s="212"/>
      <c r="Q281" s="212"/>
      <c r="R281" s="213"/>
      <c r="S281" s="214"/>
      <c r="T281" s="214"/>
      <c r="U281" s="214"/>
      <c r="V281" s="214"/>
      <c r="W281" s="214"/>
      <c r="X281" s="214"/>
      <c r="Y281" s="214"/>
      <c r="Z281" s="214"/>
      <c r="AA281" s="214"/>
      <c r="AB281" s="214"/>
      <c r="AC281" s="214"/>
      <c r="AD281" s="214"/>
      <c r="AE281" s="214"/>
      <c r="AF281" s="214"/>
      <c r="AG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5"/>
    </row>
    <row r="282" spans="1:44" ht="15.75" customHeight="1" x14ac:dyDescent="0.2">
      <c r="A282" s="188" t="s">
        <v>443</v>
      </c>
      <c r="B282" s="186"/>
      <c r="C282" s="186"/>
      <c r="D282" s="186"/>
      <c r="E282" s="188"/>
      <c r="F282" s="188"/>
      <c r="G282" s="211"/>
      <c r="H282" s="212"/>
      <c r="I282" s="212"/>
      <c r="J282" s="213"/>
      <c r="K282" s="212"/>
      <c r="L282" s="212"/>
      <c r="M282" s="212"/>
      <c r="N282" s="212"/>
      <c r="O282" s="212"/>
      <c r="P282" s="212"/>
      <c r="Q282" s="212"/>
      <c r="R282" s="213"/>
      <c r="S282" s="214"/>
      <c r="T282" s="214"/>
      <c r="U282" s="214"/>
      <c r="V282" s="214"/>
      <c r="W282" s="214"/>
      <c r="X282" s="214"/>
      <c r="Y282" s="214"/>
      <c r="Z282" s="214"/>
      <c r="AA282" s="214"/>
      <c r="AB282" s="214"/>
      <c r="AC282" s="214"/>
      <c r="AD282" s="214"/>
      <c r="AE282" s="214"/>
      <c r="AF282" s="214"/>
      <c r="AG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5"/>
    </row>
    <row r="283" spans="1:44" x14ac:dyDescent="0.2">
      <c r="A283" s="178" t="s">
        <v>27</v>
      </c>
      <c r="B283" s="178" t="s">
        <v>1622</v>
      </c>
      <c r="C283" s="178" t="s">
        <v>1623</v>
      </c>
      <c r="D283" s="177" t="s">
        <v>26</v>
      </c>
      <c r="E283" s="178" t="s">
        <v>52</v>
      </c>
      <c r="F283" s="178" t="s">
        <v>43</v>
      </c>
      <c r="G283" s="204">
        <v>2010</v>
      </c>
      <c r="H283" s="202">
        <v>10</v>
      </c>
      <c r="I283" s="205"/>
      <c r="J283" s="205">
        <v>0.57999999999999996</v>
      </c>
      <c r="K283" s="178">
        <v>1</v>
      </c>
      <c r="L283" s="178">
        <v>0.1</v>
      </c>
      <c r="M283" s="178">
        <v>0.1</v>
      </c>
      <c r="N283" s="178">
        <v>0.1</v>
      </c>
      <c r="O283" s="178">
        <v>0.1</v>
      </c>
      <c r="P283" s="178">
        <v>0.1</v>
      </c>
      <c r="Q283" s="178"/>
      <c r="R283" s="178">
        <v>0.18</v>
      </c>
      <c r="S283" s="206"/>
      <c r="T283" s="206"/>
      <c r="U283" s="206"/>
      <c r="V283" s="206"/>
      <c r="W283" s="206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/>
      <c r="AI283" s="203">
        <v>0</v>
      </c>
      <c r="AJ283" s="203">
        <v>0</v>
      </c>
      <c r="AK283" s="203">
        <v>0</v>
      </c>
      <c r="AL283" s="203">
        <v>0</v>
      </c>
      <c r="AM283" s="203">
        <v>0</v>
      </c>
      <c r="AN283" s="203">
        <v>0</v>
      </c>
      <c r="AO283" s="203">
        <v>0</v>
      </c>
      <c r="AP283" s="203">
        <v>0</v>
      </c>
      <c r="AQ283" s="203">
        <v>0</v>
      </c>
      <c r="AR283" s="203">
        <v>0</v>
      </c>
    </row>
    <row r="284" spans="1:44" x14ac:dyDescent="0.2">
      <c r="A284" s="178" t="s">
        <v>27</v>
      </c>
      <c r="B284" s="178" t="s">
        <v>1624</v>
      </c>
      <c r="C284" s="178" t="s">
        <v>1625</v>
      </c>
      <c r="D284" s="177" t="s">
        <v>26</v>
      </c>
      <c r="E284" s="178" t="s">
        <v>52</v>
      </c>
      <c r="F284" s="178" t="s">
        <v>43</v>
      </c>
      <c r="G284" s="204">
        <v>2015</v>
      </c>
      <c r="H284" s="202">
        <v>8</v>
      </c>
      <c r="I284" s="205">
        <v>6.17</v>
      </c>
      <c r="J284" s="205">
        <v>0.59</v>
      </c>
      <c r="K284" s="178">
        <v>1</v>
      </c>
      <c r="L284" s="178">
        <v>0.1</v>
      </c>
      <c r="M284" s="178">
        <v>0.1</v>
      </c>
      <c r="N284" s="178">
        <v>0.1</v>
      </c>
      <c r="O284" s="178">
        <v>0.1</v>
      </c>
      <c r="P284" s="178">
        <v>0.1</v>
      </c>
      <c r="Q284" s="178"/>
      <c r="R284" s="178">
        <v>0.18</v>
      </c>
      <c r="S284" s="203"/>
      <c r="T284" s="203"/>
      <c r="U284" s="203"/>
      <c r="V284" s="203"/>
      <c r="W284" s="203"/>
      <c r="X284" s="203"/>
      <c r="Y284" s="203"/>
      <c r="Z284" s="203"/>
      <c r="AA284" s="203"/>
      <c r="AB284" s="203"/>
      <c r="AC284" s="203"/>
      <c r="AD284" s="203"/>
      <c r="AE284" s="203"/>
      <c r="AF284" s="203"/>
      <c r="AG284" s="203"/>
      <c r="AI284" s="203">
        <v>0</v>
      </c>
      <c r="AJ284" s="203">
        <v>0</v>
      </c>
      <c r="AK284" s="203"/>
      <c r="AL284" s="203"/>
      <c r="AM284" s="203"/>
      <c r="AN284" s="203"/>
      <c r="AO284" s="203"/>
      <c r="AP284" s="203"/>
      <c r="AQ284" s="203"/>
      <c r="AR284" s="203"/>
    </row>
    <row r="285" spans="1:44" x14ac:dyDescent="0.2">
      <c r="A285" s="178" t="s">
        <v>27</v>
      </c>
      <c r="B285" s="178" t="s">
        <v>1626</v>
      </c>
      <c r="C285" s="178" t="s">
        <v>1627</v>
      </c>
      <c r="D285" s="177" t="s">
        <v>26</v>
      </c>
      <c r="E285" s="178" t="s">
        <v>52</v>
      </c>
      <c r="F285" s="178" t="s">
        <v>43</v>
      </c>
      <c r="G285" s="204">
        <v>2015</v>
      </c>
      <c r="H285" s="202">
        <v>8</v>
      </c>
      <c r="I285" s="205">
        <v>6.7</v>
      </c>
      <c r="J285" s="205">
        <v>0.63</v>
      </c>
      <c r="K285" s="178">
        <v>1</v>
      </c>
      <c r="L285" s="178">
        <v>0.1</v>
      </c>
      <c r="M285" s="178">
        <v>0.1</v>
      </c>
      <c r="N285" s="178">
        <v>0.1</v>
      </c>
      <c r="O285" s="178">
        <v>0.1</v>
      </c>
      <c r="P285" s="178">
        <v>0.1</v>
      </c>
      <c r="Q285" s="178"/>
      <c r="R285" s="178">
        <v>0.18</v>
      </c>
      <c r="S285" s="203"/>
      <c r="T285" s="203"/>
      <c r="U285" s="203"/>
      <c r="V285" s="203"/>
      <c r="W285" s="203"/>
      <c r="X285" s="203"/>
      <c r="Y285" s="203"/>
      <c r="Z285" s="203"/>
      <c r="AA285" s="203"/>
      <c r="AB285" s="203"/>
      <c r="AC285" s="203"/>
      <c r="AD285" s="203"/>
      <c r="AE285" s="203"/>
      <c r="AF285" s="203"/>
      <c r="AG285" s="203"/>
      <c r="AI285" s="203">
        <v>0</v>
      </c>
      <c r="AJ285" s="203"/>
      <c r="AK285" s="203"/>
      <c r="AL285" s="203"/>
      <c r="AM285" s="203"/>
      <c r="AN285" s="203"/>
      <c r="AO285" s="203"/>
      <c r="AP285" s="203"/>
      <c r="AQ285" s="203"/>
      <c r="AR285" s="203"/>
    </row>
    <row r="286" spans="1:44" x14ac:dyDescent="0.2">
      <c r="A286" s="178" t="s">
        <v>27</v>
      </c>
      <c r="B286" s="178" t="s">
        <v>1628</v>
      </c>
      <c r="C286" s="178" t="s">
        <v>1629</v>
      </c>
      <c r="D286" s="177" t="s">
        <v>26</v>
      </c>
      <c r="E286" s="178" t="s">
        <v>52</v>
      </c>
      <c r="F286" s="178" t="s">
        <v>43</v>
      </c>
      <c r="G286" s="204">
        <v>2020</v>
      </c>
      <c r="H286" s="202">
        <v>8</v>
      </c>
      <c r="I286" s="205">
        <v>6.97</v>
      </c>
      <c r="J286" s="205">
        <v>0.65</v>
      </c>
      <c r="K286" s="178">
        <v>1</v>
      </c>
      <c r="L286" s="178">
        <v>0.1</v>
      </c>
      <c r="M286" s="178">
        <v>0.1</v>
      </c>
      <c r="N286" s="178">
        <v>0.1</v>
      </c>
      <c r="O286" s="178">
        <v>0.1</v>
      </c>
      <c r="P286" s="178">
        <v>0.1</v>
      </c>
      <c r="Q286" s="178"/>
      <c r="R286" s="178">
        <v>0.18</v>
      </c>
      <c r="S286" s="203"/>
      <c r="T286" s="203"/>
      <c r="U286" s="203"/>
      <c r="V286" s="203"/>
      <c r="W286" s="203"/>
      <c r="X286" s="203"/>
      <c r="Y286" s="203"/>
      <c r="Z286" s="203"/>
      <c r="AA286" s="203"/>
      <c r="AB286" s="203"/>
      <c r="AC286" s="203"/>
      <c r="AD286" s="203"/>
      <c r="AE286" s="203"/>
      <c r="AF286" s="203"/>
      <c r="AG286" s="203"/>
      <c r="AI286" s="203">
        <v>0</v>
      </c>
      <c r="AJ286" s="203"/>
      <c r="AK286" s="203"/>
      <c r="AL286" s="203"/>
      <c r="AM286" s="203"/>
      <c r="AN286" s="203"/>
      <c r="AO286" s="203"/>
      <c r="AP286" s="203"/>
      <c r="AQ286" s="203"/>
      <c r="AR286" s="203"/>
    </row>
    <row r="287" spans="1:44" x14ac:dyDescent="0.2">
      <c r="A287" s="178" t="s">
        <v>27</v>
      </c>
      <c r="B287" s="178" t="s">
        <v>1630</v>
      </c>
      <c r="C287" s="178" t="s">
        <v>1631</v>
      </c>
      <c r="D287" s="177" t="s">
        <v>26</v>
      </c>
      <c r="E287" s="178" t="s">
        <v>52</v>
      </c>
      <c r="F287" s="178" t="s">
        <v>43</v>
      </c>
      <c r="G287" s="204">
        <v>2020</v>
      </c>
      <c r="H287" s="202">
        <v>8</v>
      </c>
      <c r="I287" s="205">
        <v>7.36</v>
      </c>
      <c r="J287" s="205">
        <v>0.71</v>
      </c>
      <c r="K287" s="178">
        <v>1</v>
      </c>
      <c r="L287" s="178">
        <v>0.1</v>
      </c>
      <c r="M287" s="178">
        <v>0.1</v>
      </c>
      <c r="N287" s="178">
        <v>0.1</v>
      </c>
      <c r="O287" s="178">
        <v>0.1</v>
      </c>
      <c r="P287" s="178">
        <v>0.1</v>
      </c>
      <c r="Q287" s="178"/>
      <c r="R287" s="178">
        <v>0.18</v>
      </c>
      <c r="S287" s="203"/>
      <c r="T287" s="203"/>
      <c r="U287" s="203"/>
      <c r="V287" s="203"/>
      <c r="W287" s="203"/>
      <c r="X287" s="203"/>
      <c r="Y287" s="203"/>
      <c r="Z287" s="203"/>
      <c r="AA287" s="203"/>
      <c r="AB287" s="203"/>
      <c r="AC287" s="203"/>
      <c r="AD287" s="203"/>
      <c r="AE287" s="203"/>
      <c r="AF287" s="203"/>
      <c r="AG287" s="203"/>
      <c r="AI287" s="203">
        <v>0</v>
      </c>
      <c r="AJ287" s="203"/>
      <c r="AK287" s="203"/>
      <c r="AL287" s="203"/>
      <c r="AM287" s="203"/>
      <c r="AN287" s="203"/>
      <c r="AO287" s="203"/>
      <c r="AP287" s="203"/>
      <c r="AQ287" s="203"/>
      <c r="AR287" s="203"/>
    </row>
    <row r="288" spans="1:44" x14ac:dyDescent="0.2">
      <c r="A288" s="178" t="s">
        <v>27</v>
      </c>
      <c r="B288" s="178" t="s">
        <v>1632</v>
      </c>
      <c r="C288" s="178" t="s">
        <v>1633</v>
      </c>
      <c r="D288" s="177" t="s">
        <v>26</v>
      </c>
      <c r="E288" s="178" t="s">
        <v>52</v>
      </c>
      <c r="F288" s="178" t="s">
        <v>43</v>
      </c>
      <c r="G288" s="204">
        <v>2030</v>
      </c>
      <c r="H288" s="202">
        <v>30</v>
      </c>
      <c r="I288" s="205">
        <v>11.07</v>
      </c>
      <c r="J288" s="205">
        <v>0.65</v>
      </c>
      <c r="K288" s="178">
        <v>1</v>
      </c>
      <c r="L288" s="178">
        <v>0.1</v>
      </c>
      <c r="M288" s="178">
        <v>0.1</v>
      </c>
      <c r="N288" s="178">
        <v>0.1</v>
      </c>
      <c r="O288" s="178">
        <v>0.1</v>
      </c>
      <c r="P288" s="178">
        <v>0.1</v>
      </c>
      <c r="Q288" s="178"/>
      <c r="R288" s="178">
        <v>0.18</v>
      </c>
      <c r="S288" s="203"/>
      <c r="T288" s="203"/>
      <c r="U288" s="203"/>
      <c r="V288" s="203"/>
      <c r="W288" s="203"/>
      <c r="X288" s="203"/>
      <c r="Y288" s="203"/>
      <c r="Z288" s="203"/>
      <c r="AA288" s="203"/>
      <c r="AB288" s="203"/>
      <c r="AC288" s="203"/>
      <c r="AD288" s="203"/>
      <c r="AE288" s="203"/>
      <c r="AF288" s="203"/>
      <c r="AG288" s="203"/>
      <c r="AI288" s="203">
        <v>0</v>
      </c>
      <c r="AJ288" s="203"/>
      <c r="AK288" s="203"/>
      <c r="AL288" s="203"/>
      <c r="AM288" s="203"/>
      <c r="AN288" s="203"/>
      <c r="AO288" s="203"/>
      <c r="AP288" s="203"/>
      <c r="AQ288" s="203"/>
      <c r="AR288" s="203"/>
    </row>
    <row r="289" spans="1:44" x14ac:dyDescent="0.2">
      <c r="A289" s="178" t="s">
        <v>27</v>
      </c>
      <c r="B289" s="178" t="s">
        <v>1634</v>
      </c>
      <c r="C289" s="178" t="s">
        <v>1635</v>
      </c>
      <c r="D289" s="177" t="s">
        <v>26</v>
      </c>
      <c r="E289" s="178" t="s">
        <v>52</v>
      </c>
      <c r="F289" s="178" t="s">
        <v>43</v>
      </c>
      <c r="G289" s="204">
        <v>2030</v>
      </c>
      <c r="H289" s="202">
        <v>30</v>
      </c>
      <c r="I289" s="205">
        <v>13.46</v>
      </c>
      <c r="J289" s="205">
        <v>0.71</v>
      </c>
      <c r="K289" s="178">
        <v>1</v>
      </c>
      <c r="L289" s="178">
        <v>0.1</v>
      </c>
      <c r="M289" s="178">
        <v>0.1</v>
      </c>
      <c r="N289" s="178">
        <v>0.1</v>
      </c>
      <c r="O289" s="178">
        <v>0.1</v>
      </c>
      <c r="P289" s="178">
        <v>0.1</v>
      </c>
      <c r="Q289" s="178"/>
      <c r="R289" s="178">
        <v>0.18</v>
      </c>
      <c r="S289" s="203"/>
      <c r="T289" s="203"/>
      <c r="U289" s="203"/>
      <c r="V289" s="203"/>
      <c r="W289" s="203"/>
      <c r="X289" s="203"/>
      <c r="Y289" s="203"/>
      <c r="Z289" s="203"/>
      <c r="AA289" s="203"/>
      <c r="AB289" s="203"/>
      <c r="AC289" s="203"/>
      <c r="AD289" s="203"/>
      <c r="AE289" s="203"/>
      <c r="AF289" s="203"/>
      <c r="AG289" s="203"/>
      <c r="AI289" s="203">
        <v>0</v>
      </c>
      <c r="AJ289" s="203"/>
      <c r="AK289" s="203"/>
      <c r="AL289" s="203"/>
      <c r="AM289" s="203"/>
      <c r="AN289" s="203"/>
      <c r="AO289" s="203"/>
      <c r="AP289" s="203"/>
      <c r="AQ289" s="203"/>
      <c r="AR289" s="203"/>
    </row>
    <row r="290" spans="1:44" x14ac:dyDescent="0.2">
      <c r="A290" s="178" t="s">
        <v>27</v>
      </c>
      <c r="B290" s="178" t="s">
        <v>1636</v>
      </c>
      <c r="C290" s="178" t="s">
        <v>1637</v>
      </c>
      <c r="D290" s="177" t="s">
        <v>26</v>
      </c>
      <c r="E290" s="178" t="s">
        <v>52</v>
      </c>
      <c r="F290" s="178" t="s">
        <v>43</v>
      </c>
      <c r="G290" s="204">
        <v>2040</v>
      </c>
      <c r="H290" s="202">
        <v>30</v>
      </c>
      <c r="I290" s="205">
        <v>11.07</v>
      </c>
      <c r="J290" s="205">
        <v>0.65</v>
      </c>
      <c r="K290" s="178">
        <v>1</v>
      </c>
      <c r="L290" s="178">
        <v>0.1</v>
      </c>
      <c r="M290" s="178">
        <v>0.1</v>
      </c>
      <c r="N290" s="178">
        <v>0.1</v>
      </c>
      <c r="O290" s="178">
        <v>0.1</v>
      </c>
      <c r="P290" s="178">
        <v>0.1</v>
      </c>
      <c r="Q290" s="178"/>
      <c r="R290" s="178">
        <v>0.18</v>
      </c>
      <c r="S290" s="203"/>
      <c r="T290" s="203"/>
      <c r="U290" s="203"/>
      <c r="V290" s="203"/>
      <c r="W290" s="203"/>
      <c r="X290" s="203"/>
      <c r="Y290" s="203"/>
      <c r="Z290" s="203"/>
      <c r="AA290" s="203"/>
      <c r="AB290" s="203"/>
      <c r="AC290" s="203"/>
      <c r="AD290" s="203"/>
      <c r="AE290" s="203"/>
      <c r="AF290" s="203"/>
      <c r="AG290" s="203"/>
      <c r="AI290" s="203">
        <v>0</v>
      </c>
      <c r="AJ290" s="203"/>
      <c r="AK290" s="203"/>
      <c r="AL290" s="203"/>
      <c r="AM290" s="203"/>
      <c r="AN290" s="203"/>
      <c r="AO290" s="203"/>
      <c r="AP290" s="203"/>
      <c r="AQ290" s="203"/>
      <c r="AR290" s="203"/>
    </row>
    <row r="291" spans="1:44" x14ac:dyDescent="0.2">
      <c r="A291" s="178" t="s">
        <v>27</v>
      </c>
      <c r="B291" s="178" t="s">
        <v>1638</v>
      </c>
      <c r="C291" s="178" t="s">
        <v>1639</v>
      </c>
      <c r="D291" s="177" t="s">
        <v>26</v>
      </c>
      <c r="E291" s="178" t="s">
        <v>52</v>
      </c>
      <c r="F291" s="178" t="s">
        <v>43</v>
      </c>
      <c r="G291" s="204">
        <v>2040</v>
      </c>
      <c r="H291" s="202">
        <v>30</v>
      </c>
      <c r="I291" s="205">
        <v>13.46</v>
      </c>
      <c r="J291" s="205">
        <v>0.71</v>
      </c>
      <c r="K291" s="178">
        <v>1</v>
      </c>
      <c r="L291" s="178">
        <v>0.1</v>
      </c>
      <c r="M291" s="178">
        <v>0.1</v>
      </c>
      <c r="N291" s="178">
        <v>0.1</v>
      </c>
      <c r="O291" s="178">
        <v>0.1</v>
      </c>
      <c r="P291" s="178">
        <v>0.1</v>
      </c>
      <c r="Q291" s="178"/>
      <c r="R291" s="178">
        <v>0.18</v>
      </c>
      <c r="S291" s="203"/>
      <c r="T291" s="203"/>
      <c r="U291" s="203"/>
      <c r="V291" s="203"/>
      <c r="W291" s="203"/>
      <c r="X291" s="203"/>
      <c r="Y291" s="203"/>
      <c r="Z291" s="203"/>
      <c r="AA291" s="203"/>
      <c r="AB291" s="203"/>
      <c r="AC291" s="203"/>
      <c r="AD291" s="203"/>
      <c r="AE291" s="203"/>
      <c r="AF291" s="203"/>
      <c r="AG291" s="203"/>
      <c r="AI291" s="203">
        <v>0</v>
      </c>
      <c r="AJ291" s="203"/>
      <c r="AK291" s="203"/>
      <c r="AL291" s="203"/>
      <c r="AM291" s="203"/>
      <c r="AN291" s="203"/>
      <c r="AO291" s="203"/>
      <c r="AP291" s="203"/>
      <c r="AQ291" s="203"/>
      <c r="AR291" s="203"/>
    </row>
    <row r="292" spans="1:44" x14ac:dyDescent="0.2">
      <c r="A292" s="178" t="s">
        <v>27</v>
      </c>
      <c r="B292" s="178" t="s">
        <v>1640</v>
      </c>
      <c r="C292" s="178" t="s">
        <v>1641</v>
      </c>
      <c r="D292" s="177" t="s">
        <v>26</v>
      </c>
      <c r="E292" s="178" t="s">
        <v>52</v>
      </c>
      <c r="F292" s="178" t="s">
        <v>43</v>
      </c>
      <c r="G292" s="204">
        <v>2010</v>
      </c>
      <c r="H292" s="202">
        <v>10</v>
      </c>
      <c r="I292" s="205">
        <v>10.59</v>
      </c>
      <c r="J292" s="205">
        <v>0.67</v>
      </c>
      <c r="K292" s="178">
        <v>1</v>
      </c>
      <c r="L292" s="178">
        <v>0.1</v>
      </c>
      <c r="M292" s="178">
        <v>0.1</v>
      </c>
      <c r="N292" s="178">
        <v>0.1</v>
      </c>
      <c r="O292" s="178">
        <v>0.1</v>
      </c>
      <c r="P292" s="178">
        <v>0.1</v>
      </c>
      <c r="Q292" s="178"/>
      <c r="R292" s="178">
        <v>0.18</v>
      </c>
      <c r="S292" s="203"/>
      <c r="T292" s="203"/>
      <c r="U292" s="203"/>
      <c r="V292" s="203"/>
      <c r="W292" s="203"/>
      <c r="X292" s="203"/>
      <c r="Y292" s="203"/>
      <c r="Z292" s="203"/>
      <c r="AA292" s="203"/>
      <c r="AB292" s="203"/>
      <c r="AC292" s="203"/>
      <c r="AD292" s="203"/>
      <c r="AE292" s="203"/>
      <c r="AF292" s="203"/>
      <c r="AG292" s="203"/>
      <c r="AI292" s="203">
        <v>0</v>
      </c>
      <c r="AJ292" s="203"/>
      <c r="AK292" s="203"/>
      <c r="AL292" s="203"/>
      <c r="AM292" s="203"/>
      <c r="AN292" s="203"/>
      <c r="AO292" s="203"/>
      <c r="AP292" s="203"/>
      <c r="AQ292" s="203"/>
      <c r="AR292" s="203"/>
    </row>
    <row r="293" spans="1:44" x14ac:dyDescent="0.2">
      <c r="A293" s="178" t="s">
        <v>27</v>
      </c>
      <c r="B293" s="178" t="s">
        <v>1642</v>
      </c>
      <c r="C293" s="178" t="s">
        <v>1643</v>
      </c>
      <c r="D293" s="177" t="s">
        <v>26</v>
      </c>
      <c r="E293" s="178" t="s">
        <v>52</v>
      </c>
      <c r="F293" s="178" t="s">
        <v>43</v>
      </c>
      <c r="G293" s="204">
        <v>2010</v>
      </c>
      <c r="H293" s="202">
        <v>10</v>
      </c>
      <c r="I293" s="205">
        <v>18.63</v>
      </c>
      <c r="J293" s="205">
        <v>0.82</v>
      </c>
      <c r="K293" s="178">
        <v>1</v>
      </c>
      <c r="L293" s="178">
        <v>0.1</v>
      </c>
      <c r="M293" s="178">
        <v>0.1</v>
      </c>
      <c r="N293" s="178">
        <v>0.1</v>
      </c>
      <c r="O293" s="178">
        <v>0.1</v>
      </c>
      <c r="P293" s="178">
        <v>0.1</v>
      </c>
      <c r="Q293" s="178"/>
      <c r="R293" s="178">
        <v>0.18</v>
      </c>
      <c r="S293" s="203"/>
      <c r="T293" s="203"/>
      <c r="U293" s="203"/>
      <c r="V293" s="203"/>
      <c r="W293" s="203"/>
      <c r="X293" s="203"/>
      <c r="Y293" s="203"/>
      <c r="Z293" s="203"/>
      <c r="AA293" s="203"/>
      <c r="AB293" s="203"/>
      <c r="AC293" s="203"/>
      <c r="AD293" s="203"/>
      <c r="AE293" s="203"/>
      <c r="AF293" s="203"/>
      <c r="AG293" s="203"/>
      <c r="AI293" s="203">
        <v>0</v>
      </c>
      <c r="AJ293" s="203"/>
      <c r="AK293" s="203">
        <v>0</v>
      </c>
      <c r="AL293" s="203">
        <v>0</v>
      </c>
      <c r="AM293" s="203">
        <v>0</v>
      </c>
      <c r="AN293" s="203">
        <v>0</v>
      </c>
      <c r="AO293" s="203">
        <v>0</v>
      </c>
      <c r="AP293" s="203">
        <v>0</v>
      </c>
      <c r="AQ293" s="203">
        <v>0</v>
      </c>
      <c r="AR293" s="203">
        <v>0</v>
      </c>
    </row>
    <row r="294" spans="1:44" x14ac:dyDescent="0.2">
      <c r="A294" s="178" t="s">
        <v>27</v>
      </c>
      <c r="B294" s="178" t="s">
        <v>1644</v>
      </c>
      <c r="C294" s="178" t="s">
        <v>1645</v>
      </c>
      <c r="D294" s="177" t="s">
        <v>26</v>
      </c>
      <c r="E294" s="178" t="s">
        <v>52</v>
      </c>
      <c r="F294" s="178" t="s">
        <v>43</v>
      </c>
      <c r="G294" s="204">
        <v>2020</v>
      </c>
      <c r="H294" s="202">
        <v>20</v>
      </c>
      <c r="I294" s="205">
        <v>17.78</v>
      </c>
      <c r="J294" s="205">
        <v>0.9</v>
      </c>
      <c r="K294" s="178">
        <v>1</v>
      </c>
      <c r="L294" s="178">
        <v>0.1</v>
      </c>
      <c r="M294" s="178">
        <v>0.1</v>
      </c>
      <c r="N294" s="178">
        <v>0.1</v>
      </c>
      <c r="O294" s="178">
        <v>0.1</v>
      </c>
      <c r="P294" s="178">
        <v>0.1</v>
      </c>
      <c r="Q294" s="178"/>
      <c r="R294" s="178">
        <v>0.18</v>
      </c>
      <c r="S294" s="203"/>
      <c r="T294" s="203"/>
      <c r="U294" s="203"/>
      <c r="V294" s="203"/>
      <c r="W294" s="203"/>
      <c r="X294" s="203"/>
      <c r="Y294" s="203"/>
      <c r="Z294" s="203"/>
      <c r="AA294" s="203"/>
      <c r="AB294" s="203"/>
      <c r="AC294" s="203"/>
      <c r="AD294" s="203"/>
      <c r="AE294" s="203"/>
      <c r="AF294" s="203"/>
      <c r="AG294" s="203"/>
      <c r="AI294" s="203">
        <v>0</v>
      </c>
      <c r="AJ294" s="203">
        <v>0</v>
      </c>
      <c r="AK294" s="203"/>
      <c r="AL294" s="203"/>
      <c r="AM294" s="203"/>
      <c r="AN294" s="203"/>
      <c r="AO294" s="203"/>
      <c r="AP294" s="203"/>
      <c r="AQ294" s="203"/>
      <c r="AR294" s="203"/>
    </row>
    <row r="295" spans="1:44" x14ac:dyDescent="0.2">
      <c r="A295" s="178" t="s">
        <v>27</v>
      </c>
      <c r="B295" s="178" t="s">
        <v>1646</v>
      </c>
      <c r="C295" s="178" t="s">
        <v>1647</v>
      </c>
      <c r="D295" s="177" t="s">
        <v>26</v>
      </c>
      <c r="E295" s="178" t="s">
        <v>52</v>
      </c>
      <c r="F295" s="178" t="s">
        <v>43</v>
      </c>
      <c r="G295" s="204">
        <v>2020</v>
      </c>
      <c r="H295" s="202">
        <v>20</v>
      </c>
      <c r="I295" s="205">
        <v>13.55</v>
      </c>
      <c r="J295" s="205">
        <v>0.85</v>
      </c>
      <c r="K295" s="178">
        <v>1</v>
      </c>
      <c r="L295" s="178">
        <v>0.1</v>
      </c>
      <c r="M295" s="178">
        <v>0.1</v>
      </c>
      <c r="N295" s="178">
        <v>0.1</v>
      </c>
      <c r="O295" s="178">
        <v>0.1</v>
      </c>
      <c r="P295" s="178">
        <v>0.1</v>
      </c>
      <c r="Q295" s="178"/>
      <c r="R295" s="178">
        <v>0.18</v>
      </c>
      <c r="S295" s="203"/>
      <c r="T295" s="203"/>
      <c r="U295" s="203"/>
      <c r="V295" s="203"/>
      <c r="W295" s="203"/>
      <c r="X295" s="203"/>
      <c r="Y295" s="203"/>
      <c r="Z295" s="203"/>
      <c r="AA295" s="203"/>
      <c r="AB295" s="203"/>
      <c r="AC295" s="203"/>
      <c r="AD295" s="203"/>
      <c r="AE295" s="203"/>
      <c r="AF295" s="203"/>
      <c r="AG295" s="203"/>
      <c r="AI295" s="203">
        <v>0</v>
      </c>
      <c r="AJ295" s="203">
        <v>0</v>
      </c>
      <c r="AK295" s="203"/>
      <c r="AL295" s="203"/>
      <c r="AM295" s="203"/>
      <c r="AN295" s="203"/>
      <c r="AO295" s="203"/>
      <c r="AP295" s="203"/>
      <c r="AQ295" s="203"/>
      <c r="AR295" s="203"/>
    </row>
    <row r="296" spans="1:44" x14ac:dyDescent="0.2">
      <c r="A296" s="178" t="s">
        <v>27</v>
      </c>
      <c r="B296" s="178" t="s">
        <v>1648</v>
      </c>
      <c r="C296" s="178" t="s">
        <v>1649</v>
      </c>
      <c r="D296" s="177" t="s">
        <v>26</v>
      </c>
      <c r="E296" s="178" t="s">
        <v>52</v>
      </c>
      <c r="F296" s="178" t="s">
        <v>43</v>
      </c>
      <c r="G296" s="204">
        <v>2030</v>
      </c>
      <c r="H296" s="202">
        <v>20</v>
      </c>
      <c r="I296" s="205">
        <v>25.69</v>
      </c>
      <c r="J296" s="205">
        <v>0.63</v>
      </c>
      <c r="K296" s="178">
        <v>1</v>
      </c>
      <c r="L296" s="178">
        <v>0.1</v>
      </c>
      <c r="M296" s="178">
        <v>0.1</v>
      </c>
      <c r="N296" s="178">
        <v>0.1</v>
      </c>
      <c r="O296" s="178">
        <v>0.1</v>
      </c>
      <c r="P296" s="178">
        <v>0.1</v>
      </c>
      <c r="Q296" s="178"/>
      <c r="R296" s="178">
        <v>0.18</v>
      </c>
      <c r="S296" s="203"/>
      <c r="T296" s="203"/>
      <c r="U296" s="203"/>
      <c r="V296" s="203"/>
      <c r="W296" s="203"/>
      <c r="X296" s="203"/>
      <c r="Y296" s="203"/>
      <c r="Z296" s="203"/>
      <c r="AA296" s="203"/>
      <c r="AB296" s="203"/>
      <c r="AC296" s="203"/>
      <c r="AD296" s="203"/>
      <c r="AE296" s="203"/>
      <c r="AF296" s="203"/>
      <c r="AG296" s="203"/>
      <c r="AI296" s="203">
        <v>0</v>
      </c>
      <c r="AJ296" s="203">
        <v>0</v>
      </c>
      <c r="AK296" s="203"/>
      <c r="AL296" s="203"/>
      <c r="AM296" s="203"/>
      <c r="AN296" s="203"/>
      <c r="AO296" s="203"/>
      <c r="AP296" s="203"/>
      <c r="AQ296" s="203"/>
      <c r="AR296" s="203"/>
    </row>
    <row r="297" spans="1:44" x14ac:dyDescent="0.2">
      <c r="A297" s="178" t="s">
        <v>27</v>
      </c>
      <c r="B297" s="178" t="s">
        <v>1650</v>
      </c>
      <c r="C297" s="178" t="s">
        <v>1651</v>
      </c>
      <c r="D297" s="177" t="s">
        <v>26</v>
      </c>
      <c r="E297" s="178" t="s">
        <v>52</v>
      </c>
      <c r="F297" s="178" t="s">
        <v>43</v>
      </c>
      <c r="G297" s="204">
        <v>2030</v>
      </c>
      <c r="H297" s="202">
        <v>20</v>
      </c>
      <c r="I297" s="205">
        <v>40.82</v>
      </c>
      <c r="J297" s="205">
        <v>0.81</v>
      </c>
      <c r="K297" s="178">
        <v>1</v>
      </c>
      <c r="L297" s="178">
        <v>0.1</v>
      </c>
      <c r="M297" s="178">
        <v>0.1</v>
      </c>
      <c r="N297" s="178">
        <v>0.1</v>
      </c>
      <c r="O297" s="178">
        <v>0.1</v>
      </c>
      <c r="P297" s="178">
        <v>0.1</v>
      </c>
      <c r="Q297" s="178"/>
      <c r="R297" s="178">
        <v>0.18</v>
      </c>
      <c r="S297" s="203"/>
      <c r="T297" s="203"/>
      <c r="U297" s="203"/>
      <c r="V297" s="203"/>
      <c r="W297" s="203"/>
      <c r="X297" s="203"/>
      <c r="Y297" s="203"/>
      <c r="Z297" s="203"/>
      <c r="AA297" s="203"/>
      <c r="AB297" s="203"/>
      <c r="AC297" s="203"/>
      <c r="AD297" s="203"/>
      <c r="AE297" s="203"/>
      <c r="AF297" s="203"/>
      <c r="AG297" s="203"/>
      <c r="AI297" s="203">
        <v>0</v>
      </c>
      <c r="AJ297" s="203">
        <v>0</v>
      </c>
      <c r="AK297" s="203"/>
      <c r="AL297" s="203"/>
      <c r="AM297" s="203"/>
      <c r="AN297" s="203"/>
      <c r="AO297" s="203"/>
      <c r="AP297" s="203"/>
      <c r="AQ297" s="203"/>
      <c r="AR297" s="203"/>
    </row>
    <row r="298" spans="1:44" x14ac:dyDescent="0.2">
      <c r="A298" s="178" t="s">
        <v>27</v>
      </c>
      <c r="B298" s="178" t="s">
        <v>1652</v>
      </c>
      <c r="C298" s="178" t="s">
        <v>1653</v>
      </c>
      <c r="D298" s="177" t="s">
        <v>26</v>
      </c>
      <c r="E298" s="178" t="s">
        <v>52</v>
      </c>
      <c r="F298" s="178" t="s">
        <v>43</v>
      </c>
      <c r="G298" s="204">
        <v>2040</v>
      </c>
      <c r="H298" s="202">
        <v>20</v>
      </c>
      <c r="I298" s="205">
        <v>25.69</v>
      </c>
      <c r="J298" s="205">
        <v>0.63</v>
      </c>
      <c r="K298" s="178">
        <v>1</v>
      </c>
      <c r="L298" s="178">
        <v>0.1</v>
      </c>
      <c r="M298" s="178">
        <v>0.1</v>
      </c>
      <c r="N298" s="178">
        <v>0.1</v>
      </c>
      <c r="O298" s="178">
        <v>0.1</v>
      </c>
      <c r="P298" s="178">
        <v>0.1</v>
      </c>
      <c r="Q298" s="178"/>
      <c r="R298" s="178">
        <v>0.18</v>
      </c>
      <c r="S298" s="203"/>
      <c r="T298" s="203"/>
      <c r="U298" s="203"/>
      <c r="V298" s="203"/>
      <c r="W298" s="203"/>
      <c r="X298" s="203"/>
      <c r="Y298" s="203"/>
      <c r="Z298" s="203"/>
      <c r="AA298" s="203"/>
      <c r="AB298" s="203"/>
      <c r="AC298" s="203"/>
      <c r="AD298" s="203"/>
      <c r="AE298" s="203"/>
      <c r="AF298" s="203"/>
      <c r="AG298" s="203"/>
      <c r="AI298" s="203">
        <v>0</v>
      </c>
      <c r="AJ298" s="203">
        <v>0</v>
      </c>
      <c r="AK298" s="203"/>
      <c r="AL298" s="203"/>
      <c r="AM298" s="203"/>
      <c r="AN298" s="203"/>
      <c r="AO298" s="203"/>
      <c r="AP298" s="203"/>
      <c r="AQ298" s="203"/>
      <c r="AR298" s="203"/>
    </row>
    <row r="299" spans="1:44" x14ac:dyDescent="0.2">
      <c r="A299" s="178" t="s">
        <v>27</v>
      </c>
      <c r="B299" s="178" t="s">
        <v>1654</v>
      </c>
      <c r="C299" s="178" t="s">
        <v>1655</v>
      </c>
      <c r="D299" s="177" t="s">
        <v>26</v>
      </c>
      <c r="E299" s="178" t="s">
        <v>52</v>
      </c>
      <c r="F299" s="178" t="s">
        <v>43</v>
      </c>
      <c r="G299" s="204">
        <v>2040</v>
      </c>
      <c r="H299" s="202">
        <v>20</v>
      </c>
      <c r="I299" s="205">
        <v>40.82</v>
      </c>
      <c r="J299" s="205">
        <v>0.81</v>
      </c>
      <c r="K299" s="178">
        <v>1</v>
      </c>
      <c r="L299" s="178">
        <v>0.1</v>
      </c>
      <c r="M299" s="178">
        <v>0.1</v>
      </c>
      <c r="N299" s="178">
        <v>0.1</v>
      </c>
      <c r="O299" s="178">
        <v>0.1</v>
      </c>
      <c r="P299" s="178">
        <v>0.1</v>
      </c>
      <c r="Q299" s="178"/>
      <c r="R299" s="178">
        <v>0.18</v>
      </c>
      <c r="S299" s="203"/>
      <c r="T299" s="203"/>
      <c r="U299" s="203"/>
      <c r="V299" s="203"/>
      <c r="W299" s="203"/>
      <c r="X299" s="203"/>
      <c r="Y299" s="203"/>
      <c r="Z299" s="203"/>
      <c r="AA299" s="203"/>
      <c r="AB299" s="203"/>
      <c r="AC299" s="203"/>
      <c r="AD299" s="203"/>
      <c r="AE299" s="203"/>
      <c r="AF299" s="203"/>
      <c r="AG299" s="203"/>
      <c r="AI299" s="203">
        <v>0</v>
      </c>
      <c r="AJ299" s="203">
        <v>0</v>
      </c>
      <c r="AK299" s="203"/>
      <c r="AL299" s="203"/>
      <c r="AM299" s="203"/>
      <c r="AN299" s="203"/>
      <c r="AO299" s="203"/>
      <c r="AP299" s="203"/>
      <c r="AQ299" s="203"/>
      <c r="AR299" s="203"/>
    </row>
    <row r="300" spans="1:44" x14ac:dyDescent="0.2">
      <c r="A300" s="178" t="s">
        <v>27</v>
      </c>
      <c r="B300" s="178" t="s">
        <v>1656</v>
      </c>
      <c r="C300" s="178" t="s">
        <v>1657</v>
      </c>
      <c r="D300" s="177" t="s">
        <v>26</v>
      </c>
      <c r="E300" s="178" t="s">
        <v>52</v>
      </c>
      <c r="F300" s="178" t="s">
        <v>43</v>
      </c>
      <c r="G300" s="204">
        <v>2050</v>
      </c>
      <c r="H300" s="202">
        <v>20</v>
      </c>
      <c r="I300" s="205">
        <v>25.69</v>
      </c>
      <c r="J300" s="205">
        <v>0.63</v>
      </c>
      <c r="K300" s="178">
        <v>1</v>
      </c>
      <c r="L300" s="178">
        <v>0.1</v>
      </c>
      <c r="M300" s="178">
        <v>0.1</v>
      </c>
      <c r="N300" s="178">
        <v>0.1</v>
      </c>
      <c r="O300" s="178">
        <v>0.1</v>
      </c>
      <c r="P300" s="178">
        <v>0.1</v>
      </c>
      <c r="Q300" s="178"/>
      <c r="R300" s="178">
        <v>0.18</v>
      </c>
      <c r="S300" s="203"/>
      <c r="T300" s="203"/>
      <c r="U300" s="203"/>
      <c r="V300" s="203"/>
      <c r="W300" s="203"/>
      <c r="X300" s="203"/>
      <c r="Y300" s="203"/>
      <c r="Z300" s="203"/>
      <c r="AA300" s="203"/>
      <c r="AB300" s="203"/>
      <c r="AC300" s="203"/>
      <c r="AD300" s="203"/>
      <c r="AE300" s="203"/>
      <c r="AF300" s="203"/>
      <c r="AG300" s="203"/>
      <c r="AI300" s="203">
        <v>0</v>
      </c>
      <c r="AJ300" s="203">
        <v>0</v>
      </c>
      <c r="AK300" s="203"/>
      <c r="AL300" s="203"/>
      <c r="AM300" s="203"/>
      <c r="AN300" s="203"/>
      <c r="AO300" s="203"/>
      <c r="AP300" s="203"/>
      <c r="AQ300" s="203"/>
      <c r="AR300" s="203"/>
    </row>
    <row r="301" spans="1:44" x14ac:dyDescent="0.2">
      <c r="A301" s="178" t="s">
        <v>27</v>
      </c>
      <c r="B301" s="178" t="s">
        <v>1658</v>
      </c>
      <c r="C301" s="178" t="s">
        <v>1659</v>
      </c>
      <c r="D301" s="177" t="s">
        <v>26</v>
      </c>
      <c r="E301" s="178" t="s">
        <v>52</v>
      </c>
      <c r="F301" s="178" t="s">
        <v>43</v>
      </c>
      <c r="G301" s="204">
        <v>2050</v>
      </c>
      <c r="H301" s="202">
        <v>20</v>
      </c>
      <c r="I301" s="205">
        <v>40.82</v>
      </c>
      <c r="J301" s="205">
        <v>0.81</v>
      </c>
      <c r="K301" s="178">
        <v>1</v>
      </c>
      <c r="L301" s="178">
        <v>0.1</v>
      </c>
      <c r="M301" s="178">
        <v>0.1</v>
      </c>
      <c r="N301" s="178">
        <v>0.1</v>
      </c>
      <c r="O301" s="178">
        <v>0.1</v>
      </c>
      <c r="P301" s="178">
        <v>0.1</v>
      </c>
      <c r="Q301" s="178"/>
      <c r="R301" s="178">
        <v>0.18</v>
      </c>
      <c r="S301" s="203"/>
      <c r="T301" s="203"/>
      <c r="U301" s="203"/>
      <c r="V301" s="203"/>
      <c r="W301" s="203"/>
      <c r="X301" s="203"/>
      <c r="Y301" s="203"/>
      <c r="Z301" s="203"/>
      <c r="AA301" s="203"/>
      <c r="AB301" s="203"/>
      <c r="AC301" s="203"/>
      <c r="AD301" s="203"/>
      <c r="AE301" s="203"/>
      <c r="AF301" s="203"/>
      <c r="AG301" s="203"/>
      <c r="AI301" s="203">
        <v>0</v>
      </c>
      <c r="AJ301" s="203">
        <v>0</v>
      </c>
      <c r="AK301" s="203"/>
      <c r="AL301" s="203"/>
      <c r="AM301" s="203"/>
      <c r="AN301" s="203"/>
      <c r="AO301" s="203"/>
      <c r="AP301" s="203"/>
      <c r="AQ301" s="203"/>
      <c r="AR301" s="203"/>
    </row>
    <row r="302" spans="1:44" ht="15.75" customHeight="1" x14ac:dyDescent="0.2">
      <c r="A302" s="188" t="s">
        <v>1294</v>
      </c>
      <c r="B302" s="186"/>
      <c r="C302" s="186"/>
      <c r="D302" s="186"/>
      <c r="E302" s="188"/>
      <c r="F302" s="188"/>
      <c r="G302" s="211"/>
      <c r="H302" s="212"/>
      <c r="I302" s="212"/>
      <c r="J302" s="213"/>
      <c r="K302" s="212"/>
      <c r="L302" s="212"/>
      <c r="M302" s="212"/>
      <c r="N302" s="212"/>
      <c r="O302" s="212"/>
      <c r="P302" s="212"/>
      <c r="Q302" s="212"/>
      <c r="R302" s="213"/>
      <c r="S302" s="214"/>
      <c r="T302" s="214"/>
      <c r="U302" s="214"/>
      <c r="V302" s="214"/>
      <c r="W302" s="214"/>
      <c r="X302" s="214"/>
      <c r="Y302" s="214"/>
      <c r="Z302" s="214"/>
      <c r="AA302" s="214"/>
      <c r="AB302" s="214"/>
      <c r="AC302" s="214"/>
      <c r="AD302" s="214"/>
      <c r="AE302" s="214"/>
      <c r="AF302" s="214"/>
      <c r="AG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5"/>
    </row>
    <row r="303" spans="1:44" x14ac:dyDescent="0.2">
      <c r="A303" s="178" t="s">
        <v>27</v>
      </c>
      <c r="B303" s="178" t="s">
        <v>1660</v>
      </c>
      <c r="C303" s="178" t="s">
        <v>1661</v>
      </c>
      <c r="D303" s="177" t="s">
        <v>26</v>
      </c>
      <c r="E303" s="178" t="s">
        <v>47</v>
      </c>
      <c r="F303" s="178" t="s">
        <v>43</v>
      </c>
      <c r="G303" s="204">
        <v>2010</v>
      </c>
      <c r="H303" s="202">
        <v>6</v>
      </c>
      <c r="I303" s="205"/>
      <c r="J303" s="205">
        <v>0.89</v>
      </c>
      <c r="K303" s="178">
        <v>1</v>
      </c>
      <c r="L303" s="178">
        <v>0.1</v>
      </c>
      <c r="M303" s="178">
        <v>0.1</v>
      </c>
      <c r="N303" s="178">
        <v>0.1</v>
      </c>
      <c r="O303" s="178">
        <v>0.1</v>
      </c>
      <c r="P303" s="178">
        <v>0.1</v>
      </c>
      <c r="Q303" s="178"/>
      <c r="R303" s="178">
        <v>0.18</v>
      </c>
      <c r="S303" s="206"/>
      <c r="T303" s="206"/>
      <c r="U303" s="206"/>
      <c r="V303" s="206"/>
      <c r="W303" s="206"/>
      <c r="X303" s="206"/>
      <c r="Y303" s="206"/>
      <c r="Z303" s="206"/>
      <c r="AA303" s="206"/>
      <c r="AB303" s="206"/>
      <c r="AC303" s="206"/>
      <c r="AD303" s="206"/>
      <c r="AE303" s="206"/>
      <c r="AF303" s="206"/>
      <c r="AG303" s="206"/>
      <c r="AI303" s="203">
        <v>0</v>
      </c>
      <c r="AJ303" s="203">
        <v>0</v>
      </c>
      <c r="AK303" s="203">
        <v>0</v>
      </c>
      <c r="AL303" s="203">
        <v>0</v>
      </c>
      <c r="AM303" s="203">
        <v>0</v>
      </c>
      <c r="AN303" s="203">
        <v>0</v>
      </c>
      <c r="AO303" s="203">
        <v>0</v>
      </c>
      <c r="AP303" s="203">
        <v>0</v>
      </c>
      <c r="AQ303" s="203">
        <v>0</v>
      </c>
      <c r="AR303" s="203">
        <v>0</v>
      </c>
    </row>
    <row r="304" spans="1:44" x14ac:dyDescent="0.2">
      <c r="A304" s="178" t="s">
        <v>27</v>
      </c>
      <c r="B304" s="178" t="s">
        <v>1662</v>
      </c>
      <c r="C304" s="178" t="s">
        <v>1663</v>
      </c>
      <c r="D304" s="177" t="s">
        <v>26</v>
      </c>
      <c r="E304" s="178" t="s">
        <v>47</v>
      </c>
      <c r="F304" s="178" t="s">
        <v>43</v>
      </c>
      <c r="G304" s="204">
        <v>2015</v>
      </c>
      <c r="H304" s="202">
        <v>6</v>
      </c>
      <c r="I304" s="205">
        <v>4.04</v>
      </c>
      <c r="J304" s="205">
        <v>0.9</v>
      </c>
      <c r="K304" s="178">
        <v>1</v>
      </c>
      <c r="L304" s="178">
        <v>0.1</v>
      </c>
      <c r="M304" s="178">
        <v>0.1</v>
      </c>
      <c r="N304" s="178">
        <v>0.1</v>
      </c>
      <c r="O304" s="178">
        <v>0.1</v>
      </c>
      <c r="P304" s="178">
        <v>0.1</v>
      </c>
      <c r="Q304" s="178"/>
      <c r="R304" s="178">
        <v>0.18</v>
      </c>
      <c r="S304" s="206"/>
      <c r="T304" s="206"/>
      <c r="U304" s="206"/>
      <c r="V304" s="206"/>
      <c r="W304" s="206"/>
      <c r="X304" s="206"/>
      <c r="Y304" s="206"/>
      <c r="Z304" s="206"/>
      <c r="AA304" s="206"/>
      <c r="AB304" s="206"/>
      <c r="AC304" s="206"/>
      <c r="AD304" s="206"/>
      <c r="AE304" s="206"/>
      <c r="AF304" s="206"/>
      <c r="AG304" s="206"/>
      <c r="AI304" s="203">
        <v>0</v>
      </c>
      <c r="AJ304" s="203"/>
      <c r="AK304" s="203"/>
      <c r="AL304" s="203"/>
      <c r="AM304" s="203"/>
      <c r="AN304" s="203"/>
      <c r="AO304" s="203"/>
      <c r="AP304" s="203"/>
      <c r="AQ304" s="203"/>
      <c r="AR304" s="203"/>
    </row>
    <row r="305" spans="1:44" x14ac:dyDescent="0.2">
      <c r="A305" s="178" t="s">
        <v>27</v>
      </c>
      <c r="B305" s="178" t="s">
        <v>1664</v>
      </c>
      <c r="C305" s="178" t="s">
        <v>1665</v>
      </c>
      <c r="D305" s="177" t="s">
        <v>26</v>
      </c>
      <c r="E305" s="178" t="s">
        <v>47</v>
      </c>
      <c r="F305" s="178" t="s">
        <v>43</v>
      </c>
      <c r="G305" s="204">
        <v>2015</v>
      </c>
      <c r="H305" s="202">
        <v>6</v>
      </c>
      <c r="I305" s="205">
        <v>4.3099999999999996</v>
      </c>
      <c r="J305" s="205">
        <v>0.94</v>
      </c>
      <c r="K305" s="178">
        <v>1</v>
      </c>
      <c r="L305" s="178">
        <v>0.1</v>
      </c>
      <c r="M305" s="178">
        <v>0.1</v>
      </c>
      <c r="N305" s="178">
        <v>0.1</v>
      </c>
      <c r="O305" s="178">
        <v>0.1</v>
      </c>
      <c r="P305" s="178">
        <v>0.1</v>
      </c>
      <c r="Q305" s="178"/>
      <c r="R305" s="178">
        <v>0.18</v>
      </c>
      <c r="S305" s="206"/>
      <c r="T305" s="206"/>
      <c r="U305" s="206"/>
      <c r="V305" s="206"/>
      <c r="W305" s="206"/>
      <c r="X305" s="206"/>
      <c r="Y305" s="206"/>
      <c r="Z305" s="206"/>
      <c r="AA305" s="206"/>
      <c r="AB305" s="206"/>
      <c r="AC305" s="206"/>
      <c r="AD305" s="206"/>
      <c r="AE305" s="206"/>
      <c r="AF305" s="206"/>
      <c r="AG305" s="206"/>
      <c r="AI305" s="203">
        <v>0</v>
      </c>
      <c r="AJ305" s="203"/>
      <c r="AK305" s="203"/>
      <c r="AL305" s="203"/>
      <c r="AM305" s="203"/>
      <c r="AN305" s="203"/>
      <c r="AO305" s="203"/>
      <c r="AP305" s="203"/>
      <c r="AQ305" s="203"/>
      <c r="AR305" s="203"/>
    </row>
    <row r="306" spans="1:44" x14ac:dyDescent="0.2">
      <c r="A306" s="178" t="s">
        <v>27</v>
      </c>
      <c r="B306" s="178" t="s">
        <v>1666</v>
      </c>
      <c r="C306" s="178" t="s">
        <v>1667</v>
      </c>
      <c r="D306" s="177" t="s">
        <v>26</v>
      </c>
      <c r="E306" s="178" t="s">
        <v>47</v>
      </c>
      <c r="F306" s="178" t="s">
        <v>43</v>
      </c>
      <c r="G306" s="204">
        <v>2020</v>
      </c>
      <c r="H306" s="202">
        <v>6</v>
      </c>
      <c r="I306" s="205">
        <v>4.8499999999999996</v>
      </c>
      <c r="J306" s="205">
        <v>0.95</v>
      </c>
      <c r="K306" s="178">
        <v>1</v>
      </c>
      <c r="L306" s="178">
        <v>0.1</v>
      </c>
      <c r="M306" s="178">
        <v>0.1</v>
      </c>
      <c r="N306" s="178">
        <v>0.1</v>
      </c>
      <c r="O306" s="178">
        <v>0.1</v>
      </c>
      <c r="P306" s="178">
        <v>0.1</v>
      </c>
      <c r="Q306" s="178"/>
      <c r="R306" s="178">
        <v>0.18</v>
      </c>
      <c r="S306" s="206"/>
      <c r="T306" s="206"/>
      <c r="U306" s="206"/>
      <c r="V306" s="206"/>
      <c r="W306" s="206"/>
      <c r="X306" s="206"/>
      <c r="Y306" s="206"/>
      <c r="Z306" s="206"/>
      <c r="AA306" s="206"/>
      <c r="AB306" s="206"/>
      <c r="AC306" s="206"/>
      <c r="AD306" s="206"/>
      <c r="AE306" s="206"/>
      <c r="AF306" s="206"/>
      <c r="AG306" s="206"/>
      <c r="AI306" s="203">
        <v>0</v>
      </c>
      <c r="AJ306" s="203"/>
      <c r="AK306" s="203"/>
      <c r="AL306" s="203"/>
      <c r="AM306" s="203"/>
      <c r="AN306" s="203"/>
      <c r="AO306" s="203"/>
      <c r="AP306" s="203"/>
      <c r="AQ306" s="203"/>
      <c r="AR306" s="203"/>
    </row>
    <row r="307" spans="1:44" x14ac:dyDescent="0.2">
      <c r="A307" s="178" t="s">
        <v>27</v>
      </c>
      <c r="B307" s="178" t="s">
        <v>1668</v>
      </c>
      <c r="C307" s="178" t="s">
        <v>1669</v>
      </c>
      <c r="D307" s="177" t="s">
        <v>26</v>
      </c>
      <c r="E307" s="178" t="s">
        <v>47</v>
      </c>
      <c r="F307" s="178" t="s">
        <v>43</v>
      </c>
      <c r="G307" s="204">
        <v>2020</v>
      </c>
      <c r="H307" s="202">
        <v>6</v>
      </c>
      <c r="I307" s="205">
        <v>9.16</v>
      </c>
      <c r="J307" s="205">
        <v>0.97</v>
      </c>
      <c r="K307" s="178">
        <v>1</v>
      </c>
      <c r="L307" s="178">
        <v>0.1</v>
      </c>
      <c r="M307" s="178">
        <v>0.1</v>
      </c>
      <c r="N307" s="178">
        <v>0.1</v>
      </c>
      <c r="O307" s="178">
        <v>0.1</v>
      </c>
      <c r="P307" s="178">
        <v>0.1</v>
      </c>
      <c r="Q307" s="178"/>
      <c r="R307" s="178">
        <v>0.18</v>
      </c>
      <c r="S307" s="206"/>
      <c r="T307" s="206"/>
      <c r="U307" s="206"/>
      <c r="V307" s="206"/>
      <c r="W307" s="206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6"/>
      <c r="AI307" s="203">
        <v>0</v>
      </c>
      <c r="AJ307" s="203"/>
      <c r="AK307" s="203"/>
      <c r="AL307" s="203"/>
      <c r="AM307" s="203"/>
      <c r="AN307" s="203"/>
      <c r="AO307" s="203"/>
      <c r="AP307" s="203"/>
      <c r="AQ307" s="203"/>
      <c r="AR307" s="203"/>
    </row>
    <row r="308" spans="1:44" x14ac:dyDescent="0.2">
      <c r="A308" s="178" t="s">
        <v>27</v>
      </c>
      <c r="B308" s="178" t="s">
        <v>1670</v>
      </c>
      <c r="C308" s="178" t="s">
        <v>1671</v>
      </c>
      <c r="D308" s="177" t="s">
        <v>26</v>
      </c>
      <c r="E308" s="178" t="s">
        <v>47</v>
      </c>
      <c r="F308" s="178" t="s">
        <v>43</v>
      </c>
      <c r="G308" s="204">
        <v>2030</v>
      </c>
      <c r="H308" s="202">
        <v>20</v>
      </c>
      <c r="I308" s="205">
        <v>8.89</v>
      </c>
      <c r="J308" s="205">
        <v>0.95</v>
      </c>
      <c r="K308" s="178">
        <v>1</v>
      </c>
      <c r="L308" s="178">
        <v>0.1</v>
      </c>
      <c r="M308" s="178">
        <v>0.1</v>
      </c>
      <c r="N308" s="178">
        <v>0.1</v>
      </c>
      <c r="O308" s="178">
        <v>0.1</v>
      </c>
      <c r="P308" s="178">
        <v>0.1</v>
      </c>
      <c r="Q308" s="178"/>
      <c r="R308" s="178">
        <v>0.18</v>
      </c>
      <c r="S308" s="206"/>
      <c r="T308" s="206"/>
      <c r="U308" s="206"/>
      <c r="V308" s="206"/>
      <c r="W308" s="206"/>
      <c r="X308" s="206"/>
      <c r="Y308" s="206"/>
      <c r="Z308" s="206"/>
      <c r="AA308" s="206"/>
      <c r="AB308" s="206"/>
      <c r="AC308" s="206"/>
      <c r="AD308" s="206"/>
      <c r="AE308" s="206"/>
      <c r="AF308" s="206"/>
      <c r="AG308" s="206"/>
      <c r="AI308" s="203">
        <v>0</v>
      </c>
      <c r="AJ308" s="203"/>
      <c r="AK308" s="203"/>
      <c r="AL308" s="203"/>
      <c r="AM308" s="203"/>
      <c r="AN308" s="203"/>
      <c r="AO308" s="203"/>
      <c r="AP308" s="203"/>
      <c r="AQ308" s="203"/>
      <c r="AR308" s="203"/>
    </row>
    <row r="309" spans="1:44" x14ac:dyDescent="0.2">
      <c r="A309" s="178" t="s">
        <v>27</v>
      </c>
      <c r="B309" s="178" t="s">
        <v>1672</v>
      </c>
      <c r="C309" s="178" t="s">
        <v>1673</v>
      </c>
      <c r="D309" s="177" t="s">
        <v>26</v>
      </c>
      <c r="E309" s="178" t="s">
        <v>47</v>
      </c>
      <c r="F309" s="178" t="s">
        <v>43</v>
      </c>
      <c r="G309" s="204">
        <v>2030</v>
      </c>
      <c r="H309" s="202">
        <v>20</v>
      </c>
      <c r="I309" s="205">
        <v>12.66</v>
      </c>
      <c r="J309" s="205">
        <v>0.97</v>
      </c>
      <c r="K309" s="178">
        <v>1</v>
      </c>
      <c r="L309" s="178">
        <v>0.1</v>
      </c>
      <c r="M309" s="178">
        <v>0.1</v>
      </c>
      <c r="N309" s="178">
        <v>0.1</v>
      </c>
      <c r="O309" s="178">
        <v>0.1</v>
      </c>
      <c r="P309" s="178">
        <v>0.1</v>
      </c>
      <c r="Q309" s="178"/>
      <c r="R309" s="178">
        <v>0.18</v>
      </c>
      <c r="S309" s="206"/>
      <c r="T309" s="206"/>
      <c r="U309" s="206"/>
      <c r="V309" s="206"/>
      <c r="W309" s="206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6"/>
      <c r="AI309" s="203">
        <v>0</v>
      </c>
      <c r="AJ309" s="203"/>
      <c r="AK309" s="203"/>
      <c r="AL309" s="203"/>
      <c r="AM309" s="203"/>
      <c r="AN309" s="203"/>
      <c r="AO309" s="203"/>
      <c r="AP309" s="203"/>
      <c r="AQ309" s="203"/>
      <c r="AR309" s="203"/>
    </row>
    <row r="310" spans="1:44" x14ac:dyDescent="0.2">
      <c r="A310" s="178" t="s">
        <v>27</v>
      </c>
      <c r="B310" s="178" t="s">
        <v>1674</v>
      </c>
      <c r="C310" s="178" t="s">
        <v>1675</v>
      </c>
      <c r="D310" s="177" t="s">
        <v>26</v>
      </c>
      <c r="E310" s="178" t="s">
        <v>47</v>
      </c>
      <c r="F310" s="178" t="s">
        <v>43</v>
      </c>
      <c r="G310" s="204">
        <v>2040</v>
      </c>
      <c r="H310" s="202">
        <v>20</v>
      </c>
      <c r="I310" s="205">
        <v>8.89</v>
      </c>
      <c r="J310" s="205">
        <v>0.95</v>
      </c>
      <c r="K310" s="178">
        <v>1</v>
      </c>
      <c r="L310" s="178">
        <v>0.1</v>
      </c>
      <c r="M310" s="178">
        <v>0.1</v>
      </c>
      <c r="N310" s="178">
        <v>0.1</v>
      </c>
      <c r="O310" s="178">
        <v>0.1</v>
      </c>
      <c r="P310" s="178">
        <v>0.1</v>
      </c>
      <c r="Q310" s="178"/>
      <c r="R310" s="178">
        <v>0.18</v>
      </c>
      <c r="S310" s="206"/>
      <c r="T310" s="206"/>
      <c r="U310" s="206"/>
      <c r="V310" s="206"/>
      <c r="W310" s="206"/>
      <c r="X310" s="206"/>
      <c r="Y310" s="206"/>
      <c r="Z310" s="206"/>
      <c r="AA310" s="206"/>
      <c r="AB310" s="206"/>
      <c r="AC310" s="206"/>
      <c r="AD310" s="206"/>
      <c r="AE310" s="206"/>
      <c r="AF310" s="206"/>
      <c r="AG310" s="206"/>
      <c r="AI310" s="203">
        <v>0</v>
      </c>
      <c r="AJ310" s="203"/>
      <c r="AK310" s="203"/>
      <c r="AL310" s="203"/>
      <c r="AM310" s="203"/>
      <c r="AN310" s="203"/>
      <c r="AO310" s="203"/>
      <c r="AP310" s="203"/>
      <c r="AQ310" s="203"/>
      <c r="AR310" s="203"/>
    </row>
    <row r="311" spans="1:44" x14ac:dyDescent="0.2">
      <c r="A311" s="178" t="s">
        <v>27</v>
      </c>
      <c r="B311" s="178" t="s">
        <v>1676</v>
      </c>
      <c r="C311" s="178" t="s">
        <v>1677</v>
      </c>
      <c r="D311" s="177" t="s">
        <v>26</v>
      </c>
      <c r="E311" s="178" t="s">
        <v>47</v>
      </c>
      <c r="F311" s="178" t="s">
        <v>43</v>
      </c>
      <c r="G311" s="204">
        <v>2040</v>
      </c>
      <c r="H311" s="202">
        <v>20</v>
      </c>
      <c r="I311" s="205">
        <v>12.66</v>
      </c>
      <c r="J311" s="205">
        <v>0.97</v>
      </c>
      <c r="K311" s="178">
        <v>1</v>
      </c>
      <c r="L311" s="178">
        <v>0.1</v>
      </c>
      <c r="M311" s="178">
        <v>0.1</v>
      </c>
      <c r="N311" s="178">
        <v>0.1</v>
      </c>
      <c r="O311" s="178">
        <v>0.1</v>
      </c>
      <c r="P311" s="178">
        <v>0.1</v>
      </c>
      <c r="Q311" s="178"/>
      <c r="R311" s="178">
        <v>0.18</v>
      </c>
      <c r="S311" s="206"/>
      <c r="T311" s="206"/>
      <c r="U311" s="206"/>
      <c r="V311" s="206"/>
      <c r="W311" s="206"/>
      <c r="X311" s="206"/>
      <c r="Y311" s="206"/>
      <c r="Z311" s="206"/>
      <c r="AA311" s="206"/>
      <c r="AB311" s="206"/>
      <c r="AC311" s="206"/>
      <c r="AD311" s="206"/>
      <c r="AE311" s="206"/>
      <c r="AF311" s="206"/>
      <c r="AG311" s="206"/>
      <c r="AI311" s="203">
        <v>0</v>
      </c>
      <c r="AJ311" s="203"/>
      <c r="AK311" s="203"/>
      <c r="AL311" s="203"/>
      <c r="AM311" s="203"/>
      <c r="AN311" s="203"/>
      <c r="AO311" s="203"/>
      <c r="AP311" s="203"/>
      <c r="AQ311" s="203"/>
      <c r="AR311" s="203"/>
    </row>
    <row r="312" spans="1:44" x14ac:dyDescent="0.2">
      <c r="A312" s="178" t="s">
        <v>27</v>
      </c>
      <c r="B312" s="178" t="s">
        <v>1678</v>
      </c>
      <c r="C312" s="178" t="s">
        <v>1679</v>
      </c>
      <c r="D312" s="177" t="s">
        <v>26</v>
      </c>
      <c r="E312" s="178" t="s">
        <v>47</v>
      </c>
      <c r="F312" s="178" t="s">
        <v>43</v>
      </c>
      <c r="G312" s="204">
        <v>2010</v>
      </c>
      <c r="H312" s="202">
        <v>15</v>
      </c>
      <c r="I312" s="205">
        <v>5.29</v>
      </c>
      <c r="J312" s="205">
        <v>0.91</v>
      </c>
      <c r="K312" s="178">
        <v>1</v>
      </c>
      <c r="L312" s="178">
        <v>0.1</v>
      </c>
      <c r="M312" s="178">
        <v>0.1</v>
      </c>
      <c r="N312" s="178">
        <v>0.1</v>
      </c>
      <c r="O312" s="178">
        <v>0.1</v>
      </c>
      <c r="P312" s="178">
        <v>0.1</v>
      </c>
      <c r="Q312" s="178"/>
      <c r="R312" s="178">
        <v>0.18</v>
      </c>
      <c r="S312" s="203"/>
      <c r="T312" s="203"/>
      <c r="U312" s="203"/>
      <c r="V312" s="203"/>
      <c r="W312" s="203"/>
      <c r="X312" s="203"/>
      <c r="Y312" s="203"/>
      <c r="Z312" s="203"/>
      <c r="AA312" s="203"/>
      <c r="AB312" s="203"/>
      <c r="AC312" s="203"/>
      <c r="AD312" s="203"/>
      <c r="AE312" s="203"/>
      <c r="AF312" s="203"/>
      <c r="AG312" s="203"/>
      <c r="AI312" s="203">
        <v>0</v>
      </c>
      <c r="AJ312" s="203"/>
      <c r="AK312" s="203">
        <v>0</v>
      </c>
      <c r="AL312" s="203">
        <v>0</v>
      </c>
      <c r="AM312" s="203">
        <v>0</v>
      </c>
      <c r="AN312" s="203">
        <v>0</v>
      </c>
      <c r="AO312" s="203">
        <v>0</v>
      </c>
      <c r="AP312" s="203">
        <v>0</v>
      </c>
      <c r="AQ312" s="203">
        <v>0</v>
      </c>
      <c r="AR312" s="203">
        <v>0</v>
      </c>
    </row>
    <row r="313" spans="1:44" x14ac:dyDescent="0.2">
      <c r="A313" s="178" t="s">
        <v>27</v>
      </c>
      <c r="B313" s="178" t="s">
        <v>1664</v>
      </c>
      <c r="C313" s="178" t="s">
        <v>1665</v>
      </c>
      <c r="D313" s="177" t="s">
        <v>26</v>
      </c>
      <c r="E313" s="178" t="s">
        <v>47</v>
      </c>
      <c r="F313" s="178" t="s">
        <v>43</v>
      </c>
      <c r="G313" s="204">
        <v>2015</v>
      </c>
      <c r="H313" s="202">
        <v>15</v>
      </c>
      <c r="I313" s="205">
        <v>5.72</v>
      </c>
      <c r="J313" s="205">
        <v>0.95</v>
      </c>
      <c r="K313" s="178">
        <v>1</v>
      </c>
      <c r="L313" s="178">
        <v>0.1</v>
      </c>
      <c r="M313" s="178">
        <v>0.1</v>
      </c>
      <c r="N313" s="178">
        <v>0.1</v>
      </c>
      <c r="O313" s="178">
        <v>0.1</v>
      </c>
      <c r="P313" s="178">
        <v>0.1</v>
      </c>
      <c r="Q313" s="178"/>
      <c r="R313" s="178">
        <v>0.18</v>
      </c>
      <c r="S313" s="203"/>
      <c r="T313" s="203"/>
      <c r="U313" s="203"/>
      <c r="V313" s="203"/>
      <c r="W313" s="203"/>
      <c r="X313" s="203"/>
      <c r="Y313" s="203"/>
      <c r="Z313" s="203"/>
      <c r="AA313" s="203"/>
      <c r="AB313" s="203"/>
      <c r="AC313" s="203"/>
      <c r="AD313" s="203"/>
      <c r="AE313" s="203"/>
      <c r="AF313" s="203"/>
      <c r="AG313" s="203"/>
      <c r="AI313" s="203">
        <v>0</v>
      </c>
      <c r="AJ313" s="203"/>
      <c r="AK313" s="203"/>
      <c r="AL313" s="203"/>
      <c r="AM313" s="203"/>
      <c r="AN313" s="203"/>
      <c r="AO313" s="203"/>
      <c r="AP313" s="203"/>
      <c r="AQ313" s="203"/>
      <c r="AR313" s="203"/>
    </row>
    <row r="314" spans="1:44" x14ac:dyDescent="0.2">
      <c r="A314" s="178" t="s">
        <v>27</v>
      </c>
      <c r="B314" s="178" t="s">
        <v>1680</v>
      </c>
      <c r="C314" s="178" t="s">
        <v>1681</v>
      </c>
      <c r="D314" s="177" t="s">
        <v>26</v>
      </c>
      <c r="E314" s="178" t="s">
        <v>47</v>
      </c>
      <c r="F314" s="178" t="s">
        <v>43</v>
      </c>
      <c r="G314" s="204">
        <v>2010</v>
      </c>
      <c r="H314" s="202">
        <v>15</v>
      </c>
      <c r="I314" s="205">
        <v>6.14</v>
      </c>
      <c r="J314" s="205">
        <v>0.96</v>
      </c>
      <c r="K314" s="178">
        <v>1</v>
      </c>
      <c r="L314" s="178">
        <v>0.1</v>
      </c>
      <c r="M314" s="178">
        <v>0.1</v>
      </c>
      <c r="N314" s="178">
        <v>0.1</v>
      </c>
      <c r="O314" s="178">
        <v>0.1</v>
      </c>
      <c r="P314" s="178">
        <v>0.1</v>
      </c>
      <c r="Q314" s="178"/>
      <c r="R314" s="178">
        <v>0.18</v>
      </c>
      <c r="S314" s="203"/>
      <c r="T314" s="203"/>
      <c r="U314" s="203"/>
      <c r="V314" s="203"/>
      <c r="W314" s="203"/>
      <c r="X314" s="203"/>
      <c r="Y314" s="203"/>
      <c r="Z314" s="203"/>
      <c r="AA314" s="203"/>
      <c r="AB314" s="203"/>
      <c r="AC314" s="203"/>
      <c r="AD314" s="203"/>
      <c r="AE314" s="203"/>
      <c r="AF314" s="203"/>
      <c r="AG314" s="203"/>
      <c r="AI314" s="203">
        <v>0</v>
      </c>
      <c r="AJ314" s="203"/>
      <c r="AK314" s="203"/>
      <c r="AL314" s="203"/>
      <c r="AM314" s="203"/>
      <c r="AN314" s="203"/>
      <c r="AO314" s="203"/>
      <c r="AP314" s="203"/>
      <c r="AQ314" s="203"/>
      <c r="AR314" s="203"/>
    </row>
    <row r="315" spans="1:44" x14ac:dyDescent="0.2">
      <c r="A315" s="178" t="s">
        <v>27</v>
      </c>
      <c r="B315" s="178" t="s">
        <v>1682</v>
      </c>
      <c r="C315" s="178" t="s">
        <v>1683</v>
      </c>
      <c r="D315" s="177" t="s">
        <v>26</v>
      </c>
      <c r="E315" s="178" t="s">
        <v>47</v>
      </c>
      <c r="F315" s="178" t="s">
        <v>43</v>
      </c>
      <c r="G315" s="204">
        <v>2010</v>
      </c>
      <c r="H315" s="202">
        <v>15</v>
      </c>
      <c r="I315" s="205">
        <v>15.67</v>
      </c>
      <c r="J315" s="205">
        <v>2</v>
      </c>
      <c r="K315" s="178">
        <v>1</v>
      </c>
      <c r="L315" s="178">
        <v>0.1</v>
      </c>
      <c r="M315" s="178">
        <v>0.1</v>
      </c>
      <c r="N315" s="178">
        <v>0.1</v>
      </c>
      <c r="O315" s="178">
        <v>0.1</v>
      </c>
      <c r="P315" s="178">
        <v>0.1</v>
      </c>
      <c r="Q315" s="178"/>
      <c r="R315" s="178">
        <v>0.18</v>
      </c>
      <c r="S315" s="203"/>
      <c r="T315" s="203"/>
      <c r="U315" s="203"/>
      <c r="V315" s="203"/>
      <c r="W315" s="203"/>
      <c r="X315" s="203"/>
      <c r="Y315" s="203"/>
      <c r="Z315" s="203"/>
      <c r="AA315" s="203"/>
      <c r="AB315" s="203"/>
      <c r="AC315" s="203"/>
      <c r="AD315" s="203"/>
      <c r="AE315" s="203"/>
      <c r="AF315" s="203"/>
      <c r="AG315" s="203"/>
      <c r="AI315" s="203">
        <v>0</v>
      </c>
      <c r="AJ315" s="203">
        <v>0</v>
      </c>
      <c r="AK315" s="203">
        <v>0</v>
      </c>
      <c r="AL315" s="203">
        <v>0</v>
      </c>
      <c r="AM315" s="203">
        <v>0</v>
      </c>
      <c r="AN315" s="203">
        <v>0</v>
      </c>
      <c r="AO315" s="203">
        <v>0</v>
      </c>
      <c r="AP315" s="203">
        <v>0</v>
      </c>
      <c r="AQ315" s="203">
        <v>0</v>
      </c>
      <c r="AR315" s="203">
        <v>0</v>
      </c>
    </row>
    <row r="316" spans="1:44" x14ac:dyDescent="0.2">
      <c r="A316" s="178" t="s">
        <v>27</v>
      </c>
      <c r="B316" s="178" t="s">
        <v>1684</v>
      </c>
      <c r="C316" s="178" t="s">
        <v>1685</v>
      </c>
      <c r="D316" s="177" t="s">
        <v>26</v>
      </c>
      <c r="E316" s="178" t="s">
        <v>47</v>
      </c>
      <c r="F316" s="178" t="s">
        <v>43</v>
      </c>
      <c r="G316" s="204">
        <v>2010</v>
      </c>
      <c r="H316" s="202">
        <v>15</v>
      </c>
      <c r="I316" s="205">
        <v>17.36</v>
      </c>
      <c r="J316" s="205">
        <v>2.35</v>
      </c>
      <c r="K316" s="178">
        <v>1</v>
      </c>
      <c r="L316" s="178">
        <v>0.1</v>
      </c>
      <c r="M316" s="178">
        <v>0.1</v>
      </c>
      <c r="N316" s="178">
        <v>0.1</v>
      </c>
      <c r="O316" s="178">
        <v>0.1</v>
      </c>
      <c r="P316" s="178">
        <v>0.1</v>
      </c>
      <c r="Q316" s="178"/>
      <c r="R316" s="178">
        <v>0.18</v>
      </c>
      <c r="S316" s="203"/>
      <c r="T316" s="203"/>
      <c r="U316" s="203"/>
      <c r="V316" s="203"/>
      <c r="W316" s="203"/>
      <c r="X316" s="203"/>
      <c r="Y316" s="203"/>
      <c r="Z316" s="203"/>
      <c r="AA316" s="203"/>
      <c r="AB316" s="203"/>
      <c r="AC316" s="203"/>
      <c r="AD316" s="203"/>
      <c r="AE316" s="203"/>
      <c r="AF316" s="203"/>
      <c r="AG316" s="203"/>
      <c r="AI316" s="203">
        <v>0</v>
      </c>
      <c r="AJ316" s="203">
        <v>0</v>
      </c>
      <c r="AK316" s="203"/>
      <c r="AL316" s="203"/>
      <c r="AM316" s="203"/>
      <c r="AN316" s="203"/>
      <c r="AO316" s="203"/>
      <c r="AP316" s="203"/>
      <c r="AQ316" s="203"/>
      <c r="AR316" s="203"/>
    </row>
    <row r="317" spans="1:44" x14ac:dyDescent="0.2">
      <c r="A317" s="178" t="s">
        <v>27</v>
      </c>
      <c r="B317" s="178" t="s">
        <v>1686</v>
      </c>
      <c r="C317" s="178" t="s">
        <v>1687</v>
      </c>
      <c r="D317" s="177" t="s">
        <v>26</v>
      </c>
      <c r="E317" s="178" t="s">
        <v>47</v>
      </c>
      <c r="F317" s="178" t="s">
        <v>43</v>
      </c>
      <c r="G317" s="204">
        <v>2020</v>
      </c>
      <c r="H317" s="202">
        <v>15</v>
      </c>
      <c r="I317" s="205">
        <v>15.13</v>
      </c>
      <c r="J317" s="205">
        <v>0.93</v>
      </c>
      <c r="K317" s="178">
        <v>1</v>
      </c>
      <c r="L317" s="178">
        <v>0.1</v>
      </c>
      <c r="M317" s="178">
        <v>0.1</v>
      </c>
      <c r="N317" s="178">
        <v>0.1</v>
      </c>
      <c r="O317" s="178">
        <v>0.1</v>
      </c>
      <c r="P317" s="178">
        <v>0.1</v>
      </c>
      <c r="Q317" s="178"/>
      <c r="R317" s="178">
        <v>0.18</v>
      </c>
      <c r="S317" s="203"/>
      <c r="T317" s="203"/>
      <c r="U317" s="203"/>
      <c r="V317" s="203"/>
      <c r="W317" s="203"/>
      <c r="X317" s="203"/>
      <c r="Y317" s="203"/>
      <c r="Z317" s="203"/>
      <c r="AA317" s="203"/>
      <c r="AB317" s="203"/>
      <c r="AC317" s="203"/>
      <c r="AD317" s="203"/>
      <c r="AE317" s="203"/>
      <c r="AF317" s="203"/>
      <c r="AG317" s="203"/>
      <c r="AI317" s="203">
        <v>0</v>
      </c>
      <c r="AJ317" s="203">
        <v>0</v>
      </c>
      <c r="AK317" s="203"/>
      <c r="AL317" s="203"/>
      <c r="AM317" s="203"/>
      <c r="AN317" s="203"/>
      <c r="AO317" s="203"/>
      <c r="AP317" s="203"/>
      <c r="AQ317" s="203"/>
      <c r="AR317" s="203"/>
    </row>
    <row r="318" spans="1:44" x14ac:dyDescent="0.2">
      <c r="A318" s="178" t="s">
        <v>27</v>
      </c>
      <c r="B318" s="178" t="s">
        <v>1688</v>
      </c>
      <c r="C318" s="178" t="s">
        <v>1689</v>
      </c>
      <c r="D318" s="177" t="s">
        <v>26</v>
      </c>
      <c r="E318" s="178" t="s">
        <v>47</v>
      </c>
      <c r="F318" s="178" t="s">
        <v>43</v>
      </c>
      <c r="G318" s="204">
        <v>2020</v>
      </c>
      <c r="H318" s="202">
        <v>15</v>
      </c>
      <c r="I318" s="205">
        <v>30.26</v>
      </c>
      <c r="J318" s="205">
        <v>0.95</v>
      </c>
      <c r="K318" s="178">
        <v>1</v>
      </c>
      <c r="L318" s="178">
        <v>0.1</v>
      </c>
      <c r="M318" s="178">
        <v>0.1</v>
      </c>
      <c r="N318" s="178">
        <v>0.1</v>
      </c>
      <c r="O318" s="178">
        <v>0.1</v>
      </c>
      <c r="P318" s="178">
        <v>0.1</v>
      </c>
      <c r="Q318" s="178"/>
      <c r="R318" s="178">
        <v>0.18</v>
      </c>
      <c r="S318" s="203"/>
      <c r="T318" s="203"/>
      <c r="U318" s="203"/>
      <c r="V318" s="203"/>
      <c r="W318" s="203"/>
      <c r="X318" s="203"/>
      <c r="Y318" s="203"/>
      <c r="Z318" s="203"/>
      <c r="AA318" s="203"/>
      <c r="AB318" s="203"/>
      <c r="AC318" s="203"/>
      <c r="AD318" s="203"/>
      <c r="AE318" s="203"/>
      <c r="AF318" s="203"/>
      <c r="AG318" s="203"/>
      <c r="AI318" s="203">
        <v>0</v>
      </c>
      <c r="AJ318" s="203">
        <v>0</v>
      </c>
      <c r="AK318" s="203"/>
      <c r="AL318" s="203"/>
      <c r="AM318" s="203"/>
      <c r="AN318" s="203"/>
      <c r="AO318" s="203"/>
      <c r="AP318" s="203"/>
      <c r="AQ318" s="203"/>
      <c r="AR318" s="203"/>
    </row>
    <row r="319" spans="1:44" x14ac:dyDescent="0.2">
      <c r="A319" s="178" t="s">
        <v>27</v>
      </c>
      <c r="B319" s="178" t="s">
        <v>1690</v>
      </c>
      <c r="C319" s="178" t="s">
        <v>1691</v>
      </c>
      <c r="D319" s="177" t="s">
        <v>26</v>
      </c>
      <c r="E319" s="178" t="s">
        <v>47</v>
      </c>
      <c r="F319" s="178" t="s">
        <v>43</v>
      </c>
      <c r="G319" s="204">
        <v>2030</v>
      </c>
      <c r="H319" s="202">
        <v>15</v>
      </c>
      <c r="I319" s="205">
        <v>15.13</v>
      </c>
      <c r="J319" s="205">
        <v>0.93</v>
      </c>
      <c r="K319" s="178">
        <v>1</v>
      </c>
      <c r="L319" s="178">
        <v>0.1</v>
      </c>
      <c r="M319" s="178">
        <v>0.1</v>
      </c>
      <c r="N319" s="178">
        <v>0.1</v>
      </c>
      <c r="O319" s="178">
        <v>0.1</v>
      </c>
      <c r="P319" s="178">
        <v>0.1</v>
      </c>
      <c r="Q319" s="178"/>
      <c r="R319" s="178">
        <v>0.18</v>
      </c>
      <c r="S319" s="203"/>
      <c r="T319" s="203"/>
      <c r="U319" s="203"/>
      <c r="V319" s="203"/>
      <c r="W319" s="203"/>
      <c r="X319" s="203"/>
      <c r="Y319" s="203"/>
      <c r="Z319" s="203"/>
      <c r="AA319" s="203"/>
      <c r="AB319" s="203"/>
      <c r="AC319" s="203"/>
      <c r="AD319" s="203"/>
      <c r="AE319" s="203"/>
      <c r="AF319" s="203"/>
      <c r="AG319" s="203"/>
      <c r="AI319" s="203">
        <v>0</v>
      </c>
      <c r="AJ319" s="203">
        <v>0</v>
      </c>
      <c r="AK319" s="203"/>
      <c r="AL319" s="203"/>
      <c r="AM319" s="203"/>
      <c r="AN319" s="203"/>
      <c r="AO319" s="203"/>
      <c r="AP319" s="203"/>
      <c r="AQ319" s="203"/>
      <c r="AR319" s="203"/>
    </row>
    <row r="320" spans="1:44" x14ac:dyDescent="0.2">
      <c r="A320" s="178" t="s">
        <v>27</v>
      </c>
      <c r="B320" s="178" t="s">
        <v>1692</v>
      </c>
      <c r="C320" s="178" t="s">
        <v>1693</v>
      </c>
      <c r="D320" s="177" t="s">
        <v>26</v>
      </c>
      <c r="E320" s="178" t="s">
        <v>47</v>
      </c>
      <c r="F320" s="178" t="s">
        <v>43</v>
      </c>
      <c r="G320" s="204">
        <v>2030</v>
      </c>
      <c r="H320" s="202">
        <v>15</v>
      </c>
      <c r="I320" s="205">
        <v>30.26</v>
      </c>
      <c r="J320" s="205">
        <v>0.95</v>
      </c>
      <c r="K320" s="178">
        <v>1</v>
      </c>
      <c r="L320" s="178">
        <v>0.1</v>
      </c>
      <c r="M320" s="178">
        <v>0.1</v>
      </c>
      <c r="N320" s="178">
        <v>0.1</v>
      </c>
      <c r="O320" s="178">
        <v>0.1</v>
      </c>
      <c r="P320" s="178">
        <v>0.1</v>
      </c>
      <c r="Q320" s="178"/>
      <c r="R320" s="178">
        <v>0.18</v>
      </c>
      <c r="S320" s="203"/>
      <c r="T320" s="203"/>
      <c r="U320" s="203"/>
      <c r="V320" s="203"/>
      <c r="W320" s="203"/>
      <c r="X320" s="203"/>
      <c r="Y320" s="203"/>
      <c r="Z320" s="203"/>
      <c r="AA320" s="203"/>
      <c r="AB320" s="203"/>
      <c r="AC320" s="203"/>
      <c r="AD320" s="203"/>
      <c r="AE320" s="203"/>
      <c r="AF320" s="203"/>
      <c r="AG320" s="203"/>
      <c r="AI320" s="203">
        <v>0</v>
      </c>
      <c r="AJ320" s="203">
        <v>0</v>
      </c>
      <c r="AK320" s="203"/>
      <c r="AL320" s="203"/>
      <c r="AM320" s="203"/>
      <c r="AN320" s="203"/>
      <c r="AO320" s="203"/>
      <c r="AP320" s="203"/>
      <c r="AQ320" s="203"/>
      <c r="AR320" s="203"/>
    </row>
    <row r="321" spans="1:54" x14ac:dyDescent="0.2">
      <c r="A321" s="178" t="s">
        <v>27</v>
      </c>
      <c r="B321" s="178" t="s">
        <v>1694</v>
      </c>
      <c r="C321" s="178" t="s">
        <v>1695</v>
      </c>
      <c r="D321" s="177" t="s">
        <v>26</v>
      </c>
      <c r="E321" s="178" t="s">
        <v>47</v>
      </c>
      <c r="F321" s="178" t="s">
        <v>43</v>
      </c>
      <c r="G321" s="204">
        <v>2040</v>
      </c>
      <c r="H321" s="202">
        <v>15</v>
      </c>
      <c r="I321" s="205">
        <v>15.13</v>
      </c>
      <c r="J321" s="205">
        <v>0.93</v>
      </c>
      <c r="K321" s="178">
        <v>1</v>
      </c>
      <c r="L321" s="178">
        <v>0.1</v>
      </c>
      <c r="M321" s="178">
        <v>0.1</v>
      </c>
      <c r="N321" s="178">
        <v>0.1</v>
      </c>
      <c r="O321" s="178">
        <v>0.1</v>
      </c>
      <c r="P321" s="178">
        <v>0.1</v>
      </c>
      <c r="Q321" s="178"/>
      <c r="R321" s="178">
        <v>0.18</v>
      </c>
      <c r="S321" s="203"/>
      <c r="T321" s="203"/>
      <c r="U321" s="203"/>
      <c r="V321" s="203"/>
      <c r="W321" s="203"/>
      <c r="X321" s="203"/>
      <c r="Y321" s="203"/>
      <c r="Z321" s="203"/>
      <c r="AA321" s="203"/>
      <c r="AB321" s="203"/>
      <c r="AC321" s="203"/>
      <c r="AD321" s="203"/>
      <c r="AE321" s="203"/>
      <c r="AF321" s="203"/>
      <c r="AG321" s="203"/>
      <c r="AI321" s="203">
        <v>0</v>
      </c>
      <c r="AJ321" s="203">
        <v>0</v>
      </c>
      <c r="AK321" s="203"/>
      <c r="AL321" s="203"/>
      <c r="AM321" s="203"/>
      <c r="AN321" s="203"/>
      <c r="AO321" s="203"/>
      <c r="AP321" s="203"/>
      <c r="AQ321" s="203"/>
      <c r="AR321" s="203"/>
      <c r="AT321" s="203"/>
      <c r="AU321" s="178"/>
      <c r="AV321" s="178"/>
      <c r="AW321" s="178"/>
      <c r="AX321" s="178"/>
      <c r="AY321" s="178"/>
      <c r="AZ321" s="178"/>
      <c r="BA321" s="178"/>
      <c r="BB321" s="178"/>
    </row>
    <row r="322" spans="1:54" x14ac:dyDescent="0.2">
      <c r="A322" s="178" t="s">
        <v>27</v>
      </c>
      <c r="B322" s="178" t="s">
        <v>1696</v>
      </c>
      <c r="C322" s="178" t="s">
        <v>1697</v>
      </c>
      <c r="D322" s="177" t="s">
        <v>26</v>
      </c>
      <c r="E322" s="178" t="s">
        <v>47</v>
      </c>
      <c r="F322" s="178" t="s">
        <v>43</v>
      </c>
      <c r="G322" s="204">
        <v>2040</v>
      </c>
      <c r="H322" s="202">
        <v>15</v>
      </c>
      <c r="I322" s="205">
        <v>30.26</v>
      </c>
      <c r="J322" s="205">
        <v>0.95</v>
      </c>
      <c r="K322" s="178">
        <v>1</v>
      </c>
      <c r="L322" s="178">
        <v>0.1</v>
      </c>
      <c r="M322" s="178">
        <v>0.1</v>
      </c>
      <c r="N322" s="178">
        <v>0.1</v>
      </c>
      <c r="O322" s="178">
        <v>0.1</v>
      </c>
      <c r="P322" s="178">
        <v>0.1</v>
      </c>
      <c r="Q322" s="178"/>
      <c r="R322" s="178">
        <v>0.18</v>
      </c>
      <c r="S322" s="203"/>
      <c r="T322" s="203"/>
      <c r="U322" s="203"/>
      <c r="V322" s="203"/>
      <c r="W322" s="203"/>
      <c r="X322" s="203"/>
      <c r="Y322" s="203"/>
      <c r="Z322" s="203"/>
      <c r="AA322" s="203"/>
      <c r="AB322" s="203"/>
      <c r="AC322" s="203"/>
      <c r="AD322" s="203"/>
      <c r="AE322" s="203"/>
      <c r="AF322" s="203"/>
      <c r="AG322" s="203"/>
      <c r="AI322" s="203">
        <v>0</v>
      </c>
      <c r="AJ322" s="203">
        <v>0</v>
      </c>
      <c r="AK322" s="203"/>
      <c r="AL322" s="203"/>
      <c r="AM322" s="203"/>
      <c r="AN322" s="203"/>
      <c r="AO322" s="203"/>
      <c r="AP322" s="203"/>
      <c r="AQ322" s="203"/>
      <c r="AR322" s="203"/>
      <c r="AT322" s="203"/>
      <c r="AU322" s="178"/>
      <c r="AV322" s="178"/>
      <c r="AW322" s="178"/>
      <c r="AX322" s="178"/>
      <c r="AY322" s="178"/>
      <c r="AZ322" s="178"/>
      <c r="BA322" s="178"/>
      <c r="BB322" s="178"/>
    </row>
    <row r="323" spans="1:54" x14ac:dyDescent="0.2">
      <c r="A323" s="178" t="s">
        <v>27</v>
      </c>
      <c r="B323" s="178" t="s">
        <v>1698</v>
      </c>
      <c r="C323" s="178" t="s">
        <v>1699</v>
      </c>
      <c r="D323" s="177" t="s">
        <v>26</v>
      </c>
      <c r="E323" s="178" t="s">
        <v>47</v>
      </c>
      <c r="F323" s="178" t="s">
        <v>43</v>
      </c>
      <c r="G323" s="204">
        <v>2050</v>
      </c>
      <c r="H323" s="202">
        <v>15</v>
      </c>
      <c r="I323" s="205">
        <v>15.13</v>
      </c>
      <c r="J323" s="205">
        <v>0.93</v>
      </c>
      <c r="K323" s="178">
        <v>1</v>
      </c>
      <c r="L323" s="178">
        <v>0.1</v>
      </c>
      <c r="M323" s="178">
        <v>0.1</v>
      </c>
      <c r="N323" s="178">
        <v>0.1</v>
      </c>
      <c r="O323" s="178">
        <v>0.1</v>
      </c>
      <c r="P323" s="178">
        <v>0.1</v>
      </c>
      <c r="Q323" s="178"/>
      <c r="R323" s="178">
        <v>0.18</v>
      </c>
      <c r="S323" s="203"/>
      <c r="T323" s="203"/>
      <c r="U323" s="203"/>
      <c r="V323" s="203"/>
      <c r="W323" s="203"/>
      <c r="X323" s="203"/>
      <c r="Y323" s="203"/>
      <c r="Z323" s="203"/>
      <c r="AA323" s="203"/>
      <c r="AB323" s="203"/>
      <c r="AC323" s="203"/>
      <c r="AD323" s="203"/>
      <c r="AE323" s="203"/>
      <c r="AF323" s="203"/>
      <c r="AG323" s="203"/>
      <c r="AI323" s="203">
        <v>0</v>
      </c>
      <c r="AJ323" s="203">
        <v>0</v>
      </c>
      <c r="AK323" s="203"/>
      <c r="AL323" s="203"/>
      <c r="AM323" s="203"/>
      <c r="AN323" s="203"/>
      <c r="AO323" s="203"/>
      <c r="AP323" s="203"/>
      <c r="AQ323" s="203"/>
      <c r="AR323" s="203"/>
      <c r="AT323" s="203"/>
      <c r="AU323" s="178"/>
      <c r="AV323" s="178"/>
      <c r="AW323" s="178"/>
      <c r="AX323" s="178"/>
      <c r="AY323" s="178"/>
      <c r="AZ323" s="178"/>
      <c r="BA323" s="178"/>
      <c r="BB323" s="178"/>
    </row>
    <row r="324" spans="1:54" x14ac:dyDescent="0.2">
      <c r="A324" s="178" t="s">
        <v>27</v>
      </c>
      <c r="B324" s="178" t="s">
        <v>1700</v>
      </c>
      <c r="C324" s="178" t="s">
        <v>1701</v>
      </c>
      <c r="D324" s="177" t="s">
        <v>26</v>
      </c>
      <c r="E324" s="178" t="s">
        <v>47</v>
      </c>
      <c r="F324" s="178" t="s">
        <v>43</v>
      </c>
      <c r="G324" s="204">
        <v>2050</v>
      </c>
      <c r="H324" s="202">
        <v>15</v>
      </c>
      <c r="I324" s="205">
        <v>30.26</v>
      </c>
      <c r="J324" s="205">
        <v>0.95</v>
      </c>
      <c r="K324" s="178">
        <v>1</v>
      </c>
      <c r="L324" s="178">
        <v>0.1</v>
      </c>
      <c r="M324" s="178">
        <v>0.1</v>
      </c>
      <c r="N324" s="178">
        <v>0.1</v>
      </c>
      <c r="O324" s="178">
        <v>0.1</v>
      </c>
      <c r="P324" s="178">
        <v>0.1</v>
      </c>
      <c r="Q324" s="178"/>
      <c r="R324" s="178">
        <v>0.18</v>
      </c>
      <c r="S324" s="203"/>
      <c r="T324" s="203"/>
      <c r="U324" s="203"/>
      <c r="V324" s="203"/>
      <c r="W324" s="203"/>
      <c r="X324" s="203"/>
      <c r="Y324" s="203"/>
      <c r="Z324" s="203"/>
      <c r="AA324" s="203"/>
      <c r="AB324" s="203"/>
      <c r="AC324" s="203"/>
      <c r="AD324" s="203"/>
      <c r="AE324" s="203"/>
      <c r="AF324" s="203"/>
      <c r="AG324" s="203"/>
      <c r="AI324" s="203">
        <v>0</v>
      </c>
      <c r="AJ324" s="203">
        <v>0</v>
      </c>
      <c r="AK324" s="203"/>
      <c r="AL324" s="203"/>
      <c r="AM324" s="203"/>
      <c r="AN324" s="203"/>
      <c r="AO324" s="203"/>
      <c r="AP324" s="203"/>
      <c r="AQ324" s="203"/>
      <c r="AR324" s="203"/>
      <c r="AT324" s="203"/>
      <c r="AU324" s="178"/>
      <c r="AV324" s="178"/>
      <c r="AW324" s="178"/>
      <c r="AX324" s="178"/>
      <c r="AY324" s="178"/>
      <c r="AZ324" s="178"/>
      <c r="BA324" s="178"/>
      <c r="BB324" s="178"/>
    </row>
    <row r="325" spans="1:54" ht="15.75" customHeight="1" x14ac:dyDescent="0.2">
      <c r="A325" s="188" t="s">
        <v>1295</v>
      </c>
      <c r="B325" s="186"/>
      <c r="C325" s="186"/>
      <c r="D325" s="186"/>
      <c r="E325" s="188"/>
      <c r="F325" s="188"/>
      <c r="G325" s="211"/>
      <c r="H325" s="212"/>
      <c r="I325" s="212"/>
      <c r="J325" s="213"/>
      <c r="K325" s="212"/>
      <c r="L325" s="212"/>
      <c r="M325" s="212"/>
      <c r="N325" s="212"/>
      <c r="O325" s="212"/>
      <c r="P325" s="212"/>
      <c r="Q325" s="212"/>
      <c r="R325" s="213"/>
      <c r="S325" s="214"/>
      <c r="T325" s="214"/>
      <c r="U325" s="214"/>
      <c r="V325" s="214"/>
      <c r="W325" s="214"/>
      <c r="X325" s="214"/>
      <c r="Y325" s="214"/>
      <c r="Z325" s="214"/>
      <c r="AA325" s="214"/>
      <c r="AB325" s="214"/>
      <c r="AC325" s="214"/>
      <c r="AD325" s="214"/>
      <c r="AE325" s="214"/>
      <c r="AF325" s="214"/>
      <c r="AG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5"/>
      <c r="AT325" s="215"/>
      <c r="AU325" s="186"/>
      <c r="AV325" s="186"/>
      <c r="AW325" s="186"/>
      <c r="AX325" s="186"/>
      <c r="AY325" s="186"/>
      <c r="AZ325" s="186"/>
      <c r="BA325" s="186"/>
      <c r="BB325" s="186"/>
    </row>
    <row r="326" spans="1:54" x14ac:dyDescent="0.2">
      <c r="A326" s="178" t="s">
        <v>27</v>
      </c>
      <c r="B326" s="178" t="s">
        <v>450</v>
      </c>
      <c r="C326" s="178" t="s">
        <v>451</v>
      </c>
      <c r="D326" s="177" t="s">
        <v>26</v>
      </c>
      <c r="E326" s="178" t="s">
        <v>55</v>
      </c>
      <c r="F326" s="178" t="s">
        <v>43</v>
      </c>
      <c r="G326" s="204">
        <v>2010</v>
      </c>
      <c r="H326" s="202">
        <v>10</v>
      </c>
      <c r="I326" s="205"/>
      <c r="J326" s="205">
        <v>0.55000000000000004</v>
      </c>
      <c r="K326" s="178">
        <v>1</v>
      </c>
      <c r="L326" s="178">
        <v>0.1</v>
      </c>
      <c r="M326" s="178">
        <v>0.1</v>
      </c>
      <c r="N326" s="178">
        <v>0.1</v>
      </c>
      <c r="O326" s="178">
        <v>0.1</v>
      </c>
      <c r="P326" s="178">
        <v>0.1</v>
      </c>
      <c r="Q326" s="178"/>
      <c r="R326" s="178">
        <v>0.18</v>
      </c>
      <c r="S326" s="206"/>
      <c r="T326" s="206"/>
      <c r="U326" s="206"/>
      <c r="V326" s="206"/>
      <c r="W326" s="206"/>
      <c r="X326" s="206"/>
      <c r="Y326" s="206"/>
      <c r="Z326" s="206"/>
      <c r="AA326" s="206"/>
      <c r="AB326" s="206"/>
      <c r="AC326" s="206"/>
      <c r="AD326" s="206"/>
      <c r="AE326" s="206"/>
      <c r="AF326" s="206"/>
      <c r="AG326" s="206"/>
      <c r="AI326" s="203">
        <v>0</v>
      </c>
      <c r="AJ326" s="203">
        <v>0</v>
      </c>
      <c r="AK326" s="203">
        <v>0</v>
      </c>
      <c r="AL326" s="203">
        <v>0</v>
      </c>
      <c r="AM326" s="203">
        <v>0</v>
      </c>
      <c r="AN326" s="203">
        <v>0</v>
      </c>
      <c r="AO326" s="203">
        <v>0</v>
      </c>
      <c r="AP326" s="203">
        <v>0</v>
      </c>
      <c r="AQ326" s="203">
        <v>0</v>
      </c>
      <c r="AR326" s="203">
        <v>0</v>
      </c>
      <c r="AT326" s="203">
        <v>1.1000000000000001</v>
      </c>
      <c r="AU326" s="203">
        <v>1.1000000000000001</v>
      </c>
      <c r="AV326" s="203">
        <v>1.1000000000000001</v>
      </c>
      <c r="AW326" s="203">
        <v>1.1000000000000001</v>
      </c>
      <c r="AX326" s="203">
        <v>1.1000000000000001</v>
      </c>
      <c r="AY326" s="203">
        <v>1.1000000000000001</v>
      </c>
      <c r="AZ326" s="203">
        <v>1.1000000000000001</v>
      </c>
      <c r="BA326" s="203">
        <v>1.1000000000000001</v>
      </c>
      <c r="BB326" s="203">
        <v>1.1000000000000001</v>
      </c>
    </row>
    <row r="327" spans="1:54" x14ac:dyDescent="0.2">
      <c r="A327" s="178" t="s">
        <v>27</v>
      </c>
      <c r="B327" s="178" t="s">
        <v>454</v>
      </c>
      <c r="C327" s="178" t="s">
        <v>455</v>
      </c>
      <c r="D327" s="177" t="s">
        <v>26</v>
      </c>
      <c r="E327" s="178" t="s">
        <v>55</v>
      </c>
      <c r="F327" s="178" t="s">
        <v>43</v>
      </c>
      <c r="G327" s="204">
        <v>2010</v>
      </c>
      <c r="H327" s="202">
        <v>10</v>
      </c>
      <c r="I327" s="205">
        <v>17.78</v>
      </c>
      <c r="J327" s="205">
        <v>0.62</v>
      </c>
      <c r="K327" s="178">
        <v>1</v>
      </c>
      <c r="L327" s="178">
        <v>0.1</v>
      </c>
      <c r="M327" s="178">
        <v>0.1</v>
      </c>
      <c r="N327" s="178">
        <v>0.1</v>
      </c>
      <c r="O327" s="178">
        <v>0.1</v>
      </c>
      <c r="P327" s="178">
        <v>0.1</v>
      </c>
      <c r="Q327" s="178"/>
      <c r="R327" s="178">
        <v>0.18</v>
      </c>
      <c r="S327" s="203"/>
      <c r="T327" s="203"/>
      <c r="U327" s="203"/>
      <c r="V327" s="203"/>
      <c r="W327" s="203"/>
      <c r="X327" s="203"/>
      <c r="Y327" s="203"/>
      <c r="Z327" s="203"/>
      <c r="AA327" s="203"/>
      <c r="AB327" s="203"/>
      <c r="AC327" s="203"/>
      <c r="AD327" s="203"/>
      <c r="AE327" s="203"/>
      <c r="AF327" s="203"/>
      <c r="AG327" s="203"/>
      <c r="AI327" s="203">
        <v>0</v>
      </c>
      <c r="AJ327" s="203"/>
      <c r="AK327" s="203"/>
      <c r="AL327" s="203"/>
      <c r="AM327" s="203"/>
      <c r="AN327" s="203"/>
      <c r="AO327" s="203"/>
      <c r="AP327" s="203"/>
      <c r="AQ327" s="203"/>
      <c r="AR327" s="203"/>
      <c r="AT327" s="203">
        <v>1.1000000000000001</v>
      </c>
      <c r="AU327" s="203">
        <v>1.1000000000000001</v>
      </c>
      <c r="AV327" s="203">
        <v>1.1000000000000001</v>
      </c>
      <c r="AW327" s="203">
        <v>1.1000000000000001</v>
      </c>
      <c r="AX327" s="203">
        <v>1.1000000000000001</v>
      </c>
      <c r="AY327" s="203">
        <v>1.1000000000000001</v>
      </c>
      <c r="AZ327" s="203">
        <v>1.1000000000000001</v>
      </c>
      <c r="BA327" s="203">
        <v>1.1000000000000001</v>
      </c>
      <c r="BB327" s="203">
        <v>1.1000000000000001</v>
      </c>
    </row>
    <row r="328" spans="1:54" x14ac:dyDescent="0.2">
      <c r="A328" s="178" t="s">
        <v>27</v>
      </c>
      <c r="B328" s="178" t="s">
        <v>456</v>
      </c>
      <c r="C328" s="178" t="s">
        <v>457</v>
      </c>
      <c r="D328" s="177" t="s">
        <v>26</v>
      </c>
      <c r="E328" s="178" t="s">
        <v>55</v>
      </c>
      <c r="F328" s="178" t="s">
        <v>43</v>
      </c>
      <c r="G328" s="204">
        <v>2010</v>
      </c>
      <c r="H328" s="202">
        <v>10</v>
      </c>
      <c r="I328" s="205">
        <v>19.05</v>
      </c>
      <c r="J328" s="205">
        <v>0.68</v>
      </c>
      <c r="K328" s="178">
        <v>1</v>
      </c>
      <c r="L328" s="178">
        <v>0.1</v>
      </c>
      <c r="M328" s="178">
        <v>0.1</v>
      </c>
      <c r="N328" s="178">
        <v>0.1</v>
      </c>
      <c r="O328" s="178">
        <v>0.1</v>
      </c>
      <c r="P328" s="178">
        <v>0.1</v>
      </c>
      <c r="Q328" s="178"/>
      <c r="R328" s="178">
        <v>0.18</v>
      </c>
      <c r="S328" s="203"/>
      <c r="T328" s="203"/>
      <c r="U328" s="203"/>
      <c r="V328" s="203"/>
      <c r="W328" s="203"/>
      <c r="X328" s="203"/>
      <c r="Y328" s="203"/>
      <c r="Z328" s="203"/>
      <c r="AA328" s="203"/>
      <c r="AB328" s="203"/>
      <c r="AC328" s="203"/>
      <c r="AD328" s="203"/>
      <c r="AE328" s="203"/>
      <c r="AF328" s="203"/>
      <c r="AG328" s="203"/>
      <c r="AI328" s="203">
        <v>0</v>
      </c>
      <c r="AJ328" s="203"/>
      <c r="AK328" s="203"/>
      <c r="AL328" s="203"/>
      <c r="AM328" s="203"/>
      <c r="AN328" s="203"/>
      <c r="AO328" s="203"/>
      <c r="AP328" s="203"/>
      <c r="AQ328" s="203"/>
      <c r="AR328" s="203"/>
      <c r="AT328" s="203">
        <v>1.1000000000000001</v>
      </c>
      <c r="AU328" s="203">
        <v>1.1000000000000001</v>
      </c>
      <c r="AV328" s="203">
        <v>1.1000000000000001</v>
      </c>
      <c r="AW328" s="203">
        <v>1.1000000000000001</v>
      </c>
      <c r="AX328" s="203">
        <v>1.1000000000000001</v>
      </c>
      <c r="AY328" s="203">
        <v>1.1000000000000001</v>
      </c>
      <c r="AZ328" s="203">
        <v>1.1000000000000001</v>
      </c>
      <c r="BA328" s="203">
        <v>1.1000000000000001</v>
      </c>
      <c r="BB328" s="203">
        <v>1.1000000000000001</v>
      </c>
    </row>
    <row r="329" spans="1:54" ht="15.75" customHeight="1" x14ac:dyDescent="0.2">
      <c r="A329" s="188" t="s">
        <v>1297</v>
      </c>
      <c r="B329" s="186"/>
      <c r="C329" s="186"/>
      <c r="D329" s="186"/>
      <c r="E329" s="188"/>
      <c r="F329" s="188"/>
      <c r="G329" s="211"/>
      <c r="H329" s="212"/>
      <c r="I329" s="212"/>
      <c r="J329" s="213"/>
      <c r="K329" s="212"/>
      <c r="L329" s="212"/>
      <c r="M329" s="212"/>
      <c r="N329" s="212"/>
      <c r="O329" s="212"/>
      <c r="P329" s="212"/>
      <c r="Q329" s="212"/>
      <c r="R329" s="213"/>
      <c r="S329" s="214"/>
      <c r="T329" s="214"/>
      <c r="U329" s="214"/>
      <c r="V329" s="214"/>
      <c r="W329" s="214"/>
      <c r="X329" s="214"/>
      <c r="Y329" s="214"/>
      <c r="Z329" s="214"/>
      <c r="AA329" s="214"/>
      <c r="AB329" s="214"/>
      <c r="AC329" s="214"/>
      <c r="AD329" s="214"/>
      <c r="AE329" s="214"/>
      <c r="AF329" s="214"/>
      <c r="AG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5"/>
      <c r="AT329" s="215"/>
      <c r="AU329" s="186"/>
      <c r="AV329" s="186"/>
      <c r="AW329" s="186"/>
      <c r="AX329" s="186"/>
      <c r="AY329" s="186"/>
      <c r="AZ329" s="186"/>
      <c r="BA329" s="186"/>
      <c r="BB329" s="186"/>
    </row>
    <row r="330" spans="1:54" x14ac:dyDescent="0.2">
      <c r="A330" s="178" t="s">
        <v>27</v>
      </c>
      <c r="B330" s="178" t="s">
        <v>1702</v>
      </c>
      <c r="C330" s="178" t="s">
        <v>1703</v>
      </c>
      <c r="D330" s="177" t="s">
        <v>26</v>
      </c>
      <c r="E330" s="178" t="s">
        <v>60</v>
      </c>
      <c r="F330" s="178" t="s">
        <v>43</v>
      </c>
      <c r="G330" s="204">
        <v>2010</v>
      </c>
      <c r="H330" s="202">
        <v>10</v>
      </c>
      <c r="I330" s="205"/>
      <c r="J330" s="205">
        <v>0.56999999999999995</v>
      </c>
      <c r="K330" s="178">
        <v>1</v>
      </c>
      <c r="L330" s="178">
        <v>0.1</v>
      </c>
      <c r="M330" s="178">
        <v>0.1</v>
      </c>
      <c r="N330" s="178">
        <v>0.1</v>
      </c>
      <c r="O330" s="178">
        <v>0.1</v>
      </c>
      <c r="P330" s="178">
        <v>0.1</v>
      </c>
      <c r="Q330" s="178"/>
      <c r="R330" s="178">
        <v>0.45</v>
      </c>
      <c r="S330" s="206"/>
      <c r="T330" s="206"/>
      <c r="U330" s="206"/>
      <c r="V330" s="206"/>
      <c r="W330" s="206"/>
      <c r="X330" s="206"/>
      <c r="Y330" s="206"/>
      <c r="Z330" s="206"/>
      <c r="AA330" s="206"/>
      <c r="AB330" s="206"/>
      <c r="AC330" s="206"/>
      <c r="AD330" s="206"/>
      <c r="AE330" s="206"/>
      <c r="AF330" s="206"/>
      <c r="AG330" s="206"/>
      <c r="AI330" s="203">
        <v>0</v>
      </c>
      <c r="AJ330" s="203">
        <v>0</v>
      </c>
      <c r="AK330" s="203">
        <v>0</v>
      </c>
      <c r="AL330" s="203">
        <v>0</v>
      </c>
      <c r="AM330" s="203">
        <v>0</v>
      </c>
      <c r="AN330" s="203">
        <v>0</v>
      </c>
      <c r="AO330" s="203">
        <v>0</v>
      </c>
      <c r="AP330" s="203">
        <v>0</v>
      </c>
      <c r="AQ330" s="203">
        <v>0</v>
      </c>
      <c r="AR330" s="203">
        <v>0</v>
      </c>
      <c r="AT330" s="203"/>
      <c r="AU330" s="178"/>
      <c r="AV330" s="178"/>
      <c r="AW330" s="178"/>
      <c r="AX330" s="178"/>
      <c r="AY330" s="178"/>
      <c r="AZ330" s="178"/>
      <c r="BA330" s="178"/>
      <c r="BB330" s="178"/>
    </row>
    <row r="331" spans="1:54" x14ac:dyDescent="0.2">
      <c r="A331" s="178" t="s">
        <v>27</v>
      </c>
      <c r="B331" s="178" t="s">
        <v>1704</v>
      </c>
      <c r="C331" s="178" t="s">
        <v>1705</v>
      </c>
      <c r="D331" s="177" t="s">
        <v>26</v>
      </c>
      <c r="E331" s="178" t="s">
        <v>60</v>
      </c>
      <c r="F331" s="178" t="s">
        <v>43</v>
      </c>
      <c r="G331" s="204">
        <v>2010</v>
      </c>
      <c r="H331" s="202">
        <v>10</v>
      </c>
      <c r="I331" s="205">
        <v>7.62</v>
      </c>
      <c r="J331" s="205">
        <v>0.59</v>
      </c>
      <c r="K331" s="178">
        <v>1</v>
      </c>
      <c r="L331" s="178">
        <v>0.1</v>
      </c>
      <c r="M331" s="178">
        <v>0.1</v>
      </c>
      <c r="N331" s="178">
        <v>0.1</v>
      </c>
      <c r="O331" s="178">
        <v>0.1</v>
      </c>
      <c r="P331" s="178">
        <v>0.1</v>
      </c>
      <c r="Q331" s="178"/>
      <c r="R331" s="178">
        <v>0.45</v>
      </c>
      <c r="S331" s="203"/>
      <c r="T331" s="203"/>
      <c r="U331" s="203"/>
      <c r="V331" s="203"/>
      <c r="W331" s="203"/>
      <c r="X331" s="203"/>
      <c r="Y331" s="203"/>
      <c r="Z331" s="203"/>
      <c r="AA331" s="203"/>
      <c r="AB331" s="203"/>
      <c r="AC331" s="203"/>
      <c r="AD331" s="203"/>
      <c r="AE331" s="203"/>
      <c r="AF331" s="203"/>
      <c r="AG331" s="203"/>
      <c r="AI331" s="203"/>
      <c r="AJ331" s="203"/>
      <c r="AK331" s="203">
        <v>0</v>
      </c>
      <c r="AL331" s="203">
        <v>0</v>
      </c>
      <c r="AM331" s="203">
        <v>0</v>
      </c>
      <c r="AN331" s="203">
        <v>0</v>
      </c>
      <c r="AO331" s="203">
        <v>0</v>
      </c>
      <c r="AP331" s="203">
        <v>0</v>
      </c>
      <c r="AQ331" s="203">
        <v>0</v>
      </c>
      <c r="AR331" s="203">
        <v>0</v>
      </c>
      <c r="AT331" s="203"/>
      <c r="AU331" s="178"/>
      <c r="AV331" s="178"/>
      <c r="AW331" s="178"/>
      <c r="AX331" s="178"/>
      <c r="AY331" s="178"/>
      <c r="AZ331" s="178"/>
      <c r="BA331" s="178"/>
      <c r="BB331" s="178"/>
    </row>
    <row r="332" spans="1:54" x14ac:dyDescent="0.2">
      <c r="A332" s="178" t="s">
        <v>27</v>
      </c>
      <c r="B332" s="178" t="s">
        <v>1706</v>
      </c>
      <c r="C332" s="178" t="s">
        <v>1707</v>
      </c>
      <c r="D332" s="177" t="s">
        <v>26</v>
      </c>
      <c r="E332" s="178" t="s">
        <v>60</v>
      </c>
      <c r="F332" s="178" t="s">
        <v>43</v>
      </c>
      <c r="G332" s="204">
        <v>2015</v>
      </c>
      <c r="H332" s="202">
        <v>10</v>
      </c>
      <c r="I332" s="205">
        <v>7.79</v>
      </c>
      <c r="J332" s="205">
        <v>0.62</v>
      </c>
      <c r="K332" s="178">
        <v>1</v>
      </c>
      <c r="L332" s="178">
        <v>0.1</v>
      </c>
      <c r="M332" s="178">
        <v>0.1</v>
      </c>
      <c r="N332" s="178">
        <v>0.1</v>
      </c>
      <c r="O332" s="178">
        <v>0.1</v>
      </c>
      <c r="P332" s="178">
        <v>0.1</v>
      </c>
      <c r="Q332" s="178"/>
      <c r="R332" s="178">
        <v>0.45</v>
      </c>
      <c r="S332" s="203"/>
      <c r="T332" s="203"/>
      <c r="U332" s="203"/>
      <c r="V332" s="203"/>
      <c r="W332" s="203"/>
      <c r="X332" s="203"/>
      <c r="Y332" s="203"/>
      <c r="Z332" s="203"/>
      <c r="AA332" s="203"/>
      <c r="AB332" s="203"/>
      <c r="AC332" s="203"/>
      <c r="AD332" s="203"/>
      <c r="AE332" s="203"/>
      <c r="AF332" s="203"/>
      <c r="AG332" s="203"/>
      <c r="AI332" s="203"/>
      <c r="AJ332" s="203"/>
      <c r="AK332" s="203"/>
      <c r="AL332" s="203"/>
      <c r="AM332" s="203"/>
      <c r="AN332" s="203"/>
      <c r="AO332" s="203"/>
      <c r="AP332" s="203"/>
      <c r="AQ332" s="203"/>
      <c r="AR332" s="203"/>
      <c r="AT332" s="203"/>
      <c r="AU332" s="178"/>
      <c r="AV332" s="178"/>
      <c r="AW332" s="178"/>
      <c r="AX332" s="178"/>
      <c r="AY332" s="178"/>
      <c r="AZ332" s="178"/>
      <c r="BA332" s="178"/>
      <c r="BB332" s="178"/>
    </row>
    <row r="333" spans="1:54" x14ac:dyDescent="0.2">
      <c r="A333" s="178" t="s">
        <v>27</v>
      </c>
      <c r="B333" s="178" t="s">
        <v>1708</v>
      </c>
      <c r="C333" s="178" t="s">
        <v>1709</v>
      </c>
      <c r="D333" s="177" t="s">
        <v>26</v>
      </c>
      <c r="E333" s="178" t="s">
        <v>60</v>
      </c>
      <c r="F333" s="178" t="s">
        <v>43</v>
      </c>
      <c r="G333" s="204">
        <v>2010</v>
      </c>
      <c r="H333" s="202">
        <v>10</v>
      </c>
      <c r="I333" s="205">
        <v>10.59</v>
      </c>
      <c r="J333" s="205">
        <v>0.67</v>
      </c>
      <c r="K333" s="178">
        <v>1</v>
      </c>
      <c r="L333" s="178">
        <v>0.1</v>
      </c>
      <c r="M333" s="178">
        <v>0.1</v>
      </c>
      <c r="N333" s="178">
        <v>0.1</v>
      </c>
      <c r="O333" s="178">
        <v>0.1</v>
      </c>
      <c r="P333" s="178">
        <v>0.1</v>
      </c>
      <c r="Q333" s="178"/>
      <c r="R333" s="178">
        <v>0.45</v>
      </c>
      <c r="S333" s="203"/>
      <c r="T333" s="203"/>
      <c r="U333" s="203"/>
      <c r="V333" s="203"/>
      <c r="W333" s="203"/>
      <c r="X333" s="203"/>
      <c r="Y333" s="203"/>
      <c r="Z333" s="203"/>
      <c r="AA333" s="203"/>
      <c r="AB333" s="203"/>
      <c r="AC333" s="203"/>
      <c r="AD333" s="203"/>
      <c r="AE333" s="203"/>
      <c r="AF333" s="203"/>
      <c r="AG333" s="203"/>
      <c r="AI333" s="203"/>
      <c r="AJ333" s="203"/>
      <c r="AK333" s="203"/>
      <c r="AL333" s="203"/>
      <c r="AM333" s="203"/>
      <c r="AN333" s="203"/>
      <c r="AO333" s="203"/>
      <c r="AP333" s="203"/>
      <c r="AQ333" s="203"/>
      <c r="AR333" s="203"/>
      <c r="AT333" s="203"/>
      <c r="AU333" s="178"/>
      <c r="AV333" s="178"/>
      <c r="AW333" s="178"/>
      <c r="AX333" s="178"/>
      <c r="AY333" s="178"/>
      <c r="AZ333" s="178"/>
      <c r="BA333" s="178"/>
      <c r="BB333" s="178"/>
    </row>
    <row r="334" spans="1:54" x14ac:dyDescent="0.2">
      <c r="A334" s="178" t="s">
        <v>27</v>
      </c>
      <c r="B334" s="178" t="s">
        <v>1710</v>
      </c>
      <c r="C334" s="178" t="s">
        <v>1711</v>
      </c>
      <c r="D334" s="177" t="s">
        <v>26</v>
      </c>
      <c r="E334" s="178" t="s">
        <v>60</v>
      </c>
      <c r="F334" s="178" t="s">
        <v>43</v>
      </c>
      <c r="G334" s="204">
        <v>2010</v>
      </c>
      <c r="H334" s="202">
        <v>10</v>
      </c>
      <c r="I334" s="205">
        <v>18.63</v>
      </c>
      <c r="J334" s="205">
        <v>0.82</v>
      </c>
      <c r="K334" s="178">
        <v>1</v>
      </c>
      <c r="L334" s="178">
        <v>0.1</v>
      </c>
      <c r="M334" s="178">
        <v>0.1</v>
      </c>
      <c r="N334" s="178">
        <v>0.1</v>
      </c>
      <c r="O334" s="178">
        <v>0.1</v>
      </c>
      <c r="P334" s="178">
        <v>0.1</v>
      </c>
      <c r="Q334" s="178"/>
      <c r="R334" s="178">
        <v>0.6</v>
      </c>
      <c r="S334" s="203"/>
      <c r="T334" s="203"/>
      <c r="U334" s="203"/>
      <c r="V334" s="203"/>
      <c r="W334" s="203"/>
      <c r="X334" s="203"/>
      <c r="Y334" s="203"/>
      <c r="Z334" s="203"/>
      <c r="AA334" s="203"/>
      <c r="AB334" s="203"/>
      <c r="AC334" s="203"/>
      <c r="AD334" s="203"/>
      <c r="AE334" s="203"/>
      <c r="AF334" s="203"/>
      <c r="AG334" s="203"/>
      <c r="AI334" s="203"/>
      <c r="AJ334" s="203"/>
      <c r="AK334" s="203">
        <v>0</v>
      </c>
      <c r="AL334" s="203">
        <v>0</v>
      </c>
      <c r="AM334" s="203">
        <v>0</v>
      </c>
      <c r="AN334" s="203">
        <v>0</v>
      </c>
      <c r="AO334" s="203">
        <v>0</v>
      </c>
      <c r="AP334" s="203">
        <v>0</v>
      </c>
      <c r="AQ334" s="203">
        <v>0</v>
      </c>
      <c r="AR334" s="203">
        <v>0</v>
      </c>
      <c r="AT334" s="203"/>
      <c r="AU334" s="178"/>
      <c r="AV334" s="178"/>
      <c r="AW334" s="178"/>
      <c r="AX334" s="178"/>
      <c r="AY334" s="178"/>
      <c r="AZ334" s="178"/>
      <c r="BA334" s="178"/>
      <c r="BB334" s="178"/>
    </row>
    <row r="335" spans="1:54" x14ac:dyDescent="0.2">
      <c r="A335" s="178" t="s">
        <v>27</v>
      </c>
      <c r="B335" s="178" t="s">
        <v>1712</v>
      </c>
      <c r="C335" s="178" t="s">
        <v>1713</v>
      </c>
      <c r="D335" s="177" t="s">
        <v>26</v>
      </c>
      <c r="E335" s="178" t="s">
        <v>60</v>
      </c>
      <c r="F335" s="178" t="s">
        <v>43</v>
      </c>
      <c r="G335" s="204">
        <v>2020</v>
      </c>
      <c r="H335" s="202">
        <v>10</v>
      </c>
      <c r="I335" s="205">
        <v>17.78</v>
      </c>
      <c r="J335" s="205">
        <v>0.9</v>
      </c>
      <c r="K335" s="178">
        <v>1</v>
      </c>
      <c r="L335" s="178">
        <v>0.1</v>
      </c>
      <c r="M335" s="178">
        <v>0.1</v>
      </c>
      <c r="N335" s="178">
        <v>0.1</v>
      </c>
      <c r="O335" s="178">
        <v>0.1</v>
      </c>
      <c r="P335" s="178">
        <v>0.1</v>
      </c>
      <c r="Q335" s="178"/>
      <c r="R335" s="178">
        <v>0.6</v>
      </c>
      <c r="S335" s="203"/>
      <c r="T335" s="203"/>
      <c r="U335" s="203"/>
      <c r="V335" s="203"/>
      <c r="W335" s="203"/>
      <c r="X335" s="203"/>
      <c r="Y335" s="203"/>
      <c r="Z335" s="203"/>
      <c r="AA335" s="203"/>
      <c r="AB335" s="203"/>
      <c r="AC335" s="203"/>
      <c r="AD335" s="203"/>
      <c r="AE335" s="203"/>
      <c r="AF335" s="203"/>
      <c r="AG335" s="203"/>
      <c r="AI335" s="203"/>
      <c r="AJ335" s="203"/>
      <c r="AK335" s="203"/>
      <c r="AL335" s="203"/>
      <c r="AM335" s="203"/>
      <c r="AN335" s="203"/>
      <c r="AO335" s="203"/>
      <c r="AP335" s="203"/>
      <c r="AQ335" s="203"/>
      <c r="AR335" s="203"/>
      <c r="AT335" s="203"/>
      <c r="AU335" s="178"/>
      <c r="AV335" s="178"/>
      <c r="AW335" s="178"/>
      <c r="AX335" s="178"/>
      <c r="AY335" s="178"/>
      <c r="AZ335" s="178"/>
      <c r="BA335" s="178"/>
      <c r="BB335" s="178"/>
    </row>
    <row r="336" spans="1:54" x14ac:dyDescent="0.2">
      <c r="A336" s="178" t="s">
        <v>27</v>
      </c>
      <c r="B336" s="178" t="s">
        <v>1714</v>
      </c>
      <c r="C336" s="178" t="s">
        <v>1715</v>
      </c>
      <c r="D336" s="177" t="s">
        <v>26</v>
      </c>
      <c r="E336" s="178" t="s">
        <v>60</v>
      </c>
      <c r="F336" s="178" t="s">
        <v>43</v>
      </c>
      <c r="G336" s="204">
        <v>2010</v>
      </c>
      <c r="H336" s="202">
        <v>10</v>
      </c>
      <c r="I336" s="205">
        <v>13.55</v>
      </c>
      <c r="J336" s="205">
        <v>0.85</v>
      </c>
      <c r="K336" s="178">
        <v>1</v>
      </c>
      <c r="L336" s="178">
        <v>0.1</v>
      </c>
      <c r="M336" s="178">
        <v>0.1</v>
      </c>
      <c r="N336" s="178">
        <v>0.1</v>
      </c>
      <c r="O336" s="178">
        <v>0.1</v>
      </c>
      <c r="P336" s="178">
        <v>0.1</v>
      </c>
      <c r="Q336" s="178"/>
      <c r="R336" s="178">
        <v>0.6</v>
      </c>
      <c r="S336" s="203"/>
      <c r="T336" s="203"/>
      <c r="U336" s="203"/>
      <c r="V336" s="203"/>
      <c r="W336" s="203"/>
      <c r="X336" s="203"/>
      <c r="Y336" s="203"/>
      <c r="Z336" s="203"/>
      <c r="AA336" s="203"/>
      <c r="AB336" s="203"/>
      <c r="AC336" s="203"/>
      <c r="AD336" s="203"/>
      <c r="AE336" s="203"/>
      <c r="AF336" s="203"/>
      <c r="AG336" s="203"/>
      <c r="AI336" s="203"/>
      <c r="AJ336" s="203">
        <v>0</v>
      </c>
      <c r="AK336" s="203">
        <v>0</v>
      </c>
      <c r="AL336" s="203">
        <v>0</v>
      </c>
      <c r="AM336" s="203">
        <v>0</v>
      </c>
      <c r="AN336" s="203">
        <v>0</v>
      </c>
      <c r="AO336" s="203">
        <v>0</v>
      </c>
      <c r="AP336" s="203">
        <v>0</v>
      </c>
      <c r="AQ336" s="203">
        <v>0</v>
      </c>
      <c r="AR336" s="203">
        <v>0</v>
      </c>
      <c r="AT336" s="203"/>
      <c r="AU336" s="178"/>
      <c r="AV336" s="178"/>
      <c r="AW336" s="178"/>
      <c r="AX336" s="178"/>
      <c r="AY336" s="178"/>
      <c r="AZ336" s="178"/>
      <c r="BA336" s="178"/>
      <c r="BB336" s="178"/>
    </row>
    <row r="337" spans="1:44" x14ac:dyDescent="0.2">
      <c r="A337" s="178" t="s">
        <v>27</v>
      </c>
      <c r="B337" s="178" t="s">
        <v>1716</v>
      </c>
      <c r="C337" s="178" t="s">
        <v>1717</v>
      </c>
      <c r="D337" s="177" t="s">
        <v>26</v>
      </c>
      <c r="E337" s="178" t="s">
        <v>60</v>
      </c>
      <c r="F337" s="178" t="s">
        <v>43</v>
      </c>
      <c r="G337" s="204">
        <v>2020</v>
      </c>
      <c r="H337" s="202">
        <v>10</v>
      </c>
      <c r="I337" s="205">
        <v>18.21</v>
      </c>
      <c r="J337" s="205">
        <v>0.85</v>
      </c>
      <c r="K337" s="178">
        <v>1</v>
      </c>
      <c r="L337" s="178">
        <v>0.1</v>
      </c>
      <c r="M337" s="178">
        <v>0.1</v>
      </c>
      <c r="N337" s="178">
        <v>0.1</v>
      </c>
      <c r="O337" s="178">
        <v>0.1</v>
      </c>
      <c r="P337" s="178">
        <v>0.1</v>
      </c>
      <c r="Q337" s="178"/>
      <c r="R337" s="178">
        <v>0.6</v>
      </c>
      <c r="S337" s="203"/>
      <c r="T337" s="203"/>
      <c r="U337" s="203"/>
      <c r="V337" s="203"/>
      <c r="W337" s="203"/>
      <c r="X337" s="203"/>
      <c r="Y337" s="203"/>
      <c r="Z337" s="203"/>
      <c r="AA337" s="203"/>
      <c r="AB337" s="203"/>
      <c r="AC337" s="203"/>
      <c r="AD337" s="203"/>
      <c r="AE337" s="203"/>
      <c r="AF337" s="203"/>
      <c r="AG337" s="203"/>
      <c r="AI337" s="203"/>
      <c r="AJ337" s="203"/>
      <c r="AK337" s="203"/>
      <c r="AL337" s="203"/>
      <c r="AM337" s="203"/>
      <c r="AN337" s="203"/>
      <c r="AO337" s="203"/>
      <c r="AP337" s="203"/>
      <c r="AQ337" s="203"/>
      <c r="AR337" s="203"/>
    </row>
    <row r="338" spans="1:44" ht="15.75" customHeight="1" x14ac:dyDescent="0.2">
      <c r="A338" s="188" t="s">
        <v>465</v>
      </c>
      <c r="B338" s="186"/>
      <c r="C338" s="186"/>
      <c r="D338" s="186"/>
      <c r="E338" s="188"/>
      <c r="F338" s="188"/>
      <c r="G338" s="211"/>
      <c r="H338" s="212"/>
      <c r="I338" s="212"/>
      <c r="J338" s="213"/>
      <c r="K338" s="212"/>
      <c r="L338" s="212"/>
      <c r="M338" s="212"/>
      <c r="N338" s="212"/>
      <c r="O338" s="212"/>
      <c r="P338" s="212"/>
      <c r="Q338" s="212"/>
      <c r="R338" s="213"/>
      <c r="S338" s="214"/>
      <c r="T338" s="214"/>
      <c r="U338" s="214"/>
      <c r="V338" s="214"/>
      <c r="W338" s="214"/>
      <c r="X338" s="214"/>
      <c r="Y338" s="214"/>
      <c r="Z338" s="214"/>
      <c r="AA338" s="214"/>
      <c r="AB338" s="214"/>
      <c r="AC338" s="214"/>
      <c r="AD338" s="214"/>
      <c r="AE338" s="214"/>
      <c r="AF338" s="214"/>
      <c r="AG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5"/>
    </row>
    <row r="339" spans="1:44" x14ac:dyDescent="0.2">
      <c r="A339" s="178" t="s">
        <v>27</v>
      </c>
      <c r="B339" s="178" t="s">
        <v>466</v>
      </c>
      <c r="C339" s="178" t="s">
        <v>467</v>
      </c>
      <c r="D339" s="177" t="s">
        <v>26</v>
      </c>
      <c r="E339" s="178" t="s">
        <v>47</v>
      </c>
      <c r="F339" s="178"/>
      <c r="G339" s="204">
        <v>2010</v>
      </c>
      <c r="H339" s="202">
        <v>15</v>
      </c>
      <c r="I339" s="205">
        <v>61.79</v>
      </c>
      <c r="J339" s="205">
        <v>1</v>
      </c>
      <c r="K339" s="178">
        <v>0.5</v>
      </c>
      <c r="L339" s="205">
        <v>0.1</v>
      </c>
      <c r="M339" s="205">
        <v>0.1</v>
      </c>
      <c r="N339" s="205">
        <v>0.1</v>
      </c>
      <c r="O339" s="205">
        <v>0.1</v>
      </c>
      <c r="P339" s="205">
        <v>0.1</v>
      </c>
      <c r="Q339" s="178"/>
      <c r="R339" s="178">
        <v>0.45</v>
      </c>
      <c r="S339" s="203"/>
      <c r="T339" s="203"/>
      <c r="U339" s="203"/>
      <c r="V339" s="203"/>
      <c r="W339" s="203"/>
      <c r="X339" s="203"/>
      <c r="Y339" s="203"/>
      <c r="Z339" s="203"/>
      <c r="AA339" s="203"/>
      <c r="AB339" s="203"/>
      <c r="AC339" s="203"/>
      <c r="AD339" s="203"/>
      <c r="AE339" s="203"/>
      <c r="AF339" s="203"/>
      <c r="AG339" s="203"/>
      <c r="AI339" s="203"/>
      <c r="AJ339" s="203"/>
      <c r="AK339" s="203">
        <v>0</v>
      </c>
      <c r="AL339" s="203">
        <v>0</v>
      </c>
      <c r="AM339" s="203">
        <v>0</v>
      </c>
      <c r="AN339" s="203">
        <v>0</v>
      </c>
      <c r="AO339" s="203">
        <v>0</v>
      </c>
      <c r="AP339" s="203">
        <v>0</v>
      </c>
      <c r="AQ339" s="203">
        <v>0</v>
      </c>
      <c r="AR339" s="203">
        <v>0</v>
      </c>
    </row>
    <row r="340" spans="1:44" x14ac:dyDescent="0.2">
      <c r="A340" s="178" t="s">
        <v>27</v>
      </c>
      <c r="B340" s="178"/>
      <c r="C340" s="178"/>
      <c r="D340" s="177"/>
      <c r="E340" s="178" t="s">
        <v>139</v>
      </c>
      <c r="F340" s="178"/>
      <c r="G340" s="204"/>
      <c r="H340" s="202"/>
      <c r="I340" s="205"/>
      <c r="J340" s="205"/>
      <c r="K340" s="178">
        <v>0.5</v>
      </c>
      <c r="L340" s="205"/>
      <c r="M340" s="205"/>
      <c r="N340" s="205"/>
      <c r="O340" s="205"/>
      <c r="P340" s="205"/>
      <c r="Q340" s="178"/>
      <c r="R340" s="178"/>
      <c r="S340" s="203"/>
      <c r="T340" s="203"/>
      <c r="U340" s="203"/>
      <c r="V340" s="203"/>
      <c r="W340" s="203"/>
      <c r="X340" s="203"/>
      <c r="Y340" s="203"/>
      <c r="Z340" s="203"/>
      <c r="AA340" s="203"/>
      <c r="AB340" s="203"/>
      <c r="AC340" s="203"/>
      <c r="AD340" s="203"/>
      <c r="AE340" s="203"/>
      <c r="AF340" s="203"/>
      <c r="AG340" s="203"/>
      <c r="AI340" s="203"/>
      <c r="AJ340" s="203"/>
      <c r="AK340" s="203"/>
      <c r="AL340" s="203"/>
      <c r="AM340" s="203"/>
      <c r="AN340" s="203"/>
      <c r="AO340" s="203"/>
      <c r="AP340" s="203"/>
      <c r="AQ340" s="203"/>
      <c r="AR340" s="203"/>
    </row>
    <row r="341" spans="1:44" x14ac:dyDescent="0.2">
      <c r="A341" s="178" t="s">
        <v>27</v>
      </c>
      <c r="B341" s="178"/>
      <c r="C341" s="178"/>
      <c r="D341" s="177"/>
      <c r="E341" s="178"/>
      <c r="F341" s="178" t="s">
        <v>43</v>
      </c>
      <c r="G341" s="204"/>
      <c r="H341" s="202"/>
      <c r="I341" s="205"/>
      <c r="J341" s="205"/>
      <c r="K341" s="178"/>
      <c r="L341" s="205"/>
      <c r="M341" s="205"/>
      <c r="N341" s="205"/>
      <c r="O341" s="205"/>
      <c r="P341" s="205"/>
      <c r="Q341" s="178"/>
      <c r="R341" s="178"/>
      <c r="S341" s="203"/>
      <c r="T341" s="203"/>
      <c r="U341" s="203"/>
      <c r="V341" s="203"/>
      <c r="W341" s="203"/>
      <c r="X341" s="203"/>
      <c r="Y341" s="203"/>
      <c r="Z341" s="203"/>
      <c r="AA341" s="203"/>
      <c r="AB341" s="203"/>
      <c r="AC341" s="203"/>
      <c r="AD341" s="203"/>
      <c r="AE341" s="203"/>
      <c r="AF341" s="203"/>
      <c r="AG341" s="203"/>
      <c r="AI341" s="203"/>
      <c r="AJ341" s="203"/>
      <c r="AK341" s="203"/>
      <c r="AL341" s="203"/>
      <c r="AM341" s="203"/>
      <c r="AN341" s="203"/>
      <c r="AO341" s="203"/>
      <c r="AP341" s="203"/>
      <c r="AQ341" s="203"/>
      <c r="AR341" s="203"/>
    </row>
    <row r="342" spans="1:44" x14ac:dyDescent="0.2">
      <c r="A342" s="178" t="s">
        <v>27</v>
      </c>
      <c r="B342" s="178" t="s">
        <v>1718</v>
      </c>
      <c r="C342" s="178" t="s">
        <v>1719</v>
      </c>
      <c r="D342" s="177" t="s">
        <v>26</v>
      </c>
      <c r="E342" s="178" t="s">
        <v>47</v>
      </c>
      <c r="F342" s="178"/>
      <c r="G342" s="204">
        <v>2015</v>
      </c>
      <c r="H342" s="202">
        <v>15</v>
      </c>
      <c r="I342" s="205">
        <v>61.79</v>
      </c>
      <c r="J342" s="205">
        <v>1</v>
      </c>
      <c r="K342" s="178">
        <v>0.44</v>
      </c>
      <c r="L342" s="205">
        <v>0.1</v>
      </c>
      <c r="M342" s="205">
        <v>0.1</v>
      </c>
      <c r="N342" s="205">
        <v>0.1</v>
      </c>
      <c r="O342" s="205">
        <v>0.1</v>
      </c>
      <c r="P342" s="205">
        <v>0.1</v>
      </c>
      <c r="Q342" s="178"/>
      <c r="R342" s="178">
        <v>0.45</v>
      </c>
      <c r="S342" s="203"/>
      <c r="T342" s="203"/>
      <c r="U342" s="203"/>
      <c r="V342" s="203"/>
      <c r="W342" s="203"/>
      <c r="X342" s="203"/>
      <c r="Y342" s="203"/>
      <c r="Z342" s="203"/>
      <c r="AA342" s="203"/>
      <c r="AB342" s="203"/>
      <c r="AC342" s="203"/>
      <c r="AD342" s="203"/>
      <c r="AE342" s="203"/>
      <c r="AF342" s="203"/>
      <c r="AG342" s="203"/>
      <c r="AI342" s="203"/>
      <c r="AJ342" s="203"/>
      <c r="AK342" s="203"/>
      <c r="AL342" s="203"/>
      <c r="AM342" s="203"/>
      <c r="AN342" s="203"/>
      <c r="AO342" s="203"/>
      <c r="AP342" s="203"/>
      <c r="AQ342" s="203"/>
      <c r="AR342" s="203"/>
    </row>
    <row r="343" spans="1:44" x14ac:dyDescent="0.2">
      <c r="A343" s="178" t="s">
        <v>27</v>
      </c>
      <c r="B343" s="178"/>
      <c r="C343" s="178"/>
      <c r="D343" s="177"/>
      <c r="E343" s="178" t="s">
        <v>139</v>
      </c>
      <c r="F343" s="178"/>
      <c r="G343" s="204"/>
      <c r="H343" s="202"/>
      <c r="I343" s="205"/>
      <c r="J343" s="205"/>
      <c r="K343" s="178">
        <v>0.56000000000000005</v>
      </c>
      <c r="L343" s="205"/>
      <c r="M343" s="205"/>
      <c r="N343" s="205"/>
      <c r="O343" s="205"/>
      <c r="P343" s="205"/>
      <c r="Q343" s="178"/>
      <c r="R343" s="178"/>
      <c r="S343" s="203"/>
      <c r="T343" s="203"/>
      <c r="U343" s="203"/>
      <c r="V343" s="203"/>
      <c r="W343" s="203"/>
      <c r="X343" s="203"/>
      <c r="Y343" s="203"/>
      <c r="Z343" s="203"/>
      <c r="AA343" s="203"/>
      <c r="AB343" s="203"/>
      <c r="AC343" s="203"/>
      <c r="AD343" s="203"/>
      <c r="AE343" s="203"/>
      <c r="AF343" s="203"/>
      <c r="AG343" s="203"/>
      <c r="AI343" s="203"/>
      <c r="AJ343" s="203"/>
      <c r="AK343" s="203"/>
      <c r="AL343" s="203"/>
      <c r="AM343" s="203"/>
      <c r="AN343" s="203"/>
      <c r="AO343" s="203"/>
      <c r="AP343" s="203"/>
      <c r="AQ343" s="203"/>
      <c r="AR343" s="203"/>
    </row>
    <row r="344" spans="1:44" x14ac:dyDescent="0.2">
      <c r="A344" s="178" t="s">
        <v>27</v>
      </c>
      <c r="B344" s="178"/>
      <c r="C344" s="178"/>
      <c r="D344" s="177"/>
      <c r="E344" s="178"/>
      <c r="F344" s="178" t="s">
        <v>43</v>
      </c>
      <c r="G344" s="204"/>
      <c r="H344" s="202"/>
      <c r="I344" s="205"/>
      <c r="J344" s="205"/>
      <c r="K344" s="178"/>
      <c r="L344" s="205"/>
      <c r="M344" s="205"/>
      <c r="N344" s="205"/>
      <c r="O344" s="205"/>
      <c r="P344" s="205"/>
      <c r="Q344" s="178"/>
      <c r="R344" s="178"/>
      <c r="S344" s="203"/>
      <c r="T344" s="203"/>
      <c r="U344" s="203"/>
      <c r="V344" s="203"/>
      <c r="W344" s="203"/>
      <c r="X344" s="203"/>
      <c r="Y344" s="203"/>
      <c r="Z344" s="203"/>
      <c r="AA344" s="203"/>
      <c r="AB344" s="203"/>
      <c r="AC344" s="203"/>
      <c r="AD344" s="203"/>
      <c r="AE344" s="203"/>
      <c r="AF344" s="203"/>
      <c r="AG344" s="203"/>
      <c r="AI344" s="203"/>
      <c r="AJ344" s="203"/>
      <c r="AK344" s="203"/>
      <c r="AL344" s="203"/>
      <c r="AM344" s="203"/>
      <c r="AN344" s="203"/>
      <c r="AO344" s="203"/>
      <c r="AP344" s="203"/>
      <c r="AQ344" s="203"/>
      <c r="AR344" s="203"/>
    </row>
    <row r="345" spans="1:44" x14ac:dyDescent="0.2">
      <c r="A345" s="178" t="s">
        <v>27</v>
      </c>
      <c r="B345" s="178" t="s">
        <v>1720</v>
      </c>
      <c r="C345" s="178" t="s">
        <v>1721</v>
      </c>
      <c r="D345" s="177" t="s">
        <v>26</v>
      </c>
      <c r="E345" s="178" t="s">
        <v>47</v>
      </c>
      <c r="F345" s="178"/>
      <c r="G345" s="204">
        <v>2020</v>
      </c>
      <c r="H345" s="202">
        <v>15</v>
      </c>
      <c r="I345" s="205">
        <v>66.73</v>
      </c>
      <c r="J345" s="205">
        <v>1</v>
      </c>
      <c r="K345" s="178">
        <v>0.44</v>
      </c>
      <c r="L345" s="205">
        <v>0.1</v>
      </c>
      <c r="M345" s="205">
        <v>0.1</v>
      </c>
      <c r="N345" s="205">
        <v>0.1</v>
      </c>
      <c r="O345" s="205">
        <v>0.1</v>
      </c>
      <c r="P345" s="205">
        <v>0.1</v>
      </c>
      <c r="Q345" s="178"/>
      <c r="R345" s="178">
        <v>0.45</v>
      </c>
      <c r="S345" s="203"/>
      <c r="T345" s="203"/>
      <c r="U345" s="203"/>
      <c r="V345" s="203"/>
      <c r="W345" s="203"/>
      <c r="X345" s="203"/>
      <c r="Y345" s="203"/>
      <c r="Z345" s="203"/>
      <c r="AA345" s="203"/>
      <c r="AB345" s="203"/>
      <c r="AC345" s="203"/>
      <c r="AD345" s="203"/>
      <c r="AE345" s="203"/>
      <c r="AF345" s="203"/>
      <c r="AG345" s="203"/>
      <c r="AI345" s="203"/>
      <c r="AJ345" s="203"/>
      <c r="AK345" s="203"/>
      <c r="AL345" s="203"/>
      <c r="AM345" s="203"/>
      <c r="AN345" s="203"/>
      <c r="AO345" s="203"/>
      <c r="AP345" s="203"/>
      <c r="AQ345" s="203"/>
      <c r="AR345" s="203"/>
    </row>
    <row r="346" spans="1:44" x14ac:dyDescent="0.2">
      <c r="A346" s="178" t="s">
        <v>27</v>
      </c>
      <c r="B346" s="178"/>
      <c r="C346" s="178"/>
      <c r="D346" s="177"/>
      <c r="E346" s="178" t="s">
        <v>139</v>
      </c>
      <c r="F346" s="178"/>
      <c r="G346" s="204"/>
      <c r="H346" s="202"/>
      <c r="I346" s="205"/>
      <c r="J346" s="205"/>
      <c r="K346" s="178">
        <v>0.56000000000000005</v>
      </c>
      <c r="L346" s="205"/>
      <c r="M346" s="205"/>
      <c r="N346" s="205"/>
      <c r="O346" s="205"/>
      <c r="P346" s="205"/>
      <c r="Q346" s="178"/>
      <c r="R346" s="178"/>
      <c r="S346" s="203"/>
      <c r="T346" s="203"/>
      <c r="U346" s="203"/>
      <c r="V346" s="203"/>
      <c r="W346" s="203"/>
      <c r="X346" s="203"/>
      <c r="Y346" s="203"/>
      <c r="Z346" s="203"/>
      <c r="AA346" s="203"/>
      <c r="AB346" s="203"/>
      <c r="AC346" s="203"/>
      <c r="AD346" s="203"/>
      <c r="AE346" s="203"/>
      <c r="AF346" s="203"/>
      <c r="AG346" s="203"/>
      <c r="AI346" s="203"/>
      <c r="AJ346" s="203"/>
      <c r="AK346" s="203"/>
      <c r="AL346" s="203"/>
      <c r="AM346" s="203"/>
      <c r="AN346" s="203"/>
      <c r="AO346" s="203"/>
      <c r="AP346" s="203"/>
      <c r="AQ346" s="203"/>
      <c r="AR346" s="203"/>
    </row>
    <row r="347" spans="1:44" x14ac:dyDescent="0.2">
      <c r="A347" s="178" t="s">
        <v>27</v>
      </c>
      <c r="B347" s="178"/>
      <c r="C347" s="178"/>
      <c r="D347" s="177"/>
      <c r="E347" s="178"/>
      <c r="F347" s="178" t="s">
        <v>43</v>
      </c>
      <c r="G347" s="204"/>
      <c r="H347" s="202"/>
      <c r="I347" s="205"/>
      <c r="J347" s="205"/>
      <c r="K347" s="178"/>
      <c r="L347" s="205"/>
      <c r="M347" s="205"/>
      <c r="N347" s="205"/>
      <c r="O347" s="205"/>
      <c r="P347" s="205"/>
      <c r="Q347" s="178"/>
      <c r="R347" s="178"/>
      <c r="S347" s="203"/>
      <c r="T347" s="203"/>
      <c r="U347" s="203"/>
      <c r="V347" s="203"/>
      <c r="W347" s="203"/>
      <c r="X347" s="203"/>
      <c r="Y347" s="203"/>
      <c r="Z347" s="203"/>
      <c r="AA347" s="203"/>
      <c r="AB347" s="203"/>
      <c r="AC347" s="203"/>
      <c r="AD347" s="203"/>
      <c r="AE347" s="203"/>
      <c r="AF347" s="203"/>
      <c r="AG347" s="203"/>
      <c r="AI347" s="203"/>
      <c r="AJ347" s="203"/>
      <c r="AK347" s="203"/>
      <c r="AL347" s="203"/>
      <c r="AM347" s="203"/>
      <c r="AN347" s="203"/>
      <c r="AO347" s="203"/>
      <c r="AP347" s="203"/>
      <c r="AQ347" s="203"/>
      <c r="AR347" s="203"/>
    </row>
    <row r="348" spans="1:44" x14ac:dyDescent="0.2">
      <c r="A348" s="178" t="s">
        <v>27</v>
      </c>
      <c r="B348" s="178" t="s">
        <v>1722</v>
      </c>
      <c r="C348" s="178" t="s">
        <v>1723</v>
      </c>
      <c r="D348" s="177" t="s">
        <v>26</v>
      </c>
      <c r="E348" s="178" t="s">
        <v>47</v>
      </c>
      <c r="F348" s="178"/>
      <c r="G348" s="204">
        <v>2030</v>
      </c>
      <c r="H348" s="202">
        <v>15</v>
      </c>
      <c r="I348" s="205">
        <v>66.73</v>
      </c>
      <c r="J348" s="205">
        <v>1</v>
      </c>
      <c r="K348" s="178">
        <v>0.44</v>
      </c>
      <c r="L348" s="205">
        <v>0.1</v>
      </c>
      <c r="M348" s="205">
        <v>0.1</v>
      </c>
      <c r="N348" s="205">
        <v>0.1</v>
      </c>
      <c r="O348" s="205">
        <v>0.1</v>
      </c>
      <c r="P348" s="205">
        <v>0.1</v>
      </c>
      <c r="Q348" s="178"/>
      <c r="R348" s="178">
        <v>0.45</v>
      </c>
      <c r="S348" s="203"/>
      <c r="T348" s="203"/>
      <c r="U348" s="203"/>
      <c r="V348" s="203"/>
      <c r="W348" s="203"/>
      <c r="X348" s="203"/>
      <c r="Y348" s="203"/>
      <c r="Z348" s="203"/>
      <c r="AA348" s="203"/>
      <c r="AB348" s="203"/>
      <c r="AC348" s="203"/>
      <c r="AD348" s="203"/>
      <c r="AE348" s="203"/>
      <c r="AF348" s="203"/>
      <c r="AG348" s="203"/>
      <c r="AI348" s="203"/>
      <c r="AJ348" s="203"/>
      <c r="AK348" s="203"/>
      <c r="AL348" s="203"/>
      <c r="AM348" s="203"/>
      <c r="AN348" s="203"/>
      <c r="AO348" s="203"/>
      <c r="AP348" s="203"/>
      <c r="AQ348" s="203"/>
      <c r="AR348" s="203"/>
    </row>
    <row r="349" spans="1:44" x14ac:dyDescent="0.2">
      <c r="A349" s="178" t="s">
        <v>27</v>
      </c>
      <c r="B349" s="178"/>
      <c r="C349" s="178"/>
      <c r="D349" s="177"/>
      <c r="E349" s="178" t="s">
        <v>139</v>
      </c>
      <c r="F349" s="178"/>
      <c r="G349" s="204"/>
      <c r="H349" s="202"/>
      <c r="I349" s="205"/>
      <c r="J349" s="205"/>
      <c r="K349" s="178">
        <v>0.56000000000000005</v>
      </c>
      <c r="L349" s="205"/>
      <c r="M349" s="205"/>
      <c r="N349" s="205"/>
      <c r="O349" s="205"/>
      <c r="P349" s="205"/>
      <c r="Q349" s="178"/>
      <c r="R349" s="178"/>
      <c r="S349" s="203"/>
      <c r="T349" s="203"/>
      <c r="U349" s="203"/>
      <c r="V349" s="203"/>
      <c r="W349" s="203"/>
      <c r="X349" s="203"/>
      <c r="Y349" s="203"/>
      <c r="Z349" s="203"/>
      <c r="AA349" s="203"/>
      <c r="AB349" s="203"/>
      <c r="AC349" s="203"/>
      <c r="AD349" s="203"/>
      <c r="AE349" s="203"/>
      <c r="AF349" s="203"/>
      <c r="AG349" s="203"/>
      <c r="AI349" s="203"/>
      <c r="AJ349" s="203"/>
      <c r="AK349" s="203"/>
      <c r="AL349" s="203"/>
      <c r="AM349" s="203"/>
      <c r="AN349" s="203"/>
      <c r="AO349" s="203"/>
      <c r="AP349" s="203"/>
      <c r="AQ349" s="203"/>
      <c r="AR349" s="203"/>
    </row>
    <row r="350" spans="1:44" x14ac:dyDescent="0.2">
      <c r="A350" s="178" t="s">
        <v>27</v>
      </c>
      <c r="B350" s="178"/>
      <c r="C350" s="178"/>
      <c r="D350" s="177"/>
      <c r="E350" s="178"/>
      <c r="F350" s="178" t="s">
        <v>43</v>
      </c>
      <c r="G350" s="204"/>
      <c r="H350" s="202"/>
      <c r="I350" s="205"/>
      <c r="J350" s="205"/>
      <c r="K350" s="178"/>
      <c r="L350" s="205"/>
      <c r="M350" s="205"/>
      <c r="N350" s="205"/>
      <c r="O350" s="205"/>
      <c r="P350" s="205"/>
      <c r="Q350" s="178"/>
      <c r="R350" s="178"/>
      <c r="S350" s="203"/>
      <c r="T350" s="203"/>
      <c r="U350" s="203"/>
      <c r="V350" s="203"/>
      <c r="W350" s="203"/>
      <c r="X350" s="203"/>
      <c r="Y350" s="203"/>
      <c r="Z350" s="203"/>
      <c r="AA350" s="203"/>
      <c r="AB350" s="203"/>
      <c r="AC350" s="203"/>
      <c r="AD350" s="203"/>
      <c r="AE350" s="203"/>
      <c r="AF350" s="203"/>
      <c r="AG350" s="203"/>
      <c r="AI350" s="203"/>
      <c r="AJ350" s="203"/>
      <c r="AK350" s="203"/>
      <c r="AL350" s="203"/>
      <c r="AM350" s="203"/>
      <c r="AN350" s="203"/>
      <c r="AO350" s="203"/>
      <c r="AP350" s="203"/>
      <c r="AQ350" s="203"/>
      <c r="AR350" s="203"/>
    </row>
    <row r="351" spans="1:44" x14ac:dyDescent="0.2">
      <c r="A351" s="178" t="s">
        <v>27</v>
      </c>
      <c r="B351" s="178" t="s">
        <v>1724</v>
      </c>
      <c r="C351" s="178" t="s">
        <v>1725</v>
      </c>
      <c r="D351" s="177" t="s">
        <v>26</v>
      </c>
      <c r="E351" s="178" t="s">
        <v>47</v>
      </c>
      <c r="F351" s="178"/>
      <c r="G351" s="204">
        <v>2030</v>
      </c>
      <c r="H351" s="202">
        <v>30</v>
      </c>
      <c r="I351" s="205">
        <v>66.73</v>
      </c>
      <c r="J351" s="205">
        <v>1</v>
      </c>
      <c r="K351" s="178">
        <v>0.44</v>
      </c>
      <c r="L351" s="205">
        <v>0.1</v>
      </c>
      <c r="M351" s="205">
        <v>0.1</v>
      </c>
      <c r="N351" s="205">
        <v>0.1</v>
      </c>
      <c r="O351" s="205">
        <v>0.1</v>
      </c>
      <c r="P351" s="205">
        <v>0.1</v>
      </c>
      <c r="Q351" s="178"/>
      <c r="R351" s="178">
        <v>0.45</v>
      </c>
      <c r="S351" s="203"/>
      <c r="T351" s="203"/>
      <c r="U351" s="203"/>
      <c r="V351" s="203"/>
      <c r="W351" s="203"/>
      <c r="X351" s="203"/>
      <c r="Y351" s="203"/>
      <c r="Z351" s="203"/>
      <c r="AA351" s="203"/>
      <c r="AB351" s="203"/>
      <c r="AC351" s="203"/>
      <c r="AD351" s="203"/>
      <c r="AE351" s="203"/>
      <c r="AF351" s="203"/>
      <c r="AG351" s="203"/>
      <c r="AI351" s="203"/>
      <c r="AJ351" s="203"/>
      <c r="AK351" s="203"/>
      <c r="AL351" s="203"/>
      <c r="AM351" s="203"/>
      <c r="AN351" s="203"/>
      <c r="AO351" s="203"/>
      <c r="AP351" s="203"/>
      <c r="AQ351" s="203"/>
      <c r="AR351" s="203"/>
    </row>
    <row r="352" spans="1:44" x14ac:dyDescent="0.2">
      <c r="A352" s="178" t="s">
        <v>27</v>
      </c>
      <c r="B352" s="178"/>
      <c r="C352" s="178"/>
      <c r="D352" s="177"/>
      <c r="E352" s="178" t="s">
        <v>139</v>
      </c>
      <c r="F352" s="178"/>
      <c r="G352" s="204"/>
      <c r="H352" s="202"/>
      <c r="I352" s="205"/>
      <c r="J352" s="205"/>
      <c r="K352" s="178">
        <v>0.56000000000000005</v>
      </c>
      <c r="L352" s="205"/>
      <c r="M352" s="205"/>
      <c r="N352" s="205"/>
      <c r="O352" s="205"/>
      <c r="P352" s="205"/>
      <c r="Q352" s="178"/>
      <c r="R352" s="178"/>
      <c r="S352" s="203"/>
      <c r="T352" s="203"/>
      <c r="U352" s="203"/>
      <c r="V352" s="203"/>
      <c r="W352" s="203"/>
      <c r="X352" s="203"/>
      <c r="Y352" s="203"/>
      <c r="Z352" s="203"/>
      <c r="AA352" s="203"/>
      <c r="AB352" s="203"/>
      <c r="AC352" s="203"/>
      <c r="AD352" s="203"/>
      <c r="AE352" s="203"/>
      <c r="AF352" s="203"/>
      <c r="AG352" s="203"/>
      <c r="AI352" s="203"/>
      <c r="AJ352" s="203"/>
      <c r="AK352" s="203"/>
      <c r="AL352" s="203"/>
      <c r="AM352" s="203"/>
      <c r="AN352" s="203"/>
      <c r="AO352" s="203"/>
      <c r="AP352" s="203"/>
      <c r="AQ352" s="203"/>
      <c r="AR352" s="203"/>
    </row>
    <row r="353" spans="1:44" x14ac:dyDescent="0.2">
      <c r="A353" s="178" t="s">
        <v>27</v>
      </c>
      <c r="B353" s="178"/>
      <c r="C353" s="178"/>
      <c r="D353" s="177"/>
      <c r="E353" s="178"/>
      <c r="F353" s="178" t="s">
        <v>43</v>
      </c>
      <c r="G353" s="204"/>
      <c r="H353" s="202"/>
      <c r="I353" s="205"/>
      <c r="J353" s="205"/>
      <c r="K353" s="178"/>
      <c r="L353" s="205"/>
      <c r="M353" s="205"/>
      <c r="N353" s="205"/>
      <c r="O353" s="205"/>
      <c r="P353" s="205"/>
      <c r="Q353" s="178"/>
      <c r="R353" s="178"/>
      <c r="S353" s="203"/>
      <c r="T353" s="203"/>
      <c r="U353" s="203"/>
      <c r="V353" s="203"/>
      <c r="W353" s="203"/>
      <c r="X353" s="203"/>
      <c r="Y353" s="203"/>
      <c r="Z353" s="203"/>
      <c r="AA353" s="203"/>
      <c r="AB353" s="203"/>
      <c r="AC353" s="203"/>
      <c r="AD353" s="203"/>
      <c r="AE353" s="203"/>
      <c r="AF353" s="203"/>
      <c r="AG353" s="203"/>
      <c r="AI353" s="203"/>
      <c r="AJ353" s="203"/>
      <c r="AK353" s="203"/>
      <c r="AL353" s="203"/>
      <c r="AM353" s="203"/>
      <c r="AN353" s="203"/>
      <c r="AO353" s="203"/>
      <c r="AP353" s="203"/>
      <c r="AQ353" s="203"/>
      <c r="AR353" s="203"/>
    </row>
    <row r="354" spans="1:44" x14ac:dyDescent="0.2">
      <c r="A354" s="178" t="s">
        <v>27</v>
      </c>
      <c r="B354" s="178" t="s">
        <v>1726</v>
      </c>
      <c r="C354" s="178" t="s">
        <v>1727</v>
      </c>
      <c r="D354" s="177" t="s">
        <v>26</v>
      </c>
      <c r="E354" s="178" t="s">
        <v>47</v>
      </c>
      <c r="F354" s="178"/>
      <c r="G354" s="204">
        <v>2040</v>
      </c>
      <c r="H354" s="202">
        <v>15</v>
      </c>
      <c r="I354" s="205">
        <v>66.73</v>
      </c>
      <c r="J354" s="205">
        <v>1</v>
      </c>
      <c r="K354" s="178">
        <v>0.44</v>
      </c>
      <c r="L354" s="205">
        <v>0.1</v>
      </c>
      <c r="M354" s="205">
        <v>0.1</v>
      </c>
      <c r="N354" s="205">
        <v>0.1</v>
      </c>
      <c r="O354" s="205">
        <v>0.1</v>
      </c>
      <c r="P354" s="205">
        <v>0.1</v>
      </c>
      <c r="Q354" s="178"/>
      <c r="R354" s="178">
        <v>0.45</v>
      </c>
      <c r="S354" s="203"/>
      <c r="T354" s="203"/>
      <c r="U354" s="203"/>
      <c r="V354" s="203"/>
      <c r="W354" s="203"/>
      <c r="X354" s="203"/>
      <c r="Y354" s="203"/>
      <c r="Z354" s="203"/>
      <c r="AA354" s="203"/>
      <c r="AB354" s="203"/>
      <c r="AC354" s="203"/>
      <c r="AD354" s="203"/>
      <c r="AE354" s="203"/>
      <c r="AF354" s="203"/>
      <c r="AG354" s="203"/>
      <c r="AI354" s="203"/>
      <c r="AJ354" s="203"/>
      <c r="AK354" s="203"/>
      <c r="AL354" s="203"/>
      <c r="AM354" s="203"/>
      <c r="AN354" s="203"/>
      <c r="AO354" s="203"/>
      <c r="AP354" s="203"/>
      <c r="AQ354" s="203"/>
      <c r="AR354" s="203"/>
    </row>
    <row r="355" spans="1:44" x14ac:dyDescent="0.2">
      <c r="A355" s="178" t="s">
        <v>27</v>
      </c>
      <c r="B355" s="178"/>
      <c r="C355" s="178"/>
      <c r="D355" s="177"/>
      <c r="E355" s="178" t="s">
        <v>139</v>
      </c>
      <c r="F355" s="178"/>
      <c r="G355" s="204"/>
      <c r="H355" s="202"/>
      <c r="I355" s="205"/>
      <c r="J355" s="205"/>
      <c r="K355" s="178">
        <v>0.56000000000000005</v>
      </c>
      <c r="L355" s="205"/>
      <c r="M355" s="205"/>
      <c r="N355" s="205"/>
      <c r="O355" s="205"/>
      <c r="P355" s="205"/>
      <c r="Q355" s="178"/>
      <c r="R355" s="178"/>
      <c r="S355" s="203"/>
      <c r="T355" s="203"/>
      <c r="U355" s="203"/>
      <c r="V355" s="203"/>
      <c r="W355" s="203"/>
      <c r="X355" s="203"/>
      <c r="Y355" s="203"/>
      <c r="Z355" s="203"/>
      <c r="AA355" s="203"/>
      <c r="AB355" s="203"/>
      <c r="AC355" s="203"/>
      <c r="AD355" s="203"/>
      <c r="AE355" s="203"/>
      <c r="AF355" s="203"/>
      <c r="AG355" s="203"/>
      <c r="AI355" s="203"/>
      <c r="AJ355" s="203"/>
      <c r="AK355" s="203"/>
      <c r="AL355" s="203"/>
      <c r="AM355" s="203"/>
      <c r="AN355" s="203"/>
      <c r="AO355" s="203"/>
      <c r="AP355" s="203"/>
      <c r="AQ355" s="203"/>
      <c r="AR355" s="203"/>
    </row>
    <row r="356" spans="1:44" x14ac:dyDescent="0.2">
      <c r="A356" s="178" t="s">
        <v>27</v>
      </c>
      <c r="B356" s="178"/>
      <c r="C356" s="178"/>
      <c r="D356" s="177"/>
      <c r="E356" s="178"/>
      <c r="F356" s="178" t="s">
        <v>43</v>
      </c>
      <c r="G356" s="204"/>
      <c r="H356" s="202"/>
      <c r="I356" s="205"/>
      <c r="J356" s="205"/>
      <c r="K356" s="178"/>
      <c r="L356" s="205"/>
      <c r="M356" s="205"/>
      <c r="N356" s="205"/>
      <c r="O356" s="205"/>
      <c r="P356" s="205"/>
      <c r="Q356" s="178"/>
      <c r="R356" s="178"/>
      <c r="S356" s="203"/>
      <c r="T356" s="203"/>
      <c r="U356" s="203"/>
      <c r="V356" s="203"/>
      <c r="W356" s="203"/>
      <c r="X356" s="203"/>
      <c r="Y356" s="203"/>
      <c r="Z356" s="203"/>
      <c r="AA356" s="203"/>
      <c r="AB356" s="203"/>
      <c r="AC356" s="203"/>
      <c r="AD356" s="203"/>
      <c r="AE356" s="203"/>
      <c r="AF356" s="203"/>
      <c r="AG356" s="203"/>
      <c r="AI356" s="203"/>
      <c r="AJ356" s="203"/>
      <c r="AK356" s="203"/>
      <c r="AL356" s="203"/>
      <c r="AM356" s="203"/>
      <c r="AN356" s="203"/>
      <c r="AO356" s="203"/>
      <c r="AP356" s="203"/>
      <c r="AQ356" s="203"/>
      <c r="AR356" s="203"/>
    </row>
    <row r="357" spans="1:44" x14ac:dyDescent="0.2">
      <c r="A357" s="178" t="s">
        <v>27</v>
      </c>
      <c r="B357" s="178" t="s">
        <v>1728</v>
      </c>
      <c r="C357" s="178" t="s">
        <v>1729</v>
      </c>
      <c r="D357" s="177" t="s">
        <v>26</v>
      </c>
      <c r="E357" s="178" t="s">
        <v>47</v>
      </c>
      <c r="F357" s="178"/>
      <c r="G357" s="204">
        <v>2040</v>
      </c>
      <c r="H357" s="202">
        <v>30</v>
      </c>
      <c r="I357" s="205">
        <v>66.73</v>
      </c>
      <c r="J357" s="205">
        <v>1</v>
      </c>
      <c r="K357" s="178">
        <v>0.44</v>
      </c>
      <c r="L357" s="205">
        <v>0.1</v>
      </c>
      <c r="M357" s="205">
        <v>0.1</v>
      </c>
      <c r="N357" s="205">
        <v>0.1</v>
      </c>
      <c r="O357" s="205">
        <v>0.1</v>
      </c>
      <c r="P357" s="205">
        <v>0.1</v>
      </c>
      <c r="Q357" s="178"/>
      <c r="R357" s="178">
        <v>0.45</v>
      </c>
      <c r="S357" s="203"/>
      <c r="T357" s="203"/>
      <c r="U357" s="203"/>
      <c r="V357" s="203"/>
      <c r="W357" s="203"/>
      <c r="X357" s="203"/>
      <c r="Y357" s="203"/>
      <c r="Z357" s="203"/>
      <c r="AA357" s="203"/>
      <c r="AB357" s="203"/>
      <c r="AC357" s="203"/>
      <c r="AD357" s="203"/>
      <c r="AE357" s="203"/>
      <c r="AF357" s="203"/>
      <c r="AG357" s="203"/>
      <c r="AI357" s="203"/>
      <c r="AJ357" s="203"/>
      <c r="AK357" s="203"/>
      <c r="AL357" s="203"/>
      <c r="AM357" s="203"/>
      <c r="AN357" s="203"/>
      <c r="AO357" s="203"/>
      <c r="AP357" s="203"/>
      <c r="AQ357" s="203"/>
      <c r="AR357" s="203"/>
    </row>
    <row r="358" spans="1:44" x14ac:dyDescent="0.2">
      <c r="A358" s="178" t="s">
        <v>27</v>
      </c>
      <c r="B358" s="178"/>
      <c r="C358" s="178"/>
      <c r="D358" s="177"/>
      <c r="E358" s="178" t="s">
        <v>139</v>
      </c>
      <c r="F358" s="178"/>
      <c r="G358" s="204"/>
      <c r="H358" s="202"/>
      <c r="I358" s="205"/>
      <c r="J358" s="205"/>
      <c r="K358" s="178">
        <v>0.56000000000000005</v>
      </c>
      <c r="L358" s="205"/>
      <c r="M358" s="205"/>
      <c r="N358" s="205"/>
      <c r="O358" s="205"/>
      <c r="P358" s="205"/>
      <c r="Q358" s="178"/>
      <c r="R358" s="178"/>
      <c r="S358" s="203"/>
      <c r="T358" s="203"/>
      <c r="U358" s="203"/>
      <c r="V358" s="203"/>
      <c r="W358" s="203"/>
      <c r="X358" s="203"/>
      <c r="Y358" s="203"/>
      <c r="Z358" s="203"/>
      <c r="AA358" s="203"/>
      <c r="AB358" s="203"/>
      <c r="AC358" s="203"/>
      <c r="AD358" s="203"/>
      <c r="AE358" s="203"/>
      <c r="AF358" s="203"/>
      <c r="AG358" s="203"/>
      <c r="AI358" s="203"/>
      <c r="AJ358" s="203"/>
      <c r="AK358" s="203"/>
      <c r="AL358" s="203"/>
      <c r="AM358" s="203"/>
      <c r="AN358" s="203"/>
      <c r="AO358" s="203"/>
      <c r="AP358" s="203"/>
      <c r="AQ358" s="203"/>
      <c r="AR358" s="203"/>
    </row>
    <row r="359" spans="1:44" x14ac:dyDescent="0.2">
      <c r="A359" s="178" t="s">
        <v>27</v>
      </c>
      <c r="B359" s="178"/>
      <c r="C359" s="178"/>
      <c r="D359" s="177"/>
      <c r="E359" s="178"/>
      <c r="F359" s="178" t="s">
        <v>43</v>
      </c>
      <c r="G359" s="204"/>
      <c r="H359" s="202"/>
      <c r="I359" s="205"/>
      <c r="J359" s="205"/>
      <c r="K359" s="178"/>
      <c r="L359" s="205"/>
      <c r="M359" s="205"/>
      <c r="N359" s="205"/>
      <c r="O359" s="205"/>
      <c r="P359" s="205"/>
      <c r="Q359" s="178"/>
      <c r="R359" s="178"/>
      <c r="S359" s="203"/>
      <c r="T359" s="203"/>
      <c r="U359" s="203"/>
      <c r="V359" s="203"/>
      <c r="W359" s="203"/>
      <c r="X359" s="203"/>
      <c r="Y359" s="203"/>
      <c r="Z359" s="203"/>
      <c r="AA359" s="203"/>
      <c r="AB359" s="203"/>
      <c r="AC359" s="203"/>
      <c r="AD359" s="203"/>
      <c r="AE359" s="203"/>
      <c r="AF359" s="203"/>
      <c r="AG359" s="203"/>
      <c r="AI359" s="203"/>
      <c r="AJ359" s="203"/>
      <c r="AK359" s="203"/>
      <c r="AL359" s="203"/>
      <c r="AM359" s="203"/>
      <c r="AN359" s="203"/>
      <c r="AO359" s="203"/>
      <c r="AP359" s="203"/>
      <c r="AQ359" s="203"/>
      <c r="AR359" s="203"/>
    </row>
    <row r="360" spans="1:44" x14ac:dyDescent="0.2">
      <c r="A360" s="178" t="s">
        <v>27</v>
      </c>
      <c r="B360" s="178" t="s">
        <v>1730</v>
      </c>
      <c r="C360" s="178" t="s">
        <v>1731</v>
      </c>
      <c r="D360" s="177" t="s">
        <v>26</v>
      </c>
      <c r="E360" s="178" t="s">
        <v>47</v>
      </c>
      <c r="F360" s="178"/>
      <c r="G360" s="204">
        <v>2020</v>
      </c>
      <c r="H360" s="202">
        <v>15</v>
      </c>
      <c r="I360" s="205">
        <v>55.96</v>
      </c>
      <c r="J360" s="205">
        <v>1</v>
      </c>
      <c r="K360" s="178">
        <v>0.44</v>
      </c>
      <c r="L360" s="205">
        <v>0.1</v>
      </c>
      <c r="M360" s="205">
        <v>0.1</v>
      </c>
      <c r="N360" s="205">
        <v>0.1</v>
      </c>
      <c r="O360" s="205">
        <v>0.1</v>
      </c>
      <c r="P360" s="205">
        <v>0.1</v>
      </c>
      <c r="Q360" s="178"/>
      <c r="R360" s="178">
        <v>0.45</v>
      </c>
      <c r="S360" s="203"/>
      <c r="T360" s="203"/>
      <c r="U360" s="203"/>
      <c r="V360" s="203"/>
      <c r="W360" s="203"/>
      <c r="X360" s="203"/>
      <c r="Y360" s="203"/>
      <c r="Z360" s="203"/>
      <c r="AA360" s="203"/>
      <c r="AB360" s="203"/>
      <c r="AC360" s="203"/>
      <c r="AD360" s="203"/>
      <c r="AE360" s="203"/>
      <c r="AF360" s="203"/>
      <c r="AG360" s="203"/>
      <c r="AI360" s="203"/>
      <c r="AJ360" s="203"/>
      <c r="AK360" s="203"/>
      <c r="AL360" s="203"/>
      <c r="AM360" s="203">
        <v>0</v>
      </c>
      <c r="AN360" s="203">
        <v>0</v>
      </c>
      <c r="AO360" s="203">
        <v>0</v>
      </c>
      <c r="AP360" s="203">
        <v>0</v>
      </c>
      <c r="AQ360" s="203">
        <v>0</v>
      </c>
      <c r="AR360" s="203">
        <v>0</v>
      </c>
    </row>
    <row r="361" spans="1:44" x14ac:dyDescent="0.2">
      <c r="A361" s="178" t="s">
        <v>27</v>
      </c>
      <c r="B361" s="178"/>
      <c r="C361" s="178"/>
      <c r="D361" s="177"/>
      <c r="E361" s="178" t="s">
        <v>139</v>
      </c>
      <c r="F361" s="178"/>
      <c r="G361" s="204"/>
      <c r="H361" s="202"/>
      <c r="I361" s="205"/>
      <c r="J361" s="205"/>
      <c r="K361" s="178">
        <v>0.56000000000000005</v>
      </c>
      <c r="L361" s="205"/>
      <c r="M361" s="205"/>
      <c r="N361" s="205"/>
      <c r="O361" s="205"/>
      <c r="P361" s="205"/>
      <c r="Q361" s="178"/>
      <c r="R361" s="178"/>
      <c r="S361" s="203"/>
      <c r="T361" s="203"/>
      <c r="U361" s="203"/>
      <c r="V361" s="203"/>
      <c r="W361" s="203"/>
      <c r="X361" s="203"/>
      <c r="Y361" s="203"/>
      <c r="Z361" s="203"/>
      <c r="AA361" s="203"/>
      <c r="AB361" s="203"/>
      <c r="AC361" s="203"/>
      <c r="AD361" s="203"/>
      <c r="AE361" s="203"/>
      <c r="AF361" s="203"/>
      <c r="AG361" s="203"/>
      <c r="AI361" s="203"/>
      <c r="AJ361" s="203"/>
      <c r="AK361" s="203"/>
      <c r="AL361" s="203"/>
      <c r="AM361" s="203"/>
      <c r="AN361" s="203"/>
      <c r="AO361" s="203"/>
      <c r="AP361" s="203"/>
      <c r="AQ361" s="203"/>
      <c r="AR361" s="203"/>
    </row>
    <row r="362" spans="1:44" x14ac:dyDescent="0.2">
      <c r="A362" s="178" t="s">
        <v>27</v>
      </c>
      <c r="B362" s="178"/>
      <c r="C362" s="178"/>
      <c r="D362" s="177"/>
      <c r="E362" s="178"/>
      <c r="F362" s="178" t="s">
        <v>43</v>
      </c>
      <c r="G362" s="204"/>
      <c r="H362" s="202"/>
      <c r="I362" s="205"/>
      <c r="J362" s="205"/>
      <c r="K362" s="178"/>
      <c r="L362" s="205"/>
      <c r="M362" s="205"/>
      <c r="N362" s="205"/>
      <c r="O362" s="205"/>
      <c r="P362" s="205"/>
      <c r="Q362" s="178"/>
      <c r="R362" s="178"/>
      <c r="S362" s="203"/>
      <c r="T362" s="203"/>
      <c r="U362" s="203"/>
      <c r="V362" s="203"/>
      <c r="W362" s="203"/>
      <c r="X362" s="203"/>
      <c r="Y362" s="203"/>
      <c r="Z362" s="203"/>
      <c r="AA362" s="203"/>
      <c r="AB362" s="203"/>
      <c r="AC362" s="203"/>
      <c r="AD362" s="203"/>
      <c r="AE362" s="203"/>
      <c r="AF362" s="203"/>
      <c r="AG362" s="203"/>
      <c r="AI362" s="203"/>
      <c r="AJ362" s="203"/>
      <c r="AK362" s="203"/>
      <c r="AL362" s="203"/>
      <c r="AM362" s="203"/>
      <c r="AN362" s="203"/>
      <c r="AO362" s="203"/>
      <c r="AP362" s="203"/>
      <c r="AQ362" s="203"/>
      <c r="AR362" s="203"/>
    </row>
    <row r="363" spans="1:44" x14ac:dyDescent="0.2">
      <c r="A363" s="178" t="s">
        <v>27</v>
      </c>
      <c r="B363" s="178" t="s">
        <v>1732</v>
      </c>
      <c r="C363" s="178" t="s">
        <v>1733</v>
      </c>
      <c r="D363" s="177" t="s">
        <v>26</v>
      </c>
      <c r="E363" s="178" t="s">
        <v>47</v>
      </c>
      <c r="F363" s="178"/>
      <c r="G363" s="204">
        <v>2030</v>
      </c>
      <c r="H363" s="202">
        <v>15</v>
      </c>
      <c r="I363" s="205">
        <v>55.96</v>
      </c>
      <c r="J363" s="205">
        <v>1</v>
      </c>
      <c r="K363" s="178">
        <v>0.44</v>
      </c>
      <c r="L363" s="205">
        <v>0.1</v>
      </c>
      <c r="M363" s="205">
        <v>0.1</v>
      </c>
      <c r="N363" s="205">
        <v>0.1</v>
      </c>
      <c r="O363" s="205">
        <v>0.1</v>
      </c>
      <c r="P363" s="205">
        <v>0.1</v>
      </c>
      <c r="Q363" s="178"/>
      <c r="R363" s="178">
        <v>0.45</v>
      </c>
      <c r="S363" s="203"/>
      <c r="T363" s="203"/>
      <c r="U363" s="203"/>
      <c r="V363" s="203"/>
      <c r="W363" s="203"/>
      <c r="X363" s="203"/>
      <c r="Y363" s="203"/>
      <c r="Z363" s="203"/>
      <c r="AA363" s="203"/>
      <c r="AB363" s="203"/>
      <c r="AC363" s="203"/>
      <c r="AD363" s="203"/>
      <c r="AE363" s="203"/>
      <c r="AF363" s="203"/>
      <c r="AG363" s="203"/>
      <c r="AI363" s="203"/>
      <c r="AJ363" s="203"/>
      <c r="AK363" s="203"/>
      <c r="AL363" s="203"/>
      <c r="AM363" s="203"/>
      <c r="AN363" s="203"/>
      <c r="AO363" s="203"/>
      <c r="AP363" s="203"/>
      <c r="AQ363" s="203"/>
      <c r="AR363" s="203"/>
    </row>
    <row r="364" spans="1:44" x14ac:dyDescent="0.2">
      <c r="A364" s="178" t="s">
        <v>27</v>
      </c>
      <c r="B364" s="178"/>
      <c r="C364" s="178"/>
      <c r="D364" s="177"/>
      <c r="E364" s="178" t="s">
        <v>139</v>
      </c>
      <c r="F364" s="178"/>
      <c r="G364" s="204"/>
      <c r="H364" s="202"/>
      <c r="I364" s="205"/>
      <c r="J364" s="205"/>
      <c r="K364" s="178">
        <v>0.56000000000000005</v>
      </c>
      <c r="L364" s="205"/>
      <c r="M364" s="205"/>
      <c r="N364" s="205"/>
      <c r="O364" s="205"/>
      <c r="P364" s="205"/>
      <c r="Q364" s="178"/>
      <c r="R364" s="178"/>
      <c r="S364" s="203"/>
      <c r="T364" s="203"/>
      <c r="U364" s="203"/>
      <c r="V364" s="203"/>
      <c r="W364" s="203"/>
      <c r="X364" s="203"/>
      <c r="Y364" s="203"/>
      <c r="Z364" s="203"/>
      <c r="AA364" s="203"/>
      <c r="AB364" s="203"/>
      <c r="AC364" s="203"/>
      <c r="AD364" s="203"/>
      <c r="AE364" s="203"/>
      <c r="AF364" s="203"/>
      <c r="AG364" s="203"/>
      <c r="AI364" s="203"/>
      <c r="AJ364" s="203"/>
      <c r="AK364" s="203"/>
      <c r="AL364" s="203"/>
      <c r="AM364" s="203"/>
      <c r="AN364" s="203"/>
      <c r="AO364" s="203"/>
      <c r="AP364" s="203"/>
      <c r="AQ364" s="203"/>
      <c r="AR364" s="203"/>
    </row>
    <row r="365" spans="1:44" x14ac:dyDescent="0.2">
      <c r="A365" s="178" t="s">
        <v>27</v>
      </c>
      <c r="B365" s="178"/>
      <c r="C365" s="178"/>
      <c r="D365" s="177"/>
      <c r="E365" s="178"/>
      <c r="F365" s="178" t="s">
        <v>43</v>
      </c>
      <c r="G365" s="204"/>
      <c r="H365" s="202"/>
      <c r="I365" s="205"/>
      <c r="J365" s="205"/>
      <c r="K365" s="178"/>
      <c r="L365" s="205"/>
      <c r="M365" s="205"/>
      <c r="N365" s="205"/>
      <c r="O365" s="205"/>
      <c r="P365" s="205"/>
      <c r="Q365" s="178"/>
      <c r="R365" s="178"/>
      <c r="S365" s="203"/>
      <c r="T365" s="203"/>
      <c r="U365" s="203"/>
      <c r="V365" s="203"/>
      <c r="W365" s="203"/>
      <c r="X365" s="203"/>
      <c r="Y365" s="203"/>
      <c r="Z365" s="203"/>
      <c r="AA365" s="203"/>
      <c r="AB365" s="203"/>
      <c r="AC365" s="203"/>
      <c r="AD365" s="203"/>
      <c r="AE365" s="203"/>
      <c r="AF365" s="203"/>
      <c r="AG365" s="203"/>
      <c r="AI365" s="203"/>
      <c r="AJ365" s="203"/>
      <c r="AK365" s="203"/>
      <c r="AL365" s="203"/>
      <c r="AM365" s="203"/>
      <c r="AN365" s="203"/>
      <c r="AO365" s="203"/>
      <c r="AP365" s="203"/>
      <c r="AQ365" s="203"/>
      <c r="AR365" s="203"/>
    </row>
    <row r="366" spans="1:44" x14ac:dyDescent="0.2">
      <c r="A366" s="178" t="s">
        <v>27</v>
      </c>
      <c r="B366" s="178" t="s">
        <v>1720</v>
      </c>
      <c r="C366" s="178" t="s">
        <v>1721</v>
      </c>
      <c r="D366" s="177" t="s">
        <v>26</v>
      </c>
      <c r="E366" s="178" t="s">
        <v>47</v>
      </c>
      <c r="F366" s="178"/>
      <c r="G366" s="204">
        <v>2020</v>
      </c>
      <c r="H366" s="202">
        <v>30</v>
      </c>
      <c r="I366" s="205">
        <v>86.7</v>
      </c>
      <c r="J366" s="205">
        <v>1</v>
      </c>
      <c r="K366" s="178">
        <v>0.44</v>
      </c>
      <c r="L366" s="205">
        <v>0.1</v>
      </c>
      <c r="M366" s="205">
        <v>0.1</v>
      </c>
      <c r="N366" s="205">
        <v>0.1</v>
      </c>
      <c r="O366" s="205">
        <v>0.1</v>
      </c>
      <c r="P366" s="205">
        <v>0.1</v>
      </c>
      <c r="Q366" s="178"/>
      <c r="R366" s="178">
        <v>0.45</v>
      </c>
      <c r="S366" s="203"/>
      <c r="T366" s="203"/>
      <c r="U366" s="203"/>
      <c r="V366" s="203"/>
      <c r="W366" s="203"/>
      <c r="X366" s="203"/>
      <c r="Y366" s="203"/>
      <c r="Z366" s="203"/>
      <c r="AA366" s="203"/>
      <c r="AB366" s="203"/>
      <c r="AC366" s="203"/>
      <c r="AD366" s="203"/>
      <c r="AE366" s="203"/>
      <c r="AF366" s="203"/>
      <c r="AG366" s="203"/>
      <c r="AI366" s="203"/>
      <c r="AJ366" s="203"/>
      <c r="AK366" s="203"/>
      <c r="AL366" s="203"/>
      <c r="AM366" s="203"/>
      <c r="AN366" s="203"/>
      <c r="AO366" s="203"/>
      <c r="AP366" s="203"/>
      <c r="AQ366" s="203"/>
      <c r="AR366" s="203"/>
    </row>
    <row r="367" spans="1:44" x14ac:dyDescent="0.2">
      <c r="A367" s="178" t="s">
        <v>27</v>
      </c>
      <c r="B367" s="178"/>
      <c r="C367" s="178"/>
      <c r="D367" s="177"/>
      <c r="E367" s="178" t="s">
        <v>139</v>
      </c>
      <c r="F367" s="178"/>
      <c r="G367" s="204"/>
      <c r="H367" s="202"/>
      <c r="I367" s="205"/>
      <c r="J367" s="205"/>
      <c r="K367" s="178">
        <v>0.56000000000000005</v>
      </c>
      <c r="L367" s="205"/>
      <c r="M367" s="205"/>
      <c r="N367" s="205"/>
      <c r="O367" s="205"/>
      <c r="P367" s="205"/>
      <c r="Q367" s="178"/>
      <c r="R367" s="178"/>
      <c r="S367" s="203"/>
      <c r="T367" s="203"/>
      <c r="U367" s="203"/>
      <c r="V367" s="203"/>
      <c r="W367" s="203"/>
      <c r="X367" s="203"/>
      <c r="Y367" s="203"/>
      <c r="Z367" s="203"/>
      <c r="AA367" s="203"/>
      <c r="AB367" s="203"/>
      <c r="AC367" s="203"/>
      <c r="AD367" s="203"/>
      <c r="AE367" s="203"/>
      <c r="AF367" s="203"/>
      <c r="AG367" s="203"/>
      <c r="AI367" s="203"/>
      <c r="AJ367" s="203"/>
      <c r="AK367" s="203"/>
      <c r="AL367" s="203"/>
      <c r="AM367" s="203"/>
      <c r="AN367" s="203"/>
      <c r="AO367" s="203"/>
      <c r="AP367" s="203"/>
      <c r="AQ367" s="203"/>
      <c r="AR367" s="203"/>
    </row>
    <row r="368" spans="1:44" x14ac:dyDescent="0.2">
      <c r="A368" s="178" t="s">
        <v>27</v>
      </c>
      <c r="B368" s="178"/>
      <c r="C368" s="178"/>
      <c r="D368" s="177"/>
      <c r="E368" s="178"/>
      <c r="F368" s="178" t="s">
        <v>43</v>
      </c>
      <c r="G368" s="204"/>
      <c r="H368" s="202"/>
      <c r="I368" s="205"/>
      <c r="J368" s="205"/>
      <c r="K368" s="178"/>
      <c r="L368" s="205"/>
      <c r="M368" s="205"/>
      <c r="N368" s="205"/>
      <c r="O368" s="205"/>
      <c r="P368" s="205"/>
      <c r="Q368" s="178"/>
      <c r="R368" s="178"/>
      <c r="S368" s="203"/>
      <c r="T368" s="203"/>
      <c r="U368" s="203"/>
      <c r="V368" s="203"/>
      <c r="W368" s="203"/>
      <c r="X368" s="203"/>
      <c r="Y368" s="203"/>
      <c r="Z368" s="203"/>
      <c r="AA368" s="203"/>
      <c r="AB368" s="203"/>
      <c r="AC368" s="203"/>
      <c r="AD368" s="203"/>
      <c r="AE368" s="203"/>
      <c r="AF368" s="203"/>
      <c r="AG368" s="203"/>
      <c r="AI368" s="203"/>
      <c r="AJ368" s="203"/>
      <c r="AK368" s="203"/>
      <c r="AL368" s="203"/>
      <c r="AM368" s="203"/>
      <c r="AN368" s="203"/>
      <c r="AO368" s="203"/>
      <c r="AP368" s="203"/>
      <c r="AQ368" s="203"/>
      <c r="AR368" s="203"/>
    </row>
    <row r="369" spans="1:23" x14ac:dyDescent="0.2">
      <c r="A369" s="178" t="s">
        <v>27</v>
      </c>
      <c r="B369" s="178" t="s">
        <v>1734</v>
      </c>
      <c r="C369" s="178" t="s">
        <v>1735</v>
      </c>
      <c r="D369" s="177" t="s">
        <v>26</v>
      </c>
      <c r="E369" s="178" t="s">
        <v>47</v>
      </c>
      <c r="F369" s="178"/>
      <c r="G369" s="204">
        <v>2030</v>
      </c>
      <c r="H369" s="202">
        <v>30</v>
      </c>
      <c r="I369" s="205">
        <v>86.7</v>
      </c>
      <c r="J369" s="205">
        <v>1</v>
      </c>
      <c r="K369" s="178">
        <v>0.44</v>
      </c>
      <c r="L369" s="205">
        <v>0.1</v>
      </c>
      <c r="M369" s="205">
        <v>0.1</v>
      </c>
      <c r="N369" s="205">
        <v>0.1</v>
      </c>
      <c r="O369" s="205">
        <v>0.1</v>
      </c>
      <c r="P369" s="205">
        <v>0.1</v>
      </c>
      <c r="Q369" s="178"/>
      <c r="R369" s="178">
        <v>0.45</v>
      </c>
      <c r="S369" s="203"/>
      <c r="T369" s="203"/>
      <c r="U369" s="203"/>
      <c r="V369" s="203"/>
      <c r="W369" s="203"/>
    </row>
    <row r="370" spans="1:23" x14ac:dyDescent="0.2">
      <c r="A370" s="178" t="s">
        <v>27</v>
      </c>
      <c r="B370" s="178"/>
      <c r="C370" s="178"/>
      <c r="D370" s="177"/>
      <c r="E370" s="178" t="s">
        <v>139</v>
      </c>
      <c r="F370" s="178"/>
      <c r="G370" s="204"/>
      <c r="H370" s="202"/>
      <c r="I370" s="205"/>
      <c r="J370" s="205"/>
      <c r="K370" s="178">
        <v>0.56000000000000005</v>
      </c>
      <c r="L370" s="205"/>
      <c r="M370" s="205"/>
      <c r="N370" s="205"/>
      <c r="O370" s="205"/>
      <c r="P370" s="205"/>
      <c r="Q370" s="178"/>
      <c r="R370" s="178"/>
      <c r="S370" s="203"/>
      <c r="T370" s="203"/>
      <c r="U370" s="203"/>
      <c r="V370" s="203"/>
      <c r="W370" s="203"/>
    </row>
    <row r="371" spans="1:23" x14ac:dyDescent="0.2">
      <c r="A371" s="178" t="s">
        <v>27</v>
      </c>
      <c r="B371" s="178"/>
      <c r="C371" s="178"/>
      <c r="D371" s="177"/>
      <c r="E371" s="178"/>
      <c r="F371" s="178" t="s">
        <v>43</v>
      </c>
      <c r="G371" s="204"/>
      <c r="H371" s="202"/>
      <c r="I371" s="205"/>
      <c r="J371" s="205"/>
      <c r="K371" s="178"/>
      <c r="L371" s="205"/>
      <c r="M371" s="205"/>
      <c r="N371" s="205"/>
      <c r="O371" s="205"/>
      <c r="P371" s="205"/>
      <c r="Q371" s="178"/>
      <c r="R371" s="178"/>
      <c r="S371" s="203"/>
      <c r="T371" s="203"/>
      <c r="U371" s="203"/>
      <c r="V371" s="203"/>
      <c r="W371" s="203"/>
    </row>
    <row r="372" spans="1:23" x14ac:dyDescent="0.2">
      <c r="A372" s="178" t="s">
        <v>27</v>
      </c>
      <c r="B372" s="178" t="s">
        <v>1736</v>
      </c>
      <c r="C372" s="178" t="s">
        <v>1737</v>
      </c>
      <c r="D372" s="177" t="s">
        <v>26</v>
      </c>
      <c r="E372" s="178" t="s">
        <v>47</v>
      </c>
      <c r="F372" s="178"/>
      <c r="G372" s="204">
        <v>2040</v>
      </c>
      <c r="H372" s="202">
        <v>15</v>
      </c>
      <c r="I372" s="205">
        <v>55.96</v>
      </c>
      <c r="J372" s="205">
        <v>1</v>
      </c>
      <c r="K372" s="178">
        <v>0.44</v>
      </c>
      <c r="L372" s="205">
        <v>0.1</v>
      </c>
      <c r="M372" s="205">
        <v>0.1</v>
      </c>
      <c r="N372" s="205">
        <v>0.1</v>
      </c>
      <c r="O372" s="205">
        <v>0.1</v>
      </c>
      <c r="P372" s="205">
        <v>0.1</v>
      </c>
      <c r="Q372" s="178"/>
      <c r="R372" s="178">
        <v>0.45</v>
      </c>
      <c r="S372" s="203"/>
      <c r="T372" s="203"/>
      <c r="U372" s="203"/>
      <c r="V372" s="203"/>
      <c r="W372" s="203"/>
    </row>
    <row r="373" spans="1:23" x14ac:dyDescent="0.2">
      <c r="A373" s="178" t="s">
        <v>27</v>
      </c>
      <c r="B373" s="178"/>
      <c r="C373" s="178"/>
      <c r="D373" s="177"/>
      <c r="E373" s="178" t="s">
        <v>139</v>
      </c>
      <c r="F373" s="178"/>
      <c r="G373" s="204"/>
      <c r="H373" s="202"/>
      <c r="I373" s="205"/>
      <c r="J373" s="205"/>
      <c r="K373" s="178">
        <v>0.56000000000000005</v>
      </c>
      <c r="L373" s="205"/>
      <c r="M373" s="205"/>
      <c r="N373" s="205"/>
      <c r="O373" s="205"/>
      <c r="P373" s="205"/>
      <c r="Q373" s="178"/>
      <c r="R373" s="178"/>
      <c r="S373" s="203"/>
      <c r="T373" s="203"/>
      <c r="U373" s="203"/>
      <c r="V373" s="203"/>
      <c r="W373" s="203"/>
    </row>
    <row r="374" spans="1:23" x14ac:dyDescent="0.2">
      <c r="A374" s="178" t="s">
        <v>27</v>
      </c>
      <c r="B374" s="178"/>
      <c r="C374" s="178"/>
      <c r="D374" s="177"/>
      <c r="E374" s="178"/>
      <c r="F374" s="178" t="s">
        <v>43</v>
      </c>
      <c r="G374" s="204"/>
      <c r="H374" s="202"/>
      <c r="I374" s="205"/>
      <c r="J374" s="205"/>
      <c r="K374" s="178"/>
      <c r="L374" s="205"/>
      <c r="M374" s="205"/>
      <c r="N374" s="205"/>
      <c r="O374" s="205"/>
      <c r="P374" s="205"/>
      <c r="Q374" s="178"/>
      <c r="R374" s="178"/>
      <c r="S374" s="203"/>
      <c r="T374" s="203"/>
      <c r="U374" s="203"/>
      <c r="V374" s="203"/>
      <c r="W374" s="203"/>
    </row>
    <row r="375" spans="1:23" x14ac:dyDescent="0.2">
      <c r="A375" s="178" t="s">
        <v>27</v>
      </c>
      <c r="B375" s="178" t="s">
        <v>1738</v>
      </c>
      <c r="C375" s="178" t="s">
        <v>1739</v>
      </c>
      <c r="D375" s="177" t="s">
        <v>26</v>
      </c>
      <c r="E375" s="178" t="s">
        <v>47</v>
      </c>
      <c r="F375" s="178"/>
      <c r="G375" s="204">
        <v>2040</v>
      </c>
      <c r="H375" s="202">
        <v>30</v>
      </c>
      <c r="I375" s="205">
        <v>86.7</v>
      </c>
      <c r="J375" s="205">
        <v>1</v>
      </c>
      <c r="K375" s="178">
        <v>0.44</v>
      </c>
      <c r="L375" s="205">
        <v>0.1</v>
      </c>
      <c r="M375" s="205">
        <v>0.1</v>
      </c>
      <c r="N375" s="205">
        <v>0.1</v>
      </c>
      <c r="O375" s="205">
        <v>0.1</v>
      </c>
      <c r="P375" s="205">
        <v>0.1</v>
      </c>
      <c r="Q375" s="178"/>
      <c r="R375" s="178">
        <v>0.45</v>
      </c>
      <c r="S375" s="203"/>
      <c r="T375" s="203"/>
      <c r="U375" s="203"/>
      <c r="V375" s="203"/>
      <c r="W375" s="203"/>
    </row>
    <row r="376" spans="1:23" x14ac:dyDescent="0.2">
      <c r="A376" s="178" t="s">
        <v>27</v>
      </c>
      <c r="B376" s="178"/>
      <c r="C376" s="178"/>
      <c r="D376" s="177"/>
      <c r="E376" s="178" t="s">
        <v>139</v>
      </c>
      <c r="F376" s="178"/>
      <c r="G376" s="204"/>
      <c r="H376" s="202"/>
      <c r="I376" s="205"/>
      <c r="J376" s="205"/>
      <c r="K376" s="178">
        <v>0.56000000000000005</v>
      </c>
      <c r="L376" s="205"/>
      <c r="M376" s="205"/>
      <c r="N376" s="205"/>
      <c r="O376" s="205"/>
      <c r="P376" s="205"/>
      <c r="Q376" s="178"/>
      <c r="R376" s="178"/>
      <c r="S376" s="203"/>
      <c r="T376" s="203"/>
      <c r="U376" s="203"/>
      <c r="V376" s="203"/>
      <c r="W376" s="203"/>
    </row>
    <row r="377" spans="1:23" x14ac:dyDescent="0.2">
      <c r="A377" s="178" t="s">
        <v>27</v>
      </c>
      <c r="B377" s="178"/>
      <c r="C377" s="178"/>
      <c r="D377" s="177"/>
      <c r="E377" s="178"/>
      <c r="F377" s="178" t="s">
        <v>43</v>
      </c>
      <c r="G377" s="204"/>
      <c r="H377" s="202"/>
      <c r="I377" s="205"/>
      <c r="J377" s="205"/>
      <c r="K377" s="178"/>
      <c r="L377" s="205"/>
      <c r="M377" s="205"/>
      <c r="N377" s="205"/>
      <c r="O377" s="205"/>
      <c r="P377" s="205"/>
      <c r="Q377" s="178"/>
      <c r="R377" s="178"/>
      <c r="S377" s="203"/>
      <c r="T377" s="203"/>
      <c r="U377" s="203"/>
      <c r="V377" s="203"/>
      <c r="W377" s="203"/>
    </row>
    <row r="378" spans="1:23" x14ac:dyDescent="0.2">
      <c r="A378" s="178" t="s">
        <v>27</v>
      </c>
      <c r="B378" s="178" t="s">
        <v>1740</v>
      </c>
      <c r="C378" s="178" t="s">
        <v>1741</v>
      </c>
      <c r="D378" s="177" t="s">
        <v>26</v>
      </c>
      <c r="E378" s="178" t="s">
        <v>47</v>
      </c>
      <c r="F378" s="178"/>
      <c r="G378" s="204">
        <v>2050</v>
      </c>
      <c r="H378" s="202">
        <v>15</v>
      </c>
      <c r="I378" s="205">
        <v>55.96</v>
      </c>
      <c r="J378" s="205">
        <v>1</v>
      </c>
      <c r="K378" s="178">
        <v>0.44</v>
      </c>
      <c r="L378" s="205">
        <v>0.1</v>
      </c>
      <c r="M378" s="205">
        <v>0.1</v>
      </c>
      <c r="N378" s="205">
        <v>0.1</v>
      </c>
      <c r="O378" s="205">
        <v>0.1</v>
      </c>
      <c r="P378" s="205">
        <v>0.1</v>
      </c>
      <c r="Q378" s="178"/>
      <c r="R378" s="178">
        <v>0.45</v>
      </c>
      <c r="S378" s="203"/>
      <c r="T378" s="203"/>
      <c r="U378" s="203"/>
      <c r="V378" s="203"/>
      <c r="W378" s="203"/>
    </row>
    <row r="379" spans="1:23" x14ac:dyDescent="0.2">
      <c r="A379" s="178" t="s">
        <v>27</v>
      </c>
      <c r="B379" s="178"/>
      <c r="C379" s="178"/>
      <c r="D379" s="177"/>
      <c r="E379" s="178" t="s">
        <v>139</v>
      </c>
      <c r="F379" s="178"/>
      <c r="G379" s="204"/>
      <c r="H379" s="202"/>
      <c r="I379" s="205"/>
      <c r="J379" s="205"/>
      <c r="K379" s="178">
        <v>0.56000000000000005</v>
      </c>
      <c r="L379" s="205"/>
      <c r="M379" s="205"/>
      <c r="N379" s="205"/>
      <c r="O379" s="205"/>
      <c r="P379" s="205"/>
      <c r="Q379" s="178"/>
      <c r="R379" s="178"/>
      <c r="S379" s="203"/>
      <c r="T379" s="203"/>
      <c r="U379" s="203"/>
      <c r="V379" s="203"/>
      <c r="W379" s="203"/>
    </row>
    <row r="380" spans="1:23" x14ac:dyDescent="0.2">
      <c r="A380" s="178" t="s">
        <v>27</v>
      </c>
      <c r="B380" s="178"/>
      <c r="C380" s="178"/>
      <c r="D380" s="177"/>
      <c r="E380" s="178"/>
      <c r="F380" s="178" t="s">
        <v>43</v>
      </c>
      <c r="G380" s="204"/>
      <c r="H380" s="202"/>
      <c r="I380" s="205"/>
      <c r="J380" s="205"/>
      <c r="K380" s="178"/>
      <c r="L380" s="205"/>
      <c r="M380" s="205"/>
      <c r="N380" s="205"/>
      <c r="O380" s="205"/>
      <c r="P380" s="205"/>
      <c r="Q380" s="178"/>
      <c r="R380" s="178"/>
      <c r="S380" s="203"/>
      <c r="T380" s="203"/>
      <c r="U380" s="203"/>
      <c r="V380" s="203"/>
      <c r="W380" s="203"/>
    </row>
    <row r="381" spans="1:23" x14ac:dyDescent="0.2">
      <c r="A381" s="178" t="s">
        <v>27</v>
      </c>
      <c r="B381" s="178" t="s">
        <v>1742</v>
      </c>
      <c r="C381" s="178" t="s">
        <v>1741</v>
      </c>
      <c r="D381" s="177" t="s">
        <v>26</v>
      </c>
      <c r="E381" s="178" t="s">
        <v>47</v>
      </c>
      <c r="F381" s="178"/>
      <c r="G381" s="204">
        <v>2050</v>
      </c>
      <c r="H381" s="202">
        <v>30</v>
      </c>
      <c r="I381" s="205">
        <v>86.7</v>
      </c>
      <c r="J381" s="205">
        <v>1</v>
      </c>
      <c r="K381" s="178">
        <v>0.44</v>
      </c>
      <c r="L381" s="205">
        <v>0.1</v>
      </c>
      <c r="M381" s="205">
        <v>0.1</v>
      </c>
      <c r="N381" s="205">
        <v>0.1</v>
      </c>
      <c r="O381" s="205">
        <v>0.1</v>
      </c>
      <c r="P381" s="205">
        <v>0.1</v>
      </c>
      <c r="Q381" s="178"/>
      <c r="R381" s="178">
        <v>0.45</v>
      </c>
      <c r="S381" s="203"/>
      <c r="T381" s="203"/>
      <c r="U381" s="203"/>
      <c r="V381" s="203"/>
      <c r="W381" s="203"/>
    </row>
    <row r="382" spans="1:23" x14ac:dyDescent="0.2">
      <c r="A382" s="178" t="s">
        <v>27</v>
      </c>
      <c r="B382" s="178"/>
      <c r="C382" s="178"/>
      <c r="D382" s="177"/>
      <c r="E382" s="178" t="s">
        <v>139</v>
      </c>
      <c r="F382" s="178"/>
      <c r="G382" s="204"/>
      <c r="H382" s="202"/>
      <c r="I382" s="205"/>
      <c r="J382" s="205"/>
      <c r="K382" s="178">
        <v>0.56000000000000005</v>
      </c>
      <c r="L382" s="205"/>
      <c r="M382" s="205"/>
      <c r="N382" s="205"/>
      <c r="O382" s="205"/>
      <c r="P382" s="205"/>
      <c r="Q382" s="178"/>
      <c r="R382" s="178"/>
      <c r="S382" s="203"/>
      <c r="T382" s="203"/>
      <c r="U382" s="203"/>
      <c r="V382" s="203"/>
      <c r="W382" s="203"/>
    </row>
    <row r="383" spans="1:23" x14ac:dyDescent="0.2">
      <c r="A383" s="178" t="s">
        <v>27</v>
      </c>
      <c r="B383" s="178"/>
      <c r="C383" s="178"/>
      <c r="D383" s="177"/>
      <c r="E383" s="178"/>
      <c r="F383" s="178" t="s">
        <v>43</v>
      </c>
      <c r="G383" s="204"/>
      <c r="H383" s="202"/>
      <c r="I383" s="205"/>
      <c r="J383" s="205"/>
      <c r="K383" s="178"/>
      <c r="L383" s="205"/>
      <c r="M383" s="205"/>
      <c r="N383" s="205"/>
      <c r="O383" s="205"/>
      <c r="P383" s="205"/>
      <c r="Q383" s="178"/>
      <c r="R383" s="178"/>
      <c r="S383" s="203"/>
      <c r="T383" s="203"/>
      <c r="U383" s="203"/>
      <c r="V383" s="203"/>
      <c r="W383" s="203"/>
    </row>
    <row r="384" spans="1:23" ht="15.75" customHeight="1" x14ac:dyDescent="0.2">
      <c r="A384" s="188" t="s">
        <v>468</v>
      </c>
      <c r="B384" s="186"/>
      <c r="C384" s="186"/>
      <c r="D384" s="186"/>
      <c r="E384" s="188"/>
      <c r="F384" s="188"/>
      <c r="G384" s="211"/>
      <c r="H384" s="212"/>
      <c r="I384" s="212"/>
      <c r="J384" s="213"/>
      <c r="K384" s="212"/>
      <c r="L384" s="212"/>
      <c r="M384" s="212"/>
      <c r="N384" s="212"/>
      <c r="O384" s="212"/>
      <c r="P384" s="212"/>
      <c r="Q384" s="212"/>
      <c r="R384" s="213"/>
      <c r="S384" s="214"/>
      <c r="T384" s="214"/>
      <c r="U384" s="214"/>
      <c r="V384" s="214"/>
      <c r="W384" s="214"/>
    </row>
    <row r="385" spans="1:44" x14ac:dyDescent="0.2">
      <c r="A385" s="178" t="s">
        <v>27</v>
      </c>
      <c r="B385" s="178" t="s">
        <v>1743</v>
      </c>
      <c r="C385" s="178" t="s">
        <v>1744</v>
      </c>
      <c r="D385" s="177" t="s">
        <v>26</v>
      </c>
      <c r="E385" s="178" t="s">
        <v>47</v>
      </c>
      <c r="F385" s="178" t="s">
        <v>41</v>
      </c>
      <c r="G385" s="204">
        <v>2010</v>
      </c>
      <c r="H385" s="202">
        <v>15</v>
      </c>
      <c r="I385" s="205"/>
      <c r="J385" s="205">
        <v>0.41</v>
      </c>
      <c r="K385" s="178">
        <v>1</v>
      </c>
      <c r="L385" s="205">
        <v>0</v>
      </c>
      <c r="M385" s="205">
        <v>0</v>
      </c>
      <c r="N385" s="205">
        <v>0</v>
      </c>
      <c r="O385" s="205">
        <v>0</v>
      </c>
      <c r="P385" s="205">
        <v>0</v>
      </c>
      <c r="Q385" s="178"/>
      <c r="R385" s="178">
        <v>0.18</v>
      </c>
      <c r="S385" s="207">
        <v>14.71</v>
      </c>
      <c r="T385" s="207">
        <v>7.98</v>
      </c>
      <c r="U385" s="207">
        <v>9.14</v>
      </c>
      <c r="V385" s="207">
        <v>2.7</v>
      </c>
      <c r="W385" s="207">
        <v>12.96</v>
      </c>
      <c r="X385" s="207"/>
      <c r="Y385" s="207"/>
      <c r="Z385" s="207"/>
      <c r="AA385" s="207"/>
      <c r="AB385" s="207"/>
      <c r="AC385" s="207"/>
      <c r="AD385" s="207"/>
      <c r="AE385" s="207"/>
      <c r="AF385" s="207"/>
      <c r="AG385" s="207"/>
      <c r="AI385" s="203">
        <v>0</v>
      </c>
      <c r="AJ385" s="203">
        <v>0</v>
      </c>
      <c r="AK385" s="203">
        <v>0</v>
      </c>
      <c r="AL385" s="203">
        <v>0</v>
      </c>
      <c r="AM385" s="203">
        <v>0</v>
      </c>
      <c r="AN385" s="203">
        <v>0</v>
      </c>
      <c r="AO385" s="203">
        <v>0</v>
      </c>
      <c r="AP385" s="203">
        <v>0</v>
      </c>
      <c r="AQ385" s="203">
        <v>0</v>
      </c>
      <c r="AR385" s="203">
        <v>0</v>
      </c>
    </row>
    <row r="386" spans="1:44" x14ac:dyDescent="0.2">
      <c r="A386" s="178" t="s">
        <v>27</v>
      </c>
      <c r="B386" s="178" t="s">
        <v>1745</v>
      </c>
      <c r="C386" s="178" t="s">
        <v>1746</v>
      </c>
      <c r="D386" s="177" t="s">
        <v>26</v>
      </c>
      <c r="E386" s="178" t="s">
        <v>47</v>
      </c>
      <c r="F386" s="178" t="s">
        <v>41</v>
      </c>
      <c r="G386" s="204">
        <v>2010</v>
      </c>
      <c r="H386" s="202">
        <v>15</v>
      </c>
      <c r="I386" s="205">
        <v>454.45</v>
      </c>
      <c r="J386" s="205">
        <v>0.54</v>
      </c>
      <c r="K386" s="178">
        <v>1</v>
      </c>
      <c r="L386" s="205">
        <v>0</v>
      </c>
      <c r="M386" s="205">
        <v>0</v>
      </c>
      <c r="N386" s="205">
        <v>0</v>
      </c>
      <c r="O386" s="205">
        <v>0</v>
      </c>
      <c r="P386" s="205">
        <v>0</v>
      </c>
      <c r="Q386" s="178"/>
      <c r="R386" s="178">
        <v>0.18</v>
      </c>
      <c r="S386" s="203"/>
      <c r="T386" s="203"/>
      <c r="U386" s="203"/>
      <c r="V386" s="203"/>
      <c r="W386" s="203"/>
      <c r="X386" s="203"/>
      <c r="Y386" s="203"/>
      <c r="Z386" s="203"/>
      <c r="AA386" s="203"/>
      <c r="AB386" s="203"/>
      <c r="AC386" s="203"/>
      <c r="AD386" s="203"/>
      <c r="AE386" s="203"/>
      <c r="AF386" s="203"/>
      <c r="AG386" s="203"/>
      <c r="AI386" s="203"/>
      <c r="AJ386" s="203"/>
      <c r="AK386" s="203">
        <v>0</v>
      </c>
      <c r="AL386" s="203">
        <v>0</v>
      </c>
      <c r="AM386" s="203">
        <v>0</v>
      </c>
      <c r="AN386" s="203">
        <v>0</v>
      </c>
      <c r="AO386" s="203">
        <v>0</v>
      </c>
      <c r="AP386" s="203">
        <v>0</v>
      </c>
      <c r="AQ386" s="203">
        <v>0</v>
      </c>
      <c r="AR386" s="203">
        <v>0</v>
      </c>
    </row>
    <row r="387" spans="1:44" x14ac:dyDescent="0.2">
      <c r="A387" s="178" t="s">
        <v>27</v>
      </c>
      <c r="B387" s="178" t="s">
        <v>1747</v>
      </c>
      <c r="C387" s="178" t="s">
        <v>1748</v>
      </c>
      <c r="D387" s="177" t="s">
        <v>26</v>
      </c>
      <c r="E387" s="178" t="s">
        <v>47</v>
      </c>
      <c r="F387" s="178" t="s">
        <v>41</v>
      </c>
      <c r="G387" s="204">
        <v>2015</v>
      </c>
      <c r="H387" s="202">
        <v>15</v>
      </c>
      <c r="I387" s="205">
        <v>477.17</v>
      </c>
      <c r="J387" s="205">
        <v>0.68</v>
      </c>
      <c r="K387" s="178">
        <v>1</v>
      </c>
      <c r="L387" s="205">
        <v>0</v>
      </c>
      <c r="M387" s="205">
        <v>0</v>
      </c>
      <c r="N387" s="205">
        <v>0</v>
      </c>
      <c r="O387" s="205">
        <v>0</v>
      </c>
      <c r="P387" s="205">
        <v>0</v>
      </c>
      <c r="Q387" s="178"/>
      <c r="R387" s="178">
        <v>0.18</v>
      </c>
      <c r="S387" s="203"/>
      <c r="T387" s="203"/>
      <c r="U387" s="203"/>
      <c r="V387" s="203"/>
      <c r="W387" s="203"/>
      <c r="X387" s="203"/>
      <c r="Y387" s="203"/>
      <c r="Z387" s="203"/>
      <c r="AA387" s="203"/>
      <c r="AB387" s="203"/>
      <c r="AC387" s="203"/>
      <c r="AD387" s="203"/>
      <c r="AE387" s="203"/>
      <c r="AF387" s="203"/>
      <c r="AG387" s="203"/>
      <c r="AI387" s="203"/>
      <c r="AJ387" s="203"/>
      <c r="AK387" s="203"/>
      <c r="AL387" s="203"/>
      <c r="AM387" s="203"/>
      <c r="AN387" s="203"/>
      <c r="AO387" s="203"/>
      <c r="AP387" s="203"/>
      <c r="AQ387" s="203"/>
      <c r="AR387" s="203"/>
    </row>
    <row r="388" spans="1:44" x14ac:dyDescent="0.2">
      <c r="A388" s="178" t="s">
        <v>27</v>
      </c>
      <c r="B388" s="178" t="s">
        <v>1749</v>
      </c>
      <c r="C388" s="178" t="s">
        <v>1750</v>
      </c>
      <c r="D388" s="177" t="s">
        <v>26</v>
      </c>
      <c r="E388" s="178" t="s">
        <v>47</v>
      </c>
      <c r="F388" s="178" t="s">
        <v>41</v>
      </c>
      <c r="G388" s="204">
        <v>2010</v>
      </c>
      <c r="H388" s="202">
        <v>15</v>
      </c>
      <c r="I388" s="205">
        <v>522.62</v>
      </c>
      <c r="J388" s="205">
        <v>0.68</v>
      </c>
      <c r="K388" s="178">
        <v>1</v>
      </c>
      <c r="L388" s="205">
        <v>0</v>
      </c>
      <c r="M388" s="205">
        <v>0</v>
      </c>
      <c r="N388" s="205">
        <v>0</v>
      </c>
      <c r="O388" s="205">
        <v>0</v>
      </c>
      <c r="P388" s="205">
        <v>0</v>
      </c>
      <c r="Q388" s="178"/>
      <c r="R388" s="178">
        <v>0.18</v>
      </c>
      <c r="S388" s="203"/>
      <c r="T388" s="203"/>
      <c r="U388" s="203"/>
      <c r="V388" s="203"/>
      <c r="W388" s="203"/>
      <c r="X388" s="203"/>
      <c r="Y388" s="203"/>
      <c r="Z388" s="203"/>
      <c r="AA388" s="203"/>
      <c r="AB388" s="203"/>
      <c r="AC388" s="203"/>
      <c r="AD388" s="203"/>
      <c r="AE388" s="203"/>
      <c r="AF388" s="203"/>
      <c r="AG388" s="203"/>
      <c r="AI388" s="203"/>
      <c r="AJ388" s="203"/>
      <c r="AK388" s="203">
        <v>0</v>
      </c>
      <c r="AL388" s="203">
        <v>0</v>
      </c>
      <c r="AM388" s="203">
        <v>0</v>
      </c>
      <c r="AN388" s="203">
        <v>0</v>
      </c>
      <c r="AO388" s="203">
        <v>0</v>
      </c>
      <c r="AP388" s="203">
        <v>0</v>
      </c>
      <c r="AQ388" s="203">
        <v>0</v>
      </c>
      <c r="AR388" s="203">
        <v>0</v>
      </c>
    </row>
    <row r="389" spans="1:44" x14ac:dyDescent="0.2">
      <c r="A389" s="178" t="s">
        <v>27</v>
      </c>
      <c r="B389" s="178" t="s">
        <v>1751</v>
      </c>
      <c r="C389" s="178" t="s">
        <v>1752</v>
      </c>
      <c r="D389" s="177" t="s">
        <v>26</v>
      </c>
      <c r="E389" s="178" t="s">
        <v>47</v>
      </c>
      <c r="F389" s="178" t="s">
        <v>41</v>
      </c>
      <c r="G389" s="204">
        <v>2015</v>
      </c>
      <c r="H389" s="202">
        <v>15</v>
      </c>
      <c r="I389" s="205">
        <v>545.34</v>
      </c>
      <c r="J389" s="205">
        <v>0.81</v>
      </c>
      <c r="K389" s="178">
        <v>1</v>
      </c>
      <c r="L389" s="205">
        <v>0</v>
      </c>
      <c r="M389" s="205">
        <v>0</v>
      </c>
      <c r="N389" s="205">
        <v>0</v>
      </c>
      <c r="O389" s="205">
        <v>0</v>
      </c>
      <c r="P389" s="205">
        <v>0</v>
      </c>
      <c r="Q389" s="178"/>
      <c r="R389" s="178">
        <v>0.18</v>
      </c>
      <c r="S389" s="203"/>
      <c r="T389" s="203"/>
      <c r="U389" s="203"/>
      <c r="V389" s="203"/>
      <c r="W389" s="203"/>
      <c r="X389" s="203"/>
      <c r="Y389" s="203"/>
      <c r="Z389" s="203"/>
      <c r="AA389" s="203"/>
      <c r="AB389" s="203"/>
      <c r="AC389" s="203"/>
      <c r="AD389" s="203"/>
      <c r="AE389" s="203"/>
      <c r="AF389" s="203"/>
      <c r="AG389" s="203"/>
      <c r="AI389" s="203"/>
      <c r="AJ389" s="203"/>
      <c r="AK389" s="203"/>
      <c r="AL389" s="203"/>
      <c r="AM389" s="203"/>
      <c r="AN389" s="203"/>
      <c r="AO389" s="203"/>
      <c r="AP389" s="203"/>
      <c r="AQ389" s="203"/>
      <c r="AR389" s="203"/>
    </row>
    <row r="390" spans="1:44" x14ac:dyDescent="0.2">
      <c r="A390" s="178" t="s">
        <v>27</v>
      </c>
      <c r="B390" s="178" t="s">
        <v>1753</v>
      </c>
      <c r="C390" s="178" t="s">
        <v>1754</v>
      </c>
      <c r="D390" s="177" t="s">
        <v>26</v>
      </c>
      <c r="E390" s="178" t="s">
        <v>47</v>
      </c>
      <c r="F390" s="178" t="s">
        <v>41</v>
      </c>
      <c r="G390" s="204">
        <v>2010</v>
      </c>
      <c r="H390" s="202">
        <v>15</v>
      </c>
      <c r="I390" s="205">
        <v>954.35</v>
      </c>
      <c r="J390" s="205">
        <v>0.81</v>
      </c>
      <c r="K390" s="178">
        <v>1</v>
      </c>
      <c r="L390" s="205">
        <v>0</v>
      </c>
      <c r="M390" s="205">
        <v>0</v>
      </c>
      <c r="N390" s="205">
        <v>0</v>
      </c>
      <c r="O390" s="205">
        <v>0</v>
      </c>
      <c r="P390" s="205">
        <v>0</v>
      </c>
      <c r="Q390" s="178"/>
      <c r="R390" s="178">
        <v>0.18</v>
      </c>
      <c r="S390" s="203"/>
      <c r="T390" s="203"/>
      <c r="U390" s="203"/>
      <c r="V390" s="203"/>
      <c r="W390" s="203"/>
      <c r="X390" s="203"/>
      <c r="Y390" s="203"/>
      <c r="Z390" s="203"/>
      <c r="AA390" s="203"/>
      <c r="AB390" s="203"/>
      <c r="AC390" s="203"/>
      <c r="AD390" s="203"/>
      <c r="AE390" s="203"/>
      <c r="AF390" s="203"/>
      <c r="AG390" s="203"/>
      <c r="AI390" s="203"/>
      <c r="AJ390" s="203"/>
      <c r="AK390" s="203">
        <v>0</v>
      </c>
      <c r="AL390" s="203">
        <v>0</v>
      </c>
      <c r="AM390" s="203">
        <v>0</v>
      </c>
      <c r="AN390" s="203">
        <v>0</v>
      </c>
      <c r="AO390" s="203">
        <v>0</v>
      </c>
      <c r="AP390" s="203">
        <v>0</v>
      </c>
      <c r="AQ390" s="203">
        <v>0</v>
      </c>
      <c r="AR390" s="203">
        <v>0</v>
      </c>
    </row>
    <row r="391" spans="1:44" x14ac:dyDescent="0.2">
      <c r="A391" s="178" t="s">
        <v>27</v>
      </c>
      <c r="B391" s="178" t="s">
        <v>1755</v>
      </c>
      <c r="C391" s="178" t="s">
        <v>1756</v>
      </c>
      <c r="D391" s="177" t="s">
        <v>26</v>
      </c>
      <c r="E391" s="178" t="s">
        <v>47</v>
      </c>
      <c r="F391" s="178" t="s">
        <v>41</v>
      </c>
      <c r="G391" s="204">
        <v>2015</v>
      </c>
      <c r="H391" s="202">
        <v>15</v>
      </c>
      <c r="I391" s="205">
        <v>1136.1300000000001</v>
      </c>
      <c r="J391" s="205">
        <v>0.85</v>
      </c>
      <c r="K391" s="178">
        <v>1</v>
      </c>
      <c r="L391" s="205">
        <v>0</v>
      </c>
      <c r="M391" s="205">
        <v>0</v>
      </c>
      <c r="N391" s="205">
        <v>0</v>
      </c>
      <c r="O391" s="205">
        <v>0</v>
      </c>
      <c r="P391" s="205">
        <v>0</v>
      </c>
      <c r="Q391" s="178"/>
      <c r="R391" s="178">
        <v>0.18</v>
      </c>
      <c r="S391" s="203"/>
      <c r="T391" s="203"/>
      <c r="U391" s="203"/>
      <c r="V391" s="203"/>
      <c r="W391" s="203"/>
      <c r="X391" s="203"/>
      <c r="Y391" s="203"/>
      <c r="Z391" s="203"/>
      <c r="AA391" s="203"/>
      <c r="AB391" s="203"/>
      <c r="AC391" s="203"/>
      <c r="AD391" s="203"/>
      <c r="AE391" s="203"/>
      <c r="AF391" s="203"/>
      <c r="AG391" s="203"/>
      <c r="AI391" s="203"/>
      <c r="AJ391" s="203"/>
      <c r="AK391" s="203"/>
      <c r="AL391" s="203"/>
      <c r="AM391" s="203"/>
      <c r="AN391" s="203"/>
      <c r="AO391" s="203"/>
      <c r="AP391" s="203"/>
      <c r="AQ391" s="203"/>
      <c r="AR391" s="203"/>
    </row>
    <row r="392" spans="1:44" x14ac:dyDescent="0.2">
      <c r="A392" s="178" t="s">
        <v>27</v>
      </c>
      <c r="B392" s="178" t="s">
        <v>1757</v>
      </c>
      <c r="C392" s="178" t="s">
        <v>1758</v>
      </c>
      <c r="D392" s="177" t="s">
        <v>26</v>
      </c>
      <c r="E392" s="178" t="s">
        <v>47</v>
      </c>
      <c r="F392" s="178" t="s">
        <v>41</v>
      </c>
      <c r="G392" s="204">
        <v>2010</v>
      </c>
      <c r="H392" s="202">
        <v>15</v>
      </c>
      <c r="I392" s="205">
        <v>1317.91</v>
      </c>
      <c r="J392" s="205">
        <v>0.34</v>
      </c>
      <c r="K392" s="178">
        <v>1</v>
      </c>
      <c r="L392" s="205">
        <v>0</v>
      </c>
      <c r="M392" s="205">
        <v>0</v>
      </c>
      <c r="N392" s="205">
        <v>0</v>
      </c>
      <c r="O392" s="205">
        <v>0</v>
      </c>
      <c r="P392" s="205">
        <v>0</v>
      </c>
      <c r="Q392" s="178"/>
      <c r="R392" s="178">
        <v>0.18</v>
      </c>
      <c r="S392" s="203"/>
      <c r="T392" s="203"/>
      <c r="U392" s="203"/>
      <c r="V392" s="203"/>
      <c r="W392" s="203"/>
      <c r="X392" s="203"/>
      <c r="Y392" s="203"/>
      <c r="Z392" s="203"/>
      <c r="AA392" s="203"/>
      <c r="AB392" s="203"/>
      <c r="AC392" s="203"/>
      <c r="AD392" s="203"/>
      <c r="AE392" s="203"/>
      <c r="AF392" s="203"/>
      <c r="AG392" s="203"/>
      <c r="AI392" s="203"/>
      <c r="AJ392" s="203"/>
      <c r="AK392" s="203"/>
      <c r="AL392" s="203"/>
      <c r="AM392" s="203"/>
      <c r="AN392" s="203"/>
      <c r="AO392" s="203"/>
      <c r="AP392" s="203"/>
      <c r="AQ392" s="203"/>
      <c r="AR392" s="203"/>
    </row>
    <row r="393" spans="1:44" x14ac:dyDescent="0.2">
      <c r="A393" s="178" t="s">
        <v>27</v>
      </c>
      <c r="B393" s="178" t="s">
        <v>1759</v>
      </c>
      <c r="C393" s="178" t="s">
        <v>1760</v>
      </c>
      <c r="D393" s="177" t="s">
        <v>26</v>
      </c>
      <c r="E393" s="178" t="s">
        <v>47</v>
      </c>
      <c r="F393" s="178" t="s">
        <v>41</v>
      </c>
      <c r="G393" s="204">
        <v>2010</v>
      </c>
      <c r="H393" s="202">
        <v>15</v>
      </c>
      <c r="I393" s="205">
        <v>1499.69</v>
      </c>
      <c r="J393" s="205">
        <v>0.39</v>
      </c>
      <c r="K393" s="178">
        <v>1</v>
      </c>
      <c r="L393" s="205">
        <v>0</v>
      </c>
      <c r="M393" s="205">
        <v>0</v>
      </c>
      <c r="N393" s="205">
        <v>0</v>
      </c>
      <c r="O393" s="205">
        <v>0</v>
      </c>
      <c r="P393" s="205">
        <v>0</v>
      </c>
      <c r="Q393" s="178"/>
      <c r="R393" s="178">
        <v>0.18</v>
      </c>
      <c r="S393" s="203"/>
      <c r="T393" s="203"/>
      <c r="U393" s="203"/>
      <c r="V393" s="203"/>
      <c r="W393" s="203"/>
      <c r="X393" s="203"/>
      <c r="Y393" s="203"/>
      <c r="Z393" s="203"/>
      <c r="AA393" s="203"/>
      <c r="AB393" s="203"/>
      <c r="AC393" s="203"/>
      <c r="AD393" s="203"/>
      <c r="AE393" s="203"/>
      <c r="AF393" s="203"/>
      <c r="AG393" s="203"/>
      <c r="AI393" s="203"/>
      <c r="AJ393" s="203"/>
      <c r="AK393" s="203">
        <v>0</v>
      </c>
      <c r="AL393" s="203">
        <v>0</v>
      </c>
      <c r="AM393" s="203">
        <v>0</v>
      </c>
      <c r="AN393" s="203">
        <v>0</v>
      </c>
      <c r="AO393" s="203">
        <v>0</v>
      </c>
      <c r="AP393" s="203">
        <v>0</v>
      </c>
      <c r="AQ393" s="203">
        <v>0</v>
      </c>
      <c r="AR393" s="203">
        <v>0</v>
      </c>
    </row>
    <row r="394" spans="1:44" x14ac:dyDescent="0.2">
      <c r="A394" s="178" t="s">
        <v>27</v>
      </c>
      <c r="B394" s="178" t="s">
        <v>1761</v>
      </c>
      <c r="C394" s="178" t="s">
        <v>1762</v>
      </c>
      <c r="D394" s="177" t="s">
        <v>26</v>
      </c>
      <c r="E394" s="178" t="s">
        <v>47</v>
      </c>
      <c r="F394" s="178" t="s">
        <v>41</v>
      </c>
      <c r="G394" s="204">
        <v>2015</v>
      </c>
      <c r="H394" s="202">
        <v>15</v>
      </c>
      <c r="I394" s="205">
        <v>1567.86</v>
      </c>
      <c r="J394" s="205">
        <v>0.43</v>
      </c>
      <c r="K394" s="178">
        <v>1</v>
      </c>
      <c r="L394" s="205">
        <v>0</v>
      </c>
      <c r="M394" s="205">
        <v>0</v>
      </c>
      <c r="N394" s="205">
        <v>0</v>
      </c>
      <c r="O394" s="205">
        <v>0</v>
      </c>
      <c r="P394" s="205">
        <v>0</v>
      </c>
      <c r="Q394" s="178"/>
      <c r="R394" s="178">
        <v>0.18</v>
      </c>
      <c r="S394" s="203"/>
      <c r="T394" s="203"/>
      <c r="U394" s="203"/>
      <c r="V394" s="203"/>
      <c r="W394" s="203"/>
      <c r="X394" s="203"/>
      <c r="Y394" s="203"/>
      <c r="Z394" s="203"/>
      <c r="AA394" s="203"/>
      <c r="AB394" s="203"/>
      <c r="AC394" s="203"/>
      <c r="AD394" s="203"/>
      <c r="AE394" s="203"/>
      <c r="AF394" s="203"/>
      <c r="AG394" s="203"/>
      <c r="AI394" s="203"/>
      <c r="AJ394" s="203"/>
      <c r="AK394" s="203"/>
      <c r="AL394" s="203"/>
      <c r="AM394" s="203"/>
      <c r="AN394" s="203"/>
      <c r="AO394" s="203"/>
      <c r="AP394" s="203"/>
      <c r="AQ394" s="203"/>
      <c r="AR394" s="203"/>
    </row>
    <row r="395" spans="1:44" x14ac:dyDescent="0.2">
      <c r="A395" s="178" t="s">
        <v>27</v>
      </c>
      <c r="B395" s="178" t="s">
        <v>1763</v>
      </c>
      <c r="C395" s="178" t="s">
        <v>1764</v>
      </c>
      <c r="D395" s="177" t="s">
        <v>26</v>
      </c>
      <c r="E395" s="178" t="s">
        <v>47</v>
      </c>
      <c r="F395" s="178" t="s">
        <v>41</v>
      </c>
      <c r="G395" s="204">
        <v>2010</v>
      </c>
      <c r="H395" s="202">
        <v>15</v>
      </c>
      <c r="I395" s="205">
        <v>1317.91</v>
      </c>
      <c r="J395" s="205">
        <v>0.41</v>
      </c>
      <c r="K395" s="178">
        <v>1</v>
      </c>
      <c r="L395" s="205">
        <v>0</v>
      </c>
      <c r="M395" s="205">
        <v>0</v>
      </c>
      <c r="N395" s="205">
        <v>0</v>
      </c>
      <c r="O395" s="205">
        <v>0</v>
      </c>
      <c r="P395" s="205">
        <v>0</v>
      </c>
      <c r="Q395" s="178"/>
      <c r="R395" s="178">
        <v>0.18</v>
      </c>
      <c r="S395" s="203"/>
      <c r="T395" s="203"/>
      <c r="U395" s="203"/>
      <c r="V395" s="203"/>
      <c r="W395" s="203"/>
      <c r="X395" s="203"/>
      <c r="Y395" s="203"/>
      <c r="Z395" s="203"/>
      <c r="AA395" s="203"/>
      <c r="AB395" s="203"/>
      <c r="AC395" s="203"/>
      <c r="AD395" s="203"/>
      <c r="AE395" s="203"/>
      <c r="AF395" s="203"/>
      <c r="AG395" s="203"/>
      <c r="AI395" s="203"/>
      <c r="AJ395" s="203"/>
      <c r="AK395" s="203"/>
      <c r="AL395" s="203"/>
      <c r="AM395" s="203"/>
      <c r="AN395" s="203"/>
      <c r="AO395" s="203"/>
      <c r="AP395" s="203"/>
      <c r="AQ395" s="203"/>
      <c r="AR395" s="203"/>
    </row>
    <row r="396" spans="1:44" x14ac:dyDescent="0.2">
      <c r="A396" s="178" t="s">
        <v>27</v>
      </c>
      <c r="B396" s="178" t="s">
        <v>1765</v>
      </c>
      <c r="C396" s="178" t="s">
        <v>1766</v>
      </c>
      <c r="D396" s="177" t="s">
        <v>26</v>
      </c>
      <c r="E396" s="178" t="s">
        <v>47</v>
      </c>
      <c r="F396" s="178" t="s">
        <v>41</v>
      </c>
      <c r="G396" s="204">
        <v>2010</v>
      </c>
      <c r="H396" s="202">
        <v>15</v>
      </c>
      <c r="I396" s="205">
        <v>1681.47</v>
      </c>
      <c r="J396" s="205">
        <v>0.41</v>
      </c>
      <c r="K396" s="178">
        <v>1</v>
      </c>
      <c r="L396" s="205">
        <v>0</v>
      </c>
      <c r="M396" s="205">
        <v>0</v>
      </c>
      <c r="N396" s="205">
        <v>0</v>
      </c>
      <c r="O396" s="205">
        <v>0</v>
      </c>
      <c r="P396" s="205">
        <v>0</v>
      </c>
      <c r="Q396" s="178"/>
      <c r="R396" s="178">
        <v>0.18</v>
      </c>
      <c r="S396" s="203"/>
      <c r="T396" s="203"/>
      <c r="U396" s="203"/>
      <c r="V396" s="203"/>
      <c r="W396" s="203"/>
      <c r="X396" s="203"/>
      <c r="Y396" s="203"/>
      <c r="Z396" s="203"/>
      <c r="AA396" s="203"/>
      <c r="AB396" s="203"/>
      <c r="AC396" s="203"/>
      <c r="AD396" s="203"/>
      <c r="AE396" s="203"/>
      <c r="AF396" s="203"/>
      <c r="AG396" s="203"/>
      <c r="AI396" s="203"/>
      <c r="AJ396" s="203"/>
      <c r="AK396" s="203">
        <v>0</v>
      </c>
      <c r="AL396" s="203">
        <v>0</v>
      </c>
      <c r="AM396" s="203">
        <v>0</v>
      </c>
      <c r="AN396" s="203">
        <v>0</v>
      </c>
      <c r="AO396" s="203">
        <v>0</v>
      </c>
      <c r="AP396" s="203">
        <v>0</v>
      </c>
      <c r="AQ396" s="203">
        <v>0</v>
      </c>
      <c r="AR396" s="203">
        <v>0</v>
      </c>
    </row>
    <row r="397" spans="1:44" x14ac:dyDescent="0.2">
      <c r="A397" s="178" t="s">
        <v>27</v>
      </c>
      <c r="B397" s="178" t="s">
        <v>1767</v>
      </c>
      <c r="C397" s="178" t="s">
        <v>1768</v>
      </c>
      <c r="D397" s="177" t="s">
        <v>26</v>
      </c>
      <c r="E397" s="178" t="s">
        <v>47</v>
      </c>
      <c r="F397" s="178" t="s">
        <v>41</v>
      </c>
      <c r="G397" s="204">
        <v>2015</v>
      </c>
      <c r="H397" s="202">
        <v>15</v>
      </c>
      <c r="I397" s="205">
        <v>1749.64</v>
      </c>
      <c r="J397" s="205">
        <v>0.46</v>
      </c>
      <c r="K397" s="178">
        <v>1</v>
      </c>
      <c r="L397" s="205">
        <v>1</v>
      </c>
      <c r="M397" s="205"/>
      <c r="N397" s="205"/>
      <c r="O397" s="205"/>
      <c r="P397" s="205"/>
      <c r="Q397" s="178"/>
      <c r="R397" s="178">
        <v>0.18</v>
      </c>
      <c r="S397" s="203"/>
      <c r="T397" s="203"/>
      <c r="U397" s="203"/>
      <c r="V397" s="203"/>
      <c r="W397" s="203"/>
      <c r="X397" s="203"/>
      <c r="Y397" s="203"/>
      <c r="Z397" s="203"/>
      <c r="AA397" s="203"/>
      <c r="AB397" s="203"/>
      <c r="AC397" s="203"/>
      <c r="AD397" s="203"/>
      <c r="AE397" s="203"/>
      <c r="AF397" s="203"/>
      <c r="AG397" s="203"/>
      <c r="AI397" s="203"/>
      <c r="AJ397" s="203"/>
      <c r="AK397" s="203"/>
      <c r="AL397" s="203"/>
      <c r="AM397" s="203"/>
      <c r="AN397" s="203"/>
      <c r="AO397" s="203"/>
      <c r="AP397" s="203"/>
      <c r="AQ397" s="203"/>
      <c r="AR397" s="203"/>
    </row>
    <row r="398" spans="1:44" ht="15.75" customHeight="1" x14ac:dyDescent="0.2">
      <c r="A398" s="188" t="s">
        <v>469</v>
      </c>
      <c r="B398" s="186"/>
      <c r="C398" s="186"/>
      <c r="D398" s="186"/>
      <c r="E398" s="188"/>
      <c r="F398" s="188"/>
      <c r="G398" s="211"/>
      <c r="H398" s="212"/>
      <c r="I398" s="212"/>
      <c r="J398" s="213"/>
      <c r="K398" s="212"/>
      <c r="L398" s="212"/>
      <c r="M398" s="212"/>
      <c r="N398" s="212"/>
      <c r="O398" s="212"/>
      <c r="P398" s="212"/>
      <c r="Q398" s="212"/>
      <c r="R398" s="213"/>
      <c r="S398" s="214"/>
      <c r="T398" s="214"/>
      <c r="U398" s="214"/>
      <c r="V398" s="214"/>
      <c r="W398" s="214"/>
      <c r="X398" s="214"/>
      <c r="Y398" s="214"/>
      <c r="Z398" s="214"/>
      <c r="AA398" s="214"/>
      <c r="AB398" s="214"/>
      <c r="AC398" s="214"/>
      <c r="AD398" s="214"/>
      <c r="AE398" s="214"/>
      <c r="AF398" s="214"/>
      <c r="AG398" s="214"/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5"/>
    </row>
    <row r="399" spans="1:44" x14ac:dyDescent="0.2">
      <c r="A399" s="178" t="s">
        <v>27</v>
      </c>
      <c r="B399" s="178" t="s">
        <v>1769</v>
      </c>
      <c r="C399" s="178" t="s">
        <v>1770</v>
      </c>
      <c r="D399" s="177" t="s">
        <v>26</v>
      </c>
      <c r="E399" s="178" t="s">
        <v>47</v>
      </c>
      <c r="F399" s="178" t="s">
        <v>28</v>
      </c>
      <c r="G399" s="204">
        <v>2010</v>
      </c>
      <c r="H399" s="202">
        <v>15</v>
      </c>
      <c r="I399" s="178"/>
      <c r="J399" s="205">
        <v>0.57999999999999996</v>
      </c>
      <c r="K399" s="178">
        <v>1</v>
      </c>
      <c r="L399" s="205">
        <v>0</v>
      </c>
      <c r="M399" s="205">
        <v>0</v>
      </c>
      <c r="N399" s="205">
        <v>0</v>
      </c>
      <c r="O399" s="205">
        <v>0</v>
      </c>
      <c r="P399" s="205">
        <v>0</v>
      </c>
      <c r="Q399" s="178"/>
      <c r="R399" s="178">
        <v>0.18</v>
      </c>
      <c r="S399" s="207">
        <v>0</v>
      </c>
      <c r="T399" s="207">
        <v>0</v>
      </c>
      <c r="U399" s="207">
        <v>0</v>
      </c>
      <c r="V399" s="207">
        <v>0</v>
      </c>
      <c r="W399" s="207">
        <v>0</v>
      </c>
      <c r="X399" s="207"/>
      <c r="Y399" s="207"/>
      <c r="Z399" s="207"/>
      <c r="AA399" s="207"/>
      <c r="AB399" s="207"/>
      <c r="AC399" s="207"/>
      <c r="AD399" s="207"/>
      <c r="AE399" s="207"/>
      <c r="AF399" s="207"/>
      <c r="AG399" s="207"/>
      <c r="AI399" s="203">
        <v>0</v>
      </c>
      <c r="AJ399" s="203">
        <v>0</v>
      </c>
      <c r="AK399" s="203">
        <v>0</v>
      </c>
      <c r="AL399" s="203">
        <v>0</v>
      </c>
      <c r="AM399" s="203">
        <v>0</v>
      </c>
      <c r="AN399" s="203">
        <v>0</v>
      </c>
      <c r="AO399" s="203">
        <v>0</v>
      </c>
      <c r="AP399" s="203">
        <v>0</v>
      </c>
      <c r="AQ399" s="203">
        <v>0</v>
      </c>
      <c r="AR399" s="203">
        <v>0</v>
      </c>
    </row>
    <row r="400" spans="1:44" x14ac:dyDescent="0.2">
      <c r="A400" s="178" t="s">
        <v>27</v>
      </c>
      <c r="B400" s="178" t="s">
        <v>1771</v>
      </c>
      <c r="C400" s="178" t="s">
        <v>1772</v>
      </c>
      <c r="D400" s="177" t="s">
        <v>26</v>
      </c>
      <c r="E400" s="178" t="s">
        <v>47</v>
      </c>
      <c r="F400" s="178" t="s">
        <v>28</v>
      </c>
      <c r="G400" s="204">
        <v>2010</v>
      </c>
      <c r="H400" s="202">
        <v>15</v>
      </c>
      <c r="I400" s="205">
        <v>409.01</v>
      </c>
      <c r="J400" s="205">
        <v>0.7</v>
      </c>
      <c r="K400" s="178">
        <v>1</v>
      </c>
      <c r="L400" s="205">
        <v>0</v>
      </c>
      <c r="M400" s="205">
        <v>0</v>
      </c>
      <c r="N400" s="205">
        <v>0</v>
      </c>
      <c r="O400" s="205">
        <v>0</v>
      </c>
      <c r="P400" s="205">
        <v>0</v>
      </c>
      <c r="Q400" s="178"/>
      <c r="R400" s="178">
        <v>0.18</v>
      </c>
      <c r="S400" s="203"/>
      <c r="T400" s="203"/>
      <c r="U400" s="203"/>
      <c r="V400" s="203"/>
      <c r="W400" s="203"/>
      <c r="X400" s="203"/>
      <c r="Y400" s="203"/>
      <c r="Z400" s="203"/>
      <c r="AA400" s="203"/>
      <c r="AB400" s="203"/>
      <c r="AC400" s="203"/>
      <c r="AD400" s="203"/>
      <c r="AE400" s="203"/>
      <c r="AF400" s="203"/>
      <c r="AG400" s="203"/>
      <c r="AI400" s="203"/>
      <c r="AJ400" s="203"/>
      <c r="AK400" s="203"/>
      <c r="AL400" s="203"/>
      <c r="AM400" s="203"/>
      <c r="AN400" s="203"/>
      <c r="AO400" s="203"/>
      <c r="AP400" s="203"/>
      <c r="AQ400" s="203"/>
      <c r="AR400" s="203"/>
    </row>
    <row r="401" spans="1:54" x14ac:dyDescent="0.2">
      <c r="A401" s="178" t="s">
        <v>27</v>
      </c>
      <c r="B401" s="178" t="s">
        <v>1773</v>
      </c>
      <c r="C401" s="178" t="s">
        <v>1774</v>
      </c>
      <c r="D401" s="177" t="s">
        <v>26</v>
      </c>
      <c r="E401" s="178" t="s">
        <v>47</v>
      </c>
      <c r="F401" s="178" t="s">
        <v>28</v>
      </c>
      <c r="G401" s="204">
        <v>2010</v>
      </c>
      <c r="H401" s="202">
        <v>15</v>
      </c>
      <c r="I401" s="205">
        <v>545.34</v>
      </c>
      <c r="J401" s="205">
        <v>0.93</v>
      </c>
      <c r="K401" s="178">
        <v>1</v>
      </c>
      <c r="L401" s="205">
        <v>0</v>
      </c>
      <c r="M401" s="205">
        <v>0</v>
      </c>
      <c r="N401" s="205">
        <v>0</v>
      </c>
      <c r="O401" s="205">
        <v>0</v>
      </c>
      <c r="P401" s="205">
        <v>0</v>
      </c>
      <c r="Q401" s="178"/>
      <c r="R401" s="178">
        <v>0.18</v>
      </c>
      <c r="S401" s="203"/>
      <c r="T401" s="203"/>
      <c r="U401" s="203"/>
      <c r="V401" s="203"/>
      <c r="W401" s="203"/>
      <c r="X401" s="203"/>
      <c r="Y401" s="203"/>
      <c r="Z401" s="203"/>
      <c r="AA401" s="203"/>
      <c r="AB401" s="203"/>
      <c r="AC401" s="203"/>
      <c r="AD401" s="203"/>
      <c r="AE401" s="203"/>
      <c r="AF401" s="203"/>
      <c r="AG401" s="203"/>
      <c r="AI401" s="203"/>
      <c r="AJ401" s="203"/>
      <c r="AK401" s="203">
        <v>0</v>
      </c>
      <c r="AL401" s="203">
        <v>0</v>
      </c>
      <c r="AM401" s="203">
        <v>0</v>
      </c>
      <c r="AN401" s="203">
        <v>0</v>
      </c>
      <c r="AO401" s="203">
        <v>0</v>
      </c>
      <c r="AP401" s="203">
        <v>0</v>
      </c>
      <c r="AQ401" s="203">
        <v>0</v>
      </c>
      <c r="AR401" s="203">
        <v>0</v>
      </c>
      <c r="AT401" s="203"/>
      <c r="AU401" s="178"/>
      <c r="AV401" s="178"/>
      <c r="AW401" s="178"/>
      <c r="AX401" s="178"/>
      <c r="AY401" s="178"/>
      <c r="AZ401" s="178"/>
      <c r="BA401" s="178"/>
      <c r="BB401" s="178"/>
    </row>
    <row r="402" spans="1:54" x14ac:dyDescent="0.2">
      <c r="A402" s="178" t="s">
        <v>27</v>
      </c>
      <c r="B402" s="178" t="s">
        <v>1775</v>
      </c>
      <c r="C402" s="178" t="s">
        <v>1776</v>
      </c>
      <c r="D402" s="177" t="s">
        <v>26</v>
      </c>
      <c r="E402" s="178" t="s">
        <v>47</v>
      </c>
      <c r="F402" s="178" t="s">
        <v>28</v>
      </c>
      <c r="G402" s="204">
        <v>2015</v>
      </c>
      <c r="H402" s="202">
        <v>15</v>
      </c>
      <c r="I402" s="205">
        <v>681.68</v>
      </c>
      <c r="J402" s="205">
        <v>1.17</v>
      </c>
      <c r="K402" s="178">
        <v>1</v>
      </c>
      <c r="L402" s="205">
        <v>0</v>
      </c>
      <c r="M402" s="205">
        <v>0</v>
      </c>
      <c r="N402" s="205">
        <v>0</v>
      </c>
      <c r="O402" s="205">
        <v>0</v>
      </c>
      <c r="P402" s="205">
        <v>0</v>
      </c>
      <c r="Q402" s="178"/>
      <c r="R402" s="178">
        <v>0.18</v>
      </c>
      <c r="S402" s="203"/>
      <c r="T402" s="203"/>
      <c r="U402" s="203"/>
      <c r="V402" s="203"/>
      <c r="W402" s="203"/>
      <c r="X402" s="203"/>
      <c r="Y402" s="203"/>
      <c r="Z402" s="203"/>
      <c r="AA402" s="203"/>
      <c r="AB402" s="203"/>
      <c r="AC402" s="203"/>
      <c r="AD402" s="203"/>
      <c r="AE402" s="203"/>
      <c r="AF402" s="203"/>
      <c r="AG402" s="203"/>
      <c r="AI402" s="203"/>
      <c r="AJ402" s="203"/>
      <c r="AK402" s="203"/>
      <c r="AL402" s="203"/>
      <c r="AM402" s="203"/>
      <c r="AN402" s="203"/>
      <c r="AO402" s="203"/>
      <c r="AP402" s="203"/>
      <c r="AQ402" s="203"/>
      <c r="AR402" s="203"/>
      <c r="AT402" s="203"/>
      <c r="AU402" s="178"/>
      <c r="AV402" s="178"/>
      <c r="AW402" s="178"/>
      <c r="AX402" s="178"/>
      <c r="AY402" s="178"/>
      <c r="AZ402" s="178"/>
      <c r="BA402" s="178"/>
      <c r="BB402" s="178"/>
    </row>
    <row r="403" spans="1:54" x14ac:dyDescent="0.2">
      <c r="A403" s="178" t="s">
        <v>27</v>
      </c>
      <c r="B403" s="178" t="s">
        <v>1777</v>
      </c>
      <c r="C403" s="178" t="s">
        <v>1778</v>
      </c>
      <c r="D403" s="177" t="s">
        <v>26</v>
      </c>
      <c r="E403" s="178" t="s">
        <v>47</v>
      </c>
      <c r="F403" s="178" t="s">
        <v>28</v>
      </c>
      <c r="G403" s="204">
        <v>2010</v>
      </c>
      <c r="H403" s="202">
        <v>15</v>
      </c>
      <c r="I403" s="205">
        <v>499.9</v>
      </c>
      <c r="J403" s="205">
        <v>0.37</v>
      </c>
      <c r="K403" s="178">
        <v>1</v>
      </c>
      <c r="L403" s="205">
        <v>0</v>
      </c>
      <c r="M403" s="205">
        <v>0</v>
      </c>
      <c r="N403" s="205">
        <v>0</v>
      </c>
      <c r="O403" s="205">
        <v>0</v>
      </c>
      <c r="P403" s="205">
        <v>0</v>
      </c>
      <c r="Q403" s="178"/>
      <c r="R403" s="178">
        <v>0.18</v>
      </c>
      <c r="S403" s="203"/>
      <c r="T403" s="203"/>
      <c r="U403" s="203"/>
      <c r="V403" s="203"/>
      <c r="W403" s="203"/>
      <c r="X403" s="203"/>
      <c r="Y403" s="203"/>
      <c r="Z403" s="203"/>
      <c r="AA403" s="203"/>
      <c r="AB403" s="203"/>
      <c r="AC403" s="203"/>
      <c r="AD403" s="203"/>
      <c r="AE403" s="203"/>
      <c r="AF403" s="203"/>
      <c r="AG403" s="203"/>
      <c r="AI403" s="203"/>
      <c r="AJ403" s="203"/>
      <c r="AK403" s="203"/>
      <c r="AL403" s="203"/>
      <c r="AM403" s="203"/>
      <c r="AN403" s="203"/>
      <c r="AO403" s="203"/>
      <c r="AP403" s="203"/>
      <c r="AQ403" s="203"/>
      <c r="AR403" s="203"/>
      <c r="AT403" s="203"/>
      <c r="AU403" s="178"/>
      <c r="AV403" s="178"/>
      <c r="AW403" s="178"/>
      <c r="AX403" s="178"/>
      <c r="AY403" s="178"/>
      <c r="AZ403" s="178"/>
      <c r="BA403" s="178"/>
      <c r="BB403" s="178"/>
    </row>
    <row r="404" spans="1:54" x14ac:dyDescent="0.2">
      <c r="A404" s="178" t="s">
        <v>27</v>
      </c>
      <c r="B404" s="178" t="s">
        <v>1779</v>
      </c>
      <c r="C404" s="178" t="s">
        <v>1780</v>
      </c>
      <c r="D404" s="177" t="s">
        <v>26</v>
      </c>
      <c r="E404" s="178" t="s">
        <v>47</v>
      </c>
      <c r="F404" s="178" t="s">
        <v>28</v>
      </c>
      <c r="G404" s="204">
        <v>2010</v>
      </c>
      <c r="H404" s="202">
        <v>15</v>
      </c>
      <c r="I404" s="205">
        <v>636.23</v>
      </c>
      <c r="J404" s="205">
        <v>0.52</v>
      </c>
      <c r="K404" s="178">
        <v>1</v>
      </c>
      <c r="L404" s="205">
        <v>0</v>
      </c>
      <c r="M404" s="205">
        <v>0</v>
      </c>
      <c r="N404" s="205">
        <v>0</v>
      </c>
      <c r="O404" s="205">
        <v>0</v>
      </c>
      <c r="P404" s="205">
        <v>0</v>
      </c>
      <c r="Q404" s="178"/>
      <c r="R404" s="178">
        <v>0.18</v>
      </c>
      <c r="S404" s="203"/>
      <c r="T404" s="203"/>
      <c r="U404" s="203"/>
      <c r="V404" s="203"/>
      <c r="W404" s="203"/>
      <c r="X404" s="203"/>
      <c r="Y404" s="203"/>
      <c r="Z404" s="203"/>
      <c r="AA404" s="203"/>
      <c r="AB404" s="203"/>
      <c r="AC404" s="203"/>
      <c r="AD404" s="203"/>
      <c r="AE404" s="203"/>
      <c r="AF404" s="203"/>
      <c r="AG404" s="203"/>
      <c r="AI404" s="203"/>
      <c r="AJ404" s="203"/>
      <c r="AK404" s="203">
        <v>0</v>
      </c>
      <c r="AL404" s="203">
        <v>0</v>
      </c>
      <c r="AM404" s="203">
        <v>0</v>
      </c>
      <c r="AN404" s="203">
        <v>0</v>
      </c>
      <c r="AO404" s="203">
        <v>0</v>
      </c>
      <c r="AP404" s="203">
        <v>0</v>
      </c>
      <c r="AQ404" s="203">
        <v>0</v>
      </c>
      <c r="AR404" s="203">
        <v>0</v>
      </c>
      <c r="AT404" s="203"/>
      <c r="AU404" s="178"/>
      <c r="AV404" s="178"/>
      <c r="AW404" s="178"/>
      <c r="AX404" s="178"/>
      <c r="AY404" s="178"/>
      <c r="AZ404" s="178"/>
      <c r="BA404" s="178"/>
      <c r="BB404" s="178"/>
    </row>
    <row r="405" spans="1:54" x14ac:dyDescent="0.2">
      <c r="A405" s="178" t="s">
        <v>27</v>
      </c>
      <c r="B405" s="178" t="s">
        <v>1781</v>
      </c>
      <c r="C405" s="178" t="s">
        <v>1782</v>
      </c>
      <c r="D405" s="177" t="s">
        <v>26</v>
      </c>
      <c r="E405" s="178" t="s">
        <v>47</v>
      </c>
      <c r="F405" s="178" t="s">
        <v>28</v>
      </c>
      <c r="G405" s="204">
        <v>2015</v>
      </c>
      <c r="H405" s="202">
        <v>15</v>
      </c>
      <c r="I405" s="205">
        <v>772.57</v>
      </c>
      <c r="J405" s="205">
        <v>0.61</v>
      </c>
      <c r="K405" s="178">
        <v>1</v>
      </c>
      <c r="L405" s="205">
        <v>0</v>
      </c>
      <c r="M405" s="205">
        <v>0</v>
      </c>
      <c r="N405" s="205">
        <v>0</v>
      </c>
      <c r="O405" s="205">
        <v>0</v>
      </c>
      <c r="P405" s="205">
        <v>0</v>
      </c>
      <c r="Q405" s="178"/>
      <c r="R405" s="178">
        <v>0.18</v>
      </c>
      <c r="S405" s="203"/>
      <c r="T405" s="203"/>
      <c r="U405" s="203"/>
      <c r="V405" s="203"/>
      <c r="W405" s="203"/>
      <c r="X405" s="203"/>
      <c r="Y405" s="203"/>
      <c r="Z405" s="203"/>
      <c r="AA405" s="203"/>
      <c r="AB405" s="203"/>
      <c r="AC405" s="203"/>
      <c r="AD405" s="203"/>
      <c r="AE405" s="203"/>
      <c r="AF405" s="203"/>
      <c r="AG405" s="203"/>
      <c r="AI405" s="203"/>
      <c r="AJ405" s="203"/>
      <c r="AK405" s="203"/>
      <c r="AL405" s="203"/>
      <c r="AM405" s="203"/>
      <c r="AN405" s="203"/>
      <c r="AO405" s="203"/>
      <c r="AP405" s="203"/>
      <c r="AQ405" s="203"/>
      <c r="AR405" s="203"/>
      <c r="AT405" s="203"/>
      <c r="AU405" s="178"/>
      <c r="AV405" s="178"/>
      <c r="AW405" s="178"/>
      <c r="AX405" s="178"/>
      <c r="AY405" s="178"/>
      <c r="AZ405" s="178"/>
      <c r="BA405" s="178"/>
      <c r="BB405" s="178"/>
    </row>
    <row r="406" spans="1:54" ht="15.75" customHeight="1" x14ac:dyDescent="0.2">
      <c r="A406" s="188" t="s">
        <v>1298</v>
      </c>
      <c r="B406" s="186"/>
      <c r="C406" s="186"/>
      <c r="D406" s="186"/>
      <c r="E406" s="188"/>
      <c r="F406" s="188"/>
      <c r="G406" s="211"/>
      <c r="H406" s="212"/>
      <c r="I406" s="212"/>
      <c r="J406" s="213"/>
      <c r="K406" s="212"/>
      <c r="L406" s="212"/>
      <c r="M406" s="212"/>
      <c r="N406" s="212"/>
      <c r="O406" s="212"/>
      <c r="P406" s="212"/>
      <c r="Q406" s="212"/>
      <c r="R406" s="213"/>
      <c r="S406" s="214"/>
      <c r="T406" s="214"/>
      <c r="U406" s="214"/>
      <c r="V406" s="214"/>
      <c r="W406" s="214"/>
      <c r="X406" s="214"/>
      <c r="Y406" s="214"/>
      <c r="Z406" s="214"/>
      <c r="AA406" s="214"/>
      <c r="AB406" s="214"/>
      <c r="AC406" s="214"/>
      <c r="AD406" s="214"/>
      <c r="AE406" s="214"/>
      <c r="AF406" s="214"/>
      <c r="AG406" s="214"/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5"/>
      <c r="AT406" s="215"/>
      <c r="AU406" s="186"/>
      <c r="AV406" s="186"/>
      <c r="AW406" s="186"/>
      <c r="AX406" s="186"/>
      <c r="AY406" s="186"/>
      <c r="AZ406" s="186"/>
      <c r="BA406" s="186"/>
      <c r="BB406" s="186"/>
    </row>
    <row r="407" spans="1:54" x14ac:dyDescent="0.2">
      <c r="A407" s="178" t="s">
        <v>27</v>
      </c>
      <c r="B407" s="178" t="s">
        <v>471</v>
      </c>
      <c r="C407" s="178" t="s">
        <v>472</v>
      </c>
      <c r="D407" s="177" t="s">
        <v>34</v>
      </c>
      <c r="E407" s="178" t="s">
        <v>47</v>
      </c>
      <c r="F407" s="178" t="s">
        <v>32</v>
      </c>
      <c r="G407" s="204">
        <v>2010</v>
      </c>
      <c r="H407" s="208">
        <v>1.1599999999999999</v>
      </c>
      <c r="I407" s="205">
        <v>0</v>
      </c>
      <c r="J407" s="205">
        <v>0.45</v>
      </c>
      <c r="K407" s="178">
        <v>1</v>
      </c>
      <c r="L407" s="178">
        <v>1</v>
      </c>
      <c r="M407" s="178">
        <v>1</v>
      </c>
      <c r="N407" s="178">
        <v>1</v>
      </c>
      <c r="O407" s="178">
        <v>1</v>
      </c>
      <c r="P407" s="178">
        <v>1</v>
      </c>
      <c r="Q407" s="178"/>
      <c r="R407" s="178">
        <v>0.18</v>
      </c>
      <c r="S407" s="206"/>
      <c r="T407" s="206"/>
      <c r="U407" s="206"/>
      <c r="V407" s="206"/>
      <c r="W407" s="206"/>
      <c r="X407" s="206"/>
      <c r="Y407" s="206"/>
      <c r="Z407" s="206"/>
      <c r="AA407" s="206"/>
      <c r="AB407" s="206"/>
      <c r="AC407" s="206"/>
      <c r="AD407" s="206"/>
      <c r="AE407" s="206"/>
      <c r="AF407" s="206"/>
      <c r="AG407" s="206"/>
      <c r="AI407" s="203">
        <v>0</v>
      </c>
      <c r="AJ407" s="203">
        <v>0</v>
      </c>
      <c r="AK407" s="203">
        <v>0</v>
      </c>
      <c r="AL407" s="203">
        <v>0</v>
      </c>
      <c r="AM407" s="203">
        <v>0</v>
      </c>
      <c r="AN407" s="203">
        <v>0</v>
      </c>
      <c r="AO407" s="203">
        <v>0</v>
      </c>
      <c r="AP407" s="203">
        <v>0</v>
      </c>
      <c r="AQ407" s="203">
        <v>0</v>
      </c>
      <c r="AR407" s="203">
        <v>0</v>
      </c>
      <c r="AT407" s="203"/>
      <c r="AU407" s="178"/>
      <c r="AV407" s="178"/>
      <c r="AW407" s="178"/>
      <c r="AX407" s="178"/>
      <c r="AY407" s="178"/>
      <c r="AZ407" s="178"/>
      <c r="BA407" s="178"/>
      <c r="BB407" s="178"/>
    </row>
    <row r="408" spans="1:54" x14ac:dyDescent="0.2">
      <c r="A408" s="178" t="s">
        <v>27</v>
      </c>
      <c r="B408" s="178" t="s">
        <v>1783</v>
      </c>
      <c r="C408" s="178" t="s">
        <v>1784</v>
      </c>
      <c r="D408" s="177" t="s">
        <v>34</v>
      </c>
      <c r="E408" s="178" t="s">
        <v>47</v>
      </c>
      <c r="F408" s="178" t="s">
        <v>32</v>
      </c>
      <c r="G408" s="204">
        <v>2015</v>
      </c>
      <c r="H408" s="208">
        <v>1.37</v>
      </c>
      <c r="I408" s="205">
        <v>1.55</v>
      </c>
      <c r="J408" s="205">
        <v>0.63</v>
      </c>
      <c r="K408" s="178">
        <v>1</v>
      </c>
      <c r="L408" s="178">
        <v>1</v>
      </c>
      <c r="M408" s="178">
        <v>1</v>
      </c>
      <c r="N408" s="178">
        <v>1</v>
      </c>
      <c r="O408" s="178">
        <v>1</v>
      </c>
      <c r="P408" s="178">
        <v>1</v>
      </c>
      <c r="Q408" s="178"/>
      <c r="R408" s="178">
        <v>0.18</v>
      </c>
      <c r="S408" s="203"/>
      <c r="T408" s="203"/>
      <c r="U408" s="203"/>
      <c r="V408" s="203"/>
      <c r="W408" s="203"/>
      <c r="X408" s="203"/>
      <c r="Y408" s="203"/>
      <c r="Z408" s="203"/>
      <c r="AA408" s="203"/>
      <c r="AB408" s="203"/>
      <c r="AC408" s="203"/>
      <c r="AD408" s="203"/>
      <c r="AE408" s="203"/>
      <c r="AF408" s="203"/>
      <c r="AG408" s="203"/>
      <c r="AI408" s="203">
        <v>0</v>
      </c>
      <c r="AJ408" s="203">
        <v>0</v>
      </c>
      <c r="AK408" s="203">
        <v>0</v>
      </c>
      <c r="AL408" s="203">
        <v>0</v>
      </c>
      <c r="AM408" s="203">
        <v>0</v>
      </c>
      <c r="AN408" s="203">
        <v>0</v>
      </c>
      <c r="AO408" s="203">
        <v>0</v>
      </c>
      <c r="AP408" s="203">
        <v>0</v>
      </c>
      <c r="AQ408" s="203">
        <v>0</v>
      </c>
      <c r="AR408" s="203">
        <v>0</v>
      </c>
      <c r="AT408" s="203"/>
      <c r="AU408" s="178"/>
      <c r="AV408" s="178"/>
      <c r="AW408" s="178"/>
      <c r="AX408" s="178"/>
      <c r="AY408" s="178"/>
      <c r="AZ408" s="178"/>
      <c r="BA408" s="178"/>
      <c r="BB408" s="178"/>
    </row>
    <row r="409" spans="1:54" x14ac:dyDescent="0.2">
      <c r="A409" s="177" t="s">
        <v>27</v>
      </c>
      <c r="B409" s="178"/>
      <c r="C409" s="178"/>
      <c r="D409" s="177"/>
      <c r="E409" s="178"/>
      <c r="F409" s="178"/>
      <c r="G409" s="204"/>
      <c r="H409" s="208"/>
      <c r="I409" s="205"/>
      <c r="J409" s="205"/>
      <c r="K409" s="178"/>
      <c r="L409" s="178"/>
      <c r="M409" s="178"/>
      <c r="N409" s="178"/>
      <c r="O409" s="178"/>
      <c r="P409" s="178"/>
      <c r="Q409" s="178"/>
      <c r="R409" s="178"/>
      <c r="S409" s="203"/>
      <c r="T409" s="203"/>
      <c r="U409" s="203"/>
      <c r="V409" s="203"/>
      <c r="W409" s="203"/>
      <c r="X409" s="203"/>
      <c r="Y409" s="203"/>
      <c r="Z409" s="203"/>
      <c r="AA409" s="203"/>
      <c r="AB409" s="203"/>
      <c r="AC409" s="203"/>
      <c r="AD409" s="203"/>
      <c r="AE409" s="203"/>
      <c r="AF409" s="203"/>
      <c r="AG409" s="203"/>
      <c r="AI409" s="203"/>
      <c r="AJ409" s="203"/>
      <c r="AK409" s="203"/>
      <c r="AL409" s="203"/>
      <c r="AM409" s="203"/>
      <c r="AN409" s="203"/>
      <c r="AO409" s="203"/>
      <c r="AP409" s="203"/>
      <c r="AQ409" s="203"/>
      <c r="AR409" s="203"/>
      <c r="AT409" s="203"/>
      <c r="AU409" s="178"/>
      <c r="AV409" s="178"/>
      <c r="AW409" s="178"/>
      <c r="AX409" s="178"/>
      <c r="AY409" s="178"/>
      <c r="AZ409" s="178"/>
      <c r="BA409" s="178"/>
      <c r="BB409" s="178"/>
    </row>
    <row r="410" spans="1:54" x14ac:dyDescent="0.2">
      <c r="A410" s="178" t="s">
        <v>27</v>
      </c>
      <c r="B410" s="178" t="s">
        <v>1785</v>
      </c>
      <c r="C410" s="178" t="s">
        <v>1786</v>
      </c>
      <c r="D410" s="177" t="s">
        <v>34</v>
      </c>
      <c r="E410" s="178" t="s">
        <v>47</v>
      </c>
      <c r="F410" s="178" t="s">
        <v>32</v>
      </c>
      <c r="G410" s="204">
        <v>2015</v>
      </c>
      <c r="H410" s="208">
        <v>13.7</v>
      </c>
      <c r="I410" s="205">
        <v>2.12</v>
      </c>
      <c r="J410" s="205">
        <v>2.13</v>
      </c>
      <c r="K410" s="178">
        <v>1</v>
      </c>
      <c r="L410" s="178">
        <v>1</v>
      </c>
      <c r="M410" s="178">
        <v>1</v>
      </c>
      <c r="N410" s="178">
        <v>1</v>
      </c>
      <c r="O410" s="178">
        <v>1</v>
      </c>
      <c r="P410" s="178">
        <v>1</v>
      </c>
      <c r="Q410" s="178"/>
      <c r="R410" s="178">
        <v>0.28000000000000003</v>
      </c>
      <c r="S410" s="206"/>
      <c r="T410" s="203"/>
      <c r="U410" s="203"/>
      <c r="V410" s="203"/>
      <c r="W410" s="203"/>
      <c r="X410" s="203"/>
      <c r="Y410" s="203"/>
      <c r="Z410" s="203"/>
      <c r="AA410" s="203"/>
      <c r="AB410" s="203"/>
      <c r="AC410" s="203"/>
      <c r="AD410" s="203"/>
      <c r="AE410" s="203"/>
      <c r="AF410" s="203"/>
      <c r="AG410" s="203"/>
      <c r="AI410" s="203">
        <v>0</v>
      </c>
      <c r="AJ410" s="203"/>
      <c r="AK410" s="203">
        <v>0</v>
      </c>
      <c r="AL410" s="203">
        <v>0</v>
      </c>
      <c r="AM410" s="203">
        <v>0</v>
      </c>
      <c r="AN410" s="203">
        <v>0</v>
      </c>
      <c r="AO410" s="203">
        <v>0</v>
      </c>
      <c r="AP410" s="203">
        <v>0</v>
      </c>
      <c r="AQ410" s="203">
        <v>0</v>
      </c>
      <c r="AR410" s="203">
        <v>0</v>
      </c>
      <c r="AT410" s="203"/>
      <c r="AU410" s="178">
        <v>1.1499999999999999</v>
      </c>
      <c r="AV410" s="178">
        <v>1.1499999999999999</v>
      </c>
      <c r="AW410" s="178">
        <v>1.1499999999999999</v>
      </c>
      <c r="AX410" s="178">
        <v>1.1499999999999999</v>
      </c>
      <c r="AY410" s="178">
        <v>1.1499999999999999</v>
      </c>
      <c r="AZ410" s="178">
        <v>1.1499999999999999</v>
      </c>
      <c r="BA410" s="178">
        <v>1.1499999999999999</v>
      </c>
      <c r="BB410" s="178">
        <v>1.1499999999999999</v>
      </c>
    </row>
    <row r="411" spans="1:54" x14ac:dyDescent="0.2">
      <c r="A411" s="178" t="s">
        <v>27</v>
      </c>
      <c r="B411" s="178" t="s">
        <v>1787</v>
      </c>
      <c r="C411" s="178" t="s">
        <v>1788</v>
      </c>
      <c r="D411" s="177" t="s">
        <v>34</v>
      </c>
      <c r="E411" s="178" t="s">
        <v>47</v>
      </c>
      <c r="F411" s="178" t="s">
        <v>32</v>
      </c>
      <c r="G411" s="204">
        <v>2020</v>
      </c>
      <c r="H411" s="208">
        <v>13.7</v>
      </c>
      <c r="I411" s="205">
        <v>2.06</v>
      </c>
      <c r="J411" s="205">
        <v>2.19</v>
      </c>
      <c r="K411" s="178">
        <v>1</v>
      </c>
      <c r="L411" s="178">
        <v>1</v>
      </c>
      <c r="M411" s="178">
        <v>1</v>
      </c>
      <c r="N411" s="178">
        <v>1</v>
      </c>
      <c r="O411" s="178">
        <v>1</v>
      </c>
      <c r="P411" s="178">
        <v>1</v>
      </c>
      <c r="Q411" s="178"/>
      <c r="R411" s="178">
        <v>0.28000000000000003</v>
      </c>
      <c r="S411" s="203"/>
      <c r="T411" s="203"/>
      <c r="U411" s="203"/>
      <c r="V411" s="203"/>
      <c r="W411" s="203"/>
      <c r="X411" s="203"/>
      <c r="Y411" s="203"/>
      <c r="Z411" s="203"/>
      <c r="AA411" s="203"/>
      <c r="AB411" s="203"/>
      <c r="AC411" s="203"/>
      <c r="AD411" s="203"/>
      <c r="AE411" s="203"/>
      <c r="AF411" s="203"/>
      <c r="AG411" s="203"/>
      <c r="AI411" s="203">
        <v>0</v>
      </c>
      <c r="AJ411" s="203">
        <v>0</v>
      </c>
      <c r="AK411" s="203"/>
      <c r="AL411" s="203"/>
      <c r="AM411" s="203">
        <v>0</v>
      </c>
      <c r="AN411" s="203">
        <v>0</v>
      </c>
      <c r="AO411" s="203">
        <v>0</v>
      </c>
      <c r="AP411" s="203">
        <v>0</v>
      </c>
      <c r="AQ411" s="203">
        <v>0</v>
      </c>
      <c r="AR411" s="203">
        <v>0</v>
      </c>
      <c r="AT411" s="203"/>
      <c r="AU411" s="178">
        <v>1.1499999999999999</v>
      </c>
      <c r="AV411" s="178">
        <v>1.1499999999999999</v>
      </c>
      <c r="AW411" s="178">
        <v>1.1499999999999999</v>
      </c>
      <c r="AX411" s="178">
        <v>1.1499999999999999</v>
      </c>
      <c r="AY411" s="178">
        <v>1.1499999999999999</v>
      </c>
      <c r="AZ411" s="178">
        <v>1.1499999999999999</v>
      </c>
      <c r="BA411" s="178">
        <v>1.1499999999999999</v>
      </c>
      <c r="BB411" s="178">
        <v>1.1499999999999999</v>
      </c>
    </row>
    <row r="412" spans="1:54" x14ac:dyDescent="0.2">
      <c r="A412" s="178" t="s">
        <v>27</v>
      </c>
      <c r="B412" s="178" t="s">
        <v>1789</v>
      </c>
      <c r="C412" s="178" t="s">
        <v>1790</v>
      </c>
      <c r="D412" s="177" t="s">
        <v>34</v>
      </c>
      <c r="E412" s="178" t="s">
        <v>47</v>
      </c>
      <c r="F412" s="178" t="s">
        <v>32</v>
      </c>
      <c r="G412" s="204">
        <v>2030</v>
      </c>
      <c r="H412" s="208">
        <v>13.7</v>
      </c>
      <c r="I412" s="205">
        <v>2.0099999999999998</v>
      </c>
      <c r="J412" s="205">
        <v>2.2400000000000002</v>
      </c>
      <c r="K412" s="178">
        <v>1</v>
      </c>
      <c r="L412" s="178">
        <v>1</v>
      </c>
      <c r="M412" s="178">
        <v>1</v>
      </c>
      <c r="N412" s="178">
        <v>1</v>
      </c>
      <c r="O412" s="178">
        <v>1</v>
      </c>
      <c r="P412" s="178">
        <v>1</v>
      </c>
      <c r="Q412" s="178"/>
      <c r="R412" s="178">
        <v>0.28000000000000003</v>
      </c>
      <c r="S412" s="203"/>
      <c r="T412" s="203"/>
      <c r="U412" s="203"/>
      <c r="V412" s="203"/>
      <c r="W412" s="203"/>
      <c r="X412" s="203"/>
      <c r="Y412" s="203"/>
      <c r="Z412" s="203"/>
      <c r="AA412" s="203"/>
      <c r="AB412" s="203"/>
      <c r="AC412" s="203"/>
      <c r="AD412" s="203"/>
      <c r="AE412" s="203"/>
      <c r="AF412" s="203"/>
      <c r="AG412" s="203"/>
      <c r="AI412" s="203">
        <v>0</v>
      </c>
      <c r="AJ412" s="203">
        <v>0</v>
      </c>
      <c r="AK412" s="203">
        <v>0</v>
      </c>
      <c r="AL412" s="203">
        <v>0</v>
      </c>
      <c r="AM412" s="203"/>
      <c r="AN412" s="203"/>
      <c r="AO412" s="203"/>
      <c r="AP412" s="203"/>
      <c r="AQ412" s="203"/>
      <c r="AR412" s="203"/>
      <c r="AT412" s="203"/>
      <c r="AU412" s="178">
        <v>1.1499999999999999</v>
      </c>
      <c r="AV412" s="178">
        <v>1.1499999999999999</v>
      </c>
      <c r="AW412" s="178">
        <v>1.1499999999999999</v>
      </c>
      <c r="AX412" s="178">
        <v>1.1499999999999999</v>
      </c>
      <c r="AY412" s="178">
        <v>1.1499999999999999</v>
      </c>
      <c r="AZ412" s="178">
        <v>1.1499999999999999</v>
      </c>
      <c r="BA412" s="178">
        <v>1.1499999999999999</v>
      </c>
      <c r="BB412" s="178">
        <v>1.1499999999999999</v>
      </c>
    </row>
    <row r="413" spans="1:54" x14ac:dyDescent="0.2">
      <c r="A413" s="178" t="s">
        <v>27</v>
      </c>
      <c r="B413" s="178" t="s">
        <v>1791</v>
      </c>
      <c r="C413" s="178" t="s">
        <v>1792</v>
      </c>
      <c r="D413" s="177" t="s">
        <v>34</v>
      </c>
      <c r="E413" s="178" t="s">
        <v>47</v>
      </c>
      <c r="F413" s="178" t="s">
        <v>32</v>
      </c>
      <c r="G413" s="204">
        <v>2040</v>
      </c>
      <c r="H413" s="208">
        <v>13.7</v>
      </c>
      <c r="I413" s="205">
        <v>1.96</v>
      </c>
      <c r="J413" s="205">
        <v>2.2999999999999998</v>
      </c>
      <c r="K413" s="178">
        <v>1</v>
      </c>
      <c r="L413" s="178">
        <v>1</v>
      </c>
      <c r="M413" s="178">
        <v>1</v>
      </c>
      <c r="N413" s="178">
        <v>1</v>
      </c>
      <c r="O413" s="178">
        <v>1</v>
      </c>
      <c r="P413" s="178">
        <v>1</v>
      </c>
      <c r="Q413" s="178"/>
      <c r="R413" s="178">
        <v>0.28000000000000003</v>
      </c>
      <c r="S413" s="203"/>
      <c r="T413" s="203"/>
      <c r="U413" s="203"/>
      <c r="V413" s="203"/>
      <c r="W413" s="203"/>
      <c r="X413" s="203"/>
      <c r="Y413" s="203"/>
      <c r="Z413" s="203"/>
      <c r="AA413" s="203"/>
      <c r="AB413" s="203"/>
      <c r="AC413" s="203"/>
      <c r="AD413" s="203"/>
      <c r="AE413" s="203"/>
      <c r="AF413" s="203"/>
      <c r="AG413" s="203"/>
      <c r="AI413" s="203">
        <v>0</v>
      </c>
      <c r="AJ413" s="203">
        <v>0</v>
      </c>
      <c r="AK413" s="203">
        <v>0</v>
      </c>
      <c r="AL413" s="203">
        <v>0</v>
      </c>
      <c r="AM413" s="203">
        <v>0</v>
      </c>
      <c r="AN413" s="203">
        <v>0</v>
      </c>
      <c r="AO413" s="203"/>
      <c r="AP413" s="203"/>
      <c r="AQ413" s="203"/>
      <c r="AR413" s="203"/>
      <c r="AT413" s="203"/>
      <c r="AU413" s="178">
        <v>1.1499999999999999</v>
      </c>
      <c r="AV413" s="178">
        <v>1.1499999999999999</v>
      </c>
      <c r="AW413" s="178">
        <v>1.1499999999999999</v>
      </c>
      <c r="AX413" s="178">
        <v>1.1499999999999999</v>
      </c>
      <c r="AY413" s="178">
        <v>1.1499999999999999</v>
      </c>
      <c r="AZ413" s="178">
        <v>1.1499999999999999</v>
      </c>
      <c r="BA413" s="178">
        <v>1.1499999999999999</v>
      </c>
      <c r="BB413" s="178">
        <v>1.1499999999999999</v>
      </c>
    </row>
    <row r="414" spans="1:54" x14ac:dyDescent="0.2">
      <c r="A414" s="177" t="s">
        <v>27</v>
      </c>
      <c r="B414" s="178"/>
      <c r="C414" s="178"/>
      <c r="D414" s="177"/>
      <c r="E414" s="178"/>
      <c r="F414" s="178"/>
      <c r="G414" s="204"/>
      <c r="H414" s="208"/>
      <c r="I414" s="205"/>
      <c r="J414" s="205"/>
      <c r="K414" s="178"/>
      <c r="L414" s="178"/>
      <c r="M414" s="178"/>
      <c r="N414" s="178"/>
      <c r="O414" s="178"/>
      <c r="P414" s="178"/>
      <c r="Q414" s="178"/>
      <c r="R414" s="178"/>
      <c r="S414" s="203"/>
      <c r="T414" s="203"/>
      <c r="U414" s="203"/>
      <c r="V414" s="203"/>
      <c r="W414" s="203"/>
      <c r="X414" s="203"/>
      <c r="Y414" s="203"/>
      <c r="Z414" s="203"/>
      <c r="AA414" s="203"/>
      <c r="AB414" s="203"/>
      <c r="AC414" s="203"/>
      <c r="AD414" s="203"/>
      <c r="AE414" s="203"/>
      <c r="AF414" s="203"/>
      <c r="AG414" s="203"/>
      <c r="AI414" s="203"/>
      <c r="AJ414" s="203"/>
      <c r="AK414" s="203"/>
      <c r="AL414" s="203"/>
      <c r="AM414" s="203"/>
      <c r="AN414" s="203"/>
      <c r="AO414" s="203"/>
      <c r="AP414" s="203"/>
      <c r="AQ414" s="203"/>
      <c r="AR414" s="203"/>
      <c r="AT414" s="203"/>
      <c r="AU414" s="178"/>
      <c r="AV414" s="178"/>
      <c r="AW414" s="178"/>
      <c r="AX414" s="178"/>
      <c r="AY414" s="178"/>
      <c r="AZ414" s="178"/>
      <c r="BA414" s="178"/>
      <c r="BB414" s="178"/>
    </row>
    <row r="415" spans="1:54" x14ac:dyDescent="0.2">
      <c r="A415" s="178" t="s">
        <v>27</v>
      </c>
      <c r="B415" s="178" t="s">
        <v>1793</v>
      </c>
      <c r="C415" s="178" t="s">
        <v>1794</v>
      </c>
      <c r="D415" s="177" t="s">
        <v>34</v>
      </c>
      <c r="E415" s="178" t="s">
        <v>47</v>
      </c>
      <c r="F415" s="178" t="s">
        <v>32</v>
      </c>
      <c r="G415" s="204">
        <v>2015</v>
      </c>
      <c r="H415" s="208">
        <v>46.6</v>
      </c>
      <c r="I415" s="205">
        <v>6.96</v>
      </c>
      <c r="J415" s="205">
        <v>2.92</v>
      </c>
      <c r="K415" s="178">
        <v>1</v>
      </c>
      <c r="L415" s="178">
        <v>1</v>
      </c>
      <c r="M415" s="178">
        <v>1</v>
      </c>
      <c r="N415" s="178">
        <v>1</v>
      </c>
      <c r="O415" s="178">
        <v>1</v>
      </c>
      <c r="P415" s="178">
        <v>1</v>
      </c>
      <c r="Q415" s="178"/>
      <c r="R415" s="178">
        <v>0.45</v>
      </c>
      <c r="S415" s="203"/>
      <c r="T415" s="203"/>
      <c r="U415" s="203"/>
      <c r="V415" s="203"/>
      <c r="W415" s="203"/>
      <c r="X415" s="203"/>
      <c r="Y415" s="203"/>
      <c r="Z415" s="203"/>
      <c r="AA415" s="203"/>
      <c r="AB415" s="203"/>
      <c r="AC415" s="203"/>
      <c r="AD415" s="203"/>
      <c r="AE415" s="203"/>
      <c r="AF415" s="203"/>
      <c r="AG415" s="203"/>
      <c r="AI415" s="203">
        <v>0</v>
      </c>
      <c r="AJ415" s="203"/>
      <c r="AK415" s="203">
        <v>0</v>
      </c>
      <c r="AL415" s="203">
        <v>0</v>
      </c>
      <c r="AM415" s="203">
        <v>0</v>
      </c>
      <c r="AN415" s="203">
        <v>0</v>
      </c>
      <c r="AO415" s="203">
        <v>0</v>
      </c>
      <c r="AP415" s="203">
        <v>0</v>
      </c>
      <c r="AQ415" s="203">
        <v>0</v>
      </c>
      <c r="AR415" s="203">
        <v>0</v>
      </c>
      <c r="AT415" s="203"/>
      <c r="AU415" s="178">
        <v>1.1499999999999999</v>
      </c>
      <c r="AV415" s="178">
        <v>1.1499999999999999</v>
      </c>
      <c r="AW415" s="178">
        <v>1.1499999999999999</v>
      </c>
      <c r="AX415" s="178">
        <v>1.1499999999999999</v>
      </c>
      <c r="AY415" s="178">
        <v>1.1499999999999999</v>
      </c>
      <c r="AZ415" s="178">
        <v>1.1499999999999999</v>
      </c>
      <c r="BA415" s="178">
        <v>1.1499999999999999</v>
      </c>
      <c r="BB415" s="178">
        <v>1.1499999999999999</v>
      </c>
    </row>
    <row r="416" spans="1:54" x14ac:dyDescent="0.2">
      <c r="A416" s="178" t="s">
        <v>27</v>
      </c>
      <c r="B416" s="178" t="s">
        <v>1795</v>
      </c>
      <c r="C416" s="178" t="s">
        <v>1796</v>
      </c>
      <c r="D416" s="177" t="s">
        <v>34</v>
      </c>
      <c r="E416" s="178" t="s">
        <v>47</v>
      </c>
      <c r="F416" s="178" t="s">
        <v>32</v>
      </c>
      <c r="G416" s="204">
        <v>2020</v>
      </c>
      <c r="H416" s="208">
        <v>68.489999999999995</v>
      </c>
      <c r="I416" s="205">
        <v>3.56</v>
      </c>
      <c r="J416" s="205">
        <v>4.9800000000000004</v>
      </c>
      <c r="K416" s="178">
        <v>1</v>
      </c>
      <c r="L416" s="178">
        <v>1</v>
      </c>
      <c r="M416" s="178">
        <v>1</v>
      </c>
      <c r="N416" s="178">
        <v>1</v>
      </c>
      <c r="O416" s="178">
        <v>1</v>
      </c>
      <c r="P416" s="178">
        <v>1</v>
      </c>
      <c r="Q416" s="178"/>
      <c r="R416" s="178">
        <v>0.45</v>
      </c>
      <c r="S416" s="203"/>
      <c r="T416" s="203"/>
      <c r="U416" s="203"/>
      <c r="V416" s="203"/>
      <c r="W416" s="203"/>
      <c r="X416" s="203"/>
      <c r="Y416" s="203"/>
      <c r="Z416" s="203"/>
      <c r="AA416" s="203"/>
      <c r="AB416" s="203"/>
      <c r="AC416" s="203"/>
      <c r="AD416" s="203"/>
      <c r="AE416" s="203"/>
      <c r="AF416" s="203"/>
      <c r="AG416" s="203"/>
      <c r="AI416" s="203">
        <v>0</v>
      </c>
      <c r="AJ416" s="203"/>
      <c r="AK416" s="203"/>
      <c r="AL416" s="203">
        <v>0</v>
      </c>
      <c r="AM416" s="203">
        <v>0</v>
      </c>
      <c r="AN416" s="203">
        <v>0</v>
      </c>
      <c r="AO416" s="203">
        <v>0</v>
      </c>
      <c r="AP416" s="203">
        <v>0</v>
      </c>
      <c r="AQ416" s="203">
        <v>0</v>
      </c>
      <c r="AR416" s="203">
        <v>0</v>
      </c>
      <c r="AT416" s="203"/>
      <c r="AU416" s="178">
        <v>1.1499999999999999</v>
      </c>
      <c r="AV416" s="178">
        <v>1.1499999999999999</v>
      </c>
      <c r="AW416" s="178">
        <v>1.1499999999999999</v>
      </c>
      <c r="AX416" s="178">
        <v>1.1499999999999999</v>
      </c>
      <c r="AY416" s="178">
        <v>1.1499999999999999</v>
      </c>
      <c r="AZ416" s="178">
        <v>1.1499999999999999</v>
      </c>
      <c r="BA416" s="178">
        <v>1.1499999999999999</v>
      </c>
      <c r="BB416" s="178">
        <v>1.1499999999999999</v>
      </c>
    </row>
    <row r="417" spans="1:54" x14ac:dyDescent="0.2">
      <c r="A417" s="178" t="s">
        <v>27</v>
      </c>
      <c r="B417" s="178" t="s">
        <v>1797</v>
      </c>
      <c r="C417" s="178" t="s">
        <v>1798</v>
      </c>
      <c r="D417" s="177" t="s">
        <v>34</v>
      </c>
      <c r="E417" s="178" t="s">
        <v>47</v>
      </c>
      <c r="F417" s="178" t="s">
        <v>32</v>
      </c>
      <c r="G417" s="204">
        <v>2025</v>
      </c>
      <c r="H417" s="208">
        <v>68.489999999999995</v>
      </c>
      <c r="I417" s="205">
        <v>2.54</v>
      </c>
      <c r="J417" s="205">
        <v>5.69</v>
      </c>
      <c r="K417" s="178">
        <v>1</v>
      </c>
      <c r="L417" s="178">
        <v>1</v>
      </c>
      <c r="M417" s="178">
        <v>1</v>
      </c>
      <c r="N417" s="178">
        <v>1</v>
      </c>
      <c r="O417" s="178">
        <v>1</v>
      </c>
      <c r="P417" s="178">
        <v>1</v>
      </c>
      <c r="Q417" s="178"/>
      <c r="R417" s="178">
        <v>0.45</v>
      </c>
      <c r="S417" s="203"/>
      <c r="T417" s="203"/>
      <c r="U417" s="203"/>
      <c r="V417" s="203"/>
      <c r="W417" s="203"/>
      <c r="X417" s="203"/>
      <c r="Y417" s="203"/>
      <c r="Z417" s="203"/>
      <c r="AA417" s="203"/>
      <c r="AB417" s="203"/>
      <c r="AC417" s="203"/>
      <c r="AD417" s="203"/>
      <c r="AE417" s="203"/>
      <c r="AF417" s="203"/>
      <c r="AG417" s="203"/>
      <c r="AI417" s="203">
        <v>0</v>
      </c>
      <c r="AJ417" s="203">
        <v>0</v>
      </c>
      <c r="AK417" s="203">
        <v>0</v>
      </c>
      <c r="AL417" s="203"/>
      <c r="AM417" s="203">
        <v>0</v>
      </c>
      <c r="AN417" s="203">
        <v>0</v>
      </c>
      <c r="AO417" s="203">
        <v>0</v>
      </c>
      <c r="AP417" s="203">
        <v>0</v>
      </c>
      <c r="AQ417" s="203">
        <v>0</v>
      </c>
      <c r="AR417" s="203">
        <v>0</v>
      </c>
      <c r="AT417" s="203"/>
      <c r="AU417" s="178">
        <v>1.1499999999999999</v>
      </c>
      <c r="AV417" s="178">
        <v>1.1499999999999999</v>
      </c>
      <c r="AW417" s="178">
        <v>1.1499999999999999</v>
      </c>
      <c r="AX417" s="178">
        <v>1.1499999999999999</v>
      </c>
      <c r="AY417" s="178">
        <v>1.1499999999999999</v>
      </c>
      <c r="AZ417" s="178">
        <v>1.1499999999999999</v>
      </c>
      <c r="BA417" s="178">
        <v>1.1499999999999999</v>
      </c>
      <c r="BB417" s="178">
        <v>1.1499999999999999</v>
      </c>
    </row>
    <row r="418" spans="1:54" x14ac:dyDescent="0.2">
      <c r="A418" s="178" t="s">
        <v>27</v>
      </c>
      <c r="B418" s="178" t="s">
        <v>1799</v>
      </c>
      <c r="C418" s="178" t="s">
        <v>1800</v>
      </c>
      <c r="D418" s="177" t="s">
        <v>34</v>
      </c>
      <c r="E418" s="178" t="s">
        <v>47</v>
      </c>
      <c r="F418" s="178" t="s">
        <v>32</v>
      </c>
      <c r="G418" s="204">
        <v>2030</v>
      </c>
      <c r="H418" s="208">
        <v>68.489999999999995</v>
      </c>
      <c r="I418" s="205">
        <v>2.14</v>
      </c>
      <c r="J418" s="205">
        <v>6.41</v>
      </c>
      <c r="K418" s="178">
        <v>1</v>
      </c>
      <c r="L418" s="178">
        <v>1</v>
      </c>
      <c r="M418" s="178">
        <v>1</v>
      </c>
      <c r="N418" s="178">
        <v>1</v>
      </c>
      <c r="O418" s="178">
        <v>1</v>
      </c>
      <c r="P418" s="178">
        <v>1</v>
      </c>
      <c r="Q418" s="178"/>
      <c r="R418" s="178">
        <v>0.45</v>
      </c>
      <c r="S418" s="206"/>
      <c r="T418" s="206"/>
      <c r="U418" s="206"/>
      <c r="V418" s="206"/>
      <c r="W418" s="206"/>
      <c r="X418" s="206"/>
      <c r="Y418" s="206"/>
      <c r="Z418" s="206"/>
      <c r="AA418" s="206"/>
      <c r="AB418" s="206"/>
      <c r="AC418" s="206"/>
      <c r="AD418" s="206"/>
      <c r="AE418" s="206"/>
      <c r="AF418" s="206"/>
      <c r="AG418" s="206"/>
      <c r="AI418" s="203">
        <v>0</v>
      </c>
      <c r="AJ418" s="203">
        <v>0</v>
      </c>
      <c r="AK418" s="203">
        <v>0</v>
      </c>
      <c r="AL418" s="203">
        <v>0</v>
      </c>
      <c r="AM418" s="203"/>
      <c r="AN418" s="203"/>
      <c r="AO418" s="203"/>
      <c r="AP418" s="203">
        <v>0</v>
      </c>
      <c r="AQ418" s="203">
        <v>0</v>
      </c>
      <c r="AR418" s="203">
        <v>0</v>
      </c>
      <c r="AT418" s="203"/>
      <c r="AU418" s="178">
        <v>1.1499999999999999</v>
      </c>
      <c r="AV418" s="178">
        <v>1.1499999999999999</v>
      </c>
      <c r="AW418" s="178">
        <v>1.1499999999999999</v>
      </c>
      <c r="AX418" s="178">
        <v>1.1499999999999999</v>
      </c>
      <c r="AY418" s="178">
        <v>1.1499999999999999</v>
      </c>
      <c r="AZ418" s="178">
        <v>1.1499999999999999</v>
      </c>
      <c r="BA418" s="178">
        <v>1.1499999999999999</v>
      </c>
      <c r="BB418" s="178">
        <v>1.1499999999999999</v>
      </c>
    </row>
    <row r="419" spans="1:54" x14ac:dyDescent="0.2">
      <c r="A419" s="178" t="s">
        <v>27</v>
      </c>
      <c r="B419" s="178" t="s">
        <v>1801</v>
      </c>
      <c r="C419" s="178" t="s">
        <v>1802</v>
      </c>
      <c r="D419" s="177" t="s">
        <v>34</v>
      </c>
      <c r="E419" s="178" t="s">
        <v>47</v>
      </c>
      <c r="F419" s="178" t="s">
        <v>32</v>
      </c>
      <c r="G419" s="204">
        <v>2040</v>
      </c>
      <c r="H419" s="208">
        <v>68.489999999999995</v>
      </c>
      <c r="I419" s="205">
        <v>2.14</v>
      </c>
      <c r="J419" s="205">
        <v>6.41</v>
      </c>
      <c r="K419" s="178">
        <v>1</v>
      </c>
      <c r="L419" s="178">
        <v>1</v>
      </c>
      <c r="M419" s="178">
        <v>1</v>
      </c>
      <c r="N419" s="178">
        <v>1</v>
      </c>
      <c r="O419" s="178">
        <v>1</v>
      </c>
      <c r="P419" s="178">
        <v>1</v>
      </c>
      <c r="Q419" s="178"/>
      <c r="R419" s="178">
        <v>0.45</v>
      </c>
      <c r="S419" s="206"/>
      <c r="T419" s="206"/>
      <c r="U419" s="203"/>
      <c r="V419" s="203"/>
      <c r="W419" s="203"/>
      <c r="X419" s="203"/>
      <c r="Y419" s="203"/>
      <c r="Z419" s="203"/>
      <c r="AA419" s="203"/>
      <c r="AB419" s="203"/>
      <c r="AC419" s="203"/>
      <c r="AD419" s="203"/>
      <c r="AE419" s="203"/>
      <c r="AF419" s="203"/>
      <c r="AG419" s="203"/>
      <c r="AI419" s="203">
        <v>0</v>
      </c>
      <c r="AJ419" s="203">
        <v>0</v>
      </c>
      <c r="AK419" s="203">
        <v>0</v>
      </c>
      <c r="AL419" s="203">
        <v>0</v>
      </c>
      <c r="AM419" s="203">
        <v>0</v>
      </c>
      <c r="AN419" s="203">
        <v>0</v>
      </c>
      <c r="AO419" s="203"/>
      <c r="AP419" s="203"/>
      <c r="AQ419" s="203"/>
      <c r="AR419" s="203"/>
      <c r="AT419" s="203"/>
      <c r="AU419" s="178">
        <v>1.1499999999999999</v>
      </c>
      <c r="AV419" s="178">
        <v>1.1499999999999999</v>
      </c>
      <c r="AW419" s="178">
        <v>1.1499999999999999</v>
      </c>
      <c r="AX419" s="178">
        <v>1.1499999999999999</v>
      </c>
      <c r="AY419" s="178">
        <v>1.1499999999999999</v>
      </c>
      <c r="AZ419" s="178">
        <v>1.1499999999999999</v>
      </c>
      <c r="BA419" s="178">
        <v>1.1499999999999999</v>
      </c>
      <c r="BB419" s="178">
        <v>1.1499999999999999</v>
      </c>
    </row>
    <row r="420" spans="1:54" x14ac:dyDescent="0.2">
      <c r="A420" s="178" t="s">
        <v>27</v>
      </c>
      <c r="B420" s="178" t="s">
        <v>476</v>
      </c>
      <c r="C420" s="178" t="s">
        <v>477</v>
      </c>
      <c r="D420" s="177" t="s">
        <v>34</v>
      </c>
      <c r="E420" s="178" t="s">
        <v>47</v>
      </c>
      <c r="F420" s="178" t="s">
        <v>32</v>
      </c>
      <c r="G420" s="204">
        <v>2010</v>
      </c>
      <c r="H420" s="208">
        <v>13.7</v>
      </c>
      <c r="I420" s="205">
        <v>0</v>
      </c>
      <c r="J420" s="205">
        <v>2.02</v>
      </c>
      <c r="K420" s="178">
        <v>1</v>
      </c>
      <c r="L420" s="178">
        <v>1</v>
      </c>
      <c r="M420" s="178">
        <v>1</v>
      </c>
      <c r="N420" s="178">
        <v>1</v>
      </c>
      <c r="O420" s="178">
        <v>1</v>
      </c>
      <c r="P420" s="178">
        <v>1</v>
      </c>
      <c r="Q420" s="178"/>
      <c r="R420" s="178">
        <v>0.28000000000000003</v>
      </c>
      <c r="S420" s="206"/>
      <c r="T420" s="206"/>
      <c r="U420" s="206"/>
      <c r="V420" s="206"/>
      <c r="W420" s="206"/>
      <c r="X420" s="206"/>
      <c r="Y420" s="206"/>
      <c r="Z420" s="206"/>
      <c r="AA420" s="206"/>
      <c r="AB420" s="206"/>
      <c r="AC420" s="206"/>
      <c r="AD420" s="206"/>
      <c r="AE420" s="206"/>
      <c r="AF420" s="206"/>
      <c r="AG420" s="206"/>
      <c r="AI420" s="203">
        <v>0</v>
      </c>
      <c r="AJ420" s="203">
        <v>0</v>
      </c>
      <c r="AK420" s="203">
        <v>0</v>
      </c>
      <c r="AL420" s="203">
        <v>0</v>
      </c>
      <c r="AM420" s="203">
        <v>0</v>
      </c>
      <c r="AN420" s="203">
        <v>0</v>
      </c>
      <c r="AO420" s="203">
        <v>0</v>
      </c>
      <c r="AP420" s="203">
        <v>0</v>
      </c>
      <c r="AQ420" s="203">
        <v>0</v>
      </c>
      <c r="AR420" s="203">
        <v>0</v>
      </c>
      <c r="AT420" s="203"/>
      <c r="AU420" s="178">
        <v>1.1499999999999999</v>
      </c>
      <c r="AV420" s="178">
        <v>1.1499999999999999</v>
      </c>
      <c r="AW420" s="178">
        <v>1.1499999999999999</v>
      </c>
      <c r="AX420" s="178">
        <v>1.1499999999999999</v>
      </c>
      <c r="AY420" s="178">
        <v>1.1499999999999999</v>
      </c>
      <c r="AZ420" s="178">
        <v>1.1499999999999999</v>
      </c>
      <c r="BA420" s="178">
        <v>1.1499999999999999</v>
      </c>
      <c r="BB420" s="178">
        <v>1.1499999999999999</v>
      </c>
    </row>
    <row r="421" spans="1:54" x14ac:dyDescent="0.2">
      <c r="A421" s="178" t="s">
        <v>27</v>
      </c>
      <c r="B421" s="178" t="s">
        <v>480</v>
      </c>
      <c r="C421" s="178" t="s">
        <v>481</v>
      </c>
      <c r="D421" s="177" t="s">
        <v>34</v>
      </c>
      <c r="E421" s="178" t="s">
        <v>47</v>
      </c>
      <c r="F421" s="178" t="s">
        <v>32</v>
      </c>
      <c r="G421" s="204">
        <v>2010</v>
      </c>
      <c r="H421" s="208">
        <v>34.25</v>
      </c>
      <c r="I421" s="205">
        <v>23.5</v>
      </c>
      <c r="J421" s="205">
        <v>1.9</v>
      </c>
      <c r="K421" s="178">
        <v>1</v>
      </c>
      <c r="L421" s="178">
        <v>1</v>
      </c>
      <c r="M421" s="178">
        <v>1</v>
      </c>
      <c r="N421" s="178">
        <v>1</v>
      </c>
      <c r="O421" s="178">
        <v>1</v>
      </c>
      <c r="P421" s="178">
        <v>1</v>
      </c>
      <c r="Q421" s="178"/>
      <c r="R421" s="178">
        <v>0.45</v>
      </c>
      <c r="S421" s="203"/>
      <c r="T421" s="203"/>
      <c r="U421" s="203"/>
      <c r="V421" s="203"/>
      <c r="W421" s="203"/>
      <c r="X421" s="203"/>
      <c r="Y421" s="203"/>
      <c r="Z421" s="203"/>
      <c r="AA421" s="203"/>
      <c r="AB421" s="203"/>
      <c r="AC421" s="203"/>
      <c r="AD421" s="203"/>
      <c r="AE421" s="203"/>
      <c r="AF421" s="203"/>
      <c r="AG421" s="203"/>
      <c r="AI421" s="203">
        <v>0</v>
      </c>
      <c r="AJ421" s="203">
        <v>0</v>
      </c>
      <c r="AK421" s="203">
        <v>0</v>
      </c>
      <c r="AL421" s="203">
        <v>0</v>
      </c>
      <c r="AM421" s="203">
        <v>0</v>
      </c>
      <c r="AN421" s="203">
        <v>0</v>
      </c>
      <c r="AO421" s="203">
        <v>0</v>
      </c>
      <c r="AP421" s="203">
        <v>0</v>
      </c>
      <c r="AQ421" s="203">
        <v>0</v>
      </c>
      <c r="AR421" s="203">
        <v>0</v>
      </c>
      <c r="AT421" s="203"/>
      <c r="AU421" s="178">
        <v>1.1499999999999999</v>
      </c>
      <c r="AV421" s="178">
        <v>1.1499999999999999</v>
      </c>
      <c r="AW421" s="178">
        <v>1.1499999999999999</v>
      </c>
      <c r="AX421" s="178">
        <v>1.1499999999999999</v>
      </c>
      <c r="AY421" s="178">
        <v>1.1499999999999999</v>
      </c>
      <c r="AZ421" s="178">
        <v>1.1499999999999999</v>
      </c>
      <c r="BA421" s="178">
        <v>1.1499999999999999</v>
      </c>
      <c r="BB421" s="178">
        <v>1.1499999999999999</v>
      </c>
    </row>
    <row r="422" spans="1:54" x14ac:dyDescent="0.2">
      <c r="A422" s="177" t="s">
        <v>27</v>
      </c>
      <c r="B422" s="178"/>
      <c r="C422" s="178"/>
      <c r="D422" s="177"/>
      <c r="E422" s="178"/>
      <c r="F422" s="178"/>
      <c r="G422" s="204"/>
      <c r="H422" s="208"/>
      <c r="I422" s="205"/>
      <c r="J422" s="205"/>
      <c r="K422" s="178"/>
      <c r="L422" s="178"/>
      <c r="M422" s="178"/>
      <c r="N422" s="178"/>
      <c r="O422" s="178"/>
      <c r="P422" s="178"/>
      <c r="Q422" s="178"/>
      <c r="R422" s="178"/>
      <c r="S422" s="206"/>
      <c r="T422" s="206"/>
      <c r="U422" s="203"/>
      <c r="V422" s="203"/>
      <c r="W422" s="203"/>
      <c r="X422" s="203"/>
      <c r="Y422" s="203"/>
      <c r="Z422" s="203"/>
      <c r="AA422" s="203"/>
      <c r="AB422" s="203"/>
      <c r="AC422" s="203"/>
      <c r="AD422" s="203"/>
      <c r="AE422" s="203"/>
      <c r="AF422" s="203"/>
      <c r="AG422" s="203"/>
      <c r="AI422" s="203"/>
      <c r="AJ422" s="203"/>
      <c r="AK422" s="203"/>
      <c r="AL422" s="203"/>
      <c r="AM422" s="203"/>
      <c r="AN422" s="203"/>
      <c r="AO422" s="203"/>
      <c r="AP422" s="203"/>
      <c r="AQ422" s="203"/>
      <c r="AR422" s="203"/>
      <c r="AT422" s="203"/>
      <c r="AU422" s="178"/>
      <c r="AV422" s="178"/>
      <c r="AW422" s="178"/>
      <c r="AX422" s="178"/>
      <c r="AY422" s="178"/>
      <c r="AZ422" s="178"/>
      <c r="BA422" s="178"/>
      <c r="BB422" s="178"/>
    </row>
    <row r="423" spans="1:54" x14ac:dyDescent="0.2">
      <c r="A423" s="178" t="s">
        <v>27</v>
      </c>
      <c r="B423" s="178" t="s">
        <v>1803</v>
      </c>
      <c r="C423" s="178" t="s">
        <v>1804</v>
      </c>
      <c r="D423" s="177" t="s">
        <v>34</v>
      </c>
      <c r="E423" s="178" t="s">
        <v>47</v>
      </c>
      <c r="F423" s="178" t="s">
        <v>32</v>
      </c>
      <c r="G423" s="204">
        <v>2020</v>
      </c>
      <c r="H423" s="208">
        <v>1.1599999999999999</v>
      </c>
      <c r="I423" s="205">
        <v>2.94</v>
      </c>
      <c r="J423" s="205">
        <v>0.31</v>
      </c>
      <c r="K423" s="178">
        <v>1</v>
      </c>
      <c r="L423" s="178">
        <v>1</v>
      </c>
      <c r="M423" s="178">
        <v>1</v>
      </c>
      <c r="N423" s="178">
        <v>1</v>
      </c>
      <c r="O423" s="178">
        <v>1</v>
      </c>
      <c r="P423" s="178">
        <v>1</v>
      </c>
      <c r="Q423" s="178"/>
      <c r="R423" s="178">
        <v>0.18</v>
      </c>
      <c r="S423" s="203"/>
      <c r="T423" s="203"/>
      <c r="U423" s="203"/>
      <c r="V423" s="203"/>
      <c r="W423" s="203"/>
      <c r="X423" s="203"/>
      <c r="Y423" s="203"/>
      <c r="Z423" s="203"/>
      <c r="AA423" s="203"/>
      <c r="AB423" s="203"/>
      <c r="AC423" s="203"/>
      <c r="AD423" s="203"/>
      <c r="AE423" s="203"/>
      <c r="AF423" s="203"/>
      <c r="AG423" s="203"/>
      <c r="AI423" s="203">
        <v>0</v>
      </c>
      <c r="AJ423" s="203">
        <v>0</v>
      </c>
      <c r="AK423" s="203"/>
      <c r="AL423" s="203">
        <v>0</v>
      </c>
      <c r="AM423" s="203">
        <v>0</v>
      </c>
      <c r="AN423" s="203">
        <v>0</v>
      </c>
      <c r="AO423" s="203">
        <v>0</v>
      </c>
      <c r="AP423" s="203">
        <v>0</v>
      </c>
      <c r="AQ423" s="203">
        <v>0</v>
      </c>
      <c r="AR423" s="203">
        <v>0</v>
      </c>
      <c r="AT423" s="203"/>
      <c r="AU423" s="178"/>
      <c r="AV423" s="178"/>
      <c r="AW423" s="178"/>
      <c r="AX423" s="178"/>
      <c r="AY423" s="178"/>
      <c r="AZ423" s="178"/>
      <c r="BA423" s="178"/>
      <c r="BB423" s="178"/>
    </row>
    <row r="424" spans="1:54" x14ac:dyDescent="0.2">
      <c r="A424" s="178" t="s">
        <v>27</v>
      </c>
      <c r="B424" s="178" t="s">
        <v>1805</v>
      </c>
      <c r="C424" s="178" t="s">
        <v>1806</v>
      </c>
      <c r="D424" s="177" t="s">
        <v>34</v>
      </c>
      <c r="E424" s="178" t="s">
        <v>47</v>
      </c>
      <c r="F424" s="178" t="s">
        <v>32</v>
      </c>
      <c r="G424" s="204">
        <v>2030</v>
      </c>
      <c r="H424" s="208">
        <v>1.1599999999999999</v>
      </c>
      <c r="I424" s="205">
        <v>2.85</v>
      </c>
      <c r="J424" s="205">
        <v>0.31</v>
      </c>
      <c r="K424" s="178">
        <v>1</v>
      </c>
      <c r="L424" s="178">
        <v>1</v>
      </c>
      <c r="M424" s="178">
        <v>1</v>
      </c>
      <c r="N424" s="178">
        <v>1</v>
      </c>
      <c r="O424" s="178">
        <v>1</v>
      </c>
      <c r="P424" s="178">
        <v>1</v>
      </c>
      <c r="Q424" s="178"/>
      <c r="R424" s="178">
        <v>0.18</v>
      </c>
      <c r="S424" s="203"/>
      <c r="T424" s="203"/>
      <c r="U424" s="203"/>
      <c r="V424" s="203"/>
      <c r="W424" s="203"/>
      <c r="X424" s="203"/>
      <c r="Y424" s="203"/>
      <c r="Z424" s="203"/>
      <c r="AA424" s="203"/>
      <c r="AB424" s="203"/>
      <c r="AC424" s="203"/>
      <c r="AD424" s="203"/>
      <c r="AE424" s="203"/>
      <c r="AF424" s="203"/>
      <c r="AG424" s="203"/>
      <c r="AI424" s="203">
        <v>0</v>
      </c>
      <c r="AJ424" s="203"/>
      <c r="AK424" s="203"/>
      <c r="AL424" s="203">
        <v>0</v>
      </c>
      <c r="AM424" s="203">
        <v>0</v>
      </c>
      <c r="AN424" s="203">
        <v>0</v>
      </c>
      <c r="AO424" s="203">
        <v>0</v>
      </c>
      <c r="AP424" s="203">
        <v>0</v>
      </c>
      <c r="AQ424" s="203">
        <v>0</v>
      </c>
      <c r="AR424" s="203">
        <v>0</v>
      </c>
      <c r="AT424" s="203"/>
      <c r="AU424" s="178"/>
      <c r="AV424" s="178"/>
      <c r="AW424" s="178"/>
      <c r="AX424" s="178"/>
      <c r="AY424" s="178"/>
      <c r="AZ424" s="178"/>
      <c r="BA424" s="178"/>
      <c r="BB424" s="178"/>
    </row>
    <row r="425" spans="1:54" x14ac:dyDescent="0.2">
      <c r="A425" s="178" t="s">
        <v>27</v>
      </c>
      <c r="B425" s="178" t="s">
        <v>1807</v>
      </c>
      <c r="C425" s="178" t="s">
        <v>1808</v>
      </c>
      <c r="D425" s="177" t="s">
        <v>34</v>
      </c>
      <c r="E425" s="178" t="s">
        <v>47</v>
      </c>
      <c r="F425" s="178" t="s">
        <v>32</v>
      </c>
      <c r="G425" s="204">
        <v>2040</v>
      </c>
      <c r="H425" s="208">
        <v>1.1599999999999999</v>
      </c>
      <c r="I425" s="205">
        <v>2.78</v>
      </c>
      <c r="J425" s="205">
        <v>0.32</v>
      </c>
      <c r="K425" s="178">
        <v>1</v>
      </c>
      <c r="L425" s="178">
        <v>1</v>
      </c>
      <c r="M425" s="178">
        <v>1</v>
      </c>
      <c r="N425" s="178">
        <v>1</v>
      </c>
      <c r="O425" s="178">
        <v>1</v>
      </c>
      <c r="P425" s="178">
        <v>1</v>
      </c>
      <c r="Q425" s="178"/>
      <c r="R425" s="178">
        <v>0.18</v>
      </c>
      <c r="S425" s="206"/>
      <c r="T425" s="206"/>
      <c r="U425" s="206"/>
      <c r="V425" s="206"/>
      <c r="W425" s="206"/>
      <c r="X425" s="206"/>
      <c r="Y425" s="206"/>
      <c r="Z425" s="206"/>
      <c r="AA425" s="206"/>
      <c r="AB425" s="206"/>
      <c r="AC425" s="206"/>
      <c r="AD425" s="206"/>
      <c r="AE425" s="206"/>
      <c r="AF425" s="206"/>
      <c r="AG425" s="206"/>
      <c r="AI425" s="203">
        <v>0</v>
      </c>
      <c r="AJ425" s="203"/>
      <c r="AK425" s="203"/>
      <c r="AL425" s="203">
        <v>0</v>
      </c>
      <c r="AM425" s="203">
        <v>0</v>
      </c>
      <c r="AN425" s="203">
        <v>0</v>
      </c>
      <c r="AO425" s="203">
        <v>0</v>
      </c>
      <c r="AP425" s="203">
        <v>0</v>
      </c>
      <c r="AQ425" s="203">
        <v>0</v>
      </c>
      <c r="AR425" s="203">
        <v>0</v>
      </c>
      <c r="AT425" s="203"/>
      <c r="AU425" s="178"/>
      <c r="AV425" s="178"/>
      <c r="AW425" s="178"/>
      <c r="AX425" s="178"/>
      <c r="AY425" s="178"/>
      <c r="AZ425" s="178"/>
      <c r="BA425" s="178"/>
      <c r="BB425" s="178"/>
    </row>
    <row r="426" spans="1:54" x14ac:dyDescent="0.2">
      <c r="A426" s="178" t="s">
        <v>27</v>
      </c>
      <c r="B426" s="178" t="s">
        <v>1809</v>
      </c>
      <c r="C426" s="178" t="s">
        <v>1810</v>
      </c>
      <c r="D426" s="177" t="s">
        <v>34</v>
      </c>
      <c r="E426" s="178" t="s">
        <v>47</v>
      </c>
      <c r="F426" s="178" t="s">
        <v>32</v>
      </c>
      <c r="G426" s="204">
        <v>2020</v>
      </c>
      <c r="H426" s="208">
        <v>10.96</v>
      </c>
      <c r="I426" s="205">
        <v>5.52</v>
      </c>
      <c r="J426" s="205">
        <v>1.6</v>
      </c>
      <c r="K426" s="178">
        <v>1</v>
      </c>
      <c r="L426" s="178">
        <v>1</v>
      </c>
      <c r="M426" s="178">
        <v>1</v>
      </c>
      <c r="N426" s="178">
        <v>1</v>
      </c>
      <c r="O426" s="178">
        <v>1</v>
      </c>
      <c r="P426" s="178">
        <v>1</v>
      </c>
      <c r="Q426" s="178"/>
      <c r="R426" s="178">
        <v>0.28000000000000003</v>
      </c>
      <c r="S426" s="203"/>
      <c r="T426" s="203"/>
      <c r="U426" s="203"/>
      <c r="V426" s="203"/>
      <c r="W426" s="203"/>
      <c r="X426" s="203"/>
      <c r="Y426" s="203"/>
      <c r="Z426" s="203"/>
      <c r="AA426" s="203"/>
      <c r="AB426" s="203"/>
      <c r="AC426" s="203"/>
      <c r="AD426" s="203"/>
      <c r="AE426" s="203"/>
      <c r="AF426" s="203"/>
      <c r="AG426" s="203"/>
      <c r="AI426" s="203">
        <v>0</v>
      </c>
      <c r="AJ426" s="203"/>
      <c r="AK426" s="203"/>
      <c r="AL426" s="203"/>
      <c r="AM426" s="203">
        <v>0</v>
      </c>
      <c r="AN426" s="203">
        <v>0</v>
      </c>
      <c r="AO426" s="203">
        <v>0</v>
      </c>
      <c r="AP426" s="203">
        <v>0</v>
      </c>
      <c r="AQ426" s="203">
        <v>0</v>
      </c>
      <c r="AR426" s="203">
        <v>0</v>
      </c>
      <c r="AT426" s="203"/>
      <c r="AU426" s="178">
        <v>1.1499999999999999</v>
      </c>
      <c r="AV426" s="178">
        <v>1.1499999999999999</v>
      </c>
      <c r="AW426" s="178">
        <v>1.1499999999999999</v>
      </c>
      <c r="AX426" s="178">
        <v>1.1499999999999999</v>
      </c>
      <c r="AY426" s="178">
        <v>1.1499999999999999</v>
      </c>
      <c r="AZ426" s="178">
        <v>1.1499999999999999</v>
      </c>
      <c r="BA426" s="178">
        <v>1.1499999999999999</v>
      </c>
      <c r="BB426" s="178">
        <v>1.1499999999999999</v>
      </c>
    </row>
    <row r="427" spans="1:54" x14ac:dyDescent="0.2">
      <c r="A427" s="178" t="s">
        <v>27</v>
      </c>
      <c r="B427" s="178" t="s">
        <v>1811</v>
      </c>
      <c r="C427" s="178" t="s">
        <v>1812</v>
      </c>
      <c r="D427" s="177" t="s">
        <v>34</v>
      </c>
      <c r="E427" s="178" t="s">
        <v>47</v>
      </c>
      <c r="F427" s="178" t="s">
        <v>32</v>
      </c>
      <c r="G427" s="204">
        <v>2030</v>
      </c>
      <c r="H427" s="208">
        <v>10.96</v>
      </c>
      <c r="I427" s="205">
        <v>5.38</v>
      </c>
      <c r="J427" s="205">
        <v>1.36</v>
      </c>
      <c r="K427" s="178">
        <v>1</v>
      </c>
      <c r="L427" s="178">
        <v>1</v>
      </c>
      <c r="M427" s="178">
        <v>1</v>
      </c>
      <c r="N427" s="178">
        <v>1</v>
      </c>
      <c r="O427" s="178">
        <v>1</v>
      </c>
      <c r="P427" s="178">
        <v>1</v>
      </c>
      <c r="Q427" s="178"/>
      <c r="R427" s="178">
        <v>0.28000000000000003</v>
      </c>
      <c r="S427" s="203"/>
      <c r="T427" s="203"/>
      <c r="U427" s="203"/>
      <c r="V427" s="203"/>
      <c r="W427" s="203"/>
      <c r="X427" s="203"/>
      <c r="Y427" s="203"/>
      <c r="Z427" s="203"/>
      <c r="AA427" s="203"/>
      <c r="AB427" s="203"/>
      <c r="AC427" s="203"/>
      <c r="AD427" s="203"/>
      <c r="AE427" s="203"/>
      <c r="AF427" s="203"/>
      <c r="AG427" s="203"/>
      <c r="AI427" s="203">
        <v>0</v>
      </c>
      <c r="AJ427" s="203"/>
      <c r="AK427" s="203"/>
      <c r="AL427" s="203"/>
      <c r="AM427" s="203"/>
      <c r="AN427" s="203"/>
      <c r="AO427" s="203">
        <v>0</v>
      </c>
      <c r="AP427" s="203">
        <v>0</v>
      </c>
      <c r="AQ427" s="203">
        <v>0</v>
      </c>
      <c r="AR427" s="203">
        <v>0</v>
      </c>
      <c r="AT427" s="203"/>
      <c r="AU427" s="178">
        <v>1.1499999999999999</v>
      </c>
      <c r="AV427" s="178">
        <v>1.1499999999999999</v>
      </c>
      <c r="AW427" s="178">
        <v>1.1499999999999999</v>
      </c>
      <c r="AX427" s="178">
        <v>1.1499999999999999</v>
      </c>
      <c r="AY427" s="178">
        <v>1.1499999999999999</v>
      </c>
      <c r="AZ427" s="178">
        <v>1.1499999999999999</v>
      </c>
      <c r="BA427" s="178">
        <v>1.1499999999999999</v>
      </c>
      <c r="BB427" s="178">
        <v>1.1499999999999999</v>
      </c>
    </row>
    <row r="428" spans="1:54" x14ac:dyDescent="0.2">
      <c r="A428" s="178" t="s">
        <v>27</v>
      </c>
      <c r="B428" s="178" t="s">
        <v>1813</v>
      </c>
      <c r="C428" s="178" t="s">
        <v>1814</v>
      </c>
      <c r="D428" s="177" t="s">
        <v>34</v>
      </c>
      <c r="E428" s="178" t="s">
        <v>47</v>
      </c>
      <c r="F428" s="178" t="s">
        <v>32</v>
      </c>
      <c r="G428" s="204">
        <v>2040</v>
      </c>
      <c r="H428" s="208">
        <v>12.33</v>
      </c>
      <c r="I428" s="205">
        <v>5.24</v>
      </c>
      <c r="J428" s="205">
        <v>1.76</v>
      </c>
      <c r="K428" s="178">
        <v>1</v>
      </c>
      <c r="L428" s="178">
        <v>1</v>
      </c>
      <c r="M428" s="178">
        <v>1</v>
      </c>
      <c r="N428" s="178">
        <v>1</v>
      </c>
      <c r="O428" s="178">
        <v>1</v>
      </c>
      <c r="P428" s="178">
        <v>1</v>
      </c>
      <c r="Q428" s="178"/>
      <c r="R428" s="178">
        <v>0.28000000000000003</v>
      </c>
      <c r="S428" s="203"/>
      <c r="T428" s="203"/>
      <c r="U428" s="203"/>
      <c r="V428" s="203"/>
      <c r="W428" s="203"/>
      <c r="X428" s="203"/>
      <c r="Y428" s="203"/>
      <c r="Z428" s="203"/>
      <c r="AA428" s="203"/>
      <c r="AB428" s="203"/>
      <c r="AC428" s="203"/>
      <c r="AD428" s="203"/>
      <c r="AE428" s="203"/>
      <c r="AF428" s="203"/>
      <c r="AG428" s="203"/>
      <c r="AI428" s="203">
        <v>0</v>
      </c>
      <c r="AJ428" s="203"/>
      <c r="AK428" s="203"/>
      <c r="AL428" s="203"/>
      <c r="AM428" s="203"/>
      <c r="AN428" s="203"/>
      <c r="AO428" s="203"/>
      <c r="AP428" s="203"/>
      <c r="AQ428" s="203"/>
      <c r="AR428" s="203"/>
      <c r="AT428" s="203"/>
      <c r="AU428" s="178"/>
      <c r="AV428" s="178"/>
      <c r="AW428" s="178"/>
      <c r="AX428" s="178"/>
      <c r="AY428" s="178"/>
      <c r="AZ428" s="178"/>
      <c r="BA428" s="178"/>
      <c r="BB428" s="178"/>
    </row>
    <row r="429" spans="1:54" x14ac:dyDescent="0.2">
      <c r="A429" s="178" t="s">
        <v>27</v>
      </c>
      <c r="B429" s="178" t="s">
        <v>1815</v>
      </c>
      <c r="C429" s="178" t="s">
        <v>1816</v>
      </c>
      <c r="D429" s="177" t="s">
        <v>34</v>
      </c>
      <c r="E429" s="178" t="s">
        <v>47</v>
      </c>
      <c r="F429" s="178" t="s">
        <v>32</v>
      </c>
      <c r="G429" s="204">
        <v>2020</v>
      </c>
      <c r="H429" s="208">
        <v>4.1100000000000003</v>
      </c>
      <c r="I429" s="205">
        <v>5.32</v>
      </c>
      <c r="J429" s="205">
        <v>0.42</v>
      </c>
      <c r="K429" s="178">
        <v>1</v>
      </c>
      <c r="L429" s="178">
        <v>1</v>
      </c>
      <c r="M429" s="178">
        <v>1</v>
      </c>
      <c r="N429" s="178">
        <v>1</v>
      </c>
      <c r="O429" s="178">
        <v>1</v>
      </c>
      <c r="P429" s="178">
        <v>1</v>
      </c>
      <c r="Q429" s="178"/>
      <c r="R429" s="178">
        <v>0.18</v>
      </c>
      <c r="S429" s="203"/>
      <c r="T429" s="206"/>
      <c r="U429" s="203"/>
      <c r="V429" s="203"/>
      <c r="W429" s="203"/>
      <c r="X429" s="203"/>
      <c r="Y429" s="203"/>
      <c r="Z429" s="203"/>
      <c r="AA429" s="203"/>
      <c r="AB429" s="203"/>
      <c r="AC429" s="203"/>
      <c r="AD429" s="203"/>
      <c r="AE429" s="203"/>
      <c r="AF429" s="203"/>
      <c r="AG429" s="203"/>
      <c r="AI429" s="203">
        <v>0</v>
      </c>
      <c r="AJ429" s="203"/>
      <c r="AK429" s="203"/>
      <c r="AL429" s="203"/>
      <c r="AM429" s="203">
        <v>0</v>
      </c>
      <c r="AN429" s="203">
        <v>0</v>
      </c>
      <c r="AO429" s="203">
        <v>0</v>
      </c>
      <c r="AP429" s="203">
        <v>0</v>
      </c>
      <c r="AQ429" s="203">
        <v>0</v>
      </c>
      <c r="AR429" s="203">
        <v>0</v>
      </c>
      <c r="AT429" s="203"/>
      <c r="AU429" s="178"/>
      <c r="AV429" s="178"/>
      <c r="AW429" s="178"/>
      <c r="AX429" s="178"/>
      <c r="AY429" s="178"/>
      <c r="AZ429" s="178"/>
      <c r="BA429" s="178"/>
      <c r="BB429" s="178"/>
    </row>
    <row r="430" spans="1:54" x14ac:dyDescent="0.2">
      <c r="A430" s="178" t="s">
        <v>27</v>
      </c>
      <c r="B430" s="178" t="s">
        <v>1817</v>
      </c>
      <c r="C430" s="178" t="s">
        <v>1818</v>
      </c>
      <c r="D430" s="177" t="s">
        <v>34</v>
      </c>
      <c r="E430" s="178" t="s">
        <v>47</v>
      </c>
      <c r="F430" s="178" t="s">
        <v>32</v>
      </c>
      <c r="G430" s="204">
        <v>2030</v>
      </c>
      <c r="H430" s="208">
        <v>4.1100000000000003</v>
      </c>
      <c r="I430" s="205">
        <v>5.18</v>
      </c>
      <c r="J430" s="205">
        <v>0.44</v>
      </c>
      <c r="K430" s="178">
        <v>1</v>
      </c>
      <c r="L430" s="178">
        <v>1</v>
      </c>
      <c r="M430" s="178">
        <v>1</v>
      </c>
      <c r="N430" s="178">
        <v>1</v>
      </c>
      <c r="O430" s="178">
        <v>1</v>
      </c>
      <c r="P430" s="178">
        <v>1</v>
      </c>
      <c r="Q430" s="178"/>
      <c r="R430" s="178">
        <v>0.18</v>
      </c>
      <c r="S430" s="203"/>
      <c r="T430" s="206"/>
      <c r="U430" s="203"/>
      <c r="V430" s="203"/>
      <c r="W430" s="203"/>
      <c r="X430" s="203"/>
      <c r="Y430" s="203"/>
      <c r="Z430" s="203"/>
      <c r="AA430" s="203"/>
      <c r="AB430" s="203"/>
      <c r="AC430" s="203"/>
      <c r="AD430" s="203"/>
      <c r="AE430" s="203"/>
      <c r="AF430" s="203"/>
      <c r="AG430" s="203"/>
      <c r="AI430" s="203">
        <v>0</v>
      </c>
      <c r="AJ430" s="203"/>
      <c r="AK430" s="203"/>
      <c r="AL430" s="203"/>
      <c r="AM430" s="203"/>
      <c r="AN430" s="203"/>
      <c r="AO430" s="203">
        <v>0</v>
      </c>
      <c r="AP430" s="203">
        <v>0</v>
      </c>
      <c r="AQ430" s="203">
        <v>0</v>
      </c>
      <c r="AR430" s="203">
        <v>0</v>
      </c>
      <c r="AT430" s="203"/>
      <c r="AU430" s="178"/>
      <c r="AV430" s="178"/>
      <c r="AW430" s="178"/>
      <c r="AX430" s="178"/>
      <c r="AY430" s="178"/>
      <c r="AZ430" s="178"/>
      <c r="BA430" s="178"/>
      <c r="BB430" s="178"/>
    </row>
    <row r="431" spans="1:54" x14ac:dyDescent="0.2">
      <c r="A431" s="178" t="s">
        <v>27</v>
      </c>
      <c r="B431" s="178" t="s">
        <v>1819</v>
      </c>
      <c r="C431" s="178" t="s">
        <v>1820</v>
      </c>
      <c r="D431" s="177" t="s">
        <v>34</v>
      </c>
      <c r="E431" s="178" t="s">
        <v>47</v>
      </c>
      <c r="F431" s="178" t="s">
        <v>32</v>
      </c>
      <c r="G431" s="204">
        <v>2040</v>
      </c>
      <c r="H431" s="208">
        <v>4.1100000000000003</v>
      </c>
      <c r="I431" s="205">
        <v>5.04</v>
      </c>
      <c r="J431" s="205">
        <v>0.46</v>
      </c>
      <c r="K431" s="178">
        <v>1</v>
      </c>
      <c r="L431" s="178">
        <v>1</v>
      </c>
      <c r="M431" s="178">
        <v>1</v>
      </c>
      <c r="N431" s="178">
        <v>1</v>
      </c>
      <c r="O431" s="178">
        <v>1</v>
      </c>
      <c r="P431" s="178">
        <v>1</v>
      </c>
      <c r="Q431" s="178"/>
      <c r="R431" s="178">
        <v>0.18</v>
      </c>
      <c r="S431" s="203"/>
      <c r="T431" s="203"/>
      <c r="U431" s="203"/>
      <c r="V431" s="203"/>
      <c r="W431" s="203"/>
      <c r="X431" s="203"/>
      <c r="Y431" s="203"/>
      <c r="Z431" s="203"/>
      <c r="AA431" s="203"/>
      <c r="AB431" s="203"/>
      <c r="AC431" s="203"/>
      <c r="AD431" s="203"/>
      <c r="AE431" s="203"/>
      <c r="AF431" s="203"/>
      <c r="AG431" s="203"/>
      <c r="AI431" s="203">
        <v>0</v>
      </c>
      <c r="AJ431" s="203"/>
      <c r="AK431" s="203"/>
      <c r="AL431" s="203"/>
      <c r="AM431" s="203"/>
      <c r="AN431" s="203"/>
      <c r="AO431" s="203"/>
      <c r="AP431" s="203"/>
      <c r="AQ431" s="203"/>
      <c r="AR431" s="203"/>
      <c r="AT431" s="203"/>
      <c r="AU431" s="178"/>
      <c r="AV431" s="178"/>
      <c r="AW431" s="178"/>
      <c r="AX431" s="178"/>
      <c r="AY431" s="178"/>
      <c r="AZ431" s="178"/>
      <c r="BA431" s="178"/>
      <c r="BB431" s="178"/>
    </row>
    <row r="432" spans="1:54" x14ac:dyDescent="0.2">
      <c r="A432" s="178" t="s">
        <v>27</v>
      </c>
      <c r="B432" s="178" t="s">
        <v>1821</v>
      </c>
      <c r="C432" s="178" t="s">
        <v>1822</v>
      </c>
      <c r="D432" s="177" t="s">
        <v>34</v>
      </c>
      <c r="E432" s="178" t="s">
        <v>47</v>
      </c>
      <c r="F432" s="178" t="s">
        <v>32</v>
      </c>
      <c r="G432" s="204">
        <v>2015</v>
      </c>
      <c r="H432" s="208">
        <v>46.6</v>
      </c>
      <c r="I432" s="205">
        <v>18.78</v>
      </c>
      <c r="J432" s="205">
        <v>2.64</v>
      </c>
      <c r="K432" s="178">
        <v>1</v>
      </c>
      <c r="L432" s="178">
        <v>1</v>
      </c>
      <c r="M432" s="178">
        <v>1</v>
      </c>
      <c r="N432" s="178">
        <v>1</v>
      </c>
      <c r="O432" s="178">
        <v>1</v>
      </c>
      <c r="P432" s="178">
        <v>1</v>
      </c>
      <c r="Q432" s="178"/>
      <c r="R432" s="178">
        <v>0.45</v>
      </c>
      <c r="S432" s="203"/>
      <c r="T432" s="206"/>
      <c r="U432" s="203"/>
      <c r="V432" s="203"/>
      <c r="W432" s="203"/>
      <c r="X432" s="203"/>
      <c r="Y432" s="203"/>
      <c r="Z432" s="203"/>
      <c r="AA432" s="203"/>
      <c r="AB432" s="203"/>
      <c r="AC432" s="203"/>
      <c r="AD432" s="203"/>
      <c r="AE432" s="203"/>
      <c r="AF432" s="203"/>
      <c r="AG432" s="203"/>
      <c r="AI432" s="203">
        <v>0</v>
      </c>
      <c r="AJ432" s="203">
        <v>0</v>
      </c>
      <c r="AK432" s="203">
        <v>0</v>
      </c>
      <c r="AL432" s="203">
        <v>0</v>
      </c>
      <c r="AM432" s="203">
        <v>0</v>
      </c>
      <c r="AN432" s="203">
        <v>0</v>
      </c>
      <c r="AO432" s="203">
        <v>0</v>
      </c>
      <c r="AP432" s="203">
        <v>0</v>
      </c>
      <c r="AQ432" s="203">
        <v>0</v>
      </c>
      <c r="AR432" s="203">
        <v>0</v>
      </c>
      <c r="AT432" s="203"/>
      <c r="AU432" s="178"/>
      <c r="AV432" s="178"/>
      <c r="AW432" s="178"/>
      <c r="AX432" s="178"/>
      <c r="AY432" s="178"/>
      <c r="AZ432" s="178"/>
      <c r="BA432" s="178"/>
      <c r="BB432" s="178"/>
    </row>
    <row r="433" spans="1:54" x14ac:dyDescent="0.2">
      <c r="A433" s="178" t="s">
        <v>27</v>
      </c>
      <c r="B433" s="178" t="s">
        <v>1823</v>
      </c>
      <c r="C433" s="178" t="s">
        <v>1824</v>
      </c>
      <c r="D433" s="177" t="s">
        <v>34</v>
      </c>
      <c r="E433" s="178" t="s">
        <v>47</v>
      </c>
      <c r="F433" s="178" t="s">
        <v>32</v>
      </c>
      <c r="G433" s="204">
        <v>2020</v>
      </c>
      <c r="H433" s="208">
        <v>68.489999999999995</v>
      </c>
      <c r="I433" s="205">
        <v>6.23</v>
      </c>
      <c r="J433" s="205">
        <v>4.9800000000000004</v>
      </c>
      <c r="K433" s="178">
        <v>1</v>
      </c>
      <c r="L433" s="178">
        <v>1</v>
      </c>
      <c r="M433" s="178">
        <v>1</v>
      </c>
      <c r="N433" s="178">
        <v>1</v>
      </c>
      <c r="O433" s="178">
        <v>1</v>
      </c>
      <c r="P433" s="178">
        <v>1</v>
      </c>
      <c r="Q433" s="178"/>
      <c r="R433" s="178">
        <v>0.45</v>
      </c>
      <c r="S433" s="203"/>
      <c r="T433" s="203"/>
      <c r="U433" s="203"/>
      <c r="V433" s="203"/>
      <c r="W433" s="203"/>
      <c r="X433" s="203"/>
      <c r="Y433" s="203"/>
      <c r="Z433" s="203"/>
      <c r="AA433" s="203"/>
      <c r="AB433" s="203"/>
      <c r="AC433" s="203"/>
      <c r="AD433" s="203"/>
      <c r="AE433" s="203"/>
      <c r="AF433" s="203"/>
      <c r="AG433" s="203"/>
      <c r="AI433" s="203">
        <v>0</v>
      </c>
      <c r="AJ433" s="203"/>
      <c r="AK433" s="203"/>
      <c r="AL433" s="203">
        <v>0</v>
      </c>
      <c r="AM433" s="203">
        <v>0</v>
      </c>
      <c r="AN433" s="203">
        <v>0</v>
      </c>
      <c r="AO433" s="203">
        <v>0</v>
      </c>
      <c r="AP433" s="203">
        <v>0</v>
      </c>
      <c r="AQ433" s="203">
        <v>0</v>
      </c>
      <c r="AR433" s="203">
        <v>0</v>
      </c>
      <c r="AT433" s="203"/>
      <c r="AU433" s="178"/>
      <c r="AV433" s="178"/>
      <c r="AW433" s="178"/>
      <c r="AX433" s="178"/>
      <c r="AY433" s="178"/>
      <c r="AZ433" s="178"/>
      <c r="BA433" s="178"/>
      <c r="BB433" s="178"/>
    </row>
    <row r="434" spans="1:54" x14ac:dyDescent="0.2">
      <c r="A434" s="178" t="s">
        <v>27</v>
      </c>
      <c r="B434" s="178" t="s">
        <v>1825</v>
      </c>
      <c r="C434" s="178" t="s">
        <v>1826</v>
      </c>
      <c r="D434" s="177" t="s">
        <v>34</v>
      </c>
      <c r="E434" s="178" t="s">
        <v>47</v>
      </c>
      <c r="F434" s="178" t="s">
        <v>32</v>
      </c>
      <c r="G434" s="204">
        <v>2025</v>
      </c>
      <c r="H434" s="208">
        <v>68.489999999999995</v>
      </c>
      <c r="I434" s="205">
        <v>5.34</v>
      </c>
      <c r="J434" s="205">
        <v>5.71</v>
      </c>
      <c r="K434" s="178">
        <v>1</v>
      </c>
      <c r="L434" s="178">
        <v>1</v>
      </c>
      <c r="M434" s="178">
        <v>1</v>
      </c>
      <c r="N434" s="178">
        <v>1</v>
      </c>
      <c r="O434" s="178">
        <v>1</v>
      </c>
      <c r="P434" s="178">
        <v>1</v>
      </c>
      <c r="Q434" s="178"/>
      <c r="R434" s="178">
        <v>0.45</v>
      </c>
      <c r="S434" s="206"/>
      <c r="T434" s="206"/>
      <c r="U434" s="206"/>
      <c r="V434" s="206"/>
      <c r="W434" s="206"/>
      <c r="X434" s="206"/>
      <c r="Y434" s="206"/>
      <c r="Z434" s="206"/>
      <c r="AA434" s="206"/>
      <c r="AB434" s="206"/>
      <c r="AC434" s="206"/>
      <c r="AD434" s="206"/>
      <c r="AE434" s="206"/>
      <c r="AF434" s="206"/>
      <c r="AG434" s="206"/>
      <c r="AI434" s="203">
        <v>0</v>
      </c>
      <c r="AJ434" s="203"/>
      <c r="AK434" s="203"/>
      <c r="AL434" s="203"/>
      <c r="AM434" s="203">
        <v>0</v>
      </c>
      <c r="AN434" s="203">
        <v>0</v>
      </c>
      <c r="AO434" s="203">
        <v>0</v>
      </c>
      <c r="AP434" s="203">
        <v>0</v>
      </c>
      <c r="AQ434" s="203">
        <v>0</v>
      </c>
      <c r="AR434" s="203">
        <v>0</v>
      </c>
      <c r="AT434" s="203"/>
      <c r="AU434" s="178"/>
      <c r="AV434" s="178"/>
      <c r="AW434" s="178"/>
      <c r="AX434" s="178"/>
      <c r="AY434" s="178"/>
      <c r="AZ434" s="178"/>
      <c r="BA434" s="178"/>
      <c r="BB434" s="178"/>
    </row>
    <row r="435" spans="1:54" x14ac:dyDescent="0.2">
      <c r="A435" s="178" t="s">
        <v>27</v>
      </c>
      <c r="B435" s="178" t="s">
        <v>1827</v>
      </c>
      <c r="C435" s="178" t="s">
        <v>1828</v>
      </c>
      <c r="D435" s="177" t="s">
        <v>34</v>
      </c>
      <c r="E435" s="178" t="s">
        <v>47</v>
      </c>
      <c r="F435" s="178" t="s">
        <v>32</v>
      </c>
      <c r="G435" s="204">
        <v>2030</v>
      </c>
      <c r="H435" s="208">
        <v>68.489999999999995</v>
      </c>
      <c r="I435" s="205">
        <v>4.45</v>
      </c>
      <c r="J435" s="205">
        <v>6.41</v>
      </c>
      <c r="K435" s="178">
        <v>1</v>
      </c>
      <c r="L435" s="178">
        <v>1</v>
      </c>
      <c r="M435" s="178">
        <v>1</v>
      </c>
      <c r="N435" s="178">
        <v>1</v>
      </c>
      <c r="O435" s="178">
        <v>1</v>
      </c>
      <c r="P435" s="178">
        <v>1</v>
      </c>
      <c r="Q435" s="178"/>
      <c r="R435" s="178">
        <v>0.45</v>
      </c>
      <c r="S435" s="209"/>
      <c r="T435" s="209"/>
      <c r="U435" s="209"/>
      <c r="V435" s="209"/>
      <c r="W435" s="209"/>
      <c r="X435" s="209"/>
      <c r="Y435" s="209"/>
      <c r="Z435" s="209"/>
      <c r="AA435" s="209"/>
      <c r="AB435" s="209"/>
      <c r="AC435" s="209"/>
      <c r="AD435" s="209"/>
      <c r="AE435" s="209"/>
      <c r="AF435" s="209"/>
      <c r="AG435" s="209"/>
      <c r="AI435" s="203">
        <v>0</v>
      </c>
      <c r="AJ435" s="203"/>
      <c r="AK435" s="203"/>
      <c r="AL435" s="203"/>
      <c r="AM435" s="203"/>
      <c r="AN435" s="203"/>
      <c r="AO435" s="203">
        <v>0</v>
      </c>
      <c r="AP435" s="203">
        <v>0</v>
      </c>
      <c r="AQ435" s="203">
        <v>0</v>
      </c>
      <c r="AR435" s="203">
        <v>0</v>
      </c>
      <c r="AT435" s="203"/>
      <c r="AU435" s="178"/>
      <c r="AV435" s="178"/>
      <c r="AW435" s="178"/>
      <c r="AX435" s="178"/>
      <c r="AY435" s="178"/>
      <c r="AZ435" s="178"/>
      <c r="BA435" s="178"/>
      <c r="BB435" s="178"/>
    </row>
    <row r="436" spans="1:54" x14ac:dyDescent="0.2">
      <c r="A436" s="178" t="s">
        <v>27</v>
      </c>
      <c r="B436" s="178" t="s">
        <v>484</v>
      </c>
      <c r="C436" s="178" t="s">
        <v>485</v>
      </c>
      <c r="D436" s="177" t="s">
        <v>34</v>
      </c>
      <c r="E436" s="178" t="s">
        <v>47</v>
      </c>
      <c r="F436" s="178" t="s">
        <v>32</v>
      </c>
      <c r="G436" s="204">
        <v>2010</v>
      </c>
      <c r="H436" s="208">
        <v>10.96</v>
      </c>
      <c r="I436" s="205">
        <v>5.66</v>
      </c>
      <c r="J436" s="205">
        <v>1.52</v>
      </c>
      <c r="K436" s="178">
        <v>1</v>
      </c>
      <c r="L436" s="178">
        <v>1</v>
      </c>
      <c r="M436" s="178">
        <v>1</v>
      </c>
      <c r="N436" s="178">
        <v>1</v>
      </c>
      <c r="O436" s="178">
        <v>1</v>
      </c>
      <c r="P436" s="178">
        <v>1</v>
      </c>
      <c r="Q436" s="178"/>
      <c r="R436" s="178">
        <v>0.28000000000000003</v>
      </c>
      <c r="S436" s="203"/>
      <c r="T436" s="203"/>
      <c r="U436" s="203"/>
      <c r="V436" s="203"/>
      <c r="W436" s="203"/>
      <c r="X436" s="203"/>
      <c r="Y436" s="203"/>
      <c r="Z436" s="203"/>
      <c r="AA436" s="203"/>
      <c r="AB436" s="203"/>
      <c r="AC436" s="203"/>
      <c r="AD436" s="203"/>
      <c r="AE436" s="203"/>
      <c r="AF436" s="203"/>
      <c r="AG436" s="203"/>
      <c r="AI436" s="203">
        <v>0</v>
      </c>
      <c r="AJ436" s="203">
        <v>0</v>
      </c>
      <c r="AK436" s="203">
        <v>0</v>
      </c>
      <c r="AL436" s="203">
        <v>0</v>
      </c>
      <c r="AM436" s="203">
        <v>0</v>
      </c>
      <c r="AN436" s="203">
        <v>0</v>
      </c>
      <c r="AO436" s="203">
        <v>0</v>
      </c>
      <c r="AP436" s="203">
        <v>0</v>
      </c>
      <c r="AQ436" s="203">
        <v>0</v>
      </c>
      <c r="AR436" s="203">
        <v>0</v>
      </c>
      <c r="AT436" s="203"/>
      <c r="AU436" s="178">
        <v>1.1499999999999999</v>
      </c>
      <c r="AV436" s="178">
        <v>1.1499999999999999</v>
      </c>
      <c r="AW436" s="178">
        <v>1.1499999999999999</v>
      </c>
      <c r="AX436" s="178">
        <v>1.1499999999999999</v>
      </c>
      <c r="AY436" s="178">
        <v>1.1499999999999999</v>
      </c>
      <c r="AZ436" s="178">
        <v>1.1499999999999999</v>
      </c>
      <c r="BA436" s="178">
        <v>1.1499999999999999</v>
      </c>
      <c r="BB436" s="178">
        <v>1.1499999999999999</v>
      </c>
    </row>
    <row r="437" spans="1:54" x14ac:dyDescent="0.2">
      <c r="A437" s="178" t="s">
        <v>27</v>
      </c>
      <c r="B437" s="178" t="s">
        <v>486</v>
      </c>
      <c r="C437" s="178" t="s">
        <v>487</v>
      </c>
      <c r="D437" s="177" t="s">
        <v>34</v>
      </c>
      <c r="E437" s="178" t="s">
        <v>47</v>
      </c>
      <c r="F437" s="178" t="s">
        <v>32</v>
      </c>
      <c r="G437" s="204">
        <v>2010</v>
      </c>
      <c r="H437" s="208">
        <v>4.1100000000000003</v>
      </c>
      <c r="I437" s="205">
        <v>5.44</v>
      </c>
      <c r="J437" s="205">
        <v>0.4</v>
      </c>
      <c r="K437" s="178">
        <v>1</v>
      </c>
      <c r="L437" s="178">
        <v>1</v>
      </c>
      <c r="M437" s="178">
        <v>1</v>
      </c>
      <c r="N437" s="178">
        <v>1</v>
      </c>
      <c r="O437" s="178">
        <v>1</v>
      </c>
      <c r="P437" s="178">
        <v>1</v>
      </c>
      <c r="Q437" s="178"/>
      <c r="R437" s="178">
        <v>0.18</v>
      </c>
      <c r="S437" s="206"/>
      <c r="T437" s="206"/>
      <c r="U437" s="206"/>
      <c r="V437" s="206"/>
      <c r="W437" s="206"/>
      <c r="X437" s="206"/>
      <c r="Y437" s="206"/>
      <c r="Z437" s="206"/>
      <c r="AA437" s="206"/>
      <c r="AB437" s="206"/>
      <c r="AC437" s="206"/>
      <c r="AD437" s="206"/>
      <c r="AE437" s="206"/>
      <c r="AF437" s="206"/>
      <c r="AG437" s="206"/>
      <c r="AI437" s="203">
        <v>0</v>
      </c>
      <c r="AJ437" s="203">
        <v>0</v>
      </c>
      <c r="AK437" s="203">
        <v>0</v>
      </c>
      <c r="AL437" s="203">
        <v>0</v>
      </c>
      <c r="AM437" s="203">
        <v>0</v>
      </c>
      <c r="AN437" s="203">
        <v>0</v>
      </c>
      <c r="AO437" s="203">
        <v>0</v>
      </c>
      <c r="AP437" s="203">
        <v>0</v>
      </c>
      <c r="AQ437" s="203">
        <v>0</v>
      </c>
      <c r="AR437" s="203">
        <v>0</v>
      </c>
      <c r="AT437" s="203"/>
      <c r="AU437" s="178"/>
      <c r="AV437" s="178"/>
      <c r="AW437" s="178"/>
      <c r="AX437" s="178"/>
      <c r="AY437" s="178"/>
      <c r="AZ437" s="178"/>
      <c r="BA437" s="178"/>
      <c r="BB437" s="178"/>
    </row>
    <row r="438" spans="1:54" x14ac:dyDescent="0.2">
      <c r="A438" s="178" t="s">
        <v>27</v>
      </c>
      <c r="B438" s="178" t="s">
        <v>488</v>
      </c>
      <c r="C438" s="178" t="s">
        <v>489</v>
      </c>
      <c r="D438" s="177" t="s">
        <v>34</v>
      </c>
      <c r="E438" s="178" t="s">
        <v>47</v>
      </c>
      <c r="F438" s="178" t="s">
        <v>32</v>
      </c>
      <c r="G438" s="204">
        <v>2010</v>
      </c>
      <c r="H438" s="208">
        <v>34.25</v>
      </c>
      <c r="I438" s="205">
        <v>45.38</v>
      </c>
      <c r="J438" s="205">
        <v>1.59</v>
      </c>
      <c r="K438" s="178">
        <v>1</v>
      </c>
      <c r="L438" s="178">
        <v>1</v>
      </c>
      <c r="M438" s="178">
        <v>1</v>
      </c>
      <c r="N438" s="178">
        <v>1</v>
      </c>
      <c r="O438" s="178">
        <v>1</v>
      </c>
      <c r="P438" s="178">
        <v>1</v>
      </c>
      <c r="Q438" s="178"/>
      <c r="R438" s="178">
        <v>0.45</v>
      </c>
      <c r="S438" s="203"/>
      <c r="T438" s="203"/>
      <c r="U438" s="203"/>
      <c r="V438" s="203"/>
      <c r="W438" s="203"/>
      <c r="X438" s="203"/>
      <c r="Y438" s="203"/>
      <c r="Z438" s="203"/>
      <c r="AA438" s="203"/>
      <c r="AB438" s="203"/>
      <c r="AC438" s="203"/>
      <c r="AD438" s="203"/>
      <c r="AE438" s="203"/>
      <c r="AF438" s="203"/>
      <c r="AG438" s="203"/>
      <c r="AI438" s="203">
        <v>0</v>
      </c>
      <c r="AJ438" s="203">
        <v>0</v>
      </c>
      <c r="AK438" s="203">
        <v>0</v>
      </c>
      <c r="AL438" s="203">
        <v>0</v>
      </c>
      <c r="AM438" s="203">
        <v>0</v>
      </c>
      <c r="AN438" s="203">
        <v>0</v>
      </c>
      <c r="AO438" s="203">
        <v>0</v>
      </c>
      <c r="AP438" s="203">
        <v>0</v>
      </c>
      <c r="AQ438" s="203">
        <v>0</v>
      </c>
      <c r="AR438" s="203">
        <v>0</v>
      </c>
      <c r="AT438" s="203"/>
      <c r="AU438" s="178"/>
      <c r="AV438" s="178"/>
      <c r="AW438" s="178"/>
      <c r="AX438" s="178"/>
      <c r="AY438" s="178"/>
      <c r="AZ438" s="178"/>
      <c r="BA438" s="178"/>
      <c r="BB438" s="178"/>
    </row>
    <row r="439" spans="1:54" x14ac:dyDescent="0.2">
      <c r="A439" s="178" t="s">
        <v>27</v>
      </c>
      <c r="B439" s="178"/>
      <c r="C439" s="178"/>
      <c r="D439" s="177"/>
      <c r="E439" s="178"/>
      <c r="F439" s="178"/>
      <c r="G439" s="204"/>
      <c r="H439" s="208"/>
      <c r="I439" s="205"/>
      <c r="J439" s="205"/>
      <c r="K439" s="178"/>
      <c r="L439" s="178"/>
      <c r="M439" s="178"/>
      <c r="N439" s="178"/>
      <c r="O439" s="178"/>
      <c r="P439" s="178"/>
      <c r="Q439" s="178"/>
      <c r="R439" s="178"/>
      <c r="S439" s="209"/>
      <c r="T439" s="209"/>
      <c r="U439" s="209"/>
      <c r="V439" s="209"/>
      <c r="W439" s="209"/>
      <c r="X439" s="209"/>
      <c r="Y439" s="209"/>
      <c r="Z439" s="209"/>
      <c r="AA439" s="209"/>
      <c r="AB439" s="209"/>
      <c r="AC439" s="209"/>
      <c r="AD439" s="209"/>
      <c r="AE439" s="209"/>
      <c r="AF439" s="209"/>
      <c r="AG439" s="209"/>
      <c r="AI439" s="203"/>
      <c r="AJ439" s="203"/>
      <c r="AK439" s="203"/>
      <c r="AL439" s="203"/>
      <c r="AM439" s="203"/>
      <c r="AN439" s="203"/>
      <c r="AO439" s="203"/>
      <c r="AP439" s="203"/>
      <c r="AQ439" s="203"/>
      <c r="AR439" s="203"/>
      <c r="AT439" s="203"/>
      <c r="AU439" s="178"/>
      <c r="AV439" s="178"/>
      <c r="AW439" s="178"/>
      <c r="AX439" s="178"/>
      <c r="AY439" s="178"/>
      <c r="AZ439" s="178"/>
      <c r="BA439" s="178"/>
      <c r="BB439" s="178"/>
    </row>
    <row r="440" spans="1:54" x14ac:dyDescent="0.2">
      <c r="A440" s="178" t="s">
        <v>27</v>
      </c>
      <c r="B440" s="178" t="s">
        <v>1829</v>
      </c>
      <c r="C440" s="178" t="s">
        <v>1830</v>
      </c>
      <c r="D440" s="177" t="s">
        <v>34</v>
      </c>
      <c r="E440" s="178" t="s">
        <v>47</v>
      </c>
      <c r="F440" s="178" t="s">
        <v>32</v>
      </c>
      <c r="G440" s="204">
        <v>2030</v>
      </c>
      <c r="H440" s="208">
        <v>35.619999999999997</v>
      </c>
      <c r="I440" s="205">
        <v>2.41</v>
      </c>
      <c r="J440" s="205">
        <v>2.46</v>
      </c>
      <c r="K440" s="178">
        <v>1</v>
      </c>
      <c r="L440" s="178">
        <v>1</v>
      </c>
      <c r="M440" s="178">
        <v>1</v>
      </c>
      <c r="N440" s="178">
        <v>1</v>
      </c>
      <c r="O440" s="178">
        <v>1</v>
      </c>
      <c r="P440" s="178">
        <v>1</v>
      </c>
      <c r="Q440" s="178"/>
      <c r="R440" s="178">
        <v>0.18</v>
      </c>
      <c r="S440" s="203"/>
      <c r="T440" s="203"/>
      <c r="U440" s="203"/>
      <c r="V440" s="203"/>
      <c r="W440" s="203"/>
      <c r="X440" s="203"/>
      <c r="Y440" s="203"/>
      <c r="Z440" s="203"/>
      <c r="AA440" s="203"/>
      <c r="AB440" s="203"/>
      <c r="AC440" s="203"/>
      <c r="AD440" s="203"/>
      <c r="AE440" s="203"/>
      <c r="AF440" s="203"/>
      <c r="AG440" s="203"/>
      <c r="AI440" s="210">
        <v>0</v>
      </c>
      <c r="AJ440" s="203"/>
      <c r="AK440" s="203"/>
      <c r="AL440" s="203"/>
      <c r="AM440" s="203"/>
      <c r="AN440" s="203"/>
      <c r="AO440" s="203"/>
      <c r="AP440" s="203"/>
      <c r="AQ440" s="203"/>
      <c r="AR440" s="203"/>
      <c r="AT440" s="203"/>
      <c r="AU440" s="178"/>
      <c r="AV440" s="178"/>
      <c r="AW440" s="178"/>
      <c r="AX440" s="178"/>
      <c r="AY440" s="178"/>
      <c r="AZ440" s="178"/>
      <c r="BA440" s="178"/>
      <c r="BB440" s="178"/>
    </row>
    <row r="441" spans="1:54" x14ac:dyDescent="0.2">
      <c r="A441" s="178" t="s">
        <v>27</v>
      </c>
      <c r="B441" s="178" t="s">
        <v>1831</v>
      </c>
      <c r="C441" s="178" t="s">
        <v>1832</v>
      </c>
      <c r="D441" s="177" t="s">
        <v>34</v>
      </c>
      <c r="E441" s="178" t="s">
        <v>47</v>
      </c>
      <c r="F441" s="178" t="s">
        <v>32</v>
      </c>
      <c r="G441" s="204">
        <v>2015</v>
      </c>
      <c r="H441" s="208">
        <v>68.489999999999995</v>
      </c>
      <c r="I441" s="205">
        <v>54.53</v>
      </c>
      <c r="J441" s="205">
        <v>3.39</v>
      </c>
      <c r="K441" s="178">
        <v>1</v>
      </c>
      <c r="L441" s="178">
        <v>1</v>
      </c>
      <c r="M441" s="178">
        <v>1</v>
      </c>
      <c r="N441" s="178">
        <v>1</v>
      </c>
      <c r="O441" s="178">
        <v>1</v>
      </c>
      <c r="P441" s="178">
        <v>1</v>
      </c>
      <c r="Q441" s="178"/>
      <c r="R441" s="178">
        <v>0.45</v>
      </c>
      <c r="S441" s="207"/>
      <c r="T441" s="207"/>
      <c r="U441" s="207"/>
      <c r="V441" s="207"/>
      <c r="W441" s="207"/>
      <c r="X441" s="207"/>
      <c r="Y441" s="207"/>
      <c r="Z441" s="207"/>
      <c r="AA441" s="207"/>
      <c r="AB441" s="207"/>
      <c r="AC441" s="207"/>
      <c r="AD441" s="207"/>
      <c r="AE441" s="207"/>
      <c r="AF441" s="207"/>
      <c r="AG441" s="207"/>
      <c r="AI441" s="210">
        <v>0</v>
      </c>
      <c r="AJ441" s="203">
        <v>0</v>
      </c>
      <c r="AK441" s="203">
        <v>0</v>
      </c>
      <c r="AL441" s="203">
        <v>0</v>
      </c>
      <c r="AM441" s="203">
        <v>0</v>
      </c>
      <c r="AN441" s="203">
        <v>0</v>
      </c>
      <c r="AO441" s="203">
        <v>0</v>
      </c>
      <c r="AP441" s="203">
        <v>0</v>
      </c>
      <c r="AQ441" s="203">
        <v>0</v>
      </c>
      <c r="AR441" s="203">
        <v>0</v>
      </c>
      <c r="AT441" s="203"/>
      <c r="AU441" s="178"/>
      <c r="AV441" s="178"/>
      <c r="AW441" s="178"/>
      <c r="AX441" s="178"/>
      <c r="AY441" s="178"/>
      <c r="AZ441" s="178"/>
      <c r="BA441" s="178"/>
      <c r="BB441" s="178"/>
    </row>
    <row r="442" spans="1:54" x14ac:dyDescent="0.2">
      <c r="A442" s="178" t="s">
        <v>27</v>
      </c>
      <c r="B442" s="178" t="s">
        <v>1833</v>
      </c>
      <c r="C442" s="178" t="s">
        <v>1834</v>
      </c>
      <c r="D442" s="177" t="s">
        <v>34</v>
      </c>
      <c r="E442" s="178" t="s">
        <v>47</v>
      </c>
      <c r="F442" s="178" t="s">
        <v>32</v>
      </c>
      <c r="G442" s="204">
        <v>2020</v>
      </c>
      <c r="H442" s="208">
        <v>68.489999999999995</v>
      </c>
      <c r="I442" s="205">
        <v>13.63</v>
      </c>
      <c r="J442" s="205">
        <v>4.9800000000000004</v>
      </c>
      <c r="K442" s="178">
        <v>1</v>
      </c>
      <c r="L442" s="178">
        <v>1</v>
      </c>
      <c r="M442" s="178">
        <v>1</v>
      </c>
      <c r="N442" s="178">
        <v>1</v>
      </c>
      <c r="O442" s="178">
        <v>1</v>
      </c>
      <c r="P442" s="178">
        <v>1</v>
      </c>
      <c r="Q442" s="178"/>
      <c r="R442" s="178">
        <v>0.45</v>
      </c>
      <c r="S442" s="203"/>
      <c r="T442" s="203"/>
      <c r="U442" s="203"/>
      <c r="V442" s="203"/>
      <c r="W442" s="203"/>
      <c r="X442" s="203"/>
      <c r="Y442" s="203"/>
      <c r="Z442" s="203"/>
      <c r="AA442" s="203"/>
      <c r="AB442" s="203"/>
      <c r="AC442" s="203"/>
      <c r="AD442" s="203"/>
      <c r="AE442" s="203"/>
      <c r="AF442" s="203"/>
      <c r="AG442" s="203"/>
      <c r="AI442" s="203">
        <v>0</v>
      </c>
      <c r="AJ442" s="203"/>
      <c r="AK442" s="203"/>
      <c r="AL442" s="203"/>
      <c r="AM442" s="203">
        <v>0</v>
      </c>
      <c r="AN442" s="203">
        <v>0</v>
      </c>
      <c r="AO442" s="203">
        <v>0</v>
      </c>
      <c r="AP442" s="203">
        <v>0</v>
      </c>
      <c r="AQ442" s="203">
        <v>0</v>
      </c>
      <c r="AR442" s="203">
        <v>0</v>
      </c>
      <c r="AT442" s="203"/>
      <c r="AU442" s="178"/>
      <c r="AV442" s="178"/>
      <c r="AW442" s="178"/>
      <c r="AX442" s="178"/>
      <c r="AY442" s="178"/>
      <c r="AZ442" s="178"/>
      <c r="BA442" s="178"/>
      <c r="BB442" s="178"/>
    </row>
    <row r="443" spans="1:54" x14ac:dyDescent="0.2">
      <c r="A443" s="178" t="s">
        <v>27</v>
      </c>
      <c r="B443" s="178" t="s">
        <v>1835</v>
      </c>
      <c r="C443" s="178" t="s">
        <v>1836</v>
      </c>
      <c r="D443" s="177" t="s">
        <v>34</v>
      </c>
      <c r="E443" s="178" t="s">
        <v>47</v>
      </c>
      <c r="F443" s="178" t="s">
        <v>32</v>
      </c>
      <c r="G443" s="204">
        <v>2030</v>
      </c>
      <c r="H443" s="208">
        <v>68.489999999999995</v>
      </c>
      <c r="I443" s="205">
        <v>10.91</v>
      </c>
      <c r="J443" s="205">
        <v>4.9800000000000004</v>
      </c>
      <c r="K443" s="178">
        <v>1</v>
      </c>
      <c r="L443" s="178">
        <v>1</v>
      </c>
      <c r="M443" s="178">
        <v>1</v>
      </c>
      <c r="N443" s="178">
        <v>1</v>
      </c>
      <c r="O443" s="178">
        <v>1</v>
      </c>
      <c r="P443" s="178">
        <v>1</v>
      </c>
      <c r="Q443" s="178"/>
      <c r="R443" s="178">
        <v>0.45</v>
      </c>
      <c r="S443" s="203"/>
      <c r="T443" s="203"/>
      <c r="U443" s="203"/>
      <c r="V443" s="203"/>
      <c r="W443" s="203"/>
      <c r="X443" s="203"/>
      <c r="Y443" s="203"/>
      <c r="Z443" s="203"/>
      <c r="AA443" s="203"/>
      <c r="AB443" s="203"/>
      <c r="AC443" s="203"/>
      <c r="AD443" s="203"/>
      <c r="AE443" s="203"/>
      <c r="AF443" s="203"/>
      <c r="AG443" s="203"/>
      <c r="AI443" s="203">
        <v>0</v>
      </c>
      <c r="AJ443" s="203"/>
      <c r="AK443" s="203"/>
      <c r="AL443" s="203"/>
      <c r="AM443" s="203"/>
      <c r="AN443" s="203"/>
      <c r="AO443" s="203"/>
      <c r="AP443" s="203"/>
      <c r="AQ443" s="203"/>
      <c r="AR443" s="203"/>
      <c r="AT443" s="203"/>
      <c r="AU443" s="178"/>
      <c r="AV443" s="178"/>
      <c r="AW443" s="178"/>
      <c r="AX443" s="178"/>
      <c r="AY443" s="178"/>
      <c r="AZ443" s="178"/>
      <c r="BA443" s="178"/>
      <c r="BB443" s="178"/>
    </row>
    <row r="444" spans="1:54" x14ac:dyDescent="0.2">
      <c r="A444" s="178" t="s">
        <v>27</v>
      </c>
      <c r="B444" s="178" t="s">
        <v>490</v>
      </c>
      <c r="C444" s="178" t="s">
        <v>491</v>
      </c>
      <c r="D444" s="177" t="s">
        <v>34</v>
      </c>
      <c r="E444" s="178" t="s">
        <v>47</v>
      </c>
      <c r="F444" s="178" t="s">
        <v>32</v>
      </c>
      <c r="G444" s="204">
        <v>2010</v>
      </c>
      <c r="H444" s="208">
        <v>32.880000000000003</v>
      </c>
      <c r="I444" s="205">
        <v>5.26</v>
      </c>
      <c r="J444" s="205">
        <v>2</v>
      </c>
      <c r="K444" s="178">
        <v>1</v>
      </c>
      <c r="L444" s="178">
        <v>1</v>
      </c>
      <c r="M444" s="178">
        <v>1</v>
      </c>
      <c r="N444" s="178">
        <v>1</v>
      </c>
      <c r="O444" s="178">
        <v>1</v>
      </c>
      <c r="P444" s="178">
        <v>1</v>
      </c>
      <c r="Q444" s="178"/>
      <c r="R444" s="178">
        <v>0.18</v>
      </c>
      <c r="S444" s="206"/>
      <c r="T444" s="206"/>
      <c r="U444" s="206"/>
      <c r="V444" s="206"/>
      <c r="W444" s="206"/>
      <c r="X444" s="206"/>
      <c r="Y444" s="206"/>
      <c r="Z444" s="206"/>
      <c r="AA444" s="206"/>
      <c r="AB444" s="206"/>
      <c r="AC444" s="206"/>
      <c r="AD444" s="206"/>
      <c r="AE444" s="206"/>
      <c r="AF444" s="206"/>
      <c r="AG444" s="206"/>
      <c r="AI444" s="203">
        <v>0</v>
      </c>
      <c r="AJ444" s="203">
        <v>0</v>
      </c>
      <c r="AK444" s="203"/>
      <c r="AL444" s="203"/>
      <c r="AM444" s="203">
        <v>0</v>
      </c>
      <c r="AN444" s="203">
        <v>0</v>
      </c>
      <c r="AO444" s="203">
        <v>0</v>
      </c>
      <c r="AP444" s="203">
        <v>0</v>
      </c>
      <c r="AQ444" s="203">
        <v>0</v>
      </c>
      <c r="AR444" s="203">
        <v>0</v>
      </c>
      <c r="AT444" s="203"/>
      <c r="AU444" s="178"/>
      <c r="AV444" s="178"/>
      <c r="AW444" s="178"/>
      <c r="AX444" s="178"/>
      <c r="AY444" s="178"/>
      <c r="AZ444" s="178"/>
      <c r="BA444" s="178"/>
      <c r="BB444" s="178"/>
    </row>
    <row r="445" spans="1:54" x14ac:dyDescent="0.2">
      <c r="A445" s="178" t="s">
        <v>27</v>
      </c>
      <c r="B445" s="178" t="s">
        <v>494</v>
      </c>
      <c r="C445" s="178" t="s">
        <v>495</v>
      </c>
      <c r="D445" s="177" t="s">
        <v>34</v>
      </c>
      <c r="E445" s="178" t="s">
        <v>47</v>
      </c>
      <c r="F445" s="178" t="s">
        <v>32</v>
      </c>
      <c r="G445" s="204">
        <v>2010</v>
      </c>
      <c r="H445" s="208">
        <v>32.880000000000003</v>
      </c>
      <c r="I445" s="205">
        <v>2.37</v>
      </c>
      <c r="J445" s="205">
        <v>2.34</v>
      </c>
      <c r="K445" s="178">
        <v>1</v>
      </c>
      <c r="L445" s="178">
        <v>1</v>
      </c>
      <c r="M445" s="178">
        <v>1</v>
      </c>
      <c r="N445" s="178">
        <v>1</v>
      </c>
      <c r="O445" s="178">
        <v>1</v>
      </c>
      <c r="P445" s="178">
        <v>1</v>
      </c>
      <c r="Q445" s="178"/>
      <c r="R445" s="178">
        <v>0.18</v>
      </c>
      <c r="S445" s="203"/>
      <c r="T445" s="203"/>
      <c r="U445" s="203"/>
      <c r="V445" s="203"/>
      <c r="W445" s="203"/>
      <c r="X445" s="203"/>
      <c r="Y445" s="203"/>
      <c r="Z445" s="203"/>
      <c r="AA445" s="203"/>
      <c r="AB445" s="203"/>
      <c r="AC445" s="203"/>
      <c r="AD445" s="203"/>
      <c r="AE445" s="203"/>
      <c r="AF445" s="203"/>
      <c r="AG445" s="203"/>
      <c r="AI445" s="203">
        <v>0</v>
      </c>
      <c r="AJ445" s="203"/>
      <c r="AK445" s="203"/>
      <c r="AL445" s="203"/>
      <c r="AM445" s="203">
        <v>0</v>
      </c>
      <c r="AN445" s="203">
        <v>0</v>
      </c>
      <c r="AO445" s="203">
        <v>0</v>
      </c>
      <c r="AP445" s="203">
        <v>0</v>
      </c>
      <c r="AQ445" s="203">
        <v>0</v>
      </c>
      <c r="AR445" s="203">
        <v>0</v>
      </c>
      <c r="AT445" s="203"/>
      <c r="AU445" s="178"/>
      <c r="AV445" s="178"/>
      <c r="AW445" s="178"/>
      <c r="AX445" s="178"/>
      <c r="AY445" s="178"/>
      <c r="AZ445" s="178"/>
      <c r="BA445" s="178"/>
      <c r="BB445" s="178"/>
    </row>
    <row r="446" spans="1:54" x14ac:dyDescent="0.2">
      <c r="A446" s="178" t="s">
        <v>27</v>
      </c>
      <c r="B446" s="178" t="s">
        <v>496</v>
      </c>
      <c r="C446" s="178" t="s">
        <v>497</v>
      </c>
      <c r="D446" s="177" t="s">
        <v>34</v>
      </c>
      <c r="E446" s="178" t="s">
        <v>47</v>
      </c>
      <c r="F446" s="178" t="s">
        <v>32</v>
      </c>
      <c r="G446" s="204">
        <v>2010</v>
      </c>
      <c r="H446" s="208">
        <v>68.489999999999995</v>
      </c>
      <c r="I446" s="205">
        <v>89.98</v>
      </c>
      <c r="J446" s="205">
        <v>1.59</v>
      </c>
      <c r="K446" s="178">
        <v>1</v>
      </c>
      <c r="L446" s="178">
        <v>1</v>
      </c>
      <c r="M446" s="178">
        <v>1</v>
      </c>
      <c r="N446" s="178">
        <v>1</v>
      </c>
      <c r="O446" s="178">
        <v>1</v>
      </c>
      <c r="P446" s="178">
        <v>1</v>
      </c>
      <c r="Q446" s="178"/>
      <c r="R446" s="178">
        <v>0.45</v>
      </c>
      <c r="S446" s="206"/>
      <c r="T446" s="206"/>
      <c r="U446" s="206"/>
      <c r="V446" s="206"/>
      <c r="W446" s="206"/>
      <c r="X446" s="206"/>
      <c r="Y446" s="206"/>
      <c r="Z446" s="206"/>
      <c r="AA446" s="206"/>
      <c r="AB446" s="206"/>
      <c r="AC446" s="206"/>
      <c r="AD446" s="206"/>
      <c r="AE446" s="206"/>
      <c r="AF446" s="206"/>
      <c r="AG446" s="206"/>
      <c r="AI446" s="210">
        <v>0</v>
      </c>
      <c r="AJ446" s="203">
        <v>0</v>
      </c>
      <c r="AK446" s="203">
        <v>0</v>
      </c>
      <c r="AL446" s="203">
        <v>0</v>
      </c>
      <c r="AM446" s="203">
        <v>0</v>
      </c>
      <c r="AN446" s="203">
        <v>0</v>
      </c>
      <c r="AO446" s="203">
        <v>0</v>
      </c>
      <c r="AP446" s="203">
        <v>0</v>
      </c>
      <c r="AQ446" s="203">
        <v>0</v>
      </c>
      <c r="AR446" s="203">
        <v>0</v>
      </c>
      <c r="AT446" s="203"/>
      <c r="AU446" s="178"/>
      <c r="AV446" s="178"/>
      <c r="AW446" s="178"/>
      <c r="AX446" s="178"/>
      <c r="AY446" s="178"/>
      <c r="AZ446" s="178"/>
      <c r="BA446" s="178"/>
      <c r="BB446" s="178"/>
    </row>
    <row r="447" spans="1:54" x14ac:dyDescent="0.2">
      <c r="A447" s="178" t="s">
        <v>27</v>
      </c>
      <c r="B447" s="178"/>
      <c r="C447" s="178"/>
      <c r="D447" s="177"/>
      <c r="E447" s="178"/>
      <c r="F447" s="178"/>
      <c r="G447" s="204"/>
      <c r="H447" s="208"/>
      <c r="I447" s="205"/>
      <c r="J447" s="205"/>
      <c r="K447" s="178"/>
      <c r="L447" s="178"/>
      <c r="M447" s="178"/>
      <c r="N447" s="178"/>
      <c r="O447" s="178"/>
      <c r="P447" s="178"/>
      <c r="Q447" s="178"/>
      <c r="R447" s="178"/>
      <c r="S447" s="203"/>
      <c r="T447" s="203"/>
      <c r="U447" s="203"/>
      <c r="V447" s="203"/>
      <c r="W447" s="203"/>
      <c r="X447" s="203"/>
      <c r="Y447" s="203"/>
      <c r="Z447" s="203"/>
      <c r="AA447" s="203"/>
      <c r="AB447" s="203"/>
      <c r="AC447" s="203"/>
      <c r="AD447" s="203"/>
      <c r="AE447" s="203"/>
      <c r="AF447" s="203"/>
      <c r="AG447" s="203"/>
      <c r="AI447" s="203"/>
      <c r="AJ447" s="203"/>
      <c r="AK447" s="203"/>
      <c r="AL447" s="203"/>
      <c r="AM447" s="203"/>
      <c r="AN447" s="203"/>
      <c r="AO447" s="203"/>
      <c r="AP447" s="203"/>
      <c r="AQ447" s="203"/>
      <c r="AR447" s="203"/>
      <c r="AT447" s="203"/>
      <c r="AU447" s="178"/>
      <c r="AV447" s="178"/>
      <c r="AW447" s="178"/>
      <c r="AX447" s="178"/>
      <c r="AY447" s="178"/>
      <c r="AZ447" s="178"/>
      <c r="BA447" s="178"/>
      <c r="BB447" s="178"/>
    </row>
    <row r="448" spans="1:54" x14ac:dyDescent="0.2">
      <c r="A448" s="178" t="s">
        <v>27</v>
      </c>
      <c r="B448" s="178" t="s">
        <v>1837</v>
      </c>
      <c r="C448" s="178" t="s">
        <v>1838</v>
      </c>
      <c r="D448" s="177" t="s">
        <v>34</v>
      </c>
      <c r="E448" s="178" t="s">
        <v>47</v>
      </c>
      <c r="F448" s="178" t="s">
        <v>32</v>
      </c>
      <c r="G448" s="204">
        <v>2015</v>
      </c>
      <c r="H448" s="208">
        <v>2.2200000000000002</v>
      </c>
      <c r="I448" s="205">
        <v>3.34</v>
      </c>
      <c r="J448" s="205">
        <v>0.44</v>
      </c>
      <c r="K448" s="178">
        <v>1</v>
      </c>
      <c r="L448" s="178">
        <v>1</v>
      </c>
      <c r="M448" s="178">
        <v>1</v>
      </c>
      <c r="N448" s="178">
        <v>1</v>
      </c>
      <c r="O448" s="178">
        <v>1</v>
      </c>
      <c r="P448" s="178">
        <v>1</v>
      </c>
      <c r="Q448" s="178"/>
      <c r="R448" s="178">
        <v>0.18</v>
      </c>
      <c r="S448" s="203"/>
      <c r="T448" s="203"/>
      <c r="U448" s="203"/>
      <c r="V448" s="203"/>
      <c r="W448" s="203"/>
      <c r="X448" s="203"/>
      <c r="Y448" s="203"/>
      <c r="Z448" s="203"/>
      <c r="AA448" s="203"/>
      <c r="AB448" s="203"/>
      <c r="AC448" s="203"/>
      <c r="AD448" s="203"/>
      <c r="AE448" s="203"/>
      <c r="AF448" s="203"/>
      <c r="AG448" s="203"/>
      <c r="AI448" s="203">
        <v>0</v>
      </c>
      <c r="AJ448" s="203">
        <v>0</v>
      </c>
      <c r="AK448" s="203">
        <v>0</v>
      </c>
      <c r="AL448" s="203">
        <v>0</v>
      </c>
      <c r="AM448" s="203">
        <v>0</v>
      </c>
      <c r="AN448" s="203">
        <v>0</v>
      </c>
      <c r="AO448" s="203">
        <v>0</v>
      </c>
      <c r="AP448" s="203">
        <v>0</v>
      </c>
      <c r="AQ448" s="203">
        <v>0</v>
      </c>
      <c r="AR448" s="203">
        <v>0</v>
      </c>
      <c r="AT448" s="203"/>
      <c r="AU448" s="178"/>
      <c r="AV448" s="178"/>
      <c r="AW448" s="178"/>
      <c r="AX448" s="178"/>
      <c r="AY448" s="178"/>
      <c r="AZ448" s="178"/>
      <c r="BA448" s="178"/>
      <c r="BB448" s="178"/>
    </row>
    <row r="449" spans="1:54" x14ac:dyDescent="0.2">
      <c r="A449" s="178" t="s">
        <v>27</v>
      </c>
      <c r="B449" s="178" t="s">
        <v>1839</v>
      </c>
      <c r="C449" s="178" t="s">
        <v>1840</v>
      </c>
      <c r="D449" s="177" t="s">
        <v>34</v>
      </c>
      <c r="E449" s="178" t="s">
        <v>47</v>
      </c>
      <c r="F449" s="178" t="s">
        <v>32</v>
      </c>
      <c r="G449" s="204">
        <v>2020</v>
      </c>
      <c r="H449" s="208">
        <v>2.64</v>
      </c>
      <c r="I449" s="205">
        <v>4.13</v>
      </c>
      <c r="J449" s="205">
        <v>0.36</v>
      </c>
      <c r="K449" s="178">
        <v>1</v>
      </c>
      <c r="L449" s="178">
        <v>1</v>
      </c>
      <c r="M449" s="178">
        <v>1</v>
      </c>
      <c r="N449" s="178">
        <v>1</v>
      </c>
      <c r="O449" s="178">
        <v>1</v>
      </c>
      <c r="P449" s="178">
        <v>1</v>
      </c>
      <c r="Q449" s="178"/>
      <c r="R449" s="178">
        <v>0.18</v>
      </c>
      <c r="S449" s="203"/>
      <c r="T449" s="203"/>
      <c r="U449" s="203"/>
      <c r="V449" s="203"/>
      <c r="W449" s="203"/>
      <c r="X449" s="203"/>
      <c r="Y449" s="203"/>
      <c r="Z449" s="203"/>
      <c r="AA449" s="203"/>
      <c r="AB449" s="203"/>
      <c r="AC449" s="203"/>
      <c r="AD449" s="203"/>
      <c r="AE449" s="203"/>
      <c r="AF449" s="203"/>
      <c r="AG449" s="203"/>
      <c r="AI449" s="203">
        <v>0</v>
      </c>
      <c r="AJ449" s="203"/>
      <c r="AK449" s="203"/>
      <c r="AL449" s="203">
        <v>0</v>
      </c>
      <c r="AM449" s="203">
        <v>0</v>
      </c>
      <c r="AN449" s="203">
        <v>0</v>
      </c>
      <c r="AO449" s="203">
        <v>0</v>
      </c>
      <c r="AP449" s="203">
        <v>0</v>
      </c>
      <c r="AQ449" s="203">
        <v>0</v>
      </c>
      <c r="AR449" s="203">
        <v>0</v>
      </c>
      <c r="AT449" s="203"/>
      <c r="AU449" s="178"/>
      <c r="AV449" s="178"/>
      <c r="AW449" s="178"/>
      <c r="AX449" s="178"/>
      <c r="AY449" s="178"/>
      <c r="AZ449" s="178"/>
      <c r="BA449" s="178"/>
      <c r="BB449" s="178"/>
    </row>
    <row r="450" spans="1:54" x14ac:dyDescent="0.2">
      <c r="A450" s="178" t="s">
        <v>27</v>
      </c>
      <c r="B450" s="178" t="s">
        <v>1841</v>
      </c>
      <c r="C450" s="178" t="s">
        <v>1842</v>
      </c>
      <c r="D450" s="177" t="s">
        <v>34</v>
      </c>
      <c r="E450" s="178" t="s">
        <v>47</v>
      </c>
      <c r="F450" s="178" t="s">
        <v>32</v>
      </c>
      <c r="G450" s="204">
        <v>2030</v>
      </c>
      <c r="H450" s="208">
        <v>2.64</v>
      </c>
      <c r="I450" s="205">
        <v>4.03</v>
      </c>
      <c r="J450" s="205">
        <v>0.38</v>
      </c>
      <c r="K450" s="178">
        <v>1</v>
      </c>
      <c r="L450" s="178">
        <v>1</v>
      </c>
      <c r="M450" s="178">
        <v>1</v>
      </c>
      <c r="N450" s="178">
        <v>1</v>
      </c>
      <c r="O450" s="178">
        <v>1</v>
      </c>
      <c r="P450" s="178">
        <v>1</v>
      </c>
      <c r="Q450" s="178"/>
      <c r="R450" s="178">
        <v>0.18</v>
      </c>
      <c r="S450" s="203"/>
      <c r="T450" s="203"/>
      <c r="U450" s="203"/>
      <c r="V450" s="203"/>
      <c r="W450" s="203"/>
      <c r="X450" s="203"/>
      <c r="Y450" s="203"/>
      <c r="Z450" s="203"/>
      <c r="AA450" s="203"/>
      <c r="AB450" s="203"/>
      <c r="AC450" s="203"/>
      <c r="AD450" s="203"/>
      <c r="AE450" s="203"/>
      <c r="AF450" s="203"/>
      <c r="AG450" s="203"/>
      <c r="AI450" s="203">
        <v>0</v>
      </c>
      <c r="AJ450" s="203"/>
      <c r="AK450" s="203"/>
      <c r="AL450" s="203">
        <v>0</v>
      </c>
      <c r="AM450" s="203">
        <v>0</v>
      </c>
      <c r="AN450" s="203">
        <v>0</v>
      </c>
      <c r="AO450" s="203">
        <v>0</v>
      </c>
      <c r="AP450" s="203">
        <v>0</v>
      </c>
      <c r="AQ450" s="203">
        <v>0</v>
      </c>
      <c r="AR450" s="203">
        <v>0</v>
      </c>
      <c r="AT450" s="203"/>
      <c r="AU450" s="178"/>
      <c r="AV450" s="178"/>
      <c r="AW450" s="178"/>
      <c r="AX450" s="178"/>
      <c r="AY450" s="178"/>
      <c r="AZ450" s="178"/>
      <c r="BA450" s="178"/>
      <c r="BB450" s="178"/>
    </row>
    <row r="451" spans="1:54" x14ac:dyDescent="0.2">
      <c r="A451" s="178" t="s">
        <v>27</v>
      </c>
      <c r="B451" s="178" t="s">
        <v>1843</v>
      </c>
      <c r="C451" s="178" t="s">
        <v>1844</v>
      </c>
      <c r="D451" s="177" t="s">
        <v>34</v>
      </c>
      <c r="E451" s="178" t="s">
        <v>47</v>
      </c>
      <c r="F451" s="178" t="s">
        <v>32</v>
      </c>
      <c r="G451" s="204">
        <v>2040</v>
      </c>
      <c r="H451" s="208">
        <v>2.64</v>
      </c>
      <c r="I451" s="205">
        <v>3.92</v>
      </c>
      <c r="J451" s="205">
        <v>0.39</v>
      </c>
      <c r="K451" s="178">
        <v>1</v>
      </c>
      <c r="L451" s="178">
        <v>1</v>
      </c>
      <c r="M451" s="178">
        <v>1</v>
      </c>
      <c r="N451" s="178">
        <v>1</v>
      </c>
      <c r="O451" s="178">
        <v>1</v>
      </c>
      <c r="P451" s="178">
        <v>1</v>
      </c>
      <c r="Q451" s="178"/>
      <c r="R451" s="178">
        <v>0.18</v>
      </c>
      <c r="S451" s="203"/>
      <c r="T451" s="203"/>
      <c r="U451" s="203"/>
      <c r="V451" s="203"/>
      <c r="W451" s="203"/>
      <c r="X451" s="203"/>
      <c r="Y451" s="203"/>
      <c r="Z451" s="203"/>
      <c r="AA451" s="203"/>
      <c r="AB451" s="203"/>
      <c r="AC451" s="203"/>
      <c r="AD451" s="203"/>
      <c r="AE451" s="203"/>
      <c r="AF451" s="203"/>
      <c r="AG451" s="203"/>
      <c r="AI451" s="203">
        <v>0</v>
      </c>
      <c r="AJ451" s="203"/>
      <c r="AK451" s="203"/>
      <c r="AL451" s="203">
        <v>0</v>
      </c>
      <c r="AM451" s="203">
        <v>0</v>
      </c>
      <c r="AN451" s="203">
        <v>0</v>
      </c>
      <c r="AO451" s="203">
        <v>0</v>
      </c>
      <c r="AP451" s="203">
        <v>0</v>
      </c>
      <c r="AQ451" s="203">
        <v>0</v>
      </c>
      <c r="AR451" s="203">
        <v>0</v>
      </c>
      <c r="AT451" s="203"/>
      <c r="AU451" s="178"/>
      <c r="AV451" s="178"/>
      <c r="AW451" s="178"/>
      <c r="AX451" s="178"/>
      <c r="AY451" s="178"/>
      <c r="AZ451" s="178"/>
      <c r="BA451" s="178"/>
      <c r="BB451" s="178"/>
    </row>
    <row r="452" spans="1:54" x14ac:dyDescent="0.2">
      <c r="A452" s="178" t="s">
        <v>27</v>
      </c>
      <c r="B452" s="178" t="s">
        <v>1845</v>
      </c>
      <c r="C452" s="178" t="s">
        <v>1846</v>
      </c>
      <c r="D452" s="177" t="s">
        <v>34</v>
      </c>
      <c r="E452" s="178" t="s">
        <v>47</v>
      </c>
      <c r="F452" s="178" t="s">
        <v>32</v>
      </c>
      <c r="G452" s="204">
        <v>2020</v>
      </c>
      <c r="H452" s="208">
        <v>10.96</v>
      </c>
      <c r="I452" s="205">
        <v>5.52</v>
      </c>
      <c r="J452" s="205">
        <v>1.6</v>
      </c>
      <c r="K452" s="178">
        <v>1</v>
      </c>
      <c r="L452" s="178">
        <v>1</v>
      </c>
      <c r="M452" s="178">
        <v>1</v>
      </c>
      <c r="N452" s="178">
        <v>1</v>
      </c>
      <c r="O452" s="178">
        <v>1</v>
      </c>
      <c r="P452" s="178">
        <v>1</v>
      </c>
      <c r="Q452" s="178"/>
      <c r="R452" s="178">
        <v>0.28000000000000003</v>
      </c>
      <c r="S452" s="203"/>
      <c r="T452" s="203"/>
      <c r="U452" s="203"/>
      <c r="V452" s="203"/>
      <c r="W452" s="203"/>
      <c r="X452" s="203"/>
      <c r="Y452" s="203"/>
      <c r="Z452" s="203"/>
      <c r="AA452" s="203"/>
      <c r="AB452" s="203"/>
      <c r="AC452" s="203"/>
      <c r="AD452" s="203"/>
      <c r="AE452" s="203"/>
      <c r="AF452" s="203"/>
      <c r="AG452" s="203"/>
      <c r="AI452" s="203">
        <v>0</v>
      </c>
      <c r="AJ452" s="203"/>
      <c r="AK452" s="203"/>
      <c r="AL452" s="203"/>
      <c r="AM452" s="203">
        <v>0</v>
      </c>
      <c r="AN452" s="203">
        <v>0</v>
      </c>
      <c r="AO452" s="203">
        <v>0</v>
      </c>
      <c r="AP452" s="203">
        <v>0</v>
      </c>
      <c r="AQ452" s="203">
        <v>0</v>
      </c>
      <c r="AR452" s="203">
        <v>0</v>
      </c>
      <c r="AT452" s="203"/>
      <c r="AU452" s="178">
        <v>1.1499999999999999</v>
      </c>
      <c r="AV452" s="178">
        <v>1.1499999999999999</v>
      </c>
      <c r="AW452" s="178">
        <v>1.1499999999999999</v>
      </c>
      <c r="AX452" s="178">
        <v>1.1499999999999999</v>
      </c>
      <c r="AY452" s="178">
        <v>1.1499999999999999</v>
      </c>
      <c r="AZ452" s="178">
        <v>1.1499999999999999</v>
      </c>
      <c r="BA452" s="178">
        <v>1.1499999999999999</v>
      </c>
      <c r="BB452" s="178">
        <v>1.1499999999999999</v>
      </c>
    </row>
    <row r="453" spans="1:54" x14ac:dyDescent="0.2">
      <c r="A453" s="178" t="s">
        <v>27</v>
      </c>
      <c r="B453" s="178" t="s">
        <v>1847</v>
      </c>
      <c r="C453" s="178" t="s">
        <v>1848</v>
      </c>
      <c r="D453" s="177" t="s">
        <v>34</v>
      </c>
      <c r="E453" s="178" t="s">
        <v>47</v>
      </c>
      <c r="F453" s="178" t="s">
        <v>32</v>
      </c>
      <c r="G453" s="204">
        <v>2030</v>
      </c>
      <c r="H453" s="208">
        <v>10.96</v>
      </c>
      <c r="I453" s="205">
        <v>5.38</v>
      </c>
      <c r="J453" s="205">
        <v>1.68</v>
      </c>
      <c r="K453" s="178">
        <v>1</v>
      </c>
      <c r="L453" s="178">
        <v>1</v>
      </c>
      <c r="M453" s="178">
        <v>1</v>
      </c>
      <c r="N453" s="178">
        <v>1</v>
      </c>
      <c r="O453" s="178">
        <v>1</v>
      </c>
      <c r="P453" s="178">
        <v>1</v>
      </c>
      <c r="Q453" s="178"/>
      <c r="R453" s="178">
        <v>0.28000000000000003</v>
      </c>
      <c r="S453" s="203"/>
      <c r="T453" s="203"/>
      <c r="U453" s="203"/>
      <c r="V453" s="203"/>
      <c r="W453" s="203"/>
      <c r="X453" s="203"/>
      <c r="Y453" s="203"/>
      <c r="Z453" s="203"/>
      <c r="AA453" s="203"/>
      <c r="AB453" s="203"/>
      <c r="AC453" s="203"/>
      <c r="AD453" s="203"/>
      <c r="AE453" s="203"/>
      <c r="AF453" s="203"/>
      <c r="AG453" s="203"/>
      <c r="AI453" s="203">
        <v>0</v>
      </c>
      <c r="AJ453" s="203"/>
      <c r="AK453" s="203"/>
      <c r="AL453" s="203"/>
      <c r="AM453" s="203"/>
      <c r="AN453" s="203"/>
      <c r="AO453" s="203">
        <v>0</v>
      </c>
      <c r="AP453" s="203">
        <v>0</v>
      </c>
      <c r="AQ453" s="203">
        <v>0</v>
      </c>
      <c r="AR453" s="203">
        <v>0</v>
      </c>
      <c r="AT453" s="203"/>
      <c r="AU453" s="178">
        <v>1.1499999999999999</v>
      </c>
      <c r="AV453" s="178">
        <v>1.1499999999999999</v>
      </c>
      <c r="AW453" s="178">
        <v>1.1499999999999999</v>
      </c>
      <c r="AX453" s="178">
        <v>1.1499999999999999</v>
      </c>
      <c r="AY453" s="178">
        <v>1.1499999999999999</v>
      </c>
      <c r="AZ453" s="178">
        <v>1.1499999999999999</v>
      </c>
      <c r="BA453" s="178">
        <v>1.1499999999999999</v>
      </c>
      <c r="BB453" s="178">
        <v>1.1499999999999999</v>
      </c>
    </row>
    <row r="454" spans="1:54" x14ac:dyDescent="0.2">
      <c r="A454" s="178" t="s">
        <v>27</v>
      </c>
      <c r="B454" s="178" t="s">
        <v>1849</v>
      </c>
      <c r="C454" s="178" t="s">
        <v>1850</v>
      </c>
      <c r="D454" s="177" t="s">
        <v>34</v>
      </c>
      <c r="E454" s="178" t="s">
        <v>47</v>
      </c>
      <c r="F454" s="178" t="s">
        <v>32</v>
      </c>
      <c r="G454" s="204">
        <v>2040</v>
      </c>
      <c r="H454" s="208">
        <v>12.33</v>
      </c>
      <c r="I454" s="205">
        <v>5.24</v>
      </c>
      <c r="J454" s="205">
        <v>1.76</v>
      </c>
      <c r="K454" s="178">
        <v>1</v>
      </c>
      <c r="L454" s="178">
        <v>1</v>
      </c>
      <c r="M454" s="178">
        <v>1</v>
      </c>
      <c r="N454" s="178">
        <v>1</v>
      </c>
      <c r="O454" s="178">
        <v>1</v>
      </c>
      <c r="P454" s="178">
        <v>1</v>
      </c>
      <c r="Q454" s="178"/>
      <c r="R454" s="178">
        <v>0.28000000000000003</v>
      </c>
      <c r="S454" s="203"/>
      <c r="T454" s="203"/>
      <c r="U454" s="203"/>
      <c r="V454" s="203"/>
      <c r="W454" s="203"/>
      <c r="X454" s="203"/>
      <c r="Y454" s="203"/>
      <c r="Z454" s="203"/>
      <c r="AA454" s="203"/>
      <c r="AB454" s="203"/>
      <c r="AC454" s="203"/>
      <c r="AD454" s="203"/>
      <c r="AE454" s="203"/>
      <c r="AF454" s="203"/>
      <c r="AG454" s="203"/>
      <c r="AI454" s="203">
        <v>0</v>
      </c>
      <c r="AJ454" s="203"/>
      <c r="AK454" s="203"/>
      <c r="AL454" s="203"/>
      <c r="AM454" s="203"/>
      <c r="AN454" s="203"/>
      <c r="AO454" s="203"/>
      <c r="AP454" s="203"/>
      <c r="AQ454" s="203"/>
      <c r="AR454" s="203"/>
      <c r="AT454" s="203"/>
      <c r="AU454" s="178">
        <v>1.1499999999999999</v>
      </c>
      <c r="AV454" s="178">
        <v>1.1499999999999999</v>
      </c>
      <c r="AW454" s="178">
        <v>1.1499999999999999</v>
      </c>
      <c r="AX454" s="178">
        <v>1.1499999999999999</v>
      </c>
      <c r="AY454" s="178">
        <v>1.1499999999999999</v>
      </c>
      <c r="AZ454" s="178">
        <v>1.1499999999999999</v>
      </c>
      <c r="BA454" s="178">
        <v>1.1499999999999999</v>
      </c>
      <c r="BB454" s="178">
        <v>1.1499999999999999</v>
      </c>
    </row>
    <row r="455" spans="1:54" x14ac:dyDescent="0.2">
      <c r="A455" s="178" t="s">
        <v>27</v>
      </c>
      <c r="B455" s="178" t="s">
        <v>1851</v>
      </c>
      <c r="C455" s="178" t="s">
        <v>1852</v>
      </c>
      <c r="D455" s="177" t="s">
        <v>34</v>
      </c>
      <c r="E455" s="178" t="s">
        <v>47</v>
      </c>
      <c r="F455" s="178" t="s">
        <v>32</v>
      </c>
      <c r="G455" s="204">
        <v>2020</v>
      </c>
      <c r="H455" s="208">
        <v>32.880000000000003</v>
      </c>
      <c r="I455" s="205">
        <v>9.09</v>
      </c>
      <c r="J455" s="205">
        <v>2.94</v>
      </c>
      <c r="K455" s="178">
        <v>1</v>
      </c>
      <c r="L455" s="178">
        <v>1</v>
      </c>
      <c r="M455" s="178">
        <v>1</v>
      </c>
      <c r="N455" s="178">
        <v>1</v>
      </c>
      <c r="O455" s="178">
        <v>1</v>
      </c>
      <c r="P455" s="178">
        <v>1</v>
      </c>
      <c r="Q455" s="178"/>
      <c r="R455" s="178">
        <v>0.18</v>
      </c>
      <c r="S455" s="203"/>
      <c r="T455" s="203"/>
      <c r="U455" s="203"/>
      <c r="V455" s="203"/>
      <c r="W455" s="203"/>
      <c r="X455" s="203"/>
      <c r="Y455" s="203"/>
      <c r="Z455" s="203"/>
      <c r="AA455" s="203"/>
      <c r="AB455" s="203"/>
      <c r="AC455" s="203"/>
      <c r="AD455" s="203"/>
      <c r="AE455" s="203"/>
      <c r="AF455" s="203"/>
      <c r="AG455" s="203"/>
      <c r="AI455" s="203">
        <v>0</v>
      </c>
      <c r="AJ455" s="203"/>
      <c r="AK455" s="203"/>
      <c r="AL455" s="203"/>
      <c r="AM455" s="203"/>
      <c r="AN455" s="203"/>
      <c r="AO455" s="203"/>
      <c r="AP455" s="203"/>
      <c r="AQ455" s="203"/>
      <c r="AR455" s="203"/>
      <c r="AT455" s="203"/>
      <c r="AU455" s="178"/>
      <c r="AV455" s="178"/>
      <c r="AW455" s="178"/>
      <c r="AX455" s="178"/>
      <c r="AY455" s="178"/>
      <c r="AZ455" s="178"/>
      <c r="BA455" s="178"/>
      <c r="BB455" s="178"/>
    </row>
    <row r="456" spans="1:54" x14ac:dyDescent="0.2">
      <c r="A456" s="178" t="s">
        <v>27</v>
      </c>
      <c r="B456" s="178" t="s">
        <v>1853</v>
      </c>
      <c r="C456" s="178" t="s">
        <v>1854</v>
      </c>
      <c r="D456" s="177" t="s">
        <v>34</v>
      </c>
      <c r="E456" s="178" t="s">
        <v>47</v>
      </c>
      <c r="F456" s="178" t="s">
        <v>32</v>
      </c>
      <c r="G456" s="204">
        <v>2015</v>
      </c>
      <c r="H456" s="208">
        <v>49.47</v>
      </c>
      <c r="I456" s="205">
        <v>22.53</v>
      </c>
      <c r="J456" s="205">
        <v>2.64</v>
      </c>
      <c r="K456" s="178">
        <v>1</v>
      </c>
      <c r="L456" s="178">
        <v>1</v>
      </c>
      <c r="M456" s="178">
        <v>1</v>
      </c>
      <c r="N456" s="178">
        <v>1</v>
      </c>
      <c r="O456" s="178">
        <v>1</v>
      </c>
      <c r="P456" s="178">
        <v>1</v>
      </c>
      <c r="Q456" s="178"/>
      <c r="R456" s="178">
        <v>0.45</v>
      </c>
      <c r="S456" s="203"/>
      <c r="T456" s="203"/>
      <c r="U456" s="203"/>
      <c r="V456" s="203"/>
      <c r="W456" s="203"/>
      <c r="X456" s="203"/>
      <c r="Y456" s="203"/>
      <c r="Z456" s="203"/>
      <c r="AA456" s="203"/>
      <c r="AB456" s="203"/>
      <c r="AC456" s="203"/>
      <c r="AD456" s="203"/>
      <c r="AE456" s="203"/>
      <c r="AF456" s="203"/>
      <c r="AG456" s="203"/>
      <c r="AI456" s="203">
        <v>0</v>
      </c>
      <c r="AJ456" s="203">
        <v>0</v>
      </c>
      <c r="AK456" s="203">
        <v>0</v>
      </c>
      <c r="AL456" s="203">
        <v>0</v>
      </c>
      <c r="AM456" s="203">
        <v>0</v>
      </c>
      <c r="AN456" s="203">
        <v>0</v>
      </c>
      <c r="AO456" s="203">
        <v>0</v>
      </c>
      <c r="AP456" s="203">
        <v>0</v>
      </c>
      <c r="AQ456" s="203">
        <v>0</v>
      </c>
      <c r="AR456" s="203">
        <v>0</v>
      </c>
      <c r="AT456" s="203"/>
      <c r="AU456" s="178"/>
      <c r="AV456" s="178"/>
      <c r="AW456" s="178"/>
      <c r="AX456" s="178"/>
      <c r="AY456" s="178"/>
      <c r="AZ456" s="178"/>
      <c r="BA456" s="178"/>
      <c r="BB456" s="178"/>
    </row>
    <row r="457" spans="1:54" x14ac:dyDescent="0.2">
      <c r="A457" s="178" t="s">
        <v>27</v>
      </c>
      <c r="B457" s="178" t="s">
        <v>1855</v>
      </c>
      <c r="C457" s="178" t="s">
        <v>1856</v>
      </c>
      <c r="D457" s="177" t="s">
        <v>34</v>
      </c>
      <c r="E457" s="178" t="s">
        <v>47</v>
      </c>
      <c r="F457" s="178" t="s">
        <v>32</v>
      </c>
      <c r="G457" s="204">
        <v>2020</v>
      </c>
      <c r="H457" s="208">
        <v>68.489999999999995</v>
      </c>
      <c r="I457" s="205">
        <v>7.47</v>
      </c>
      <c r="J457" s="205">
        <v>4.9800000000000004</v>
      </c>
      <c r="K457" s="178">
        <v>1</v>
      </c>
      <c r="L457" s="178">
        <v>1</v>
      </c>
      <c r="M457" s="178">
        <v>1</v>
      </c>
      <c r="N457" s="178">
        <v>1</v>
      </c>
      <c r="O457" s="178">
        <v>1</v>
      </c>
      <c r="P457" s="178">
        <v>1</v>
      </c>
      <c r="Q457" s="178"/>
      <c r="R457" s="178">
        <v>0.45</v>
      </c>
      <c r="S457" s="203"/>
      <c r="T457" s="203"/>
      <c r="U457" s="203"/>
      <c r="V457" s="203"/>
      <c r="W457" s="203"/>
      <c r="X457" s="203"/>
      <c r="Y457" s="203"/>
      <c r="Z457" s="203"/>
      <c r="AA457" s="203"/>
      <c r="AB457" s="203"/>
      <c r="AC457" s="203"/>
      <c r="AD457" s="203"/>
      <c r="AE457" s="203"/>
      <c r="AF457" s="203"/>
      <c r="AG457" s="203"/>
      <c r="AI457" s="203">
        <v>0</v>
      </c>
      <c r="AJ457" s="203"/>
      <c r="AK457" s="203"/>
      <c r="AL457" s="203">
        <v>0</v>
      </c>
      <c r="AM457" s="203">
        <v>0</v>
      </c>
      <c r="AN457" s="203">
        <v>0</v>
      </c>
      <c r="AO457" s="203">
        <v>0</v>
      </c>
      <c r="AP457" s="203">
        <v>0</v>
      </c>
      <c r="AQ457" s="203">
        <v>0</v>
      </c>
      <c r="AR457" s="203">
        <v>0</v>
      </c>
      <c r="AT457" s="203"/>
      <c r="AU457" s="178"/>
      <c r="AV457" s="178"/>
      <c r="AW457" s="178"/>
      <c r="AX457" s="178"/>
      <c r="AY457" s="178"/>
      <c r="AZ457" s="178"/>
      <c r="BA457" s="178"/>
      <c r="BB457" s="178"/>
    </row>
    <row r="458" spans="1:54" x14ac:dyDescent="0.2">
      <c r="A458" s="178" t="s">
        <v>27</v>
      </c>
      <c r="B458" s="178" t="s">
        <v>1857</v>
      </c>
      <c r="C458" s="178" t="s">
        <v>1858</v>
      </c>
      <c r="D458" s="177" t="s">
        <v>34</v>
      </c>
      <c r="E458" s="178" t="s">
        <v>47</v>
      </c>
      <c r="F458" s="178" t="s">
        <v>32</v>
      </c>
      <c r="G458" s="204">
        <v>2025</v>
      </c>
      <c r="H458" s="208">
        <v>68.489999999999995</v>
      </c>
      <c r="I458" s="205">
        <v>6.41</v>
      </c>
      <c r="J458" s="205">
        <v>5.71</v>
      </c>
      <c r="K458" s="178">
        <v>1</v>
      </c>
      <c r="L458" s="178">
        <v>1</v>
      </c>
      <c r="M458" s="178">
        <v>1</v>
      </c>
      <c r="N458" s="178">
        <v>1</v>
      </c>
      <c r="O458" s="178">
        <v>1</v>
      </c>
      <c r="P458" s="178">
        <v>1</v>
      </c>
      <c r="Q458" s="178"/>
      <c r="R458" s="178">
        <v>0.45</v>
      </c>
      <c r="S458" s="203"/>
      <c r="T458" s="203"/>
      <c r="U458" s="203"/>
      <c r="V458" s="203"/>
      <c r="W458" s="203"/>
      <c r="X458" s="203"/>
      <c r="Y458" s="203"/>
      <c r="Z458" s="203"/>
      <c r="AA458" s="203"/>
      <c r="AB458" s="203"/>
      <c r="AC458" s="203"/>
      <c r="AD458" s="203"/>
      <c r="AE458" s="203"/>
      <c r="AF458" s="203"/>
      <c r="AG458" s="203"/>
      <c r="AI458" s="203">
        <v>0</v>
      </c>
      <c r="AJ458" s="203"/>
      <c r="AK458" s="203"/>
      <c r="AL458" s="203"/>
      <c r="AM458" s="203">
        <v>0</v>
      </c>
      <c r="AN458" s="203">
        <v>0</v>
      </c>
      <c r="AO458" s="203">
        <v>0</v>
      </c>
      <c r="AP458" s="203">
        <v>0</v>
      </c>
      <c r="AQ458" s="203">
        <v>0</v>
      </c>
      <c r="AR458" s="203">
        <v>0</v>
      </c>
      <c r="AT458" s="203"/>
      <c r="AU458" s="178"/>
      <c r="AV458" s="178"/>
      <c r="AW458" s="178"/>
      <c r="AX458" s="178"/>
      <c r="AY458" s="178"/>
      <c r="AZ458" s="178"/>
      <c r="BA458" s="178"/>
      <c r="BB458" s="178"/>
    </row>
    <row r="459" spans="1:54" x14ac:dyDescent="0.2">
      <c r="A459" s="178" t="s">
        <v>27</v>
      </c>
      <c r="B459" s="178" t="s">
        <v>1859</v>
      </c>
      <c r="C459" s="178" t="s">
        <v>1860</v>
      </c>
      <c r="D459" s="177" t="s">
        <v>34</v>
      </c>
      <c r="E459" s="178" t="s">
        <v>47</v>
      </c>
      <c r="F459" s="178" t="s">
        <v>32</v>
      </c>
      <c r="G459" s="204">
        <v>2030</v>
      </c>
      <c r="H459" s="208">
        <v>68.489999999999995</v>
      </c>
      <c r="I459" s="205">
        <v>5.34</v>
      </c>
      <c r="J459" s="205">
        <v>6.41</v>
      </c>
      <c r="K459" s="178">
        <v>1</v>
      </c>
      <c r="L459" s="178">
        <v>1</v>
      </c>
      <c r="M459" s="178">
        <v>1</v>
      </c>
      <c r="N459" s="178">
        <v>1</v>
      </c>
      <c r="O459" s="178">
        <v>1</v>
      </c>
      <c r="P459" s="178">
        <v>1</v>
      </c>
      <c r="Q459" s="178"/>
      <c r="R459" s="178">
        <v>0.45</v>
      </c>
      <c r="S459" s="203"/>
      <c r="T459" s="203"/>
      <c r="U459" s="203"/>
      <c r="V459" s="203"/>
      <c r="W459" s="203"/>
      <c r="X459" s="203"/>
      <c r="Y459" s="203"/>
      <c r="Z459" s="203"/>
      <c r="AA459" s="203"/>
      <c r="AB459" s="203"/>
      <c r="AC459" s="203"/>
      <c r="AD459" s="203"/>
      <c r="AE459" s="203"/>
      <c r="AF459" s="203"/>
      <c r="AG459" s="203"/>
      <c r="AI459" s="203">
        <v>0</v>
      </c>
      <c r="AJ459" s="203"/>
      <c r="AK459" s="203"/>
      <c r="AL459" s="203"/>
      <c r="AM459" s="203"/>
      <c r="AN459" s="203"/>
      <c r="AO459" s="203"/>
      <c r="AP459" s="203"/>
      <c r="AQ459" s="203"/>
      <c r="AR459" s="203"/>
      <c r="AT459" s="203"/>
      <c r="AU459" s="178"/>
      <c r="AV459" s="178"/>
      <c r="AW459" s="178"/>
      <c r="AX459" s="178"/>
      <c r="AY459" s="178"/>
      <c r="AZ459" s="178"/>
      <c r="BA459" s="178"/>
      <c r="BB459" s="178"/>
    </row>
    <row r="460" spans="1:54" x14ac:dyDescent="0.2">
      <c r="A460" s="178" t="s">
        <v>27</v>
      </c>
      <c r="B460" s="178" t="s">
        <v>500</v>
      </c>
      <c r="C460" s="178" t="s">
        <v>501</v>
      </c>
      <c r="D460" s="177" t="s">
        <v>34</v>
      </c>
      <c r="E460" s="178" t="s">
        <v>47</v>
      </c>
      <c r="F460" s="178" t="s">
        <v>32</v>
      </c>
      <c r="G460" s="204">
        <v>2010</v>
      </c>
      <c r="H460" s="208">
        <v>2.15</v>
      </c>
      <c r="I460" s="205">
        <v>2.92</v>
      </c>
      <c r="J460" s="205">
        <v>0.39</v>
      </c>
      <c r="K460" s="178">
        <v>1</v>
      </c>
      <c r="L460" s="178">
        <v>1</v>
      </c>
      <c r="M460" s="178">
        <v>1</v>
      </c>
      <c r="N460" s="178">
        <v>1</v>
      </c>
      <c r="O460" s="178">
        <v>1</v>
      </c>
      <c r="P460" s="178">
        <v>1</v>
      </c>
      <c r="Q460" s="178"/>
      <c r="R460" s="178">
        <v>0.18</v>
      </c>
      <c r="S460" s="206"/>
      <c r="T460" s="206"/>
      <c r="U460" s="206"/>
      <c r="V460" s="206"/>
      <c r="W460" s="206"/>
      <c r="X460" s="206"/>
      <c r="Y460" s="206"/>
      <c r="Z460" s="206"/>
      <c r="AA460" s="206"/>
      <c r="AB460" s="206"/>
      <c r="AC460" s="206"/>
      <c r="AD460" s="206"/>
      <c r="AE460" s="206"/>
      <c r="AF460" s="206"/>
      <c r="AG460" s="206"/>
      <c r="AI460" s="203">
        <v>0</v>
      </c>
      <c r="AJ460" s="203">
        <v>0</v>
      </c>
      <c r="AK460" s="203">
        <v>0</v>
      </c>
      <c r="AL460" s="203">
        <v>0</v>
      </c>
      <c r="AM460" s="203">
        <v>0</v>
      </c>
      <c r="AN460" s="203">
        <v>0</v>
      </c>
      <c r="AO460" s="203">
        <v>0</v>
      </c>
      <c r="AP460" s="203">
        <v>0</v>
      </c>
      <c r="AQ460" s="203">
        <v>0</v>
      </c>
      <c r="AR460" s="203">
        <v>0</v>
      </c>
      <c r="AT460" s="203"/>
      <c r="AU460" s="178"/>
      <c r="AV460" s="178"/>
      <c r="AW460" s="178"/>
      <c r="AX460" s="178"/>
      <c r="AY460" s="178"/>
      <c r="AZ460" s="178"/>
      <c r="BA460" s="178"/>
      <c r="BB460" s="178"/>
    </row>
    <row r="461" spans="1:54" x14ac:dyDescent="0.2">
      <c r="A461" s="178" t="s">
        <v>27</v>
      </c>
      <c r="B461" s="178" t="s">
        <v>502</v>
      </c>
      <c r="C461" s="178" t="s">
        <v>503</v>
      </c>
      <c r="D461" s="177" t="s">
        <v>34</v>
      </c>
      <c r="E461" s="178" t="s">
        <v>47</v>
      </c>
      <c r="F461" s="178" t="s">
        <v>32</v>
      </c>
      <c r="G461" s="204">
        <v>2010</v>
      </c>
      <c r="H461" s="208">
        <v>10.96</v>
      </c>
      <c r="I461" s="205">
        <v>5.66</v>
      </c>
      <c r="J461" s="205">
        <v>1.52</v>
      </c>
      <c r="K461" s="178">
        <v>1</v>
      </c>
      <c r="L461" s="178">
        <v>1</v>
      </c>
      <c r="M461" s="178">
        <v>1</v>
      </c>
      <c r="N461" s="178">
        <v>1</v>
      </c>
      <c r="O461" s="178">
        <v>1</v>
      </c>
      <c r="P461" s="178">
        <v>1</v>
      </c>
      <c r="Q461" s="178"/>
      <c r="R461" s="178">
        <v>0.28000000000000003</v>
      </c>
      <c r="S461" s="203"/>
      <c r="T461" s="203"/>
      <c r="U461" s="203"/>
      <c r="V461" s="203"/>
      <c r="W461" s="203"/>
      <c r="X461" s="203"/>
      <c r="Y461" s="203"/>
      <c r="Z461" s="203"/>
      <c r="AA461" s="203"/>
      <c r="AB461" s="203"/>
      <c r="AC461" s="203"/>
      <c r="AD461" s="203"/>
      <c r="AE461" s="203"/>
      <c r="AF461" s="203"/>
      <c r="AG461" s="203"/>
      <c r="AI461" s="203">
        <v>0</v>
      </c>
      <c r="AJ461" s="203">
        <v>0</v>
      </c>
      <c r="AK461" s="203">
        <v>0</v>
      </c>
      <c r="AL461" s="203">
        <v>0</v>
      </c>
      <c r="AM461" s="203">
        <v>0</v>
      </c>
      <c r="AN461" s="203">
        <v>0</v>
      </c>
      <c r="AO461" s="203">
        <v>0</v>
      </c>
      <c r="AP461" s="203">
        <v>0</v>
      </c>
      <c r="AQ461" s="203">
        <v>0</v>
      </c>
      <c r="AR461" s="203">
        <v>0</v>
      </c>
      <c r="AT461" s="203"/>
      <c r="AU461" s="178">
        <v>1.1499999999999999</v>
      </c>
      <c r="AV461" s="178">
        <v>1.1499999999999999</v>
      </c>
      <c r="AW461" s="178">
        <v>1.1499999999999999</v>
      </c>
      <c r="AX461" s="178">
        <v>1.1499999999999999</v>
      </c>
      <c r="AY461" s="178">
        <v>1.1499999999999999</v>
      </c>
      <c r="AZ461" s="178">
        <v>1.1499999999999999</v>
      </c>
      <c r="BA461" s="178">
        <v>1.1499999999999999</v>
      </c>
      <c r="BB461" s="178">
        <v>1.1499999999999999</v>
      </c>
    </row>
    <row r="462" spans="1:54" x14ac:dyDescent="0.2">
      <c r="A462" s="178" t="s">
        <v>27</v>
      </c>
      <c r="B462" s="178" t="s">
        <v>504</v>
      </c>
      <c r="C462" s="178" t="s">
        <v>505</v>
      </c>
      <c r="D462" s="177" t="s">
        <v>34</v>
      </c>
      <c r="E462" s="178" t="s">
        <v>47</v>
      </c>
      <c r="F462" s="178" t="s">
        <v>32</v>
      </c>
      <c r="G462" s="204">
        <v>2010</v>
      </c>
      <c r="H462" s="208">
        <v>32.880000000000003</v>
      </c>
      <c r="I462" s="205">
        <v>13.63</v>
      </c>
      <c r="J462" s="205">
        <v>2.94</v>
      </c>
      <c r="K462" s="178">
        <v>1</v>
      </c>
      <c r="L462" s="178">
        <v>1</v>
      </c>
      <c r="M462" s="178">
        <v>1</v>
      </c>
      <c r="N462" s="178">
        <v>1</v>
      </c>
      <c r="O462" s="178">
        <v>1</v>
      </c>
      <c r="P462" s="178">
        <v>1</v>
      </c>
      <c r="Q462" s="178"/>
      <c r="R462" s="178">
        <v>0.18</v>
      </c>
      <c r="S462" s="203"/>
      <c r="T462" s="203"/>
      <c r="U462" s="203"/>
      <c r="V462" s="203"/>
      <c r="W462" s="203"/>
      <c r="X462" s="203"/>
      <c r="Y462" s="203"/>
      <c r="Z462" s="203"/>
      <c r="AA462" s="203"/>
      <c r="AB462" s="203"/>
      <c r="AC462" s="203"/>
      <c r="AD462" s="203"/>
      <c r="AE462" s="203"/>
      <c r="AF462" s="203"/>
      <c r="AG462" s="203"/>
      <c r="AI462" s="203">
        <v>0</v>
      </c>
      <c r="AJ462" s="203">
        <v>0</v>
      </c>
      <c r="AK462" s="203">
        <v>0</v>
      </c>
      <c r="AL462" s="203">
        <v>0</v>
      </c>
      <c r="AM462" s="203">
        <v>0</v>
      </c>
      <c r="AN462" s="203">
        <v>0</v>
      </c>
      <c r="AO462" s="203">
        <v>0</v>
      </c>
      <c r="AP462" s="203">
        <v>0</v>
      </c>
      <c r="AQ462" s="203">
        <v>0</v>
      </c>
      <c r="AR462" s="203">
        <v>0</v>
      </c>
      <c r="AT462" s="203"/>
      <c r="AU462" s="178"/>
      <c r="AV462" s="178"/>
      <c r="AW462" s="178"/>
      <c r="AX462" s="178"/>
      <c r="AY462" s="178"/>
      <c r="AZ462" s="178"/>
      <c r="BA462" s="178"/>
      <c r="BB462" s="178"/>
    </row>
    <row r="463" spans="1:54" x14ac:dyDescent="0.2">
      <c r="A463" s="178" t="s">
        <v>27</v>
      </c>
      <c r="B463" s="178" t="s">
        <v>506</v>
      </c>
      <c r="C463" s="178" t="s">
        <v>507</v>
      </c>
      <c r="D463" s="177" t="s">
        <v>34</v>
      </c>
      <c r="E463" s="178" t="s">
        <v>47</v>
      </c>
      <c r="F463" s="178" t="s">
        <v>32</v>
      </c>
      <c r="G463" s="204">
        <v>2010</v>
      </c>
      <c r="H463" s="208">
        <v>34.25</v>
      </c>
      <c r="I463" s="205">
        <v>54.46</v>
      </c>
      <c r="J463" s="205">
        <v>1.59</v>
      </c>
      <c r="K463" s="178">
        <v>1</v>
      </c>
      <c r="L463" s="178">
        <v>1</v>
      </c>
      <c r="M463" s="178">
        <v>1</v>
      </c>
      <c r="N463" s="178">
        <v>1</v>
      </c>
      <c r="O463" s="178">
        <v>1</v>
      </c>
      <c r="P463" s="178">
        <v>1</v>
      </c>
      <c r="Q463" s="178"/>
      <c r="R463" s="178">
        <v>0.45</v>
      </c>
      <c r="S463" s="203"/>
      <c r="T463" s="203"/>
      <c r="U463" s="203"/>
      <c r="V463" s="203"/>
      <c r="W463" s="203"/>
      <c r="X463" s="203"/>
      <c r="Y463" s="203"/>
      <c r="Z463" s="203"/>
      <c r="AA463" s="203"/>
      <c r="AB463" s="203"/>
      <c r="AC463" s="203"/>
      <c r="AD463" s="203"/>
      <c r="AE463" s="203"/>
      <c r="AF463" s="203"/>
      <c r="AG463" s="203"/>
      <c r="AI463" s="203">
        <v>0</v>
      </c>
      <c r="AJ463" s="203">
        <v>0</v>
      </c>
      <c r="AK463" s="203">
        <v>0</v>
      </c>
      <c r="AL463" s="203">
        <v>0</v>
      </c>
      <c r="AM463" s="203">
        <v>0</v>
      </c>
      <c r="AN463" s="203">
        <v>0</v>
      </c>
      <c r="AO463" s="203">
        <v>0</v>
      </c>
      <c r="AP463" s="203">
        <v>0</v>
      </c>
      <c r="AQ463" s="203">
        <v>0</v>
      </c>
      <c r="AR463" s="203">
        <v>0</v>
      </c>
      <c r="AT463" s="203"/>
      <c r="AU463" s="178"/>
      <c r="AV463" s="178"/>
      <c r="AW463" s="178"/>
      <c r="AX463" s="178"/>
      <c r="AY463" s="178"/>
      <c r="AZ463" s="178"/>
      <c r="BA463" s="178"/>
      <c r="BB463" s="178"/>
    </row>
    <row r="464" spans="1:54" ht="15.75" customHeight="1" x14ac:dyDescent="0.2">
      <c r="A464" s="188" t="s">
        <v>1299</v>
      </c>
      <c r="B464" s="186"/>
      <c r="C464" s="186"/>
      <c r="D464" s="186"/>
      <c r="E464" s="188"/>
      <c r="F464" s="188"/>
      <c r="G464" s="211"/>
      <c r="H464" s="212"/>
      <c r="I464" s="212"/>
      <c r="J464" s="213"/>
      <c r="K464" s="212"/>
      <c r="L464" s="212"/>
      <c r="M464" s="212"/>
      <c r="N464" s="212"/>
      <c r="O464" s="212"/>
      <c r="P464" s="212"/>
      <c r="Q464" s="212"/>
      <c r="R464" s="213"/>
      <c r="S464" s="214"/>
      <c r="T464" s="214"/>
      <c r="U464" s="214"/>
      <c r="V464" s="214"/>
      <c r="W464" s="214"/>
      <c r="X464" s="214"/>
      <c r="Y464" s="214"/>
      <c r="Z464" s="214"/>
      <c r="AA464" s="214"/>
      <c r="AB464" s="214"/>
      <c r="AC464" s="214"/>
      <c r="AD464" s="214"/>
      <c r="AE464" s="214"/>
      <c r="AF464" s="214"/>
      <c r="AG464" s="214"/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5"/>
      <c r="AT464" s="215"/>
      <c r="AU464" s="186"/>
      <c r="AV464" s="186"/>
      <c r="AW464" s="186"/>
      <c r="AX464" s="186"/>
      <c r="AY464" s="186"/>
      <c r="AZ464" s="186"/>
      <c r="BA464" s="186"/>
      <c r="BB464" s="186"/>
    </row>
    <row r="465" spans="1:23" x14ac:dyDescent="0.2">
      <c r="A465" s="178" t="s">
        <v>27</v>
      </c>
      <c r="B465" s="178" t="s">
        <v>1861</v>
      </c>
      <c r="C465" s="178" t="s">
        <v>1862</v>
      </c>
      <c r="D465" s="177" t="s">
        <v>26</v>
      </c>
      <c r="E465" s="178" t="s">
        <v>60</v>
      </c>
      <c r="F465" s="178" t="s">
        <v>39</v>
      </c>
      <c r="G465" s="204">
        <v>2010</v>
      </c>
      <c r="H465" s="178">
        <v>45</v>
      </c>
      <c r="I465" s="205"/>
      <c r="J465" s="178">
        <v>1</v>
      </c>
      <c r="K465" s="178">
        <v>1</v>
      </c>
      <c r="L465" s="178">
        <v>1</v>
      </c>
      <c r="M465" s="178">
        <v>1</v>
      </c>
      <c r="N465" s="178">
        <v>1</v>
      </c>
      <c r="O465" s="178">
        <v>1</v>
      </c>
      <c r="P465" s="178">
        <v>1</v>
      </c>
      <c r="Q465" s="178"/>
      <c r="R465" s="178">
        <v>0.18</v>
      </c>
      <c r="S465" s="203"/>
      <c r="T465" s="203"/>
      <c r="U465" s="203"/>
      <c r="V465" s="203"/>
      <c r="W465" s="203"/>
    </row>
    <row r="466" spans="1:23" ht="15.75" customHeight="1" x14ac:dyDescent="0.2">
      <c r="A466" s="188" t="s">
        <v>513</v>
      </c>
      <c r="B466" s="186"/>
      <c r="C466" s="186"/>
      <c r="D466" s="186"/>
      <c r="E466" s="188"/>
      <c r="F466" s="188"/>
      <c r="G466" s="211"/>
      <c r="H466" s="212"/>
      <c r="I466" s="212"/>
      <c r="J466" s="213"/>
      <c r="K466" s="212"/>
      <c r="L466" s="212"/>
      <c r="M466" s="212"/>
      <c r="N466" s="212"/>
      <c r="O466" s="212"/>
      <c r="P466" s="212"/>
      <c r="Q466" s="212"/>
      <c r="R466" s="213"/>
      <c r="S466" s="214"/>
      <c r="T466" s="214"/>
      <c r="U466" s="214"/>
      <c r="V466" s="214"/>
      <c r="W466" s="214"/>
    </row>
    <row r="467" spans="1:23" x14ac:dyDescent="0.2">
      <c r="A467" s="178" t="s">
        <v>27</v>
      </c>
      <c r="B467" s="178"/>
      <c r="C467" s="178"/>
      <c r="D467" s="178"/>
      <c r="E467" s="178"/>
      <c r="F467" s="178"/>
      <c r="G467" s="204"/>
      <c r="H467" s="178"/>
      <c r="I467" s="178"/>
      <c r="J467" s="178"/>
      <c r="K467" s="178"/>
      <c r="L467" s="178"/>
      <c r="M467" s="178"/>
      <c r="N467" s="178"/>
      <c r="O467" s="178"/>
      <c r="P467" s="178"/>
      <c r="Q467" s="178"/>
      <c r="R467" s="178"/>
      <c r="S467" s="203"/>
      <c r="T467" s="203"/>
      <c r="U467" s="203"/>
      <c r="V467" s="203"/>
      <c r="W467" s="203"/>
    </row>
    <row r="468" spans="1:23" x14ac:dyDescent="0.2">
      <c r="A468" s="178" t="s">
        <v>27</v>
      </c>
      <c r="B468" s="178" t="s">
        <v>849</v>
      </c>
      <c r="C468" s="178" t="s">
        <v>828</v>
      </c>
      <c r="D468" s="177" t="s">
        <v>1300</v>
      </c>
      <c r="E468" s="178" t="s">
        <v>79</v>
      </c>
      <c r="F468" s="178" t="s">
        <v>100</v>
      </c>
      <c r="G468" s="204">
        <v>2010</v>
      </c>
      <c r="H468" s="178">
        <v>55</v>
      </c>
      <c r="I468" s="178">
        <v>0</v>
      </c>
      <c r="J468" s="178">
        <v>1</v>
      </c>
      <c r="K468" s="178"/>
      <c r="L468" s="178">
        <v>1</v>
      </c>
      <c r="M468" s="178">
        <v>1</v>
      </c>
      <c r="N468" s="178">
        <v>1</v>
      </c>
      <c r="O468" s="178">
        <v>1</v>
      </c>
      <c r="P468" s="178">
        <v>1</v>
      </c>
      <c r="Q468" s="178">
        <v>0</v>
      </c>
      <c r="R468" s="178">
        <v>0.01</v>
      </c>
      <c r="S468" s="203"/>
      <c r="T468" s="203"/>
      <c r="U468" s="203"/>
      <c r="V468" s="203"/>
      <c r="W468" s="203"/>
    </row>
    <row r="469" spans="1:23" x14ac:dyDescent="0.2">
      <c r="A469" s="178" t="s">
        <v>27</v>
      </c>
      <c r="B469" s="178"/>
      <c r="C469" s="178"/>
      <c r="D469" s="177"/>
      <c r="E469" s="178"/>
      <c r="F469" s="178"/>
      <c r="G469" s="204"/>
      <c r="H469" s="178"/>
      <c r="I469" s="178"/>
      <c r="J469" s="178"/>
      <c r="K469" s="178"/>
      <c r="L469" s="178"/>
      <c r="M469" s="178"/>
      <c r="N469" s="178"/>
      <c r="O469" s="178"/>
      <c r="P469" s="178"/>
      <c r="Q469" s="178"/>
      <c r="R469" s="178"/>
      <c r="S469" s="203"/>
      <c r="T469" s="203"/>
      <c r="U469" s="203"/>
      <c r="V469" s="203"/>
      <c r="W469" s="203"/>
    </row>
    <row r="470" spans="1:23" x14ac:dyDescent="0.2">
      <c r="A470" s="178" t="s">
        <v>27</v>
      </c>
      <c r="B470" s="178"/>
      <c r="C470" s="178"/>
      <c r="D470" s="178"/>
      <c r="E470" s="178"/>
      <c r="F470" s="178"/>
      <c r="G470" s="204"/>
      <c r="H470" s="178"/>
      <c r="I470" s="178"/>
      <c r="J470" s="178"/>
      <c r="K470" s="178"/>
      <c r="L470" s="178"/>
      <c r="M470" s="178"/>
      <c r="N470" s="178"/>
      <c r="O470" s="178"/>
      <c r="P470" s="178"/>
      <c r="Q470" s="178"/>
      <c r="R470" s="178"/>
      <c r="S470" s="203"/>
      <c r="T470" s="203"/>
      <c r="U470" s="203"/>
      <c r="V470" s="203"/>
      <c r="W470" s="203"/>
    </row>
    <row r="471" spans="1:23" ht="15.75" customHeight="1" x14ac:dyDescent="0.2">
      <c r="A471" s="188" t="s">
        <v>526</v>
      </c>
      <c r="B471" s="186"/>
      <c r="C471" s="186"/>
      <c r="D471" s="186"/>
      <c r="E471" s="188"/>
      <c r="F471" s="188"/>
      <c r="G471" s="211"/>
      <c r="H471" s="212"/>
      <c r="I471" s="212"/>
      <c r="J471" s="213"/>
      <c r="K471" s="212"/>
      <c r="L471" s="212"/>
      <c r="M471" s="212"/>
      <c r="N471" s="212"/>
      <c r="O471" s="212"/>
      <c r="P471" s="212"/>
      <c r="Q471" s="212"/>
      <c r="R471" s="213"/>
      <c r="S471" s="214"/>
      <c r="T471" s="214"/>
      <c r="U471" s="214"/>
      <c r="V471" s="214"/>
      <c r="W471" s="214"/>
    </row>
    <row r="472" spans="1:23" x14ac:dyDescent="0.2">
      <c r="A472" s="178" t="s">
        <v>27</v>
      </c>
      <c r="B472" s="178"/>
      <c r="C472" s="178"/>
      <c r="D472" s="177"/>
      <c r="E472" s="178"/>
      <c r="F472" s="178"/>
      <c r="G472" s="204"/>
      <c r="H472" s="178"/>
      <c r="I472" s="178"/>
      <c r="J472" s="178"/>
      <c r="K472" s="178"/>
      <c r="L472" s="178"/>
      <c r="M472" s="178"/>
      <c r="N472" s="178"/>
      <c r="O472" s="178"/>
      <c r="P472" s="178"/>
      <c r="Q472" s="178"/>
      <c r="R472" s="178"/>
      <c r="S472" s="203"/>
      <c r="T472" s="203"/>
      <c r="U472" s="203"/>
      <c r="V472" s="203"/>
      <c r="W472" s="203"/>
    </row>
    <row r="473" spans="1:23" x14ac:dyDescent="0.2">
      <c r="A473" s="178" t="s">
        <v>27</v>
      </c>
      <c r="B473" s="178" t="s">
        <v>1087</v>
      </c>
      <c r="C473" s="178" t="s">
        <v>1088</v>
      </c>
      <c r="D473" s="177" t="s">
        <v>26</v>
      </c>
      <c r="E473" s="178" t="s">
        <v>91</v>
      </c>
      <c r="F473" s="178" t="s">
        <v>30</v>
      </c>
      <c r="G473" s="204">
        <v>2010</v>
      </c>
      <c r="H473" s="178">
        <v>55</v>
      </c>
      <c r="I473" s="178">
        <v>0</v>
      </c>
      <c r="J473" s="178">
        <v>1</v>
      </c>
      <c r="K473" s="178">
        <v>1</v>
      </c>
      <c r="L473" s="178">
        <v>0.1</v>
      </c>
      <c r="M473" s="178">
        <v>0.1</v>
      </c>
      <c r="N473" s="178">
        <v>0.1</v>
      </c>
      <c r="O473" s="178">
        <v>0.1</v>
      </c>
      <c r="P473" s="178">
        <v>0.1</v>
      </c>
      <c r="Q473" s="178">
        <v>0</v>
      </c>
      <c r="R473" s="178">
        <v>0.01</v>
      </c>
      <c r="S473" s="203"/>
      <c r="T473" s="203"/>
      <c r="U473" s="203"/>
      <c r="V473" s="203"/>
      <c r="W473" s="203"/>
    </row>
    <row r="474" spans="1:23" x14ac:dyDescent="0.2">
      <c r="A474" s="178" t="s">
        <v>27</v>
      </c>
      <c r="B474" s="178" t="s">
        <v>1089</v>
      </c>
      <c r="C474" s="178" t="s">
        <v>1090</v>
      </c>
      <c r="D474" s="177" t="s">
        <v>26</v>
      </c>
      <c r="E474" s="178" t="s">
        <v>93</v>
      </c>
      <c r="F474" s="178" t="s">
        <v>30</v>
      </c>
      <c r="G474" s="204">
        <v>2010</v>
      </c>
      <c r="H474" s="178">
        <v>55</v>
      </c>
      <c r="I474" s="178">
        <v>0</v>
      </c>
      <c r="J474" s="178">
        <v>1</v>
      </c>
      <c r="K474" s="178">
        <v>1</v>
      </c>
      <c r="L474" s="178">
        <v>0.1</v>
      </c>
      <c r="M474" s="178">
        <v>0.1</v>
      </c>
      <c r="N474" s="178">
        <v>0.1</v>
      </c>
      <c r="O474" s="178">
        <v>0.1</v>
      </c>
      <c r="P474" s="178">
        <v>0.1</v>
      </c>
      <c r="Q474" s="178">
        <v>0</v>
      </c>
      <c r="R474" s="178">
        <v>0.01</v>
      </c>
      <c r="S474" s="203"/>
      <c r="T474" s="203"/>
      <c r="U474" s="203"/>
      <c r="V474" s="203"/>
      <c r="W474" s="203"/>
    </row>
    <row r="475" spans="1:23" x14ac:dyDescent="0.2">
      <c r="A475" s="178" t="s">
        <v>27</v>
      </c>
      <c r="B475" s="178" t="s">
        <v>1091</v>
      </c>
      <c r="C475" s="178" t="s">
        <v>1092</v>
      </c>
      <c r="D475" s="177" t="s">
        <v>26</v>
      </c>
      <c r="E475" s="178" t="s">
        <v>95</v>
      </c>
      <c r="F475" s="178" t="s">
        <v>30</v>
      </c>
      <c r="G475" s="204">
        <v>2010</v>
      </c>
      <c r="H475" s="178">
        <v>55</v>
      </c>
      <c r="I475" s="178">
        <v>0</v>
      </c>
      <c r="J475" s="178">
        <v>1</v>
      </c>
      <c r="K475" s="178">
        <v>1</v>
      </c>
      <c r="L475" s="178">
        <v>0.1</v>
      </c>
      <c r="M475" s="178">
        <v>0.1</v>
      </c>
      <c r="N475" s="178">
        <v>0.1</v>
      </c>
      <c r="O475" s="178">
        <v>0.1</v>
      </c>
      <c r="P475" s="178">
        <v>0.1</v>
      </c>
      <c r="Q475" s="178">
        <v>0</v>
      </c>
      <c r="R475" s="178">
        <v>0.01</v>
      </c>
      <c r="S475" s="203"/>
      <c r="T475" s="203"/>
      <c r="U475" s="203"/>
      <c r="V475" s="203"/>
      <c r="W475" s="203"/>
    </row>
    <row r="476" spans="1:23" x14ac:dyDescent="0.2">
      <c r="A476" s="178" t="s">
        <v>27</v>
      </c>
      <c r="B476" s="178" t="s">
        <v>1093</v>
      </c>
      <c r="C476" s="178" t="s">
        <v>1094</v>
      </c>
      <c r="D476" s="177" t="s">
        <v>26</v>
      </c>
      <c r="E476" s="178" t="s">
        <v>97</v>
      </c>
      <c r="F476" s="178" t="s">
        <v>30</v>
      </c>
      <c r="G476" s="204">
        <v>2010</v>
      </c>
      <c r="H476" s="178">
        <v>55</v>
      </c>
      <c r="I476" s="178">
        <v>0</v>
      </c>
      <c r="J476" s="178"/>
      <c r="K476" s="178">
        <v>1</v>
      </c>
      <c r="L476" s="178">
        <v>0.1</v>
      </c>
      <c r="M476" s="178">
        <v>0.1</v>
      </c>
      <c r="N476" s="178">
        <v>0.1</v>
      </c>
      <c r="O476" s="178">
        <v>0.1</v>
      </c>
      <c r="P476" s="178">
        <v>0.1</v>
      </c>
      <c r="Q476" s="178">
        <v>0</v>
      </c>
      <c r="R476" s="178">
        <v>0.01</v>
      </c>
      <c r="S476" s="203"/>
      <c r="T476" s="203"/>
      <c r="U476" s="203"/>
      <c r="V476" s="203"/>
      <c r="W476" s="203"/>
    </row>
    <row r="477" spans="1:23" x14ac:dyDescent="0.2">
      <c r="A477" s="178" t="s">
        <v>27</v>
      </c>
      <c r="B477" s="178" t="s">
        <v>1095</v>
      </c>
      <c r="C477" s="178" t="s">
        <v>1096</v>
      </c>
      <c r="D477" s="177" t="s">
        <v>26</v>
      </c>
      <c r="E477" s="178" t="s">
        <v>91</v>
      </c>
      <c r="F477" s="178" t="s">
        <v>24</v>
      </c>
      <c r="G477" s="204">
        <v>2010</v>
      </c>
      <c r="H477" s="178">
        <v>55</v>
      </c>
      <c r="I477" s="178">
        <v>0</v>
      </c>
      <c r="J477" s="178">
        <v>1</v>
      </c>
      <c r="K477" s="178">
        <v>1</v>
      </c>
      <c r="L477" s="178">
        <v>0.1</v>
      </c>
      <c r="M477" s="178">
        <v>0.1</v>
      </c>
      <c r="N477" s="178">
        <v>0.1</v>
      </c>
      <c r="O477" s="178">
        <v>0.1</v>
      </c>
      <c r="P477" s="178">
        <v>0.1</v>
      </c>
      <c r="Q477" s="178">
        <v>0.1</v>
      </c>
      <c r="R477" s="178">
        <v>0.01</v>
      </c>
      <c r="S477" s="203"/>
      <c r="T477" s="203"/>
      <c r="U477" s="203"/>
      <c r="V477" s="203"/>
      <c r="W477" s="203"/>
    </row>
    <row r="478" spans="1:23" x14ac:dyDescent="0.2">
      <c r="A478" s="178" t="s">
        <v>27</v>
      </c>
      <c r="B478" s="178" t="s">
        <v>1097</v>
      </c>
      <c r="C478" s="178" t="s">
        <v>1098</v>
      </c>
      <c r="D478" s="177" t="s">
        <v>26</v>
      </c>
      <c r="E478" s="178" t="s">
        <v>93</v>
      </c>
      <c r="F478" s="178" t="s">
        <v>24</v>
      </c>
      <c r="G478" s="204">
        <v>2010</v>
      </c>
      <c r="H478" s="178">
        <v>55</v>
      </c>
      <c r="I478" s="178">
        <v>0</v>
      </c>
      <c r="J478" s="178">
        <v>1</v>
      </c>
      <c r="K478" s="178">
        <v>1</v>
      </c>
      <c r="L478" s="178">
        <v>0.1</v>
      </c>
      <c r="M478" s="178">
        <v>0.1</v>
      </c>
      <c r="N478" s="178">
        <v>0.1</v>
      </c>
      <c r="O478" s="178">
        <v>0.1</v>
      </c>
      <c r="P478" s="178">
        <v>0.1</v>
      </c>
      <c r="Q478" s="178">
        <v>0.1</v>
      </c>
      <c r="R478" s="178">
        <v>0.01</v>
      </c>
      <c r="S478" s="203"/>
      <c r="T478" s="203"/>
      <c r="U478" s="203"/>
      <c r="V478" s="203"/>
      <c r="W478" s="203"/>
    </row>
    <row r="479" spans="1:23" x14ac:dyDescent="0.2">
      <c r="A479" s="178" t="s">
        <v>27</v>
      </c>
      <c r="B479" s="178" t="s">
        <v>1099</v>
      </c>
      <c r="C479" s="178" t="s">
        <v>1100</v>
      </c>
      <c r="D479" s="177" t="s">
        <v>26</v>
      </c>
      <c r="E479" s="178" t="s">
        <v>95</v>
      </c>
      <c r="F479" s="178" t="s">
        <v>24</v>
      </c>
      <c r="G479" s="204">
        <v>2010</v>
      </c>
      <c r="H479" s="178">
        <v>55</v>
      </c>
      <c r="I479" s="178">
        <v>0</v>
      </c>
      <c r="J479" s="178">
        <v>1</v>
      </c>
      <c r="K479" s="178">
        <v>1</v>
      </c>
      <c r="L479" s="178">
        <v>0.1</v>
      </c>
      <c r="M479" s="178">
        <v>0.1</v>
      </c>
      <c r="N479" s="178">
        <v>0.1</v>
      </c>
      <c r="O479" s="178">
        <v>0.1</v>
      </c>
      <c r="P479" s="178">
        <v>0.1</v>
      </c>
      <c r="Q479" s="178">
        <v>0.15</v>
      </c>
      <c r="R479" s="178">
        <v>0.01</v>
      </c>
      <c r="S479" s="203"/>
      <c r="T479" s="203"/>
      <c r="U479" s="203"/>
      <c r="V479" s="203"/>
      <c r="W479" s="203"/>
    </row>
    <row r="480" spans="1:23" x14ac:dyDescent="0.2">
      <c r="A480" s="178" t="s">
        <v>27</v>
      </c>
      <c r="B480" s="178" t="s">
        <v>1101</v>
      </c>
      <c r="C480" s="178" t="s">
        <v>1102</v>
      </c>
      <c r="D480" s="177" t="s">
        <v>26</v>
      </c>
      <c r="E480" s="178" t="s">
        <v>97</v>
      </c>
      <c r="F480" s="178" t="s">
        <v>24</v>
      </c>
      <c r="G480" s="204">
        <v>2010</v>
      </c>
      <c r="H480" s="178">
        <v>55</v>
      </c>
      <c r="I480" s="178">
        <v>0</v>
      </c>
      <c r="J480" s="178">
        <v>1</v>
      </c>
      <c r="K480" s="178">
        <v>1</v>
      </c>
      <c r="L480" s="178">
        <v>0.1</v>
      </c>
      <c r="M480" s="178">
        <v>0.1</v>
      </c>
      <c r="N480" s="178">
        <v>0.1</v>
      </c>
      <c r="O480" s="178">
        <v>0.1</v>
      </c>
      <c r="P480" s="178">
        <v>0.1</v>
      </c>
      <c r="Q480" s="178">
        <v>0.2</v>
      </c>
      <c r="R480" s="178">
        <v>0.01</v>
      </c>
      <c r="S480" s="203"/>
      <c r="T480" s="203"/>
      <c r="U480" s="203"/>
      <c r="V480" s="203"/>
      <c r="W480" s="203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1">
    <tabColor rgb="FFFFC000"/>
  </sheetPr>
  <dimension ref="A1:Y54"/>
  <sheetViews>
    <sheetView topLeftCell="A18" zoomScale="80" zoomScaleNormal="80" workbookViewId="0">
      <selection activeCell="I45" sqref="I45"/>
    </sheetView>
  </sheetViews>
  <sheetFormatPr defaultColWidth="9.140625" defaultRowHeight="12.75" x14ac:dyDescent="0.2"/>
  <cols>
    <col min="1" max="1" width="25.5703125" style="12" bestFit="1" customWidth="1"/>
    <col min="2" max="2" width="30.85546875" style="12" bestFit="1" customWidth="1"/>
    <col min="3" max="3" width="43.140625" style="12" bestFit="1" customWidth="1"/>
    <col min="4" max="4" width="7" style="12" bestFit="1" customWidth="1"/>
    <col min="5" max="6" width="12.85546875" style="12" bestFit="1" customWidth="1"/>
    <col min="7" max="7" width="14.140625" style="12" bestFit="1" customWidth="1"/>
    <col min="8" max="8" width="12.85546875" style="12" bestFit="1" customWidth="1"/>
    <col min="9" max="9" width="6.42578125" style="12" bestFit="1" customWidth="1"/>
    <col min="10" max="10" width="11.7109375" style="12" bestFit="1" customWidth="1"/>
    <col min="11" max="12" width="10.5703125" style="12" bestFit="1" customWidth="1"/>
    <col min="13" max="13" width="6" style="12" bestFit="1" customWidth="1"/>
    <col min="14" max="14" width="10.140625" style="12" bestFit="1" customWidth="1"/>
    <col min="15" max="15" width="14.5703125" style="12" bestFit="1" customWidth="1"/>
    <col min="16" max="16" width="13" style="12" bestFit="1" customWidth="1"/>
    <col min="17" max="20" width="13" style="12" customWidth="1"/>
    <col min="21" max="21" width="9.140625" style="12"/>
    <col min="22" max="22" width="6.140625" style="12" bestFit="1" customWidth="1"/>
    <col min="23" max="23" width="7.85546875" style="12" bestFit="1" customWidth="1"/>
    <col min="24" max="24" width="6.140625" style="12" bestFit="1" customWidth="1"/>
    <col min="25" max="25" width="7.85546875" style="12" bestFit="1" customWidth="1"/>
    <col min="26" max="16384" width="9.140625" style="12"/>
  </cols>
  <sheetData>
    <row r="1" spans="1:25" x14ac:dyDescent="0.2">
      <c r="A1" s="1" t="s">
        <v>1230</v>
      </c>
      <c r="B1" s="12" t="s">
        <v>12</v>
      </c>
    </row>
    <row r="4" spans="1:25" ht="17.25" customHeight="1" x14ac:dyDescent="0.2">
      <c r="F4" s="194" t="s">
        <v>1104</v>
      </c>
    </row>
    <row r="5" spans="1:25" ht="15.75" customHeight="1" x14ac:dyDescent="0.2">
      <c r="A5" s="175" t="s">
        <v>14</v>
      </c>
      <c r="B5" s="175" t="s">
        <v>7</v>
      </c>
      <c r="C5" s="175" t="s">
        <v>1231</v>
      </c>
      <c r="D5" s="175" t="s">
        <v>1106</v>
      </c>
      <c r="E5" s="175" t="s">
        <v>1232</v>
      </c>
      <c r="F5" s="175" t="s">
        <v>1233</v>
      </c>
      <c r="G5" s="175" t="s">
        <v>1234</v>
      </c>
      <c r="H5" s="175" t="s">
        <v>1235</v>
      </c>
      <c r="I5" s="175" t="s">
        <v>1237</v>
      </c>
      <c r="J5" s="175" t="s">
        <v>1863</v>
      </c>
      <c r="K5" s="175" t="s">
        <v>1238</v>
      </c>
      <c r="L5" s="175" t="s">
        <v>1238</v>
      </c>
      <c r="M5" s="175" t="s">
        <v>1864</v>
      </c>
      <c r="N5" s="175" t="s">
        <v>1865</v>
      </c>
      <c r="O5" s="175" t="s">
        <v>1866</v>
      </c>
      <c r="P5" s="175" t="s">
        <v>1236</v>
      </c>
      <c r="Q5" s="253"/>
      <c r="R5" s="253"/>
      <c r="S5" s="253"/>
      <c r="T5" s="253"/>
      <c r="V5" s="175" t="s">
        <v>1867</v>
      </c>
      <c r="W5" s="175" t="s">
        <v>1868</v>
      </c>
      <c r="X5" s="175" t="s">
        <v>1867</v>
      </c>
      <c r="Y5" s="175" t="s">
        <v>1868</v>
      </c>
    </row>
    <row r="6" spans="1:25" x14ac:dyDescent="0.2">
      <c r="A6" s="188" t="s">
        <v>527</v>
      </c>
      <c r="B6" s="186"/>
      <c r="C6" s="186"/>
      <c r="D6" s="239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V6" s="186"/>
      <c r="W6" s="186"/>
      <c r="X6" s="186"/>
      <c r="Y6" s="186"/>
    </row>
    <row r="7" spans="1:25" x14ac:dyDescent="0.2">
      <c r="A7" s="178" t="s">
        <v>22</v>
      </c>
      <c r="B7" s="178" t="s">
        <v>529</v>
      </c>
      <c r="C7" s="178" t="s">
        <v>530</v>
      </c>
      <c r="D7" s="229" t="s">
        <v>26</v>
      </c>
      <c r="E7" s="229" t="s">
        <v>51</v>
      </c>
      <c r="F7" s="229" t="s">
        <v>47</v>
      </c>
      <c r="G7" s="240">
        <v>2010</v>
      </c>
      <c r="H7" s="241"/>
      <c r="I7" s="241">
        <v>1</v>
      </c>
      <c r="J7" s="241">
        <v>48.8263911082703</v>
      </c>
      <c r="K7" s="241"/>
      <c r="L7" s="241"/>
      <c r="M7" s="241">
        <v>1</v>
      </c>
      <c r="N7" s="241">
        <v>1</v>
      </c>
      <c r="O7" s="241">
        <v>1</v>
      </c>
      <c r="P7" s="241"/>
      <c r="Q7" s="241"/>
      <c r="R7" s="241"/>
      <c r="S7" s="241"/>
      <c r="T7" s="241"/>
      <c r="V7" s="240"/>
      <c r="W7" s="240"/>
      <c r="X7" s="240">
        <v>1</v>
      </c>
      <c r="Y7" s="240">
        <v>1</v>
      </c>
    </row>
    <row r="8" spans="1:25" x14ac:dyDescent="0.2">
      <c r="D8" s="226"/>
      <c r="E8" s="226"/>
      <c r="F8" s="226"/>
      <c r="G8" s="247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V8" s="247"/>
      <c r="W8" s="247"/>
      <c r="X8" s="247"/>
      <c r="Y8" s="247"/>
    </row>
    <row r="9" spans="1:25" x14ac:dyDescent="0.2">
      <c r="D9" s="226"/>
      <c r="E9" s="226"/>
      <c r="F9" s="226"/>
      <c r="G9" s="247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V9" s="247"/>
      <c r="W9" s="247"/>
      <c r="X9" s="247"/>
      <c r="Y9" s="247"/>
    </row>
    <row r="10" spans="1:25" x14ac:dyDescent="0.2">
      <c r="D10" s="226"/>
      <c r="E10" s="226"/>
      <c r="F10" s="226"/>
      <c r="G10" s="247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8"/>
      <c r="S10" s="248"/>
      <c r="T10" s="248"/>
      <c r="V10" s="247"/>
      <c r="W10" s="247"/>
      <c r="X10" s="247"/>
      <c r="Y10" s="247"/>
    </row>
    <row r="11" spans="1:25" x14ac:dyDescent="0.2">
      <c r="D11" s="226"/>
      <c r="E11" s="226"/>
      <c r="F11" s="226"/>
      <c r="G11" s="247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V11" s="247"/>
      <c r="W11" s="247"/>
      <c r="X11" s="247"/>
      <c r="Y11" s="247"/>
    </row>
    <row r="12" spans="1:25" x14ac:dyDescent="0.2">
      <c r="D12" s="226"/>
      <c r="E12" s="226"/>
      <c r="F12" s="226"/>
      <c r="G12" s="247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V12" s="247"/>
      <c r="W12" s="247"/>
      <c r="X12" s="247"/>
      <c r="Y12" s="247"/>
    </row>
    <row r="13" spans="1:25" x14ac:dyDescent="0.2">
      <c r="D13" s="226"/>
      <c r="E13" s="226"/>
      <c r="F13" s="226"/>
      <c r="G13" s="247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V13" s="247"/>
      <c r="W13" s="247"/>
      <c r="X13" s="247"/>
      <c r="Y13" s="247"/>
    </row>
    <row r="14" spans="1:25" x14ac:dyDescent="0.2">
      <c r="D14" s="226"/>
      <c r="E14" s="226"/>
      <c r="F14" s="226"/>
      <c r="G14" s="247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V14" s="247"/>
      <c r="W14" s="247"/>
      <c r="X14" s="247"/>
      <c r="Y14" s="247"/>
    </row>
    <row r="15" spans="1:25" x14ac:dyDescent="0.2">
      <c r="A15" s="186" t="s">
        <v>1869</v>
      </c>
      <c r="B15" s="186"/>
      <c r="C15" s="186"/>
      <c r="D15" s="235"/>
      <c r="E15" s="235"/>
      <c r="F15" s="235"/>
      <c r="G15" s="18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V15" s="186"/>
      <c r="W15" s="186"/>
      <c r="X15" s="186"/>
      <c r="Y15" s="186"/>
    </row>
    <row r="16" spans="1:25" x14ac:dyDescent="0.2">
      <c r="A16" s="178" t="s">
        <v>22</v>
      </c>
      <c r="B16" s="178" t="s">
        <v>1058</v>
      </c>
      <c r="C16" s="178" t="s">
        <v>1059</v>
      </c>
      <c r="D16" s="229" t="s">
        <v>26</v>
      </c>
      <c r="E16" s="229" t="s">
        <v>47</v>
      </c>
      <c r="F16" s="229" t="s">
        <v>347</v>
      </c>
      <c r="G16" s="178">
        <v>2010</v>
      </c>
      <c r="H16" s="241"/>
      <c r="I16" s="241">
        <v>1</v>
      </c>
      <c r="J16" s="241"/>
      <c r="K16" s="241"/>
      <c r="L16" s="241"/>
      <c r="M16" s="241">
        <v>1</v>
      </c>
      <c r="N16" s="241">
        <v>1</v>
      </c>
      <c r="O16" s="241">
        <v>1</v>
      </c>
      <c r="P16" s="241">
        <v>0</v>
      </c>
      <c r="Q16" s="241"/>
      <c r="R16" s="241"/>
      <c r="S16" s="241"/>
      <c r="T16" s="241"/>
      <c r="V16" s="178"/>
      <c r="W16" s="178"/>
      <c r="X16" s="178">
        <v>1</v>
      </c>
      <c r="Y16" s="178">
        <v>1</v>
      </c>
    </row>
    <row r="17" spans="1:25" x14ac:dyDescent="0.2">
      <c r="A17" s="178" t="s">
        <v>22</v>
      </c>
      <c r="B17" s="178" t="s">
        <v>1060</v>
      </c>
      <c r="C17" s="178" t="s">
        <v>1061</v>
      </c>
      <c r="D17" s="229" t="s">
        <v>26</v>
      </c>
      <c r="E17" s="229" t="s">
        <v>52</v>
      </c>
      <c r="F17" s="229" t="s">
        <v>349</v>
      </c>
      <c r="G17" s="178">
        <v>2010</v>
      </c>
      <c r="H17" s="241"/>
      <c r="I17" s="241"/>
      <c r="J17" s="241"/>
      <c r="K17" s="241"/>
      <c r="L17" s="241"/>
      <c r="M17" s="241"/>
      <c r="N17" s="241">
        <v>1</v>
      </c>
      <c r="O17" s="241">
        <v>1</v>
      </c>
      <c r="P17" s="241">
        <v>0</v>
      </c>
      <c r="Q17" s="241"/>
      <c r="R17" s="241"/>
      <c r="S17" s="241"/>
      <c r="T17" s="241"/>
      <c r="V17" s="178">
        <v>1</v>
      </c>
      <c r="W17" s="178">
        <v>1</v>
      </c>
      <c r="X17" s="178"/>
      <c r="Y17" s="178"/>
    </row>
    <row r="18" spans="1:25" x14ac:dyDescent="0.2">
      <c r="A18" s="178" t="s">
        <v>57</v>
      </c>
      <c r="B18" s="178" t="s">
        <v>1062</v>
      </c>
      <c r="C18" s="178" t="s">
        <v>1063</v>
      </c>
      <c r="D18" s="229" t="s">
        <v>26</v>
      </c>
      <c r="E18" s="229" t="s">
        <v>1870</v>
      </c>
      <c r="F18" s="229" t="s">
        <v>351</v>
      </c>
      <c r="G18" s="178">
        <v>2010</v>
      </c>
      <c r="H18" s="241"/>
      <c r="I18" s="241"/>
      <c r="J18" s="241"/>
      <c r="K18" s="241"/>
      <c r="L18" s="241"/>
      <c r="M18" s="241"/>
      <c r="N18" s="241">
        <v>1</v>
      </c>
      <c r="O18" s="241">
        <v>1</v>
      </c>
      <c r="P18" s="241">
        <v>0</v>
      </c>
      <c r="Q18" s="241"/>
      <c r="R18" s="241"/>
      <c r="S18" s="241"/>
      <c r="T18" s="241"/>
      <c r="V18" s="178">
        <v>1</v>
      </c>
      <c r="W18" s="178">
        <v>1</v>
      </c>
      <c r="X18" s="178"/>
      <c r="Y18" s="178"/>
    </row>
    <row r="19" spans="1:25" x14ac:dyDescent="0.2">
      <c r="A19" s="178" t="s">
        <v>22</v>
      </c>
      <c r="B19" s="178" t="s">
        <v>1064</v>
      </c>
      <c r="C19" s="178" t="s">
        <v>1065</v>
      </c>
      <c r="D19" s="229" t="s">
        <v>26</v>
      </c>
      <c r="E19" s="229" t="s">
        <v>55</v>
      </c>
      <c r="F19" s="229" t="s">
        <v>353</v>
      </c>
      <c r="G19" s="178">
        <v>2010</v>
      </c>
      <c r="H19" s="241"/>
      <c r="I19" s="241"/>
      <c r="J19" s="241"/>
      <c r="K19" s="241"/>
      <c r="L19" s="241"/>
      <c r="M19" s="241"/>
      <c r="N19" s="241">
        <v>1</v>
      </c>
      <c r="O19" s="241">
        <v>1</v>
      </c>
      <c r="P19" s="241">
        <v>0</v>
      </c>
      <c r="Q19" s="241"/>
      <c r="R19" s="241"/>
      <c r="S19" s="241"/>
      <c r="T19" s="241"/>
      <c r="V19" s="178">
        <v>1</v>
      </c>
      <c r="W19" s="178">
        <v>1</v>
      </c>
      <c r="X19" s="178"/>
      <c r="Y19" s="178"/>
    </row>
    <row r="20" spans="1:25" x14ac:dyDescent="0.2">
      <c r="A20" s="178" t="s">
        <v>22</v>
      </c>
      <c r="B20" s="178" t="s">
        <v>1076</v>
      </c>
      <c r="C20" s="178" t="s">
        <v>1077</v>
      </c>
      <c r="D20" s="229" t="s">
        <v>26</v>
      </c>
      <c r="E20" s="229" t="s">
        <v>347</v>
      </c>
      <c r="F20" s="229" t="s">
        <v>355</v>
      </c>
      <c r="G20" s="178">
        <v>2010</v>
      </c>
      <c r="H20" s="241"/>
      <c r="I20" s="241">
        <v>1</v>
      </c>
      <c r="J20" s="241"/>
      <c r="K20" s="241"/>
      <c r="L20" s="241"/>
      <c r="M20" s="241">
        <v>1</v>
      </c>
      <c r="N20" s="241">
        <v>1</v>
      </c>
      <c r="O20" s="241">
        <v>1</v>
      </c>
      <c r="P20" s="241">
        <v>0</v>
      </c>
      <c r="Q20" s="241"/>
      <c r="R20" s="241"/>
      <c r="S20" s="241"/>
      <c r="T20" s="241"/>
      <c r="V20" s="178"/>
      <c r="W20" s="178"/>
      <c r="X20" s="178">
        <v>1</v>
      </c>
      <c r="Y20" s="178">
        <v>1</v>
      </c>
    </row>
    <row r="21" spans="1:25" x14ac:dyDescent="0.2">
      <c r="A21" s="178" t="s">
        <v>22</v>
      </c>
      <c r="B21" s="178" t="s">
        <v>1066</v>
      </c>
      <c r="C21" s="178" t="s">
        <v>1067</v>
      </c>
      <c r="D21" s="229" t="s">
        <v>26</v>
      </c>
      <c r="E21" s="229" t="s">
        <v>349</v>
      </c>
      <c r="F21" s="178"/>
      <c r="G21" s="178">
        <v>2010</v>
      </c>
      <c r="H21" s="241"/>
      <c r="I21" s="241">
        <v>1</v>
      </c>
      <c r="J21" s="241"/>
      <c r="K21" s="241">
        <v>0.33333333333333331</v>
      </c>
      <c r="L21" s="241"/>
      <c r="M21" s="241"/>
      <c r="N21" s="241">
        <v>1</v>
      </c>
      <c r="O21" s="241">
        <v>1</v>
      </c>
      <c r="P21" s="241">
        <v>0</v>
      </c>
      <c r="Q21" s="241"/>
      <c r="R21" s="241"/>
      <c r="S21" s="241"/>
      <c r="T21" s="241"/>
      <c r="V21" s="178">
        <v>1</v>
      </c>
      <c r="W21" s="178"/>
      <c r="X21" s="178"/>
      <c r="Y21" s="178"/>
    </row>
    <row r="22" spans="1:25" x14ac:dyDescent="0.2">
      <c r="A22" s="178"/>
      <c r="B22" s="178"/>
      <c r="C22" s="178"/>
      <c r="D22" s="229"/>
      <c r="E22" s="229" t="s">
        <v>353</v>
      </c>
      <c r="F22" s="178"/>
      <c r="G22" s="178"/>
      <c r="H22" s="241"/>
      <c r="I22" s="241"/>
      <c r="J22" s="241"/>
      <c r="K22" s="241">
        <v>0.33333333333333331</v>
      </c>
      <c r="L22" s="241"/>
      <c r="M22" s="241"/>
      <c r="N22" s="241"/>
      <c r="O22" s="241"/>
      <c r="P22" s="241"/>
      <c r="Q22" s="241"/>
      <c r="R22" s="241"/>
      <c r="S22" s="241"/>
      <c r="T22" s="241"/>
      <c r="V22" s="178">
        <v>1</v>
      </c>
      <c r="W22" s="178"/>
      <c r="X22" s="178"/>
      <c r="Y22" s="178"/>
    </row>
    <row r="23" spans="1:25" x14ac:dyDescent="0.2">
      <c r="A23" s="178" t="s">
        <v>27</v>
      </c>
      <c r="B23" s="178"/>
      <c r="C23" s="178"/>
      <c r="D23" s="229"/>
      <c r="E23" s="229" t="s">
        <v>351</v>
      </c>
      <c r="F23" s="229"/>
      <c r="G23" s="178"/>
      <c r="H23" s="241"/>
      <c r="I23" s="241"/>
      <c r="J23" s="241"/>
      <c r="K23" s="241">
        <v>0.33333333333333331</v>
      </c>
      <c r="L23" s="241"/>
      <c r="M23" s="241"/>
      <c r="N23" s="241"/>
      <c r="O23" s="241"/>
      <c r="P23" s="241"/>
      <c r="Q23" s="241"/>
      <c r="R23" s="241"/>
      <c r="S23" s="241"/>
      <c r="T23" s="241"/>
      <c r="V23" s="178">
        <v>1</v>
      </c>
      <c r="W23" s="178"/>
      <c r="X23" s="178"/>
      <c r="Y23" s="178"/>
    </row>
    <row r="24" spans="1:25" x14ac:dyDescent="0.2">
      <c r="A24" s="178"/>
      <c r="B24" s="178"/>
      <c r="C24" s="178"/>
      <c r="D24" s="229"/>
      <c r="E24" s="229"/>
      <c r="F24" s="229" t="s">
        <v>357</v>
      </c>
      <c r="G24" s="178"/>
      <c r="H24" s="241"/>
      <c r="I24" s="241"/>
      <c r="J24" s="241"/>
      <c r="K24" s="241"/>
      <c r="L24" s="241">
        <v>0.33333333333333331</v>
      </c>
      <c r="M24" s="241"/>
      <c r="N24" s="241"/>
      <c r="O24" s="241"/>
      <c r="P24" s="241"/>
      <c r="Q24" s="241"/>
      <c r="R24" s="241"/>
      <c r="S24" s="241"/>
      <c r="T24" s="241"/>
      <c r="V24" s="178"/>
      <c r="W24" s="178">
        <v>1</v>
      </c>
      <c r="X24" s="178"/>
      <c r="Y24" s="178"/>
    </row>
    <row r="25" spans="1:25" x14ac:dyDescent="0.2">
      <c r="A25" s="178"/>
      <c r="B25" s="178"/>
      <c r="C25" s="178"/>
      <c r="D25" s="229"/>
      <c r="E25" s="229"/>
      <c r="F25" s="229" t="s">
        <v>361</v>
      </c>
      <c r="G25" s="178"/>
      <c r="H25" s="241"/>
      <c r="I25" s="241"/>
      <c r="J25" s="241"/>
      <c r="K25" s="241"/>
      <c r="L25" s="241">
        <v>0.33333333333333331</v>
      </c>
      <c r="M25" s="241"/>
      <c r="N25" s="241"/>
      <c r="O25" s="241"/>
      <c r="P25" s="241"/>
      <c r="Q25" s="241"/>
      <c r="R25" s="241"/>
      <c r="S25" s="241"/>
      <c r="T25" s="241"/>
      <c r="V25" s="178"/>
      <c r="W25" s="178">
        <v>1</v>
      </c>
      <c r="X25" s="178"/>
      <c r="Y25" s="178"/>
    </row>
    <row r="26" spans="1:25" x14ac:dyDescent="0.2">
      <c r="A26" s="178" t="s">
        <v>27</v>
      </c>
      <c r="B26" s="178"/>
      <c r="C26" s="178"/>
      <c r="D26" s="229"/>
      <c r="E26" s="178"/>
      <c r="F26" s="229" t="s">
        <v>1871</v>
      </c>
      <c r="G26" s="178"/>
      <c r="H26" s="241"/>
      <c r="I26" s="241"/>
      <c r="J26" s="241"/>
      <c r="K26" s="241"/>
      <c r="L26" s="241">
        <v>0.33333333333333331</v>
      </c>
      <c r="M26" s="241"/>
      <c r="N26" s="241"/>
      <c r="O26" s="241"/>
      <c r="P26" s="241"/>
      <c r="Q26" s="241"/>
      <c r="R26" s="241"/>
      <c r="S26" s="241"/>
      <c r="T26" s="241"/>
      <c r="V26" s="178"/>
      <c r="W26" s="178">
        <v>1</v>
      </c>
      <c r="X26" s="178"/>
      <c r="Y26" s="178"/>
    </row>
    <row r="27" spans="1:25" x14ac:dyDescent="0.2">
      <c r="A27" s="178" t="s">
        <v>22</v>
      </c>
      <c r="B27" s="178" t="s">
        <v>1078</v>
      </c>
      <c r="C27" s="178" t="s">
        <v>1079</v>
      </c>
      <c r="D27" s="229" t="s">
        <v>26</v>
      </c>
      <c r="E27" s="229" t="s">
        <v>347</v>
      </c>
      <c r="F27" s="229" t="s">
        <v>363</v>
      </c>
      <c r="G27" s="178">
        <v>2010</v>
      </c>
      <c r="H27" s="241"/>
      <c r="I27" s="241">
        <v>1</v>
      </c>
      <c r="J27" s="241"/>
      <c r="K27" s="241"/>
      <c r="L27" s="241"/>
      <c r="M27" s="241">
        <v>1</v>
      </c>
      <c r="N27" s="241">
        <v>1</v>
      </c>
      <c r="O27" s="241">
        <v>1</v>
      </c>
      <c r="P27" s="241">
        <v>0</v>
      </c>
      <c r="Q27" s="241"/>
      <c r="R27" s="241"/>
      <c r="S27" s="241"/>
      <c r="T27" s="241"/>
      <c r="V27" s="178"/>
      <c r="W27" s="178"/>
      <c r="X27" s="178">
        <v>1</v>
      </c>
      <c r="Y27" s="178">
        <v>1</v>
      </c>
    </row>
    <row r="28" spans="1:25" x14ac:dyDescent="0.2">
      <c r="A28" s="178" t="s">
        <v>22</v>
      </c>
      <c r="B28" s="178" t="s">
        <v>1068</v>
      </c>
      <c r="C28" s="178" t="s">
        <v>1069</v>
      </c>
      <c r="D28" s="229" t="s">
        <v>26</v>
      </c>
      <c r="E28" s="229" t="s">
        <v>349</v>
      </c>
      <c r="F28" s="178"/>
      <c r="G28" s="178">
        <v>2010</v>
      </c>
      <c r="H28" s="241"/>
      <c r="I28" s="241">
        <v>1</v>
      </c>
      <c r="J28" s="241"/>
      <c r="K28" s="241">
        <v>0.33333333333333331</v>
      </c>
      <c r="L28" s="241"/>
      <c r="M28" s="241"/>
      <c r="N28" s="241">
        <v>1</v>
      </c>
      <c r="O28" s="241">
        <v>1</v>
      </c>
      <c r="P28" s="241">
        <v>0</v>
      </c>
      <c r="Q28" s="241"/>
      <c r="R28" s="241"/>
      <c r="S28" s="241"/>
      <c r="T28" s="241"/>
      <c r="V28" s="178">
        <v>1</v>
      </c>
      <c r="W28" s="178"/>
      <c r="X28" s="178"/>
      <c r="Y28" s="178"/>
    </row>
    <row r="29" spans="1:25" x14ac:dyDescent="0.2">
      <c r="A29" s="178"/>
      <c r="B29" s="178"/>
      <c r="C29" s="178"/>
      <c r="D29" s="229"/>
      <c r="E29" s="229" t="s">
        <v>353</v>
      </c>
      <c r="F29" s="178"/>
      <c r="G29" s="178"/>
      <c r="H29" s="241"/>
      <c r="I29" s="241"/>
      <c r="J29" s="241"/>
      <c r="K29" s="241">
        <v>0.33333333333333331</v>
      </c>
      <c r="L29" s="241"/>
      <c r="M29" s="241"/>
      <c r="N29" s="241"/>
      <c r="O29" s="241"/>
      <c r="P29" s="241"/>
      <c r="Q29" s="241"/>
      <c r="R29" s="241"/>
      <c r="S29" s="241"/>
      <c r="T29" s="241"/>
      <c r="V29" s="178">
        <v>1</v>
      </c>
      <c r="W29" s="178"/>
      <c r="X29" s="178"/>
      <c r="Y29" s="178"/>
    </row>
    <row r="30" spans="1:25" x14ac:dyDescent="0.2">
      <c r="A30" s="178" t="s">
        <v>27</v>
      </c>
      <c r="B30" s="178"/>
      <c r="C30" s="178"/>
      <c r="D30" s="229"/>
      <c r="E30" s="229" t="s">
        <v>351</v>
      </c>
      <c r="F30" s="229"/>
      <c r="G30" s="178"/>
      <c r="H30" s="241"/>
      <c r="I30" s="241"/>
      <c r="J30" s="241"/>
      <c r="K30" s="241">
        <v>0.33333333333333331</v>
      </c>
      <c r="L30" s="241"/>
      <c r="M30" s="241"/>
      <c r="N30" s="241"/>
      <c r="O30" s="241"/>
      <c r="P30" s="241"/>
      <c r="Q30" s="241"/>
      <c r="R30" s="241"/>
      <c r="S30" s="241"/>
      <c r="T30" s="241"/>
      <c r="V30" s="178">
        <v>1</v>
      </c>
      <c r="W30" s="178"/>
      <c r="X30" s="178"/>
      <c r="Y30" s="178"/>
    </row>
    <row r="31" spans="1:25" x14ac:dyDescent="0.2">
      <c r="A31" s="178"/>
      <c r="B31" s="178"/>
      <c r="C31" s="178"/>
      <c r="D31" s="229"/>
      <c r="E31" s="229"/>
      <c r="F31" s="229" t="s">
        <v>365</v>
      </c>
      <c r="G31" s="178"/>
      <c r="H31" s="241"/>
      <c r="I31" s="241"/>
      <c r="J31" s="241"/>
      <c r="K31" s="241"/>
      <c r="L31" s="241">
        <v>0.33333333333333331</v>
      </c>
      <c r="M31" s="241"/>
      <c r="N31" s="241"/>
      <c r="O31" s="241"/>
      <c r="P31" s="241"/>
      <c r="Q31" s="241"/>
      <c r="R31" s="241"/>
      <c r="S31" s="241"/>
      <c r="T31" s="241"/>
      <c r="V31" s="178"/>
      <c r="W31" s="178">
        <v>1</v>
      </c>
      <c r="X31" s="178"/>
      <c r="Y31" s="178"/>
    </row>
    <row r="32" spans="1:25" x14ac:dyDescent="0.2">
      <c r="A32" s="178"/>
      <c r="B32" s="178"/>
      <c r="C32" s="178"/>
      <c r="D32" s="229"/>
      <c r="E32" s="229"/>
      <c r="F32" s="229" t="s">
        <v>369</v>
      </c>
      <c r="G32" s="178"/>
      <c r="H32" s="241"/>
      <c r="I32" s="241"/>
      <c r="J32" s="241"/>
      <c r="K32" s="241"/>
      <c r="L32" s="241">
        <v>0.33333333333333331</v>
      </c>
      <c r="M32" s="241"/>
      <c r="N32" s="241"/>
      <c r="O32" s="241"/>
      <c r="P32" s="241"/>
      <c r="Q32" s="241"/>
      <c r="R32" s="241"/>
      <c r="S32" s="241"/>
      <c r="T32" s="241"/>
      <c r="V32" s="178"/>
      <c r="W32" s="178">
        <v>1</v>
      </c>
      <c r="X32" s="178"/>
      <c r="Y32" s="178"/>
    </row>
    <row r="33" spans="1:25" x14ac:dyDescent="0.2">
      <c r="A33" s="178" t="s">
        <v>27</v>
      </c>
      <c r="B33" s="178"/>
      <c r="C33" s="178"/>
      <c r="D33" s="229"/>
      <c r="E33" s="178"/>
      <c r="F33" s="229" t="s">
        <v>1872</v>
      </c>
      <c r="G33" s="178"/>
      <c r="H33" s="241"/>
      <c r="I33" s="241"/>
      <c r="J33" s="241"/>
      <c r="K33" s="241"/>
      <c r="L33" s="241">
        <v>0.33333333333333331</v>
      </c>
      <c r="M33" s="241"/>
      <c r="N33" s="241"/>
      <c r="O33" s="241"/>
      <c r="P33" s="241"/>
      <c r="Q33" s="241"/>
      <c r="R33" s="241"/>
      <c r="S33" s="241"/>
      <c r="T33" s="241"/>
      <c r="V33" s="178"/>
      <c r="W33" s="178">
        <v>1</v>
      </c>
      <c r="X33" s="178"/>
      <c r="Y33" s="178"/>
    </row>
    <row r="34" spans="1:25" x14ac:dyDescent="0.2">
      <c r="A34" s="178" t="s">
        <v>22</v>
      </c>
      <c r="B34" s="178" t="s">
        <v>1080</v>
      </c>
      <c r="C34" s="178" t="s">
        <v>1081</v>
      </c>
      <c r="D34" s="229" t="s">
        <v>26</v>
      </c>
      <c r="E34" s="229" t="s">
        <v>347</v>
      </c>
      <c r="F34" s="229" t="s">
        <v>355</v>
      </c>
      <c r="G34" s="178">
        <v>2015</v>
      </c>
      <c r="H34" s="241"/>
      <c r="I34" s="241">
        <v>1</v>
      </c>
      <c r="J34" s="241"/>
      <c r="K34" s="241"/>
      <c r="L34" s="241"/>
      <c r="M34" s="241">
        <v>1</v>
      </c>
      <c r="N34" s="241">
        <v>1</v>
      </c>
      <c r="O34" s="241">
        <v>1</v>
      </c>
      <c r="P34" s="241">
        <v>0.25</v>
      </c>
      <c r="Q34" s="241"/>
      <c r="R34" s="241"/>
      <c r="S34" s="241"/>
      <c r="T34" s="241"/>
      <c r="V34" s="178"/>
      <c r="W34" s="178"/>
      <c r="X34" s="178">
        <v>1</v>
      </c>
      <c r="Y34" s="178">
        <v>1</v>
      </c>
    </row>
    <row r="35" spans="1:25" x14ac:dyDescent="0.2">
      <c r="A35" s="178" t="s">
        <v>22</v>
      </c>
      <c r="B35" s="178" t="s">
        <v>1070</v>
      </c>
      <c r="C35" s="178" t="s">
        <v>1071</v>
      </c>
      <c r="D35" s="229" t="s">
        <v>26</v>
      </c>
      <c r="E35" s="229" t="s">
        <v>349</v>
      </c>
      <c r="F35" s="178"/>
      <c r="G35" s="178">
        <v>2015</v>
      </c>
      <c r="H35" s="241"/>
      <c r="I35" s="241">
        <v>1.1000000000000001</v>
      </c>
      <c r="J35" s="241"/>
      <c r="K35" s="241">
        <v>0.33333333333333331</v>
      </c>
      <c r="L35" s="241"/>
      <c r="M35" s="241"/>
      <c r="N35" s="241">
        <v>1</v>
      </c>
      <c r="O35" s="241">
        <v>1</v>
      </c>
      <c r="P35" s="241">
        <v>0.25</v>
      </c>
      <c r="Q35" s="241"/>
      <c r="R35" s="241"/>
      <c r="S35" s="241"/>
      <c r="T35" s="241"/>
      <c r="V35" s="178">
        <v>1</v>
      </c>
      <c r="W35" s="178"/>
      <c r="X35" s="178"/>
      <c r="Y35" s="178"/>
    </row>
    <row r="36" spans="1:25" x14ac:dyDescent="0.2">
      <c r="A36" s="178"/>
      <c r="B36" s="178"/>
      <c r="C36" s="178"/>
      <c r="D36" s="229"/>
      <c r="E36" s="229" t="s">
        <v>353</v>
      </c>
      <c r="F36" s="178"/>
      <c r="G36" s="178"/>
      <c r="H36" s="241"/>
      <c r="I36" s="241"/>
      <c r="J36" s="241"/>
      <c r="K36" s="241">
        <v>0.33333333333333331</v>
      </c>
      <c r="L36" s="241"/>
      <c r="M36" s="241"/>
      <c r="N36" s="241"/>
      <c r="O36" s="241"/>
      <c r="P36" s="241"/>
      <c r="Q36" s="241"/>
      <c r="R36" s="241"/>
      <c r="S36" s="241"/>
      <c r="T36" s="241"/>
      <c r="V36" s="178">
        <v>1</v>
      </c>
      <c r="W36" s="178"/>
      <c r="X36" s="178"/>
      <c r="Y36" s="178"/>
    </row>
    <row r="37" spans="1:25" x14ac:dyDescent="0.2">
      <c r="A37" s="178" t="s">
        <v>27</v>
      </c>
      <c r="B37" s="178"/>
      <c r="C37" s="178"/>
      <c r="D37" s="229"/>
      <c r="E37" s="229" t="s">
        <v>351</v>
      </c>
      <c r="F37" s="178"/>
      <c r="G37" s="178"/>
      <c r="H37" s="241"/>
      <c r="I37" s="241"/>
      <c r="J37" s="241"/>
      <c r="K37" s="241">
        <v>0.33333333333333331</v>
      </c>
      <c r="L37" s="241"/>
      <c r="M37" s="241"/>
      <c r="N37" s="241"/>
      <c r="O37" s="241"/>
      <c r="P37" s="241"/>
      <c r="Q37" s="241"/>
      <c r="R37" s="241"/>
      <c r="S37" s="241"/>
      <c r="T37" s="241"/>
      <c r="V37" s="178">
        <v>1</v>
      </c>
      <c r="W37" s="178"/>
      <c r="X37" s="178"/>
      <c r="Y37" s="178"/>
    </row>
    <row r="38" spans="1:25" x14ac:dyDescent="0.2">
      <c r="A38" s="178"/>
      <c r="B38" s="178"/>
      <c r="C38" s="178"/>
      <c r="D38" s="229"/>
      <c r="E38" s="229"/>
      <c r="F38" s="229" t="s">
        <v>357</v>
      </c>
      <c r="G38" s="178"/>
      <c r="H38" s="241"/>
      <c r="I38" s="241"/>
      <c r="J38" s="241"/>
      <c r="K38" s="241"/>
      <c r="L38" s="241">
        <v>0.33333333333333331</v>
      </c>
      <c r="M38" s="241"/>
      <c r="N38" s="241"/>
      <c r="O38" s="241"/>
      <c r="P38" s="241"/>
      <c r="Q38" s="241"/>
      <c r="R38" s="241"/>
      <c r="S38" s="241"/>
      <c r="T38" s="241"/>
      <c r="V38" s="178"/>
      <c r="W38" s="178">
        <v>1.1000000000000001</v>
      </c>
      <c r="X38" s="178"/>
      <c r="Y38" s="178"/>
    </row>
    <row r="39" spans="1:25" x14ac:dyDescent="0.2">
      <c r="A39" s="178"/>
      <c r="B39" s="178"/>
      <c r="C39" s="178"/>
      <c r="D39" s="229"/>
      <c r="E39" s="229"/>
      <c r="F39" s="229" t="s">
        <v>361</v>
      </c>
      <c r="G39" s="178"/>
      <c r="H39" s="241"/>
      <c r="I39" s="241"/>
      <c r="J39" s="241"/>
      <c r="K39" s="241"/>
      <c r="L39" s="241">
        <v>0.33333333333333331</v>
      </c>
      <c r="M39" s="241"/>
      <c r="N39" s="241"/>
      <c r="O39" s="241"/>
      <c r="P39" s="241"/>
      <c r="Q39" s="241"/>
      <c r="R39" s="241"/>
      <c r="S39" s="241"/>
      <c r="T39" s="241"/>
      <c r="V39" s="178"/>
      <c r="W39" s="178">
        <v>1.1000000000000001</v>
      </c>
      <c r="X39" s="178"/>
      <c r="Y39" s="178"/>
    </row>
    <row r="40" spans="1:25" x14ac:dyDescent="0.2">
      <c r="A40" s="178" t="s">
        <v>27</v>
      </c>
      <c r="B40" s="178"/>
      <c r="C40" s="178"/>
      <c r="D40" s="229"/>
      <c r="E40" s="229"/>
      <c r="F40" s="229" t="s">
        <v>1871</v>
      </c>
      <c r="G40" s="178"/>
      <c r="H40" s="241"/>
      <c r="I40" s="241"/>
      <c r="J40" s="241"/>
      <c r="K40" s="241"/>
      <c r="L40" s="241">
        <v>0.33333333333333331</v>
      </c>
      <c r="M40" s="241"/>
      <c r="N40" s="241"/>
      <c r="O40" s="241"/>
      <c r="P40" s="241"/>
      <c r="Q40" s="241"/>
      <c r="R40" s="241"/>
      <c r="S40" s="241"/>
      <c r="T40" s="241"/>
      <c r="V40" s="178"/>
      <c r="W40" s="178">
        <v>1.1000000000000001</v>
      </c>
      <c r="X40" s="178"/>
      <c r="Y40" s="178"/>
    </row>
    <row r="41" spans="1:25" x14ac:dyDescent="0.2">
      <c r="A41" s="178" t="s">
        <v>22</v>
      </c>
      <c r="B41" s="178" t="s">
        <v>1082</v>
      </c>
      <c r="C41" s="178" t="s">
        <v>1083</v>
      </c>
      <c r="D41" s="229" t="s">
        <v>26</v>
      </c>
      <c r="E41" s="229" t="s">
        <v>347</v>
      </c>
      <c r="F41" s="229" t="s">
        <v>363</v>
      </c>
      <c r="G41" s="178">
        <v>2020</v>
      </c>
      <c r="H41" s="241"/>
      <c r="I41" s="241">
        <v>1</v>
      </c>
      <c r="J41" s="241"/>
      <c r="K41" s="241"/>
      <c r="L41" s="241"/>
      <c r="M41" s="241">
        <v>1</v>
      </c>
      <c r="N41" s="241">
        <v>1</v>
      </c>
      <c r="O41" s="241">
        <v>1</v>
      </c>
      <c r="P41" s="241">
        <v>0.5</v>
      </c>
      <c r="Q41" s="241"/>
      <c r="R41" s="241"/>
      <c r="S41" s="241"/>
      <c r="T41" s="241"/>
      <c r="V41" s="178"/>
      <c r="W41" s="178"/>
      <c r="X41" s="178">
        <v>1</v>
      </c>
      <c r="Y41" s="178">
        <v>1</v>
      </c>
    </row>
    <row r="42" spans="1:25" x14ac:dyDescent="0.2">
      <c r="A42" s="178" t="s">
        <v>22</v>
      </c>
      <c r="B42" s="178" t="s">
        <v>1072</v>
      </c>
      <c r="C42" s="178" t="s">
        <v>1073</v>
      </c>
      <c r="D42" s="229" t="s">
        <v>26</v>
      </c>
      <c r="E42" s="229" t="s">
        <v>349</v>
      </c>
      <c r="F42" s="178"/>
      <c r="G42" s="178">
        <v>2020</v>
      </c>
      <c r="H42" s="241"/>
      <c r="I42" s="241">
        <v>1.25</v>
      </c>
      <c r="J42" s="241"/>
      <c r="K42" s="241">
        <v>0.33333333333333331</v>
      </c>
      <c r="L42" s="241"/>
      <c r="M42" s="241"/>
      <c r="N42" s="241">
        <v>1</v>
      </c>
      <c r="O42" s="241">
        <v>1</v>
      </c>
      <c r="P42" s="241">
        <v>0.5</v>
      </c>
      <c r="Q42" s="241"/>
      <c r="R42" s="241"/>
      <c r="S42" s="241"/>
      <c r="T42" s="241"/>
      <c r="V42" s="178">
        <v>1</v>
      </c>
      <c r="W42" s="178"/>
      <c r="X42" s="178"/>
      <c r="Y42" s="178"/>
    </row>
    <row r="43" spans="1:25" x14ac:dyDescent="0.2">
      <c r="A43" s="178"/>
      <c r="B43" s="178"/>
      <c r="C43" s="178"/>
      <c r="D43" s="229"/>
      <c r="E43" s="229" t="s">
        <v>353</v>
      </c>
      <c r="F43" s="178"/>
      <c r="G43" s="178"/>
      <c r="H43" s="241"/>
      <c r="I43" s="241"/>
      <c r="J43" s="241"/>
      <c r="K43" s="241">
        <v>0.33333333333333331</v>
      </c>
      <c r="L43" s="241"/>
      <c r="M43" s="241"/>
      <c r="N43" s="241"/>
      <c r="O43" s="241"/>
      <c r="P43" s="241"/>
      <c r="Q43" s="241"/>
      <c r="R43" s="241"/>
      <c r="S43" s="241"/>
      <c r="T43" s="241"/>
      <c r="V43" s="178">
        <v>1</v>
      </c>
      <c r="W43" s="178"/>
      <c r="X43" s="178"/>
      <c r="Y43" s="178"/>
    </row>
    <row r="44" spans="1:25" x14ac:dyDescent="0.2">
      <c r="A44" s="178" t="s">
        <v>27</v>
      </c>
      <c r="B44" s="178"/>
      <c r="C44" s="178"/>
      <c r="D44" s="229"/>
      <c r="E44" s="229" t="s">
        <v>351</v>
      </c>
      <c r="F44" s="178"/>
      <c r="G44" s="178"/>
      <c r="H44" s="241"/>
      <c r="I44" s="241"/>
      <c r="J44" s="241"/>
      <c r="K44" s="241">
        <v>0.33333333333333331</v>
      </c>
      <c r="L44" s="241"/>
      <c r="M44" s="241"/>
      <c r="N44" s="241"/>
      <c r="O44" s="241"/>
      <c r="P44" s="241"/>
      <c r="Q44" s="241"/>
      <c r="R44" s="241"/>
      <c r="S44" s="241"/>
      <c r="T44" s="241"/>
      <c r="V44" s="178">
        <v>1</v>
      </c>
      <c r="W44" s="178"/>
      <c r="X44" s="178"/>
      <c r="Y44" s="178"/>
    </row>
    <row r="45" spans="1:25" x14ac:dyDescent="0.2">
      <c r="A45" s="178"/>
      <c r="B45" s="178"/>
      <c r="C45" s="178"/>
      <c r="D45" s="229"/>
      <c r="E45" s="229"/>
      <c r="F45" s="229" t="s">
        <v>365</v>
      </c>
      <c r="G45" s="178"/>
      <c r="H45" s="241"/>
      <c r="I45" s="241"/>
      <c r="J45" s="241"/>
      <c r="K45" s="241"/>
      <c r="L45" s="241">
        <v>0.33333333333333331</v>
      </c>
      <c r="M45" s="241"/>
      <c r="N45" s="241"/>
      <c r="O45" s="241"/>
      <c r="P45" s="241"/>
      <c r="Q45" s="241"/>
      <c r="R45" s="241"/>
      <c r="S45" s="241"/>
      <c r="T45" s="241"/>
      <c r="V45" s="178"/>
      <c r="W45" s="178">
        <v>1.25</v>
      </c>
      <c r="X45" s="178"/>
      <c r="Y45" s="178"/>
    </row>
    <row r="46" spans="1:25" x14ac:dyDescent="0.2">
      <c r="A46" s="178"/>
      <c r="B46" s="178"/>
      <c r="C46" s="178"/>
      <c r="D46" s="229"/>
      <c r="E46" s="229"/>
      <c r="F46" s="229" t="s">
        <v>369</v>
      </c>
      <c r="G46" s="178"/>
      <c r="H46" s="241"/>
      <c r="I46" s="241"/>
      <c r="J46" s="241"/>
      <c r="K46" s="241"/>
      <c r="L46" s="241">
        <v>0.33333333333333331</v>
      </c>
      <c r="M46" s="241"/>
      <c r="N46" s="241"/>
      <c r="O46" s="241"/>
      <c r="P46" s="241"/>
      <c r="Q46" s="241"/>
      <c r="R46" s="241"/>
      <c r="S46" s="241"/>
      <c r="T46" s="241"/>
      <c r="V46" s="178"/>
      <c r="W46" s="178">
        <v>1.25</v>
      </c>
      <c r="X46" s="178"/>
      <c r="Y46" s="178"/>
    </row>
    <row r="47" spans="1:25" x14ac:dyDescent="0.2">
      <c r="A47" s="178" t="s">
        <v>27</v>
      </c>
      <c r="B47" s="178"/>
      <c r="C47" s="178"/>
      <c r="D47" s="229"/>
      <c r="E47" s="229"/>
      <c r="F47" s="229" t="s">
        <v>1872</v>
      </c>
      <c r="G47" s="178"/>
      <c r="H47" s="241"/>
      <c r="I47" s="241"/>
      <c r="J47" s="241"/>
      <c r="K47" s="241"/>
      <c r="L47" s="241">
        <v>0.33333333333333331</v>
      </c>
      <c r="M47" s="241"/>
      <c r="N47" s="241"/>
      <c r="O47" s="241"/>
      <c r="P47" s="241"/>
      <c r="Q47" s="241"/>
      <c r="R47" s="241"/>
      <c r="S47" s="241"/>
      <c r="T47" s="241"/>
      <c r="V47" s="178"/>
      <c r="W47" s="178">
        <v>1.25</v>
      </c>
      <c r="X47" s="178"/>
      <c r="Y47" s="178"/>
    </row>
    <row r="48" spans="1:25" x14ac:dyDescent="0.2">
      <c r="A48" s="178" t="s">
        <v>22</v>
      </c>
      <c r="B48" s="178" t="s">
        <v>1084</v>
      </c>
      <c r="C48" s="178" t="s">
        <v>1085</v>
      </c>
      <c r="D48" s="229" t="s">
        <v>26</v>
      </c>
      <c r="E48" s="229" t="s">
        <v>347</v>
      </c>
      <c r="F48" s="229" t="s">
        <v>363</v>
      </c>
      <c r="G48" s="178">
        <v>2025</v>
      </c>
      <c r="H48" s="241"/>
      <c r="I48" s="241">
        <v>1</v>
      </c>
      <c r="J48" s="241"/>
      <c r="K48" s="241"/>
      <c r="L48" s="241"/>
      <c r="M48" s="241">
        <v>1</v>
      </c>
      <c r="N48" s="241">
        <v>1</v>
      </c>
      <c r="O48" s="241">
        <v>1</v>
      </c>
      <c r="P48" s="241">
        <v>1</v>
      </c>
      <c r="Q48" s="241"/>
      <c r="R48" s="241"/>
      <c r="S48" s="241"/>
      <c r="T48" s="241"/>
      <c r="V48" s="178"/>
      <c r="W48" s="178"/>
      <c r="X48" s="178">
        <v>1</v>
      </c>
      <c r="Y48" s="178">
        <v>1</v>
      </c>
    </row>
    <row r="49" spans="1:25" x14ac:dyDescent="0.2">
      <c r="A49" s="178" t="s">
        <v>22</v>
      </c>
      <c r="B49" s="178" t="s">
        <v>1074</v>
      </c>
      <c r="C49" s="178" t="s">
        <v>1075</v>
      </c>
      <c r="D49" s="229" t="s">
        <v>26</v>
      </c>
      <c r="E49" s="229" t="s">
        <v>349</v>
      </c>
      <c r="F49" s="178"/>
      <c r="G49" s="178">
        <v>2025</v>
      </c>
      <c r="H49" s="241"/>
      <c r="I49" s="241">
        <v>1.5</v>
      </c>
      <c r="J49" s="241"/>
      <c r="K49" s="241">
        <v>0.33333333333333331</v>
      </c>
      <c r="L49" s="241"/>
      <c r="M49" s="241"/>
      <c r="N49" s="241">
        <v>1</v>
      </c>
      <c r="O49" s="241">
        <v>1</v>
      </c>
      <c r="P49" s="241">
        <v>1</v>
      </c>
      <c r="Q49" s="241"/>
      <c r="R49" s="241"/>
      <c r="S49" s="241"/>
      <c r="T49" s="241"/>
      <c r="V49" s="178">
        <v>1</v>
      </c>
      <c r="W49" s="178"/>
      <c r="X49" s="178"/>
      <c r="Y49" s="178"/>
    </row>
    <row r="50" spans="1:25" x14ac:dyDescent="0.2">
      <c r="A50" s="178"/>
      <c r="B50" s="178"/>
      <c r="C50" s="178"/>
      <c r="D50" s="229"/>
      <c r="E50" s="229" t="s">
        <v>353</v>
      </c>
      <c r="F50" s="178"/>
      <c r="G50" s="178"/>
      <c r="H50" s="241"/>
      <c r="I50" s="241"/>
      <c r="J50" s="241"/>
      <c r="K50" s="241">
        <v>0.33333333333333331</v>
      </c>
      <c r="L50" s="241"/>
      <c r="M50" s="241"/>
      <c r="N50" s="241"/>
      <c r="O50" s="241"/>
      <c r="P50" s="241"/>
      <c r="Q50" s="241"/>
      <c r="R50" s="241"/>
      <c r="S50" s="241"/>
      <c r="T50" s="241"/>
      <c r="V50" s="178">
        <v>1</v>
      </c>
      <c r="W50" s="178"/>
      <c r="X50" s="178"/>
      <c r="Y50" s="178"/>
    </row>
    <row r="51" spans="1:25" x14ac:dyDescent="0.2">
      <c r="A51" s="178" t="s">
        <v>27</v>
      </c>
      <c r="B51" s="178"/>
      <c r="C51" s="178"/>
      <c r="D51" s="229"/>
      <c r="E51" s="229" t="s">
        <v>351</v>
      </c>
      <c r="F51" s="178"/>
      <c r="G51" s="178"/>
      <c r="H51" s="241"/>
      <c r="I51" s="241"/>
      <c r="J51" s="241"/>
      <c r="K51" s="241">
        <v>0.33333333333333331</v>
      </c>
      <c r="L51" s="241"/>
      <c r="M51" s="241"/>
      <c r="N51" s="241"/>
      <c r="O51" s="241"/>
      <c r="P51" s="241"/>
      <c r="Q51" s="241"/>
      <c r="R51" s="241"/>
      <c r="S51" s="241"/>
      <c r="T51" s="241"/>
      <c r="V51" s="178">
        <v>1</v>
      </c>
      <c r="W51" s="178"/>
      <c r="X51" s="178"/>
      <c r="Y51" s="178"/>
    </row>
    <row r="52" spans="1:25" x14ac:dyDescent="0.2">
      <c r="A52" s="178"/>
      <c r="B52" s="178"/>
      <c r="C52" s="178"/>
      <c r="D52" s="229"/>
      <c r="E52" s="229"/>
      <c r="F52" s="229" t="s">
        <v>365</v>
      </c>
      <c r="G52" s="178"/>
      <c r="H52" s="241"/>
      <c r="I52" s="241"/>
      <c r="J52" s="241"/>
      <c r="K52" s="241"/>
      <c r="L52" s="241">
        <v>0.33333333333333331</v>
      </c>
      <c r="M52" s="241"/>
      <c r="N52" s="241"/>
      <c r="O52" s="241"/>
      <c r="P52" s="241"/>
      <c r="Q52" s="241"/>
      <c r="R52" s="241"/>
      <c r="S52" s="241"/>
      <c r="T52" s="241"/>
      <c r="V52" s="178"/>
      <c r="W52" s="178">
        <v>1.5</v>
      </c>
      <c r="X52" s="178"/>
      <c r="Y52" s="178"/>
    </row>
    <row r="53" spans="1:25" x14ac:dyDescent="0.2">
      <c r="A53" s="178"/>
      <c r="B53" s="178"/>
      <c r="C53" s="178"/>
      <c r="D53" s="229"/>
      <c r="E53" s="229"/>
      <c r="F53" s="229" t="s">
        <v>369</v>
      </c>
      <c r="G53" s="178"/>
      <c r="H53" s="241"/>
      <c r="I53" s="241"/>
      <c r="J53" s="241"/>
      <c r="K53" s="241"/>
      <c r="L53" s="241">
        <v>0.33333333333333331</v>
      </c>
      <c r="M53" s="241"/>
      <c r="N53" s="241"/>
      <c r="O53" s="241"/>
      <c r="P53" s="241"/>
      <c r="Q53" s="241"/>
      <c r="R53" s="241"/>
      <c r="S53" s="241"/>
      <c r="T53" s="241"/>
      <c r="V53" s="178"/>
      <c r="W53" s="178">
        <v>1.5</v>
      </c>
      <c r="X53" s="178"/>
      <c r="Y53" s="178"/>
    </row>
    <row r="54" spans="1:25" x14ac:dyDescent="0.2">
      <c r="A54" s="178" t="s">
        <v>27</v>
      </c>
      <c r="B54" s="178"/>
      <c r="C54" s="178"/>
      <c r="D54" s="229"/>
      <c r="E54" s="229"/>
      <c r="F54" s="229" t="s">
        <v>1872</v>
      </c>
      <c r="G54" s="178"/>
      <c r="H54" s="241"/>
      <c r="I54" s="241"/>
      <c r="J54" s="241"/>
      <c r="K54" s="241"/>
      <c r="L54" s="241">
        <v>0.33333333333333331</v>
      </c>
      <c r="M54" s="241"/>
      <c r="N54" s="241"/>
      <c r="O54" s="241"/>
      <c r="P54" s="241"/>
      <c r="Q54" s="241"/>
      <c r="R54" s="241"/>
      <c r="S54" s="241"/>
      <c r="T54" s="241"/>
      <c r="V54" s="178"/>
      <c r="W54" s="178">
        <v>1.5</v>
      </c>
      <c r="X54" s="178"/>
      <c r="Y54" s="17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4">
    <tabColor rgb="FFFFC000"/>
  </sheetPr>
  <dimension ref="A1:BI22"/>
  <sheetViews>
    <sheetView topLeftCell="T1" zoomScale="85" workbookViewId="0">
      <selection activeCell="AE18" sqref="AE18"/>
    </sheetView>
  </sheetViews>
  <sheetFormatPr defaultColWidth="26.85546875" defaultRowHeight="12.75" x14ac:dyDescent="0.2"/>
  <cols>
    <col min="1" max="1" width="21.140625" style="12" customWidth="1"/>
    <col min="2" max="2" width="29.85546875" style="12" bestFit="1" customWidth="1"/>
    <col min="3" max="3" width="37.85546875" style="12" bestFit="1" customWidth="1"/>
    <col min="4" max="4" width="6.140625" style="12" bestFit="1" customWidth="1"/>
    <col min="5" max="5" width="8.140625" style="12" bestFit="1" customWidth="1"/>
    <col min="6" max="6" width="10.42578125" style="12" bestFit="1" customWidth="1"/>
    <col min="7" max="7" width="13.140625" style="200" bestFit="1" customWidth="1"/>
    <col min="8" max="8" width="12.140625" style="12" bestFit="1" customWidth="1"/>
    <col min="9" max="9" width="13.42578125" style="12" bestFit="1" customWidth="1"/>
    <col min="10" max="10" width="11.140625" style="12" bestFit="1" customWidth="1"/>
    <col min="11" max="11" width="5.140625" style="12" bestFit="1" customWidth="1"/>
    <col min="12" max="12" width="16.85546875" style="12" bestFit="1" customWidth="1"/>
    <col min="13" max="22" width="17.5703125" style="12" bestFit="1" customWidth="1"/>
    <col min="23" max="23" width="11.140625" style="12" bestFit="1" customWidth="1"/>
    <col min="24" max="25" width="15.140625" style="12" bestFit="1" customWidth="1"/>
    <col min="26" max="27" width="12.42578125" style="12" bestFit="1" customWidth="1"/>
    <col min="28" max="28" width="12.140625" style="12" bestFit="1" customWidth="1"/>
    <col min="29" max="30" width="15.85546875" style="12" bestFit="1" customWidth="1"/>
    <col min="31" max="31" width="13.140625" style="12" bestFit="1" customWidth="1"/>
    <col min="32" max="32" width="12.42578125" style="12" bestFit="1" customWidth="1"/>
    <col min="33" max="33" width="13.140625" style="12" bestFit="1" customWidth="1"/>
    <col min="34" max="35" width="16.5703125" style="12" bestFit="1" customWidth="1"/>
    <col min="36" max="36" width="13.85546875" style="12" bestFit="1" customWidth="1"/>
    <col min="37" max="37" width="12.42578125" style="12" bestFit="1" customWidth="1"/>
    <col min="38" max="38" width="13.85546875" style="12" bestFit="1" customWidth="1"/>
    <col min="39" max="39" width="13.42578125" style="12" bestFit="1" customWidth="1"/>
    <col min="40" max="40" width="26.85546875" style="12"/>
    <col min="41" max="41" width="5.140625" style="12" bestFit="1" customWidth="1"/>
    <col min="42" max="42" width="6.85546875" style="12" bestFit="1" customWidth="1"/>
    <col min="43" max="43" width="6.85546875" style="12" customWidth="1"/>
    <col min="44" max="45" width="18.42578125" style="12" bestFit="1" customWidth="1"/>
    <col min="46" max="61" width="18.85546875" style="12" bestFit="1" customWidth="1"/>
    <col min="62" max="16384" width="26.85546875" style="12"/>
  </cols>
  <sheetData>
    <row r="1" spans="1:61" x14ac:dyDescent="0.2">
      <c r="A1" s="1" t="s">
        <v>1230</v>
      </c>
      <c r="B1" s="12" t="s">
        <v>12</v>
      </c>
      <c r="G1" s="195"/>
      <c r="H1" s="196"/>
      <c r="I1" s="196"/>
      <c r="J1" s="196"/>
      <c r="K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F1" s="196"/>
      <c r="AK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</row>
    <row r="2" spans="1:61" x14ac:dyDescent="0.2">
      <c r="G2" s="195"/>
      <c r="H2" s="196"/>
      <c r="I2" s="196"/>
      <c r="J2" s="196"/>
      <c r="K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F2" s="196"/>
      <c r="AK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</row>
    <row r="3" spans="1:61" x14ac:dyDescent="0.2">
      <c r="G3" s="195"/>
      <c r="H3" s="196"/>
      <c r="I3" s="196"/>
      <c r="J3" s="196"/>
      <c r="K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F3" s="196"/>
      <c r="AK3" s="196"/>
      <c r="AO3" s="196"/>
      <c r="AP3" s="196"/>
      <c r="AQ3" s="196"/>
      <c r="AR3" s="196"/>
      <c r="AS3" s="196"/>
      <c r="AT3" s="196"/>
      <c r="AU3" s="196"/>
      <c r="AV3" s="196"/>
      <c r="AW3" s="196"/>
      <c r="AX3" s="196"/>
      <c r="AY3" s="196"/>
      <c r="AZ3" s="196"/>
      <c r="BA3" s="196"/>
      <c r="BB3" s="196"/>
      <c r="BC3" s="196"/>
      <c r="BD3" s="196"/>
      <c r="BE3" s="196"/>
      <c r="BF3" s="196"/>
      <c r="BG3" s="196"/>
      <c r="BH3" s="196"/>
      <c r="BI3" s="196"/>
    </row>
    <row r="4" spans="1:61" ht="17.25" customHeight="1" x14ac:dyDescent="0.2">
      <c r="F4" s="194" t="s">
        <v>1104</v>
      </c>
      <c r="G4" s="195"/>
      <c r="H4" s="196"/>
      <c r="I4" s="196"/>
      <c r="J4" s="196"/>
      <c r="K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F4" s="196"/>
      <c r="AK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</row>
    <row r="5" spans="1:61" ht="15.75" customHeight="1" x14ac:dyDescent="0.2">
      <c r="A5" s="175" t="s">
        <v>14</v>
      </c>
      <c r="B5" s="175" t="s">
        <v>7</v>
      </c>
      <c r="C5" s="175" t="s">
        <v>1231</v>
      </c>
      <c r="D5" s="175" t="s">
        <v>1106</v>
      </c>
      <c r="E5" s="175" t="s">
        <v>1232</v>
      </c>
      <c r="F5" s="175" t="s">
        <v>1233</v>
      </c>
      <c r="G5" s="175" t="s">
        <v>1234</v>
      </c>
      <c r="H5" s="175" t="s">
        <v>1235</v>
      </c>
      <c r="I5" s="175" t="s">
        <v>1866</v>
      </c>
      <c r="J5" s="175" t="s">
        <v>1237</v>
      </c>
      <c r="K5" s="175" t="s">
        <v>1864</v>
      </c>
      <c r="L5" s="242" t="s">
        <v>1873</v>
      </c>
      <c r="M5" s="175" t="s">
        <v>1874</v>
      </c>
      <c r="N5" s="175" t="s">
        <v>1875</v>
      </c>
      <c r="O5" s="175" t="s">
        <v>1876</v>
      </c>
      <c r="P5" s="175" t="s">
        <v>1877</v>
      </c>
      <c r="Q5" s="175" t="s">
        <v>1878</v>
      </c>
      <c r="R5" s="175" t="s">
        <v>1879</v>
      </c>
      <c r="S5" s="175" t="s">
        <v>1880</v>
      </c>
      <c r="T5" s="175" t="s">
        <v>1881</v>
      </c>
      <c r="U5" s="175" t="s">
        <v>1882</v>
      </c>
      <c r="V5" s="175" t="s">
        <v>1883</v>
      </c>
      <c r="W5" s="175" t="s">
        <v>1244</v>
      </c>
      <c r="X5" s="175" t="s">
        <v>1884</v>
      </c>
      <c r="Y5" s="175" t="s">
        <v>1885</v>
      </c>
      <c r="Z5" s="175" t="s">
        <v>1886</v>
      </c>
      <c r="AA5" s="175" t="s">
        <v>1887</v>
      </c>
      <c r="AB5" s="175" t="s">
        <v>1888</v>
      </c>
      <c r="AC5" s="175" t="s">
        <v>1889</v>
      </c>
      <c r="AD5" s="175" t="s">
        <v>1890</v>
      </c>
      <c r="AE5" s="175" t="s">
        <v>1891</v>
      </c>
      <c r="AF5" s="175" t="s">
        <v>1892</v>
      </c>
      <c r="AG5" s="175" t="s">
        <v>1893</v>
      </c>
      <c r="AH5" s="175" t="s">
        <v>1894</v>
      </c>
      <c r="AI5" s="175" t="s">
        <v>1895</v>
      </c>
      <c r="AJ5" s="175" t="s">
        <v>1896</v>
      </c>
      <c r="AK5" s="175" t="s">
        <v>1897</v>
      </c>
      <c r="AL5" s="175" t="s">
        <v>1898</v>
      </c>
      <c r="AM5" s="175" t="s">
        <v>1245</v>
      </c>
      <c r="AO5" s="196" t="s">
        <v>1867</v>
      </c>
      <c r="AP5" s="199" t="s">
        <v>1868</v>
      </c>
      <c r="AQ5" s="199"/>
      <c r="AR5" s="175" t="s">
        <v>1899</v>
      </c>
      <c r="AS5" s="175" t="s">
        <v>1900</v>
      </c>
      <c r="AT5" s="175" t="s">
        <v>1901</v>
      </c>
      <c r="AU5" s="175" t="s">
        <v>1902</v>
      </c>
      <c r="AV5" s="175" t="s">
        <v>1903</v>
      </c>
      <c r="AW5" s="175" t="s">
        <v>1904</v>
      </c>
      <c r="AX5" s="175" t="s">
        <v>1905</v>
      </c>
      <c r="AY5" s="175" t="s">
        <v>1906</v>
      </c>
      <c r="AZ5" s="175" t="s">
        <v>1907</v>
      </c>
      <c r="BA5" s="175" t="s">
        <v>1908</v>
      </c>
      <c r="BB5" s="175" t="s">
        <v>1909</v>
      </c>
      <c r="BC5" s="175" t="s">
        <v>1910</v>
      </c>
      <c r="BD5" s="175" t="s">
        <v>1911</v>
      </c>
      <c r="BE5" s="175" t="s">
        <v>1912</v>
      </c>
      <c r="BF5" s="175" t="s">
        <v>1913</v>
      </c>
      <c r="BG5" s="175" t="s">
        <v>1914</v>
      </c>
      <c r="BH5" s="175" t="s">
        <v>1915</v>
      </c>
      <c r="BI5" s="175" t="s">
        <v>1916</v>
      </c>
    </row>
    <row r="6" spans="1:61" x14ac:dyDescent="0.2">
      <c r="A6" s="186" t="s">
        <v>1917</v>
      </c>
      <c r="B6" s="186"/>
      <c r="C6" s="186"/>
      <c r="D6" s="186"/>
      <c r="E6" s="186"/>
      <c r="F6" s="186"/>
      <c r="G6" s="239"/>
      <c r="H6" s="186"/>
      <c r="I6" s="186"/>
      <c r="J6" s="186"/>
      <c r="K6" s="186"/>
      <c r="L6" s="243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186"/>
      <c r="BC6" s="186"/>
      <c r="BD6" s="186"/>
      <c r="BE6" s="186"/>
      <c r="BF6" s="186"/>
      <c r="BG6" s="186"/>
      <c r="BH6" s="186"/>
      <c r="BI6" s="186"/>
    </row>
    <row r="7" spans="1:61" x14ac:dyDescent="0.2">
      <c r="A7" s="178" t="s">
        <v>1228</v>
      </c>
      <c r="B7" s="178" t="s">
        <v>533</v>
      </c>
      <c r="C7" s="178" t="s">
        <v>534</v>
      </c>
      <c r="D7" s="178"/>
      <c r="E7" s="178" t="s">
        <v>136</v>
      </c>
      <c r="F7" s="178" t="s">
        <v>47</v>
      </c>
      <c r="G7" s="204">
        <v>2010</v>
      </c>
      <c r="H7" s="178">
        <v>30</v>
      </c>
      <c r="I7" s="355">
        <v>31.536000000000001</v>
      </c>
      <c r="J7" s="355">
        <v>0.34965034965034969</v>
      </c>
      <c r="K7" s="178">
        <v>0.1</v>
      </c>
      <c r="L7" s="356">
        <v>0</v>
      </c>
      <c r="M7" s="357">
        <v>6546.9994999999999</v>
      </c>
      <c r="N7" s="357">
        <v>3903.1781000000001</v>
      </c>
      <c r="O7" s="357">
        <v>3453.8020999999999</v>
      </c>
      <c r="P7" s="357">
        <v>3004.4261000000001</v>
      </c>
      <c r="Q7" s="357">
        <v>2839.3022000000001</v>
      </c>
      <c r="R7" s="357">
        <v>2674.1783999999998</v>
      </c>
      <c r="S7" s="357">
        <v>2596.4180000000001</v>
      </c>
      <c r="T7" s="357">
        <v>2558.6682999999998</v>
      </c>
      <c r="U7" s="357">
        <v>2540.0679</v>
      </c>
      <c r="V7" s="357">
        <v>2530.8353000000002</v>
      </c>
      <c r="W7" s="178">
        <v>10</v>
      </c>
      <c r="X7" s="178">
        <v>0</v>
      </c>
      <c r="Y7" s="355">
        <v>0.31357247061412835</v>
      </c>
      <c r="Z7" s="355">
        <v>0.31357247061412835</v>
      </c>
      <c r="AA7" s="355">
        <v>6.2714494122825676E-2</v>
      </c>
      <c r="AB7" s="355">
        <v>0</v>
      </c>
      <c r="AC7" s="355">
        <v>0.30607339523151467</v>
      </c>
      <c r="AD7" s="355">
        <v>0.30607339523151467</v>
      </c>
      <c r="AE7" s="355">
        <v>0.30607339523151467</v>
      </c>
      <c r="AF7" s="355">
        <v>6.1214679046302935E-2</v>
      </c>
      <c r="AG7" s="355">
        <v>0</v>
      </c>
      <c r="AH7" s="355">
        <v>0.30200089769518484</v>
      </c>
      <c r="AI7" s="355">
        <v>0.30200089769518484</v>
      </c>
      <c r="AJ7" s="355">
        <v>0.30200089769518484</v>
      </c>
      <c r="AK7" s="355">
        <v>6.0400179539036973E-2</v>
      </c>
      <c r="AL7" s="355">
        <v>0</v>
      </c>
      <c r="AM7" s="178">
        <v>0.15</v>
      </c>
      <c r="AO7" s="12">
        <v>2.86</v>
      </c>
      <c r="AP7" s="12">
        <v>1</v>
      </c>
      <c r="AR7" s="205"/>
      <c r="AS7" s="205"/>
      <c r="AT7" s="205"/>
      <c r="AU7" s="205"/>
      <c r="AV7" s="205"/>
      <c r="AW7" s="205"/>
      <c r="AX7" s="205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</row>
    <row r="8" spans="1:61" x14ac:dyDescent="0.2">
      <c r="A8" s="178" t="s">
        <v>1131</v>
      </c>
      <c r="B8" s="178" t="s">
        <v>533</v>
      </c>
      <c r="C8" s="178" t="s">
        <v>534</v>
      </c>
      <c r="D8" s="178"/>
      <c r="E8" s="178" t="s">
        <v>136</v>
      </c>
      <c r="F8" s="178" t="s">
        <v>47</v>
      </c>
      <c r="G8" s="204">
        <v>2010</v>
      </c>
      <c r="H8" s="178">
        <v>30</v>
      </c>
      <c r="I8" s="355">
        <v>31.536000000000001</v>
      </c>
      <c r="J8" s="355">
        <v>0.34965034965034969</v>
      </c>
      <c r="K8" s="178">
        <v>0.1</v>
      </c>
      <c r="L8" s="356">
        <v>2E-3</v>
      </c>
      <c r="M8" s="357">
        <v>6546.9994999999999</v>
      </c>
      <c r="N8" s="357">
        <v>3903.1781000000001</v>
      </c>
      <c r="O8" s="357">
        <v>3453.8020999999999</v>
      </c>
      <c r="P8" s="357">
        <v>3004.4261000000001</v>
      </c>
      <c r="Q8" s="357">
        <v>2839.3022000000001</v>
      </c>
      <c r="R8" s="357">
        <v>2674.1783999999998</v>
      </c>
      <c r="S8" s="357">
        <v>2596.4180000000001</v>
      </c>
      <c r="T8" s="357">
        <v>2558.6682999999998</v>
      </c>
      <c r="U8" s="357">
        <v>2540.0679</v>
      </c>
      <c r="V8" s="357">
        <v>2530.8353000000002</v>
      </c>
      <c r="W8" s="178">
        <v>10</v>
      </c>
      <c r="X8" s="178">
        <v>0</v>
      </c>
      <c r="Y8" s="355">
        <v>0.31735100022049006</v>
      </c>
      <c r="Z8" s="355">
        <v>0.31735100022049006</v>
      </c>
      <c r="AA8" s="355">
        <v>6.3470200044098021E-2</v>
      </c>
      <c r="AB8" s="355">
        <v>0</v>
      </c>
      <c r="AC8" s="355">
        <v>0.30541736829054811</v>
      </c>
      <c r="AD8" s="355">
        <v>0.30541736829054811</v>
      </c>
      <c r="AE8" s="355">
        <v>0.30541736829054811</v>
      </c>
      <c r="AF8" s="355">
        <v>6.1083473658109622E-2</v>
      </c>
      <c r="AG8" s="355">
        <v>0</v>
      </c>
      <c r="AH8" s="355">
        <v>0.29271621122891978</v>
      </c>
      <c r="AI8" s="355">
        <v>0.29271621122891978</v>
      </c>
      <c r="AJ8" s="355">
        <v>0.29271621122891978</v>
      </c>
      <c r="AK8" s="355">
        <v>5.8543242245783958E-2</v>
      </c>
      <c r="AL8" s="355">
        <v>0</v>
      </c>
      <c r="AM8" s="178">
        <v>0.15</v>
      </c>
      <c r="AO8" s="12">
        <v>2.86</v>
      </c>
      <c r="AP8" s="12">
        <v>1</v>
      </c>
      <c r="AR8" s="205">
        <v>7.1945835351661823E-3</v>
      </c>
      <c r="AS8" s="205">
        <v>0.10932800134881394</v>
      </c>
      <c r="AT8" s="205">
        <v>0.24496493227902819</v>
      </c>
      <c r="AU8" s="205">
        <v>0.43039234297918749</v>
      </c>
      <c r="AV8" s="205">
        <v>0.61581975367934683</v>
      </c>
      <c r="AW8" s="205">
        <v>0.80124716437950616</v>
      </c>
      <c r="AX8" s="205">
        <v>0.98667457507966549</v>
      </c>
      <c r="AY8" s="205">
        <v>1.1649074022446586</v>
      </c>
      <c r="AZ8" s="205">
        <v>1.2410068115960038</v>
      </c>
      <c r="BA8" s="205">
        <v>1.307223787714507</v>
      </c>
      <c r="BB8" s="205">
        <v>0.37640069035805945</v>
      </c>
      <c r="BC8" s="205">
        <v>0.64269246507195632</v>
      </c>
      <c r="BD8" s="205">
        <v>0.90976515408120195</v>
      </c>
      <c r="BE8" s="205">
        <v>1.1760569287950986</v>
      </c>
      <c r="BF8" s="205">
        <v>1.4431296178043442</v>
      </c>
      <c r="BG8" s="205">
        <v>1.7094213925182411</v>
      </c>
      <c r="BH8" s="205">
        <v>1.9764940815274865</v>
      </c>
      <c r="BI8" s="205">
        <v>2.2427858562413836</v>
      </c>
    </row>
    <row r="9" spans="1:61" x14ac:dyDescent="0.2">
      <c r="A9" s="178" t="s">
        <v>1134</v>
      </c>
      <c r="B9" s="178" t="s">
        <v>533</v>
      </c>
      <c r="C9" s="178" t="s">
        <v>534</v>
      </c>
      <c r="D9" s="178"/>
      <c r="E9" s="178" t="s">
        <v>136</v>
      </c>
      <c r="F9" s="178" t="s">
        <v>47</v>
      </c>
      <c r="G9" s="204">
        <v>2010</v>
      </c>
      <c r="H9" s="178">
        <v>30</v>
      </c>
      <c r="I9" s="355">
        <v>31.536000000000001</v>
      </c>
      <c r="J9" s="355">
        <v>0.34965034965034969</v>
      </c>
      <c r="K9" s="178">
        <v>0.1</v>
      </c>
      <c r="L9" s="356">
        <v>2E-3</v>
      </c>
      <c r="M9" s="357">
        <v>6546.9994999999999</v>
      </c>
      <c r="N9" s="357">
        <v>3903.1781000000001</v>
      </c>
      <c r="O9" s="357">
        <v>3453.8020999999999</v>
      </c>
      <c r="P9" s="357">
        <v>3004.4261000000001</v>
      </c>
      <c r="Q9" s="357">
        <v>2839.3022000000001</v>
      </c>
      <c r="R9" s="357">
        <v>2674.1783999999998</v>
      </c>
      <c r="S9" s="357">
        <v>2596.4180000000001</v>
      </c>
      <c r="T9" s="357">
        <v>2558.6682999999998</v>
      </c>
      <c r="U9" s="357">
        <v>2540.0679</v>
      </c>
      <c r="V9" s="357">
        <v>2530.8353000000002</v>
      </c>
      <c r="W9" s="178">
        <v>10</v>
      </c>
      <c r="X9" s="178">
        <v>0</v>
      </c>
      <c r="Y9" s="355">
        <v>0.29713463926757661</v>
      </c>
      <c r="Z9" s="355">
        <v>0.29713463926757661</v>
      </c>
      <c r="AA9" s="355">
        <v>5.9426927853515325E-2</v>
      </c>
      <c r="AB9" s="355">
        <v>0</v>
      </c>
      <c r="AC9" s="355">
        <v>0.30672516343634604</v>
      </c>
      <c r="AD9" s="355">
        <v>0.30672516343634604</v>
      </c>
      <c r="AE9" s="355">
        <v>0.30672516343634604</v>
      </c>
      <c r="AF9" s="355">
        <v>6.1345032687269208E-2</v>
      </c>
      <c r="AG9" s="355">
        <v>0</v>
      </c>
      <c r="AH9" s="355">
        <v>0.26137286823123029</v>
      </c>
      <c r="AI9" s="355">
        <v>0.26137286823123029</v>
      </c>
      <c r="AJ9" s="355">
        <v>0.26137286823123029</v>
      </c>
      <c r="AK9" s="355">
        <v>5.2274573646246061E-2</v>
      </c>
      <c r="AL9" s="355">
        <v>0</v>
      </c>
      <c r="AM9" s="178">
        <v>0.15</v>
      </c>
      <c r="AO9" s="12">
        <v>2.86</v>
      </c>
      <c r="AP9" s="12">
        <v>1</v>
      </c>
      <c r="AR9" s="205">
        <v>3.7523355129885777E-3</v>
      </c>
      <c r="AS9" s="205">
        <v>7.3448493282017149E-2</v>
      </c>
      <c r="AT9" s="205">
        <v>0.1382006415096666</v>
      </c>
      <c r="AU9" s="205">
        <v>0.20768833619464028</v>
      </c>
      <c r="AV9" s="205">
        <v>0.27717603087961395</v>
      </c>
      <c r="AW9" s="205">
        <v>0.34666372556458763</v>
      </c>
      <c r="AX9" s="205">
        <v>0.41615142024956131</v>
      </c>
      <c r="AY9" s="205">
        <v>0.4818867794215464</v>
      </c>
      <c r="AZ9" s="205">
        <v>0.47792598082450294</v>
      </c>
      <c r="BA9" s="205">
        <v>0.46631224805362592</v>
      </c>
      <c r="BB9" s="205">
        <v>0.25287266972808764</v>
      </c>
      <c r="BC9" s="205">
        <v>0.43177221407928656</v>
      </c>
      <c r="BD9" s="205">
        <v>0.61119639052535712</v>
      </c>
      <c r="BE9" s="205">
        <v>0.79009593487655594</v>
      </c>
      <c r="BF9" s="205">
        <v>0.9695201113226265</v>
      </c>
      <c r="BG9" s="205">
        <v>1.1484196556738255</v>
      </c>
      <c r="BH9" s="205">
        <v>1.3278438321198958</v>
      </c>
      <c r="BI9" s="205">
        <v>1.5067433764710947</v>
      </c>
    </row>
    <row r="10" spans="1:61" x14ac:dyDescent="0.2">
      <c r="A10" s="178" t="s">
        <v>412</v>
      </c>
      <c r="B10" s="178" t="s">
        <v>533</v>
      </c>
      <c r="C10" s="178" t="s">
        <v>534</v>
      </c>
      <c r="D10" s="178"/>
      <c r="E10" s="178" t="s">
        <v>136</v>
      </c>
      <c r="F10" s="178" t="s">
        <v>47</v>
      </c>
      <c r="G10" s="204">
        <v>2010</v>
      </c>
      <c r="H10" s="178">
        <v>30</v>
      </c>
      <c r="I10" s="355">
        <v>31.536000000000001</v>
      </c>
      <c r="J10" s="355">
        <v>0.34965034965034969</v>
      </c>
      <c r="K10" s="178">
        <v>0.1</v>
      </c>
      <c r="L10" s="356">
        <v>4.0000000000000002E-4</v>
      </c>
      <c r="M10" s="357">
        <v>6546.9994999999999</v>
      </c>
      <c r="N10" s="357">
        <v>3903.1781000000001</v>
      </c>
      <c r="O10" s="357">
        <v>3453.8020999999999</v>
      </c>
      <c r="P10" s="357">
        <v>3004.4261000000001</v>
      </c>
      <c r="Q10" s="357">
        <v>2839.3022000000001</v>
      </c>
      <c r="R10" s="357">
        <v>2674.1783999999998</v>
      </c>
      <c r="S10" s="357">
        <v>2596.4180000000001</v>
      </c>
      <c r="T10" s="357">
        <v>2558.6682999999998</v>
      </c>
      <c r="U10" s="357">
        <v>2540.0679</v>
      </c>
      <c r="V10" s="357">
        <v>2530.8353000000002</v>
      </c>
      <c r="W10" s="178">
        <v>10</v>
      </c>
      <c r="X10" s="178">
        <v>0</v>
      </c>
      <c r="Y10" s="355">
        <v>0.33039362066850508</v>
      </c>
      <c r="Z10" s="355">
        <v>0.33039362066850508</v>
      </c>
      <c r="AA10" s="355">
        <v>6.6078724133701014E-2</v>
      </c>
      <c r="AB10" s="355">
        <v>0</v>
      </c>
      <c r="AC10" s="355">
        <v>0.32440091699064305</v>
      </c>
      <c r="AD10" s="355">
        <v>0.32440091699064305</v>
      </c>
      <c r="AE10" s="355">
        <v>0.32440091699064305</v>
      </c>
      <c r="AF10" s="355">
        <v>6.4880183398128607E-2</v>
      </c>
      <c r="AG10" s="355">
        <v>0</v>
      </c>
      <c r="AH10" s="355">
        <v>0.34679381784356855</v>
      </c>
      <c r="AI10" s="355">
        <v>0.34679381784356855</v>
      </c>
      <c r="AJ10" s="355">
        <v>0.34679381784356855</v>
      </c>
      <c r="AK10" s="355">
        <v>6.9358763568713719E-2</v>
      </c>
      <c r="AL10" s="355">
        <v>0</v>
      </c>
      <c r="AM10" s="178">
        <v>0.15</v>
      </c>
      <c r="AO10" s="12">
        <v>2.86</v>
      </c>
      <c r="AP10" s="12">
        <v>1</v>
      </c>
      <c r="AR10" s="205">
        <v>1.1972253649811335E-3</v>
      </c>
      <c r="AS10" s="205">
        <v>9.3117528387421482E-3</v>
      </c>
      <c r="AT10" s="205">
        <v>1.7877615271523831E-2</v>
      </c>
      <c r="AU10" s="205">
        <v>2.4528867299196795E-2</v>
      </c>
      <c r="AV10" s="205">
        <v>3.118011932686976E-2</v>
      </c>
      <c r="AW10" s="205">
        <v>3.7831371354542724E-2</v>
      </c>
      <c r="AX10" s="205">
        <v>4.4482623382215689E-2</v>
      </c>
      <c r="AY10" s="205">
        <v>4.9936650044907521E-2</v>
      </c>
      <c r="AZ10" s="205">
        <v>4.7276149233838341E-2</v>
      </c>
      <c r="BA10" s="205">
        <v>4.2167162387180983E-2</v>
      </c>
      <c r="BB10" s="205">
        <v>3.2059034773383684E-2</v>
      </c>
      <c r="BC10" s="205">
        <v>5.4739804187748486E-2</v>
      </c>
      <c r="BD10" s="205">
        <v>7.7487086122390039E-2</v>
      </c>
      <c r="BE10" s="205">
        <v>0.10016785553675484</v>
      </c>
      <c r="BF10" s="205">
        <v>0.12291513747139636</v>
      </c>
      <c r="BG10" s="205">
        <v>0.14559590688576118</v>
      </c>
      <c r="BH10" s="205">
        <v>0.16834318882040269</v>
      </c>
      <c r="BI10" s="205">
        <v>0.1910239582347675</v>
      </c>
    </row>
    <row r="11" spans="1:61" x14ac:dyDescent="0.2">
      <c r="A11" s="178" t="s">
        <v>1137</v>
      </c>
      <c r="B11" s="178" t="s">
        <v>533</v>
      </c>
      <c r="C11" s="178" t="s">
        <v>534</v>
      </c>
      <c r="D11" s="178"/>
      <c r="E11" s="178" t="s">
        <v>136</v>
      </c>
      <c r="F11" s="178" t="s">
        <v>47</v>
      </c>
      <c r="G11" s="204">
        <v>2010</v>
      </c>
      <c r="H11" s="178">
        <v>30</v>
      </c>
      <c r="I11" s="355">
        <v>31.536000000000001</v>
      </c>
      <c r="J11" s="355">
        <v>0.34965034965034969</v>
      </c>
      <c r="K11" s="178">
        <v>0.1</v>
      </c>
      <c r="L11" s="356">
        <v>5.9999999999999995E-4</v>
      </c>
      <c r="M11" s="357">
        <v>6546.9994999999999</v>
      </c>
      <c r="N11" s="357">
        <v>3903.1781000000001</v>
      </c>
      <c r="O11" s="357">
        <v>3453.8020999999999</v>
      </c>
      <c r="P11" s="357">
        <v>3004.4261000000001</v>
      </c>
      <c r="Q11" s="357">
        <v>2839.3022000000001</v>
      </c>
      <c r="R11" s="357">
        <v>2674.1783999999998</v>
      </c>
      <c r="S11" s="357">
        <v>2596.4180000000001</v>
      </c>
      <c r="T11" s="357">
        <v>2558.6682999999998</v>
      </c>
      <c r="U11" s="357">
        <v>2540.0679</v>
      </c>
      <c r="V11" s="357">
        <v>2530.8353000000002</v>
      </c>
      <c r="W11" s="178">
        <v>10</v>
      </c>
      <c r="X11" s="178">
        <v>0</v>
      </c>
      <c r="Y11" s="355">
        <v>0.34379747607645139</v>
      </c>
      <c r="Z11" s="355">
        <v>0.34379747607645139</v>
      </c>
      <c r="AA11" s="355">
        <v>6.8759495215290276E-2</v>
      </c>
      <c r="AB11" s="355">
        <v>0</v>
      </c>
      <c r="AC11" s="355">
        <v>0.29466039144191863</v>
      </c>
      <c r="AD11" s="355">
        <v>0.29466039144191863</v>
      </c>
      <c r="AE11" s="355">
        <v>0.29466039144191863</v>
      </c>
      <c r="AF11" s="355">
        <v>5.8932078288383732E-2</v>
      </c>
      <c r="AG11" s="355">
        <v>0</v>
      </c>
      <c r="AH11" s="355">
        <v>0.36077416278414398</v>
      </c>
      <c r="AI11" s="355">
        <v>0.36077416278414398</v>
      </c>
      <c r="AJ11" s="355">
        <v>0.36077416278414398</v>
      </c>
      <c r="AK11" s="355">
        <v>7.2154832556828793E-2</v>
      </c>
      <c r="AL11" s="355">
        <v>0</v>
      </c>
      <c r="AM11" s="178">
        <v>0.15</v>
      </c>
      <c r="AO11" s="12">
        <v>2.86</v>
      </c>
      <c r="AP11" s="12">
        <v>1</v>
      </c>
      <c r="AR11" s="205">
        <v>1.7437956261474761E-3</v>
      </c>
      <c r="AS11" s="205">
        <v>0.3203455141446217</v>
      </c>
      <c r="AT11" s="205">
        <v>0.57042833115796643</v>
      </c>
      <c r="AU11" s="205">
        <v>1.0833093976719299</v>
      </c>
      <c r="AV11" s="205">
        <v>1.5961904641858933</v>
      </c>
      <c r="AW11" s="205">
        <v>2.1090715306998566</v>
      </c>
      <c r="AX11" s="205">
        <v>2.62195259721382</v>
      </c>
      <c r="AY11" s="205">
        <v>3.1330898681016359</v>
      </c>
      <c r="AZ11" s="205">
        <v>3.3256254204709776</v>
      </c>
      <c r="BA11" s="205">
        <v>3.7957449103088061</v>
      </c>
      <c r="BB11" s="205">
        <v>1.1029038415550547</v>
      </c>
      <c r="BC11" s="205">
        <v>1.8831739867215977</v>
      </c>
      <c r="BD11" s="205">
        <v>2.6657323141320313</v>
      </c>
      <c r="BE11" s="205">
        <v>3.4460024592985739</v>
      </c>
      <c r="BF11" s="205">
        <v>4.2285607867090071</v>
      </c>
      <c r="BG11" s="205">
        <v>5.0088309318755497</v>
      </c>
      <c r="BH11" s="205">
        <v>5.7913892592859826</v>
      </c>
      <c r="BI11" s="205">
        <v>6.5716594044525261</v>
      </c>
    </row>
    <row r="12" spans="1:61" x14ac:dyDescent="0.2">
      <c r="A12" s="178" t="s">
        <v>1139</v>
      </c>
      <c r="B12" s="178" t="s">
        <v>533</v>
      </c>
      <c r="C12" s="178" t="s">
        <v>534</v>
      </c>
      <c r="D12" s="178"/>
      <c r="E12" s="178" t="s">
        <v>136</v>
      </c>
      <c r="F12" s="178" t="s">
        <v>47</v>
      </c>
      <c r="G12" s="204">
        <v>2010</v>
      </c>
      <c r="H12" s="178">
        <v>30</v>
      </c>
      <c r="I12" s="355">
        <v>31.536000000000001</v>
      </c>
      <c r="J12" s="355">
        <v>0.34965034965034969</v>
      </c>
      <c r="K12" s="178">
        <v>0.1</v>
      </c>
      <c r="L12" s="356">
        <v>4.0000000000000001E-3</v>
      </c>
      <c r="M12" s="357">
        <v>6546.9994999999999</v>
      </c>
      <c r="N12" s="357">
        <v>3903.1781000000001</v>
      </c>
      <c r="O12" s="357">
        <v>3453.8020999999999</v>
      </c>
      <c r="P12" s="357">
        <v>3004.4261000000001</v>
      </c>
      <c r="Q12" s="357">
        <v>2839.3022000000001</v>
      </c>
      <c r="R12" s="357">
        <v>2674.1783999999998</v>
      </c>
      <c r="S12" s="357">
        <v>2596.4180000000001</v>
      </c>
      <c r="T12" s="357">
        <v>2558.6682999999998</v>
      </c>
      <c r="U12" s="357">
        <v>2540.0679</v>
      </c>
      <c r="V12" s="357">
        <v>2530.8353000000002</v>
      </c>
      <c r="W12" s="178">
        <v>10</v>
      </c>
      <c r="X12" s="178">
        <v>0</v>
      </c>
      <c r="Y12" s="355">
        <v>0.34054374080256677</v>
      </c>
      <c r="Z12" s="355">
        <v>0.34054374080256677</v>
      </c>
      <c r="AA12" s="355">
        <v>6.8108748160513363E-2</v>
      </c>
      <c r="AB12" s="355">
        <v>0</v>
      </c>
      <c r="AC12" s="355">
        <v>0.30737100997881689</v>
      </c>
      <c r="AD12" s="355">
        <v>0.30737100997881689</v>
      </c>
      <c r="AE12" s="355">
        <v>0.30737100997881689</v>
      </c>
      <c r="AF12" s="355">
        <v>6.1474201995763381E-2</v>
      </c>
      <c r="AG12" s="355">
        <v>0</v>
      </c>
      <c r="AH12" s="355">
        <v>0.32128123658006663</v>
      </c>
      <c r="AI12" s="355">
        <v>0.32128123658006663</v>
      </c>
      <c r="AJ12" s="355">
        <v>0.32128123658006663</v>
      </c>
      <c r="AK12" s="355">
        <v>6.4256247316013329E-2</v>
      </c>
      <c r="AL12" s="355">
        <v>0</v>
      </c>
      <c r="AM12" s="178">
        <v>0.15</v>
      </c>
      <c r="AO12" s="12">
        <v>2.86</v>
      </c>
      <c r="AP12" s="12">
        <v>1</v>
      </c>
      <c r="AR12" s="205">
        <v>1.2993032924751598E-2</v>
      </c>
      <c r="AS12" s="205">
        <v>0.17523498352461039</v>
      </c>
      <c r="AT12" s="205">
        <v>0.47194745859662995</v>
      </c>
      <c r="AU12" s="205">
        <v>0.89934985743714302</v>
      </c>
      <c r="AV12" s="205">
        <v>1.3267522562776561</v>
      </c>
      <c r="AW12" s="205">
        <v>1.7541546551181693</v>
      </c>
      <c r="AX12" s="205">
        <v>2.1815570539586822</v>
      </c>
      <c r="AY12" s="205">
        <v>2.5959664198744434</v>
      </c>
      <c r="AZ12" s="205">
        <v>2.848133835190346</v>
      </c>
      <c r="BA12" s="205">
        <v>3.1386940227732558</v>
      </c>
      <c r="BB12" s="205">
        <v>0.60330901470615872</v>
      </c>
      <c r="BC12" s="205">
        <v>1.0301313674339598</v>
      </c>
      <c r="BD12" s="205">
        <v>1.4582053986155081</v>
      </c>
      <c r="BE12" s="205">
        <v>1.8850277513433091</v>
      </c>
      <c r="BF12" s="205">
        <v>2.3131017825248574</v>
      </c>
      <c r="BG12" s="205">
        <v>2.7399241352526587</v>
      </c>
      <c r="BH12" s="205">
        <v>3.1679981664342067</v>
      </c>
      <c r="BI12" s="205">
        <v>3.594820519162008</v>
      </c>
    </row>
    <row r="13" spans="1:61" x14ac:dyDescent="0.2">
      <c r="A13" s="178" t="s">
        <v>27</v>
      </c>
      <c r="B13" s="178"/>
      <c r="C13" s="178"/>
      <c r="D13" s="178"/>
      <c r="E13" s="178"/>
      <c r="F13" s="178"/>
      <c r="G13" s="204"/>
      <c r="H13" s="178"/>
      <c r="I13" s="178"/>
      <c r="J13" s="178"/>
      <c r="K13" s="178"/>
      <c r="L13" s="249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R13" s="205">
        <v>2.6880972964034966E-2</v>
      </c>
      <c r="AS13" s="205">
        <v>0.68766874513880538</v>
      </c>
      <c r="AT13" s="205">
        <v>1.4434189788148148</v>
      </c>
      <c r="AU13" s="205">
        <v>2.6452688015820973</v>
      </c>
      <c r="AV13" s="205">
        <v>3.8471186243493802</v>
      </c>
      <c r="AW13" s="205">
        <v>5.0489684471166623</v>
      </c>
      <c r="AX13" s="205">
        <v>6.2508182698839452</v>
      </c>
      <c r="AY13" s="205">
        <v>7.4257871196871914</v>
      </c>
      <c r="AZ13" s="205">
        <v>7.9399681973156682</v>
      </c>
      <c r="BA13" s="205">
        <v>8.7501421312373751</v>
      </c>
      <c r="BB13" s="205">
        <v>2.3675452511207444</v>
      </c>
      <c r="BC13" s="205">
        <v>4.0425098374945492</v>
      </c>
      <c r="BD13" s="205">
        <v>5.7223863434764883</v>
      </c>
      <c r="BE13" s="205">
        <v>7.3973509298502931</v>
      </c>
      <c r="BF13" s="205">
        <v>9.0772274358322314</v>
      </c>
      <c r="BG13" s="205">
        <v>10.752192022206037</v>
      </c>
      <c r="BH13" s="205">
        <v>12.432068528187973</v>
      </c>
      <c r="BI13" s="205">
        <v>14.10703311456178</v>
      </c>
    </row>
    <row r="14" spans="1:61" x14ac:dyDescent="0.2">
      <c r="A14" s="178" t="s">
        <v>27</v>
      </c>
      <c r="B14" s="178"/>
      <c r="C14" s="178"/>
      <c r="D14" s="178"/>
      <c r="E14" s="178"/>
      <c r="F14" s="178"/>
      <c r="G14" s="204"/>
      <c r="H14" s="178"/>
      <c r="I14" s="178"/>
      <c r="J14" s="178"/>
      <c r="K14" s="178"/>
      <c r="L14" s="249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  <c r="AL14" s="178"/>
      <c r="AM14" s="178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  <c r="BI14" s="205"/>
    </row>
    <row r="22" spans="7:7" x14ac:dyDescent="0.2">
      <c r="G22" s="200" t="s">
        <v>1918</v>
      </c>
    </row>
  </sheetData>
  <pageMargins left="0.75" right="0.75" top="1" bottom="1" header="0.5" footer="0.5"/>
  <pageSetup paperSize="9" orientation="landscape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7E17A-00AC-45BF-BC53-D032837EEA05}">
  <sheetPr>
    <tabColor rgb="FFFFC000"/>
  </sheetPr>
  <dimension ref="A1:CC8"/>
  <sheetViews>
    <sheetView workbookViewId="0">
      <selection sqref="A1:CC8"/>
    </sheetView>
  </sheetViews>
  <sheetFormatPr defaultRowHeight="12.75" x14ac:dyDescent="0.2"/>
  <cols>
    <col min="1" max="1" width="16.140625" bestFit="1" customWidth="1"/>
    <col min="2" max="2" width="14.42578125" bestFit="1" customWidth="1"/>
    <col min="3" max="3" width="31.5703125" bestFit="1" customWidth="1"/>
    <col min="4" max="4" width="8.140625" bestFit="1" customWidth="1"/>
    <col min="5" max="5" width="11.5703125" bestFit="1" customWidth="1"/>
    <col min="6" max="6" width="10.42578125" bestFit="1" customWidth="1"/>
  </cols>
  <sheetData>
    <row r="1" spans="1:81" s="267" customFormat="1" x14ac:dyDescent="0.2">
      <c r="A1" s="266" t="s">
        <v>1230</v>
      </c>
      <c r="B1" s="267" t="s">
        <v>22</v>
      </c>
      <c r="G1" s="268"/>
      <c r="H1" s="268"/>
      <c r="I1" s="269"/>
      <c r="J1" s="270"/>
      <c r="K1" s="270"/>
      <c r="Q1" s="271"/>
      <c r="R1" s="271" t="s">
        <v>1131</v>
      </c>
      <c r="S1" s="271" t="s">
        <v>1134</v>
      </c>
      <c r="T1" s="271" t="s">
        <v>412</v>
      </c>
      <c r="U1" s="271" t="s">
        <v>1137</v>
      </c>
      <c r="V1" s="271" t="s">
        <v>1139</v>
      </c>
      <c r="W1" s="271" t="s">
        <v>1131</v>
      </c>
      <c r="X1" s="271" t="s">
        <v>1134</v>
      </c>
      <c r="Y1" s="271" t="s">
        <v>412</v>
      </c>
      <c r="Z1" s="271" t="s">
        <v>1137</v>
      </c>
      <c r="AA1" s="271" t="s">
        <v>1139</v>
      </c>
      <c r="AB1" s="271" t="s">
        <v>1131</v>
      </c>
      <c r="AC1" s="271" t="s">
        <v>1134</v>
      </c>
      <c r="AD1" s="271" t="s">
        <v>412</v>
      </c>
      <c r="AE1" s="271" t="s">
        <v>1137</v>
      </c>
      <c r="AF1" s="271" t="s">
        <v>1139</v>
      </c>
      <c r="AG1" s="271" t="s">
        <v>1131</v>
      </c>
      <c r="AH1" s="271" t="s">
        <v>1134</v>
      </c>
      <c r="AI1" s="271" t="s">
        <v>412</v>
      </c>
      <c r="AJ1" s="271" t="s">
        <v>1137</v>
      </c>
      <c r="AK1" s="271" t="s">
        <v>1139</v>
      </c>
      <c r="AL1" s="271" t="s">
        <v>1131</v>
      </c>
      <c r="AM1" s="271" t="s">
        <v>1134</v>
      </c>
      <c r="AN1" s="271" t="s">
        <v>412</v>
      </c>
      <c r="AO1" s="271" t="s">
        <v>1137</v>
      </c>
      <c r="AP1" s="271" t="s">
        <v>1139</v>
      </c>
      <c r="AQ1" s="271" t="s">
        <v>1131</v>
      </c>
      <c r="AR1" s="271" t="s">
        <v>1134</v>
      </c>
      <c r="AS1" s="271" t="s">
        <v>412</v>
      </c>
      <c r="AT1" s="271" t="s">
        <v>1137</v>
      </c>
      <c r="AU1" s="271" t="s">
        <v>1139</v>
      </c>
      <c r="AV1" s="271" t="s">
        <v>1131</v>
      </c>
      <c r="AW1" s="271" t="s">
        <v>1134</v>
      </c>
      <c r="AX1" s="271" t="s">
        <v>412</v>
      </c>
      <c r="AY1" s="271" t="s">
        <v>1137</v>
      </c>
      <c r="AZ1" s="271" t="s">
        <v>1139</v>
      </c>
      <c r="BA1" s="271" t="s">
        <v>1131</v>
      </c>
      <c r="BB1" s="271" t="s">
        <v>1134</v>
      </c>
      <c r="BC1" s="271" t="s">
        <v>412</v>
      </c>
      <c r="BD1" s="271" t="s">
        <v>1137</v>
      </c>
      <c r="BE1" s="271" t="s">
        <v>1139</v>
      </c>
      <c r="BF1" s="271"/>
      <c r="BG1" s="268"/>
      <c r="BH1" s="268"/>
      <c r="BI1" s="268"/>
      <c r="BJ1" s="268"/>
      <c r="BK1" s="268"/>
      <c r="BL1" s="271" t="s">
        <v>1131</v>
      </c>
      <c r="BM1" s="271" t="s">
        <v>1134</v>
      </c>
      <c r="BN1" s="271" t="s">
        <v>412</v>
      </c>
      <c r="BO1" s="271" t="s">
        <v>1137</v>
      </c>
      <c r="BP1" s="271" t="s">
        <v>1139</v>
      </c>
      <c r="BQ1" s="271"/>
      <c r="BR1" s="271"/>
      <c r="BS1" s="271"/>
      <c r="BT1" s="271"/>
      <c r="BU1" s="271"/>
      <c r="BV1" s="271"/>
      <c r="BW1" s="271"/>
      <c r="BX1" s="271"/>
      <c r="BY1" s="271"/>
      <c r="BZ1" s="268"/>
      <c r="CA1" s="268"/>
      <c r="CB1" s="269"/>
      <c r="CC1" s="269"/>
    </row>
    <row r="2" spans="1:81" s="267" customFormat="1" x14ac:dyDescent="0.2">
      <c r="C2" s="272"/>
      <c r="G2" s="268"/>
      <c r="H2" s="268"/>
      <c r="I2" s="269"/>
      <c r="J2" s="270"/>
      <c r="K2" s="270"/>
      <c r="BG2" s="268"/>
      <c r="BH2" s="268"/>
      <c r="BI2" s="268"/>
      <c r="BJ2" s="268"/>
      <c r="BK2" s="268"/>
      <c r="BL2" s="268"/>
      <c r="BM2" s="268"/>
      <c r="BN2" s="268"/>
      <c r="BO2" s="268"/>
      <c r="BP2" s="268"/>
      <c r="BQ2" s="268"/>
      <c r="BR2" s="268"/>
      <c r="BS2" s="268"/>
      <c r="BT2" s="268"/>
      <c r="BU2" s="268"/>
      <c r="BV2" s="268"/>
      <c r="BW2" s="268"/>
      <c r="BX2" s="268"/>
      <c r="BZ2" s="268"/>
      <c r="CA2" s="268"/>
      <c r="CB2" s="269"/>
      <c r="CC2" s="269"/>
    </row>
    <row r="3" spans="1:81" s="267" customFormat="1" x14ac:dyDescent="0.2">
      <c r="C3" s="272"/>
      <c r="G3" s="268"/>
      <c r="H3" s="268"/>
      <c r="I3" s="269"/>
      <c r="J3" s="270"/>
      <c r="K3" s="270"/>
      <c r="BG3" s="268"/>
      <c r="BH3" s="268"/>
      <c r="BI3" s="268"/>
      <c r="BJ3" s="268"/>
      <c r="BK3" s="268"/>
      <c r="BL3" s="268"/>
      <c r="BM3" s="268"/>
      <c r="BN3" s="268"/>
      <c r="BO3" s="268"/>
      <c r="BP3" s="268"/>
      <c r="BQ3" s="268"/>
      <c r="BR3" s="268"/>
      <c r="BS3" s="268"/>
      <c r="BT3" s="268"/>
      <c r="BU3" s="268"/>
      <c r="BV3" s="268"/>
      <c r="BW3" s="268"/>
      <c r="BX3" s="268"/>
      <c r="BZ3" s="268"/>
      <c r="CA3" s="268"/>
      <c r="CB3" s="269"/>
      <c r="CC3" s="269"/>
    </row>
    <row r="4" spans="1:81" s="267" customFormat="1" x14ac:dyDescent="0.2">
      <c r="C4" s="272"/>
      <c r="F4" s="194" t="s">
        <v>1104</v>
      </c>
      <c r="G4" s="268"/>
      <c r="H4" s="268"/>
      <c r="I4" s="269"/>
      <c r="J4" s="270"/>
      <c r="K4" s="270"/>
      <c r="BG4" s="268"/>
      <c r="BH4" s="268"/>
      <c r="BI4" s="268"/>
      <c r="BJ4" s="268"/>
      <c r="BK4" s="268"/>
      <c r="BL4" s="268"/>
      <c r="BM4" s="268"/>
      <c r="BN4" s="268"/>
      <c r="BO4" s="268"/>
      <c r="BP4" s="268"/>
      <c r="BQ4" s="268"/>
      <c r="BR4" s="268"/>
      <c r="BS4" s="268"/>
      <c r="BT4" s="268"/>
      <c r="BU4" s="268"/>
      <c r="BV4" s="268"/>
      <c r="BW4" s="268"/>
      <c r="BX4" s="268"/>
      <c r="BZ4" s="268"/>
      <c r="CA4" s="268"/>
      <c r="CB4" s="269"/>
      <c r="CC4" s="269"/>
    </row>
    <row r="5" spans="1:81" s="268" customFormat="1" x14ac:dyDescent="0.2">
      <c r="A5" s="175" t="s">
        <v>14</v>
      </c>
      <c r="B5" s="175" t="s">
        <v>7</v>
      </c>
      <c r="C5" s="175" t="s">
        <v>1231</v>
      </c>
      <c r="D5" s="175" t="s">
        <v>1106</v>
      </c>
      <c r="E5" s="175" t="s">
        <v>1232</v>
      </c>
      <c r="F5" s="175" t="s">
        <v>1233</v>
      </c>
      <c r="G5" s="175" t="s">
        <v>1234</v>
      </c>
      <c r="H5" s="175" t="s">
        <v>1235</v>
      </c>
      <c r="I5" s="175" t="s">
        <v>1866</v>
      </c>
      <c r="J5" s="273" t="s">
        <v>1245</v>
      </c>
      <c r="K5" s="273" t="s">
        <v>1237</v>
      </c>
      <c r="L5" s="175" t="s">
        <v>1238</v>
      </c>
      <c r="M5" s="175" t="s">
        <v>1874</v>
      </c>
      <c r="N5" s="175" t="s">
        <v>1883</v>
      </c>
      <c r="O5" s="175" t="s">
        <v>1244</v>
      </c>
      <c r="P5" s="175" t="s">
        <v>1863</v>
      </c>
      <c r="Q5" s="175" t="s">
        <v>1865</v>
      </c>
      <c r="R5" s="175" t="s">
        <v>1246</v>
      </c>
      <c r="S5" s="175" t="s">
        <v>1247</v>
      </c>
      <c r="T5" s="175" t="s">
        <v>1248</v>
      </c>
      <c r="U5" s="175" t="s">
        <v>1249</v>
      </c>
      <c r="V5" s="175" t="s">
        <v>1250</v>
      </c>
      <c r="W5" s="175" t="s">
        <v>1251</v>
      </c>
      <c r="X5" s="175" t="s">
        <v>1252</v>
      </c>
      <c r="Y5" s="175" t="s">
        <v>1253</v>
      </c>
      <c r="Z5" s="175" t="s">
        <v>1254</v>
      </c>
      <c r="AA5" s="175" t="s">
        <v>1255</v>
      </c>
      <c r="AB5" s="175" t="s">
        <v>1256</v>
      </c>
      <c r="AC5" s="175" t="s">
        <v>1257</v>
      </c>
      <c r="AD5" s="175" t="s">
        <v>1258</v>
      </c>
      <c r="AE5" s="175" t="s">
        <v>1259</v>
      </c>
      <c r="AF5" s="175" t="s">
        <v>1260</v>
      </c>
      <c r="AG5" s="175" t="s">
        <v>1919</v>
      </c>
      <c r="AH5" s="175" t="s">
        <v>1920</v>
      </c>
      <c r="AI5" s="175" t="s">
        <v>1921</v>
      </c>
      <c r="AJ5" s="175" t="s">
        <v>1922</v>
      </c>
      <c r="AK5" s="175" t="s">
        <v>1923</v>
      </c>
      <c r="AL5" s="175" t="s">
        <v>1924</v>
      </c>
      <c r="AM5" s="175" t="s">
        <v>1925</v>
      </c>
      <c r="AN5" s="175" t="s">
        <v>1926</v>
      </c>
      <c r="AO5" s="175" t="s">
        <v>1927</v>
      </c>
      <c r="AP5" s="175" t="s">
        <v>1928</v>
      </c>
      <c r="AQ5" s="175" t="s">
        <v>1929</v>
      </c>
      <c r="AR5" s="175" t="s">
        <v>1930</v>
      </c>
      <c r="AS5" s="175" t="s">
        <v>1931</v>
      </c>
      <c r="AT5" s="175" t="s">
        <v>1932</v>
      </c>
      <c r="AU5" s="175" t="s">
        <v>1933</v>
      </c>
      <c r="AV5" s="175" t="s">
        <v>1934</v>
      </c>
      <c r="AW5" s="175" t="s">
        <v>1935</v>
      </c>
      <c r="AX5" s="175" t="s">
        <v>1936</v>
      </c>
      <c r="AY5" s="175" t="s">
        <v>1937</v>
      </c>
      <c r="AZ5" s="175" t="s">
        <v>1938</v>
      </c>
      <c r="BA5" s="175" t="s">
        <v>1939</v>
      </c>
      <c r="BB5" s="175" t="s">
        <v>1940</v>
      </c>
      <c r="BC5" s="175" t="s">
        <v>1941</v>
      </c>
      <c r="BD5" s="175" t="s">
        <v>1942</v>
      </c>
      <c r="BE5" s="175" t="s">
        <v>1943</v>
      </c>
      <c r="BF5" s="271"/>
      <c r="BG5" s="175" t="s">
        <v>1944</v>
      </c>
      <c r="BH5" s="175" t="s">
        <v>1945</v>
      </c>
      <c r="BI5" s="175" t="s">
        <v>1946</v>
      </c>
      <c r="BJ5" s="175" t="s">
        <v>1947</v>
      </c>
      <c r="BK5" s="175" t="s">
        <v>1948</v>
      </c>
      <c r="BL5" s="175" t="s">
        <v>1949</v>
      </c>
      <c r="BM5" s="175" t="s">
        <v>1950</v>
      </c>
      <c r="BN5" s="175" t="s">
        <v>1951</v>
      </c>
      <c r="BO5" s="175" t="s">
        <v>1952</v>
      </c>
      <c r="BP5" s="175" t="s">
        <v>1953</v>
      </c>
      <c r="BQ5" s="175" t="s">
        <v>1954</v>
      </c>
      <c r="BR5" s="175" t="s">
        <v>1955</v>
      </c>
      <c r="BS5" s="175" t="s">
        <v>1956</v>
      </c>
      <c r="BT5" s="175" t="s">
        <v>1957</v>
      </c>
      <c r="BU5" s="175" t="s">
        <v>1958</v>
      </c>
      <c r="BV5" s="175" t="s">
        <v>1959</v>
      </c>
      <c r="BW5" s="175" t="s">
        <v>1960</v>
      </c>
      <c r="BX5" s="175" t="s">
        <v>1961</v>
      </c>
      <c r="BY5" s="271"/>
      <c r="BZ5" s="175" t="s">
        <v>1962</v>
      </c>
      <c r="CA5" s="175" t="s">
        <v>1279</v>
      </c>
      <c r="CB5" s="175" t="s">
        <v>1867</v>
      </c>
      <c r="CC5" s="175" t="s">
        <v>1868</v>
      </c>
    </row>
    <row r="6" spans="1:81" s="268" customFormat="1" x14ac:dyDescent="0.2">
      <c r="A6" s="274" t="s">
        <v>1963</v>
      </c>
      <c r="B6" s="275"/>
      <c r="C6" s="276"/>
      <c r="D6" s="275"/>
      <c r="E6" s="275"/>
      <c r="F6" s="275"/>
      <c r="G6" s="277"/>
      <c r="H6" s="277"/>
      <c r="I6" s="278"/>
      <c r="J6" s="279"/>
      <c r="K6" s="279"/>
      <c r="L6" s="275"/>
      <c r="M6" s="275"/>
      <c r="N6" s="277" t="s">
        <v>1964</v>
      </c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P6" s="275"/>
      <c r="AQ6" s="275"/>
      <c r="AR6" s="275"/>
      <c r="AS6" s="275"/>
      <c r="AT6" s="275"/>
      <c r="AU6" s="275"/>
      <c r="AV6" s="275"/>
      <c r="AW6" s="275"/>
      <c r="AX6" s="275"/>
      <c r="AY6" s="275"/>
      <c r="AZ6" s="275"/>
      <c r="BA6" s="280" t="s">
        <v>1964</v>
      </c>
      <c r="BB6" s="280" t="s">
        <v>1964</v>
      </c>
      <c r="BC6" s="280" t="s">
        <v>1964</v>
      </c>
      <c r="BD6" s="280" t="s">
        <v>1964</v>
      </c>
      <c r="BE6" s="280" t="s">
        <v>1964</v>
      </c>
      <c r="BG6" s="277"/>
      <c r="BH6" s="277"/>
      <c r="BI6" s="277" t="s">
        <v>1964</v>
      </c>
      <c r="BJ6" s="277"/>
      <c r="BK6" s="277" t="s">
        <v>1964</v>
      </c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Z6" s="277"/>
      <c r="CA6" s="277" t="s">
        <v>1964</v>
      </c>
      <c r="CB6" s="278"/>
      <c r="CC6" s="278"/>
    </row>
    <row r="7" spans="1:81" s="268" customFormat="1" x14ac:dyDescent="0.2">
      <c r="A7" s="281" t="s">
        <v>412</v>
      </c>
      <c r="B7" s="282" t="s">
        <v>413</v>
      </c>
      <c r="C7" s="282" t="s">
        <v>414</v>
      </c>
      <c r="D7" s="282" t="s">
        <v>1965</v>
      </c>
      <c r="E7" s="282" t="s">
        <v>55</v>
      </c>
      <c r="F7" s="282" t="s">
        <v>72</v>
      </c>
      <c r="G7" s="283">
        <v>2010</v>
      </c>
      <c r="H7" s="283">
        <v>25</v>
      </c>
      <c r="I7" s="284">
        <v>1</v>
      </c>
      <c r="J7" s="285">
        <v>0.18</v>
      </c>
      <c r="K7" s="285">
        <v>0.77</v>
      </c>
      <c r="L7" s="285"/>
      <c r="M7" s="286">
        <v>1.7907914315057551</v>
      </c>
      <c r="N7" s="286">
        <v>1.7907914315057551</v>
      </c>
      <c r="O7" s="285">
        <v>1.6496724941341814E-2</v>
      </c>
      <c r="P7" s="287"/>
      <c r="Q7" s="285">
        <v>0.28000000000000003</v>
      </c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 t="s">
        <v>1964</v>
      </c>
      <c r="BB7" s="288" t="s">
        <v>1964</v>
      </c>
      <c r="BC7" s="288" t="s">
        <v>1964</v>
      </c>
      <c r="BD7" s="288" t="s">
        <v>1964</v>
      </c>
      <c r="BE7" s="288" t="s">
        <v>1964</v>
      </c>
      <c r="BG7" s="286">
        <v>0</v>
      </c>
      <c r="BH7" s="286">
        <v>0</v>
      </c>
      <c r="BI7" s="286">
        <v>0</v>
      </c>
      <c r="BJ7" s="286">
        <v>0</v>
      </c>
      <c r="BK7" s="286">
        <v>0</v>
      </c>
      <c r="BL7" s="288">
        <v>0</v>
      </c>
      <c r="BM7" s="288">
        <v>0</v>
      </c>
      <c r="BN7" s="288">
        <v>0</v>
      </c>
      <c r="BO7" s="288">
        <v>0</v>
      </c>
      <c r="BP7" s="288">
        <v>0</v>
      </c>
      <c r="BQ7" s="288">
        <v>0</v>
      </c>
      <c r="BR7" s="288">
        <v>0</v>
      </c>
      <c r="BS7" s="288">
        <v>0</v>
      </c>
      <c r="BT7" s="288">
        <v>0</v>
      </c>
      <c r="BU7" s="288">
        <v>0</v>
      </c>
      <c r="BV7" s="288">
        <v>0</v>
      </c>
      <c r="BW7" s="288">
        <v>0</v>
      </c>
      <c r="BX7" s="288">
        <v>0</v>
      </c>
      <c r="BZ7" s="289"/>
      <c r="CA7" s="283" t="s">
        <v>1964</v>
      </c>
      <c r="CB7" s="290">
        <v>1.2987012987012987</v>
      </c>
      <c r="CC7" s="291">
        <v>1</v>
      </c>
    </row>
    <row r="8" spans="1:81" s="268" customFormat="1" x14ac:dyDescent="0.2">
      <c r="A8" s="281" t="s">
        <v>412</v>
      </c>
      <c r="B8" s="282" t="s">
        <v>415</v>
      </c>
      <c r="C8" s="282" t="s">
        <v>416</v>
      </c>
      <c r="D8" s="282" t="s">
        <v>1965</v>
      </c>
      <c r="E8" s="282" t="s">
        <v>52</v>
      </c>
      <c r="F8" s="282" t="s">
        <v>70</v>
      </c>
      <c r="G8" s="283">
        <v>2010</v>
      </c>
      <c r="H8" s="283">
        <v>25</v>
      </c>
      <c r="I8" s="284">
        <v>1</v>
      </c>
      <c r="J8" s="285">
        <v>0.18</v>
      </c>
      <c r="K8" s="285">
        <v>0.73000000000000009</v>
      </c>
      <c r="L8" s="285"/>
      <c r="M8" s="285">
        <v>2.5215837627460433</v>
      </c>
      <c r="N8" s="285">
        <v>2.5215837627460433</v>
      </c>
      <c r="O8" s="285">
        <v>7.5777046294851144E-2</v>
      </c>
      <c r="P8" s="287"/>
      <c r="Q8" s="285">
        <v>0.28000000000000003</v>
      </c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8"/>
      <c r="BA8" s="288" t="s">
        <v>1964</v>
      </c>
      <c r="BB8" s="288" t="s">
        <v>1964</v>
      </c>
      <c r="BC8" s="288" t="s">
        <v>1964</v>
      </c>
      <c r="BD8" s="288" t="s">
        <v>1964</v>
      </c>
      <c r="BE8" s="288" t="s">
        <v>1964</v>
      </c>
      <c r="BG8" s="286"/>
      <c r="BH8" s="286">
        <v>0</v>
      </c>
      <c r="BI8" s="286">
        <v>0</v>
      </c>
      <c r="BJ8" s="286">
        <v>0</v>
      </c>
      <c r="BK8" s="286">
        <v>0</v>
      </c>
      <c r="BL8" s="288">
        <v>0</v>
      </c>
      <c r="BM8" s="288">
        <v>0</v>
      </c>
      <c r="BN8" s="288">
        <v>0</v>
      </c>
      <c r="BO8" s="288">
        <v>0</v>
      </c>
      <c r="BP8" s="288">
        <v>0</v>
      </c>
      <c r="BQ8" s="288"/>
      <c r="BR8" s="288"/>
      <c r="BS8" s="288"/>
      <c r="BT8" s="288"/>
      <c r="BU8" s="288"/>
      <c r="BV8" s="288"/>
      <c r="BW8" s="288"/>
      <c r="BX8" s="288"/>
      <c r="BZ8" s="283"/>
      <c r="CA8" s="283" t="s">
        <v>1964</v>
      </c>
      <c r="CB8" s="290">
        <v>1.3698630136986301</v>
      </c>
      <c r="CC8" s="291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21F51B03-A698-4F04-A93B-8B3606C6DA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C5FD7-312C-45F4-95F9-21B1CABBD1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6C5B1A-A870-4159-9D10-A6EDEF972CE0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4.xml><?xml version="1.0" encoding="utf-8"?>
<ds:datastoreItem xmlns:ds="http://schemas.openxmlformats.org/officeDocument/2006/customXml" ds:itemID="{4BC0A64B-69FB-45E9-88C7-313725B2BF61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Commodities</vt:lpstr>
      <vt:lpstr>Technologies</vt:lpstr>
      <vt:lpstr>CommData_DMDH2O</vt:lpstr>
      <vt:lpstr>TechData_DMD</vt:lpstr>
      <vt:lpstr>TechData_SESC</vt:lpstr>
      <vt:lpstr>TechData_SolarPV</vt:lpstr>
      <vt:lpstr>TechData_CHP</vt:lpstr>
      <vt:lpstr>TechData-Emis</vt:lpstr>
      <vt:lpstr>TechData_ZZ</vt:lpstr>
      <vt:lpstr>2010 GHG Emissions</vt:lpstr>
      <vt:lpstr>Original</vt:lpstr>
      <vt:lpstr>BldgArea</vt:lpstr>
      <vt:lpstr>Pop</vt:lpstr>
      <vt:lpstr>2014 GHG Inventory</vt:lpstr>
      <vt:lpstr>Conv Factors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2025-05-02T14:49:56Z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629081368446350</vt:r8>
  </property>
  <property fmtid="{D5CDD505-2E9C-101B-9397-08002B2CF9AE}" pid="3" name="ContentTypeId">
    <vt:lpwstr>0x010100C63D01357E587A4FA86952B3800C7D45</vt:lpwstr>
  </property>
  <property fmtid="{D5CDD505-2E9C-101B-9397-08002B2CF9AE}" pid="4" name="MediaServiceImageTags">
    <vt:lpwstr/>
  </property>
  <property fmtid="{D5CDD505-2E9C-101B-9397-08002B2CF9AE}" pid="5" name="TaxKeyword">
    <vt:lpwstr/>
  </property>
  <property fmtid="{D5CDD505-2E9C-101B-9397-08002B2CF9AE}" pid="6" name="e3f09c3df709400db2417a7161762d62">
    <vt:lpwstr/>
  </property>
  <property fmtid="{D5CDD505-2E9C-101B-9397-08002B2CF9AE}" pid="7" name="EPA_x0020_Subject">
    <vt:lpwstr/>
  </property>
  <property fmtid="{D5CDD505-2E9C-101B-9397-08002B2CF9AE}" pid="8" name="Document Type">
    <vt:lpwstr/>
  </property>
  <property fmtid="{D5CDD505-2E9C-101B-9397-08002B2CF9AE}" pid="9" name="EPA Subject">
    <vt:lpwstr/>
  </property>
</Properties>
</file>