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Veda\Veda_models\COMNET_NYC_2\SuppXLS\"/>
    </mc:Choice>
  </mc:AlternateContent>
  <xr:revisionPtr revIDLastSave="0" documentId="13_ncr:1_{487CD21D-199F-4E9F-BBA5-F3E1CF8DBA43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UC_IND" sheetId="3" r:id="rId1"/>
    <sheet name="ConstrData" sheetId="4" r:id="rId2"/>
    <sheet name="2015 GHG Emissions" sheetId="2" r:id="rId3"/>
    <sheet name="Fuel Share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3" l="1"/>
  <c r="B19" i="3"/>
  <c r="V49" i="4"/>
  <c r="M20" i="3"/>
  <c r="M21" i="3" s="1"/>
  <c r="Q51" i="4"/>
  <c r="M23" i="3"/>
  <c r="M24" i="3" s="1"/>
  <c r="Q49" i="4"/>
  <c r="M19" i="3"/>
  <c r="N19" i="3" s="1"/>
  <c r="O19" i="3" s="1"/>
  <c r="P19" i="3" s="1"/>
  <c r="Q19" i="3" s="1"/>
  <c r="L51" i="4"/>
  <c r="M22" i="3"/>
  <c r="N22" i="3" s="1"/>
  <c r="O22" i="3" s="1"/>
  <c r="P22" i="3" s="1"/>
  <c r="Q22" i="3" s="1"/>
  <c r="L49" i="4"/>
  <c r="V47" i="4"/>
  <c r="M11" i="3"/>
  <c r="N11" i="3" s="1"/>
  <c r="Q53" i="4"/>
  <c r="M8" i="3"/>
  <c r="N8" i="3" s="1"/>
  <c r="Q47" i="4"/>
  <c r="M10" i="3"/>
  <c r="L53" i="4"/>
  <c r="M7" i="3"/>
  <c r="N7" i="3" s="1"/>
  <c r="O7" i="3" s="1"/>
  <c r="P7" i="3" s="1"/>
  <c r="Q7" i="3" s="1"/>
  <c r="L47" i="4"/>
  <c r="N10" i="3"/>
  <c r="O10" i="3" s="1"/>
  <c r="P10" i="3" s="1"/>
  <c r="Q10" i="3" s="1"/>
  <c r="B10" i="3"/>
  <c r="B7" i="3"/>
  <c r="N23" i="3" l="1"/>
  <c r="N24" i="3" s="1"/>
  <c r="O8" i="3"/>
  <c r="N9" i="3"/>
  <c r="O11" i="3"/>
  <c r="N12" i="3"/>
  <c r="M9" i="3"/>
  <c r="M12" i="3"/>
  <c r="N20" i="3"/>
  <c r="N21" i="3" s="1"/>
  <c r="R51" i="4"/>
  <c r="S51" i="4" s="1"/>
  <c r="T51" i="4" s="1"/>
  <c r="U51" i="4" s="1"/>
  <c r="V51" i="4" s="1"/>
  <c r="W51" i="4" s="1"/>
  <c r="X51" i="4" s="1"/>
  <c r="Y51" i="4" s="1"/>
  <c r="Z51" i="4" s="1"/>
  <c r="M51" i="4"/>
  <c r="N51" i="4" s="1"/>
  <c r="O51" i="4" s="1"/>
  <c r="P51" i="4" s="1"/>
  <c r="R49" i="4"/>
  <c r="S49" i="4" s="1"/>
  <c r="T49" i="4" s="1"/>
  <c r="U49" i="4" s="1"/>
  <c r="W49" i="4" s="1"/>
  <c r="X49" i="4" s="1"/>
  <c r="Y49" i="4" s="1"/>
  <c r="Z49" i="4" s="1"/>
  <c r="M49" i="4"/>
  <c r="N49" i="4" s="1"/>
  <c r="O49" i="4" s="1"/>
  <c r="P49" i="4" s="1"/>
  <c r="R47" i="4"/>
  <c r="S47" i="4" s="1"/>
  <c r="T47" i="4" s="1"/>
  <c r="U47" i="4" s="1"/>
  <c r="W47" i="4" s="1"/>
  <c r="X47" i="4" s="1"/>
  <c r="Y47" i="4" s="1"/>
  <c r="Z47" i="4" s="1"/>
  <c r="M47" i="4"/>
  <c r="N47" i="4" s="1"/>
  <c r="O47" i="4" s="1"/>
  <c r="P47" i="4" s="1"/>
  <c r="M54" i="4"/>
  <c r="N54" i="4" s="1"/>
  <c r="O54" i="4" s="1"/>
  <c r="P54" i="4" s="1"/>
  <c r="Q54" i="4" s="1"/>
  <c r="R54" i="4" s="1"/>
  <c r="S54" i="4" s="1"/>
  <c r="T54" i="4" s="1"/>
  <c r="U54" i="4" s="1"/>
  <c r="V54" i="4" s="1"/>
  <c r="W54" i="4" s="1"/>
  <c r="X54" i="4" s="1"/>
  <c r="Y54" i="4" s="1"/>
  <c r="Z54" i="4" s="1"/>
  <c r="V53" i="4"/>
  <c r="W53" i="4" s="1"/>
  <c r="X53" i="4" s="1"/>
  <c r="Y53" i="4" s="1"/>
  <c r="Z53" i="4" s="1"/>
  <c r="M53" i="4"/>
  <c r="N53" i="4" s="1"/>
  <c r="O53" i="4" s="1"/>
  <c r="P53" i="4" s="1"/>
  <c r="M52" i="4"/>
  <c r="N52" i="4" s="1"/>
  <c r="O52" i="4" s="1"/>
  <c r="P52" i="4" s="1"/>
  <c r="Q52" i="4" s="1"/>
  <c r="R52" i="4" s="1"/>
  <c r="S52" i="4" s="1"/>
  <c r="T52" i="4" s="1"/>
  <c r="U52" i="4" s="1"/>
  <c r="V52" i="4" s="1"/>
  <c r="W52" i="4" s="1"/>
  <c r="X52" i="4" s="1"/>
  <c r="Y52" i="4" s="1"/>
  <c r="Z52" i="4" s="1"/>
  <c r="M50" i="4"/>
  <c r="N50" i="4" s="1"/>
  <c r="O50" i="4" s="1"/>
  <c r="P50" i="4" s="1"/>
  <c r="Q50" i="4" s="1"/>
  <c r="R50" i="4" s="1"/>
  <c r="S50" i="4" s="1"/>
  <c r="T50" i="4" s="1"/>
  <c r="U50" i="4" s="1"/>
  <c r="V50" i="4" s="1"/>
  <c r="W50" i="4" s="1"/>
  <c r="X50" i="4" s="1"/>
  <c r="Y50" i="4" s="1"/>
  <c r="Z50" i="4" s="1"/>
  <c r="N48" i="4"/>
  <c r="O48" i="4" s="1"/>
  <c r="P48" i="4" s="1"/>
  <c r="Q48" i="4" s="1"/>
  <c r="R48" i="4" s="1"/>
  <c r="S48" i="4" s="1"/>
  <c r="T48" i="4" s="1"/>
  <c r="U48" i="4" s="1"/>
  <c r="V48" i="4" s="1"/>
  <c r="W48" i="4" s="1"/>
  <c r="X48" i="4" s="1"/>
  <c r="Y48" i="4" s="1"/>
  <c r="Z48" i="4" s="1"/>
  <c r="M48" i="4"/>
  <c r="O23" i="3" l="1"/>
  <c r="O24" i="3" s="1"/>
  <c r="P11" i="3"/>
  <c r="O12" i="3"/>
  <c r="P8" i="3"/>
  <c r="O9" i="3"/>
  <c r="O20" i="3"/>
  <c r="R53" i="4"/>
  <c r="S53" i="4" s="1"/>
  <c r="T53" i="4" s="1"/>
  <c r="U53" i="4" s="1"/>
  <c r="P23" i="3" l="1"/>
  <c r="P24" i="3" s="1"/>
  <c r="Q11" i="3"/>
  <c r="Q12" i="3" s="1"/>
  <c r="P12" i="3"/>
  <c r="Q8" i="3"/>
  <c r="Q9" i="3" s="1"/>
  <c r="P9" i="3"/>
  <c r="O21" i="3"/>
  <c r="P20" i="3"/>
  <c r="Q23" i="3" l="1"/>
  <c r="Q24" i="3" s="1"/>
  <c r="P21" i="3"/>
  <c r="Q20" i="3"/>
  <c r="Q21" i="3" s="1"/>
</calcChain>
</file>

<file path=xl/sharedStrings.xml><?xml version="1.0" encoding="utf-8"?>
<sst xmlns="http://schemas.openxmlformats.org/spreadsheetml/2006/main" count="507" uniqueCount="192">
  <si>
    <t>Appendix H</t>
  </si>
  <si>
    <t>Citywide GHG Emissions Summary</t>
  </si>
  <si>
    <t>CY 2005</t>
  </si>
  <si>
    <t>CY 2014</t>
  </si>
  <si>
    <t>CY 2015</t>
  </si>
  <si>
    <t>Sector</t>
  </si>
  <si>
    <t>Units</t>
  </si>
  <si>
    <t>Consumed</t>
  </si>
  <si>
    <t>tCO2e</t>
  </si>
  <si>
    <t>Source MMBtu</t>
  </si>
  <si>
    <t>pj</t>
  </si>
  <si>
    <t>Residential (small and large residential)</t>
  </si>
  <si>
    <t>#2 fuel oil</t>
  </si>
  <si>
    <t>liter</t>
  </si>
  <si>
    <t>#4 fuel oil</t>
  </si>
  <si>
    <t>liters</t>
  </si>
  <si>
    <t>#6 fuel oil</t>
  </si>
  <si>
    <t>Biofuel</t>
  </si>
  <si>
    <t>Electricity</t>
  </si>
  <si>
    <t>kWh</t>
  </si>
  <si>
    <t>Natural gas</t>
  </si>
  <si>
    <t>GJ</t>
  </si>
  <si>
    <t>Steam</t>
  </si>
  <si>
    <t>kg</t>
  </si>
  <si>
    <t>Commercial and Institutional (commercial, institutional, and streetlights)</t>
  </si>
  <si>
    <t>Manufacturing and construction (industrial)</t>
  </si>
  <si>
    <t>Fugitive natural gas</t>
  </si>
  <si>
    <t>CH4 - natural gas distribution</t>
  </si>
  <si>
    <t>-</t>
  </si>
  <si>
    <t>Transportation</t>
  </si>
  <si>
    <t>On-Road</t>
  </si>
  <si>
    <t>Passenger cars</t>
  </si>
  <si>
    <t>VMT</t>
  </si>
  <si>
    <t>Medium duty trucks</t>
  </si>
  <si>
    <t>Heavy duty trucks</t>
  </si>
  <si>
    <t>Buses</t>
  </si>
  <si>
    <t>Railways</t>
  </si>
  <si>
    <t>Electricity - subway and commuter rail</t>
  </si>
  <si>
    <t>Diesel - commuter rail</t>
  </si>
  <si>
    <t>Marine Navigation</t>
  </si>
  <si>
    <t>Diesel - marine navigation</t>
  </si>
  <si>
    <t>Gasoline - marine navigation</t>
  </si>
  <si>
    <t>Aviation</t>
  </si>
  <si>
    <t>Jet fuel - aviation</t>
  </si>
  <si>
    <t>Waste</t>
  </si>
  <si>
    <t>Landfills</t>
  </si>
  <si>
    <t>Exported solid waste - landfills</t>
  </si>
  <si>
    <t>MT</t>
  </si>
  <si>
    <t>Biological treatment</t>
  </si>
  <si>
    <t>CH4 and N2O - composting</t>
  </si>
  <si>
    <t>Wastewater treatment</t>
  </si>
  <si>
    <t>CH4 - wastewater treatment plants</t>
  </si>
  <si>
    <t>N2O - wastewater treatment plants</t>
  </si>
  <si>
    <t>TOTALS</t>
  </si>
  <si>
    <t>Inventory of New York City Greenhouse Gas Emissions: April 2017</t>
  </si>
  <si>
    <t>1 to 4</t>
  </si>
  <si>
    <t>Multifamily</t>
  </si>
  <si>
    <t>Commercial</t>
  </si>
  <si>
    <t>Institutional</t>
  </si>
  <si>
    <t>Industrial</t>
  </si>
  <si>
    <t>TOTAL</t>
  </si>
  <si>
    <t>Fuel Oil</t>
  </si>
  <si>
    <t>STM</t>
  </si>
  <si>
    <t xml:space="preserve">TOTAL BLDGAREA </t>
  </si>
  <si>
    <t>BK</t>
  </si>
  <si>
    <t>BX</t>
  </si>
  <si>
    <t>MN</t>
  </si>
  <si>
    <t>QN</t>
  </si>
  <si>
    <t>SI</t>
  </si>
  <si>
    <t>NYC</t>
  </si>
  <si>
    <t>Fuel consumption</t>
  </si>
  <si>
    <t>Fuel Shares</t>
  </si>
  <si>
    <t xml:space="preserve">1 to 4 </t>
  </si>
  <si>
    <t>2010 Fuel Cons</t>
  </si>
  <si>
    <t>Control</t>
  </si>
  <si>
    <t>ELC</t>
  </si>
  <si>
    <t>NGA</t>
  </si>
  <si>
    <t>DSL</t>
  </si>
  <si>
    <t>ConstrData</t>
  </si>
  <si>
    <t>_GLOBAL,R2,R3,R4,R5,R6</t>
  </si>
  <si>
    <t>R2</t>
  </si>
  <si>
    <t>R3</t>
  </si>
  <si>
    <t>R4</t>
  </si>
  <si>
    <t>R5</t>
  </si>
  <si>
    <t>R6</t>
  </si>
  <si>
    <t>RAT__RHS</t>
  </si>
  <si>
    <t>RATRULE_ACT</t>
  </si>
  <si>
    <t>RAT_ACT</t>
  </si>
  <si>
    <t>RAT__XRRHS</t>
  </si>
  <si>
    <t>UP</t>
  </si>
  <si>
    <t>LO</t>
  </si>
  <si>
    <t>ConstrName</t>
  </si>
  <si>
    <t>ConstrDesc</t>
  </si>
  <si>
    <t>TechName</t>
  </si>
  <si>
    <t>2015-2055</t>
  </si>
  <si>
    <t>uconstraint</t>
  </si>
  <si>
    <t>*</t>
  </si>
  <si>
    <t>*Constraint Boost</t>
  </si>
  <si>
    <t>*Wastewater Treatment Plant Capacity</t>
  </si>
  <si>
    <t>*R4</t>
  </si>
  <si>
    <t>S_WWTPNR</t>
  </si>
  <si>
    <t>Capacity constraint for WWTP North River in Manhattan</t>
  </si>
  <si>
    <t>WWTPNR</t>
  </si>
  <si>
    <t>*R2</t>
  </si>
  <si>
    <t>S_WWTPOH</t>
  </si>
  <si>
    <t>Capacity constraint for WWTP Owls Head in Brooklyn</t>
  </si>
  <si>
    <t>WWTPOH</t>
  </si>
  <si>
    <t>*R5</t>
  </si>
  <si>
    <t>S_WWTPPR</t>
  </si>
  <si>
    <t>Capacity constraint for WWTP Port Richmond in Staten Island</t>
  </si>
  <si>
    <t>WWTPPR</t>
  </si>
  <si>
    <t>S_WWTPOW</t>
  </si>
  <si>
    <t>Capacity constraint for WWTP Oakwood in Staten Island</t>
  </si>
  <si>
    <t>WWTPOW</t>
  </si>
  <si>
    <t>S_WWTPCI</t>
  </si>
  <si>
    <t>Capacity constraint for WWTP Coney Island in Brooklyn</t>
  </si>
  <si>
    <t>WWTPCI</t>
  </si>
  <si>
    <t>S_WWTPRH</t>
  </si>
  <si>
    <t>Capacity constraint for WWTP Red Hook in Brooklyn</t>
  </si>
  <si>
    <t>WWTPRH</t>
  </si>
  <si>
    <t>S_WWTPNC</t>
  </si>
  <si>
    <t>Capacity constraint for WWTP Newtown Creek in Brooklyn</t>
  </si>
  <si>
    <t>WWTPNC</t>
  </si>
  <si>
    <t>S_WWTPWI</t>
  </si>
  <si>
    <t>Capacity constraint for WWTP Wards Island in Manhattan</t>
  </si>
  <si>
    <t>WWTPWI</t>
  </si>
  <si>
    <t>*R3</t>
  </si>
  <si>
    <t>S_WWTPHP</t>
  </si>
  <si>
    <t>Capacity constraint for WWTP Hunts Point in Bronx</t>
  </si>
  <si>
    <t>WWTPHP</t>
  </si>
  <si>
    <t>S_WWTPBB</t>
  </si>
  <si>
    <t>Capacity constraint for WWTP Bowery Bay in Bronx</t>
  </si>
  <si>
    <t>WWTPBB</t>
  </si>
  <si>
    <t>S_WWTPTI</t>
  </si>
  <si>
    <t>Capacity constraint for WWTP Tallman Island in Bronx</t>
  </si>
  <si>
    <t>WWTPTI</t>
  </si>
  <si>
    <t>S_WWTP26</t>
  </si>
  <si>
    <t>Capacity constraint for WWTP 26th Ward in Brooklyn</t>
  </si>
  <si>
    <t>WWTP26</t>
  </si>
  <si>
    <t>*R6</t>
  </si>
  <si>
    <t>S_WWTPJM</t>
  </si>
  <si>
    <t>Capacity constraint for WWTP Jamaica in Queens</t>
  </si>
  <si>
    <t>WWTPJM</t>
  </si>
  <si>
    <t>S_WWTPRW</t>
  </si>
  <si>
    <t>Capacity constraint for WWTP Rockaway in Brooklyn</t>
  </si>
  <si>
    <t>WWTPRW</t>
  </si>
  <si>
    <t>*R2,R3,R4,R5,R6</t>
  </si>
  <si>
    <t>S_WPMPELC</t>
  </si>
  <si>
    <t>Capacity constraint for Electric water pumping station</t>
  </si>
  <si>
    <t>WPMP-ELC</t>
  </si>
  <si>
    <t>S_WPMPNGA</t>
  </si>
  <si>
    <t>Capacity constraint for NGA water pumping station</t>
  </si>
  <si>
    <t>WPMP-NGA</t>
  </si>
  <si>
    <t>S_WPMPRFL</t>
  </si>
  <si>
    <t>Capacity constraint for Diesel water pumping station</t>
  </si>
  <si>
    <t>WPMP-RFL</t>
  </si>
  <si>
    <t>S_WPMPGRV</t>
  </si>
  <si>
    <t>Capacity constraint for Stormwater pumped via gravity</t>
  </si>
  <si>
    <t>WPMP-GRV</t>
  </si>
  <si>
    <t>Lower limit of ELC use in Facility Uses for Other</t>
  </si>
  <si>
    <t>IOTFA_ALL</t>
  </si>
  <si>
    <t>IOTFA_ELC</t>
  </si>
  <si>
    <t>Upper limit of RFL use in Facility Uses for Other</t>
  </si>
  <si>
    <t>IOTFA_RFL</t>
  </si>
  <si>
    <t>Upper limit of NGA use in Facility Uses for Other</t>
  </si>
  <si>
    <t>IOTFA_NGA</t>
  </si>
  <si>
    <t>Lower limit of NGA use in Facility Uses for Other</t>
  </si>
  <si>
    <t>R2,R3,R4,R5,R6</t>
  </si>
  <si>
    <t>S_IOTFAELC</t>
  </si>
  <si>
    <t>S_IOTFARFL</t>
  </si>
  <si>
    <t>S_IOTFANGA</t>
  </si>
  <si>
    <t>S_IOTFANG</t>
  </si>
  <si>
    <t>~UC_Sets: R_E: AllRegions</t>
  </si>
  <si>
    <t>~UC_T: UC_COMPRD</t>
  </si>
  <si>
    <t>UC_N</t>
  </si>
  <si>
    <t>Pset_PN</t>
  </si>
  <si>
    <t>Pset_PD</t>
  </si>
  <si>
    <t>Pset_CI</t>
  </si>
  <si>
    <t>Cset_CN</t>
  </si>
  <si>
    <t>Year</t>
  </si>
  <si>
    <t>UC_FLO</t>
  </si>
  <si>
    <t>UC_RHSRTS~LO</t>
  </si>
  <si>
    <t>UC_RHSRTS~LO~0</t>
  </si>
  <si>
    <t>R0</t>
  </si>
  <si>
    <t>R1</t>
  </si>
  <si>
    <t>IOTFAC</t>
  </si>
  <si>
    <t>INDELCOT</t>
  </si>
  <si>
    <t>INDNGAEA</t>
  </si>
  <si>
    <t>UC_RHSRTS~UP~0</t>
  </si>
  <si>
    <t>UC_RHSRTS~UP</t>
  </si>
  <si>
    <t>INDRFLEA</t>
  </si>
  <si>
    <t>IOTEFA*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</si>
</sst>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164" formatCode="0.0000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i/>
      <sz val="10"/>
      <color rgb="FFEEECE1"/>
      <name val="Arial"/>
      <family val="2"/>
    </font>
    <font>
      <i/>
      <sz val="10"/>
      <color rgb="FFA6A6A6"/>
      <name val="Arial"/>
      <family val="2"/>
    </font>
    <font>
      <b/>
      <sz val="10"/>
      <name val="Arial"/>
      <family val="2"/>
    </font>
    <font>
      <b/>
      <sz val="10"/>
      <color indexed="20"/>
      <name val="Arial"/>
      <family val="2"/>
    </font>
    <font>
      <sz val="10"/>
      <color indexed="8"/>
      <name val="Arial"/>
      <family val="2"/>
    </font>
    <font>
      <b/>
      <sz val="9"/>
      <color rgb="FF0000FF"/>
      <name val="Arial"/>
      <family val="2"/>
    </font>
    <font>
      <b/>
      <sz val="10"/>
      <color rgb="FF0033CC"/>
      <name val="Arial"/>
      <family val="2"/>
    </font>
    <font>
      <b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2" fontId="0" fillId="2" borderId="0" xfId="0" applyNumberFormat="1" applyFill="1" applyAlignment="1">
      <alignment horizontal="left"/>
    </xf>
    <xf numFmtId="2" fontId="0" fillId="3" borderId="0" xfId="0" applyNumberFormat="1" applyFill="1" applyAlignment="1">
      <alignment horizontal="left"/>
    </xf>
    <xf numFmtId="0" fontId="0" fillId="4" borderId="0" xfId="0" applyFill="1" applyAlignment="1">
      <alignment horizontal="left"/>
    </xf>
    <xf numFmtId="0" fontId="1" fillId="5" borderId="0" xfId="0" applyFont="1" applyFill="1" applyAlignment="1">
      <alignment horizontal="right"/>
    </xf>
    <xf numFmtId="0" fontId="2" fillId="5" borderId="0" xfId="0" applyFont="1" applyFill="1" applyAlignment="1">
      <alignment horizontal="right"/>
    </xf>
    <xf numFmtId="0" fontId="1" fillId="6" borderId="0" xfId="0" applyFont="1" applyFill="1" applyAlignment="1">
      <alignment horizontal="right"/>
    </xf>
    <xf numFmtId="0" fontId="0" fillId="2" borderId="0" xfId="0" applyFill="1"/>
    <xf numFmtId="41" fontId="1" fillId="5" borderId="0" xfId="0" applyNumberFormat="1" applyFont="1" applyFill="1" applyAlignment="1">
      <alignment horizontal="right" vertical="top"/>
    </xf>
    <xf numFmtId="41" fontId="1" fillId="5" borderId="0" xfId="0" applyNumberFormat="1" applyFont="1" applyFill="1" applyAlignment="1">
      <alignment horizontal="right"/>
    </xf>
    <xf numFmtId="0" fontId="3" fillId="7" borderId="0" xfId="0" applyFont="1" applyFill="1" applyAlignment="1">
      <alignment horizontal="right"/>
    </xf>
    <xf numFmtId="0" fontId="1" fillId="7" borderId="0" xfId="0" applyFont="1" applyFill="1" applyAlignment="1">
      <alignment horizontal="right"/>
    </xf>
    <xf numFmtId="1" fontId="1" fillId="5" borderId="0" xfId="0" applyNumberFormat="1" applyFont="1" applyFill="1" applyAlignment="1">
      <alignment horizontal="right"/>
    </xf>
    <xf numFmtId="2" fontId="1" fillId="5" borderId="0" xfId="0" applyNumberFormat="1" applyFont="1" applyFill="1" applyAlignment="1">
      <alignment horizontal="right"/>
    </xf>
    <xf numFmtId="0" fontId="1" fillId="8" borderId="0" xfId="0" applyFont="1" applyFill="1" applyAlignment="1">
      <alignment horizontal="right"/>
    </xf>
    <xf numFmtId="2" fontId="1" fillId="8" borderId="0" xfId="0" applyNumberFormat="1" applyFont="1" applyFill="1" applyAlignment="1">
      <alignment horizontal="right"/>
    </xf>
    <xf numFmtId="0" fontId="4" fillId="5" borderId="0" xfId="0" applyFont="1" applyFill="1" applyAlignment="1">
      <alignment horizontal="right"/>
    </xf>
    <xf numFmtId="0" fontId="5" fillId="5" borderId="0" xfId="0" applyFont="1" applyFill="1" applyAlignment="1">
      <alignment horizontal="right"/>
    </xf>
    <xf numFmtId="10" fontId="1" fillId="5" borderId="0" xfId="0" applyNumberFormat="1" applyFont="1" applyFill="1" applyAlignment="1">
      <alignment horizontal="right"/>
    </xf>
    <xf numFmtId="2" fontId="4" fillId="5" borderId="0" xfId="0" applyNumberFormat="1" applyFont="1" applyFill="1" applyAlignment="1">
      <alignment horizontal="right"/>
    </xf>
    <xf numFmtId="2" fontId="5" fillId="5" borderId="0" xfId="0" applyNumberFormat="1" applyFont="1" applyFill="1" applyAlignment="1">
      <alignment horizontal="right"/>
    </xf>
    <xf numFmtId="0" fontId="6" fillId="2" borderId="0" xfId="1" applyFont="1" applyFill="1"/>
    <xf numFmtId="0" fontId="2" fillId="2" borderId="0" xfId="1" applyFill="1"/>
    <xf numFmtId="0" fontId="2" fillId="2" borderId="0" xfId="1" applyFill="1" applyAlignment="1">
      <alignment horizontal="center"/>
    </xf>
    <xf numFmtId="0" fontId="7" fillId="2" borderId="0" xfId="1" applyFont="1" applyFill="1" applyAlignment="1">
      <alignment horizontal="center" vertical="center" wrapText="1"/>
    </xf>
    <xf numFmtId="0" fontId="2" fillId="2" borderId="0" xfId="1" applyFill="1" applyAlignment="1">
      <alignment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2" fillId="3" borderId="0" xfId="1" applyFill="1"/>
    <xf numFmtId="0" fontId="2" fillId="3" borderId="0" xfId="1" applyFill="1" applyAlignment="1">
      <alignment horizontal="center"/>
    </xf>
    <xf numFmtId="2" fontId="2" fillId="3" borderId="0" xfId="1" applyNumberFormat="1" applyFill="1"/>
    <xf numFmtId="164" fontId="2" fillId="3" borderId="0" xfId="1" applyNumberFormat="1" applyFill="1"/>
    <xf numFmtId="0" fontId="9" fillId="0" borderId="0" xfId="0" applyFont="1"/>
    <xf numFmtId="0" fontId="2" fillId="0" borderId="0" xfId="0" applyFont="1"/>
    <xf numFmtId="0" fontId="0" fillId="9" borderId="0" xfId="0" applyFill="1"/>
    <xf numFmtId="0" fontId="10" fillId="0" borderId="0" xfId="0" applyFont="1"/>
    <xf numFmtId="0" fontId="6" fillId="10" borderId="1" xfId="0" applyFont="1" applyFill="1" applyBorder="1"/>
    <xf numFmtId="0" fontId="11" fillId="10" borderId="1" xfId="0" applyFont="1" applyFill="1" applyBorder="1" applyAlignment="1">
      <alignment wrapText="1"/>
    </xf>
    <xf numFmtId="0" fontId="11" fillId="11" borderId="0" xfId="0" applyFont="1" applyFill="1"/>
    <xf numFmtId="0" fontId="2" fillId="11" borderId="0" xfId="2" applyFill="1" applyAlignment="1">
      <alignment horizontal="left"/>
    </xf>
    <xf numFmtId="0" fontId="2" fillId="11" borderId="0" xfId="2" applyFill="1" applyAlignment="1">
      <alignment wrapText="1"/>
    </xf>
    <xf numFmtId="0" fontId="2" fillId="11" borderId="0" xfId="0" applyFont="1" applyFill="1"/>
    <xf numFmtId="165" fontId="2" fillId="12" borderId="0" xfId="3" applyNumberFormat="1" applyFont="1" applyFill="1" applyBorder="1"/>
    <xf numFmtId="0" fontId="6" fillId="11" borderId="0" xfId="0" applyFont="1" applyFill="1"/>
  </cellXfs>
  <cellStyles count="4">
    <cellStyle name="Normal" xfId="0" builtinId="0"/>
    <cellStyle name="Normal 10 2" xfId="2" xr:uid="{0CB64F21-F01E-4327-BCC5-5053B6E997A0}"/>
    <cellStyle name="Normal 2 2" xfId="1" xr:uid="{6C5D54CB-FF97-46DC-BCD4-2DDEDE7838AA}"/>
    <cellStyle name="Percent 2" xfId="3" xr:uid="{D7AD16F5-52EC-413E-8150-7F33EA2A37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F1D43-BDB4-4A11-BAA5-D3D9DBC5A1A2}">
  <dimension ref="B3:Q24"/>
  <sheetViews>
    <sheetView tabSelected="1" topLeftCell="A4" workbookViewId="0">
      <selection activeCell="B12" sqref="B12"/>
    </sheetView>
  </sheetViews>
  <sheetFormatPr defaultRowHeight="15" x14ac:dyDescent="0.25"/>
  <cols>
    <col min="2" max="2" width="22.85546875" bestFit="1" customWidth="1"/>
    <col min="3" max="4" width="8.42578125" bestFit="1" customWidth="1"/>
    <col min="5" max="5" width="10.5703125" bestFit="1" customWidth="1"/>
    <col min="6" max="6" width="8.42578125" bestFit="1" customWidth="1"/>
    <col min="7" max="7" width="18" bestFit="1" customWidth="1"/>
    <col min="8" max="8" width="8.28515625" bestFit="1" customWidth="1"/>
    <col min="9" max="10" width="8.85546875" bestFit="1" customWidth="1"/>
    <col min="11" max="12" width="3.28515625" bestFit="1" customWidth="1"/>
    <col min="13" max="17" width="6.85546875" bestFit="1" customWidth="1"/>
  </cols>
  <sheetData>
    <row r="3" spans="2:17" x14ac:dyDescent="0.25">
      <c r="B3" s="35" t="s">
        <v>172</v>
      </c>
      <c r="C3" s="36"/>
      <c r="D3" s="36"/>
      <c r="E3" s="36"/>
      <c r="F3" s="36"/>
      <c r="G3" s="36"/>
      <c r="H3" s="36"/>
      <c r="I3" s="36"/>
      <c r="J3" s="36"/>
      <c r="K3" s="36"/>
      <c r="M3" s="37"/>
      <c r="N3" s="37"/>
      <c r="O3" s="37"/>
      <c r="P3" s="37"/>
      <c r="Q3" s="37"/>
    </row>
    <row r="4" spans="2:17" x14ac:dyDescent="0.25">
      <c r="B4" s="38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2:17" x14ac:dyDescent="0.25">
      <c r="B5" s="36"/>
      <c r="C5" s="36"/>
      <c r="E5" s="36"/>
      <c r="F5" s="36"/>
      <c r="G5" s="35" t="s">
        <v>173</v>
      </c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2:17" ht="25.5" thickBot="1" x14ac:dyDescent="0.3">
      <c r="B6" s="39" t="s">
        <v>174</v>
      </c>
      <c r="C6" s="39" t="s">
        <v>175</v>
      </c>
      <c r="D6" s="39" t="s">
        <v>176</v>
      </c>
      <c r="E6" s="39" t="s">
        <v>177</v>
      </c>
      <c r="F6" s="39" t="s">
        <v>178</v>
      </c>
      <c r="G6" s="39" t="s">
        <v>179</v>
      </c>
      <c r="H6" s="39" t="s">
        <v>180</v>
      </c>
      <c r="I6" s="40" t="s">
        <v>181</v>
      </c>
      <c r="J6" s="40" t="s">
        <v>182</v>
      </c>
      <c r="K6" s="39" t="s">
        <v>183</v>
      </c>
      <c r="L6" s="39" t="s">
        <v>184</v>
      </c>
      <c r="M6" s="39" t="s">
        <v>80</v>
      </c>
      <c r="N6" s="39" t="s">
        <v>81</v>
      </c>
      <c r="O6" s="39" t="s">
        <v>82</v>
      </c>
      <c r="P6" s="39" t="s">
        <v>83</v>
      </c>
      <c r="Q6" s="39" t="s">
        <v>84</v>
      </c>
    </row>
    <row r="7" spans="2:17" x14ac:dyDescent="0.25">
      <c r="B7" s="41" t="str">
        <f>"UC_"&amp;F7&amp;RIGHT(E7,5)&amp;"LO"</f>
        <v>UC_IOTFACELCOTLO</v>
      </c>
      <c r="C7" s="42" t="s">
        <v>191</v>
      </c>
      <c r="D7" s="42"/>
      <c r="E7" s="43" t="s">
        <v>186</v>
      </c>
      <c r="F7" s="43" t="s">
        <v>185</v>
      </c>
      <c r="G7" s="44">
        <v>2010</v>
      </c>
      <c r="H7" s="44">
        <v>1</v>
      </c>
      <c r="I7" s="44">
        <v>0</v>
      </c>
      <c r="J7" s="44">
        <v>5</v>
      </c>
      <c r="K7" s="45"/>
      <c r="L7" s="45"/>
      <c r="M7" s="45">
        <f>-'Fuel Share'!J25*0.95</f>
        <v>-0.69832634285418838</v>
      </c>
      <c r="N7" s="45">
        <f>M7</f>
        <v>-0.69832634285418838</v>
      </c>
      <c r="O7" s="45">
        <f t="shared" ref="O7:Q10" si="0">N7</f>
        <v>-0.69832634285418838</v>
      </c>
      <c r="P7" s="45">
        <f t="shared" si="0"/>
        <v>-0.69832634285418838</v>
      </c>
      <c r="Q7" s="45">
        <f t="shared" si="0"/>
        <v>-0.69832634285418838</v>
      </c>
    </row>
    <row r="8" spans="2:17" x14ac:dyDescent="0.25">
      <c r="B8" s="41"/>
      <c r="C8" s="42" t="s">
        <v>191</v>
      </c>
      <c r="D8" s="42"/>
      <c r="E8" s="43" t="s">
        <v>186</v>
      </c>
      <c r="F8" s="43" t="s">
        <v>185</v>
      </c>
      <c r="G8" s="44">
        <v>2015</v>
      </c>
      <c r="H8" s="44">
        <v>1</v>
      </c>
      <c r="I8" s="44"/>
      <c r="J8" s="44"/>
      <c r="K8" s="45"/>
      <c r="L8" s="45"/>
      <c r="M8" s="45">
        <f>-'2015 GHG Emissions'!M26*0.9</f>
        <v>-0.66467819526500027</v>
      </c>
      <c r="N8" s="45">
        <f>M8</f>
        <v>-0.66467819526500027</v>
      </c>
      <c r="O8" s="45">
        <f t="shared" ref="O8" si="1">N8</f>
        <v>-0.66467819526500027</v>
      </c>
      <c r="P8" s="45">
        <f t="shared" ref="P8" si="2">O8</f>
        <v>-0.66467819526500027</v>
      </c>
      <c r="Q8" s="45">
        <f t="shared" ref="Q8" si="3">P8</f>
        <v>-0.66467819526500027</v>
      </c>
    </row>
    <row r="9" spans="2:17" x14ac:dyDescent="0.25">
      <c r="B9" s="46"/>
      <c r="C9" s="42" t="s">
        <v>191</v>
      </c>
      <c r="D9" s="42"/>
      <c r="E9" s="43" t="s">
        <v>186</v>
      </c>
      <c r="F9" s="43" t="s">
        <v>185</v>
      </c>
      <c r="G9" s="44">
        <v>2055</v>
      </c>
      <c r="H9" s="44">
        <v>1</v>
      </c>
      <c r="I9" s="44"/>
      <c r="J9" s="44"/>
      <c r="K9" s="45"/>
      <c r="L9" s="45"/>
      <c r="M9" s="45">
        <f>M8</f>
        <v>-0.66467819526500027</v>
      </c>
      <c r="N9" s="45">
        <f t="shared" ref="N9:Q9" si="4">N8</f>
        <v>-0.66467819526500027</v>
      </c>
      <c r="O9" s="45">
        <f t="shared" si="4"/>
        <v>-0.66467819526500027</v>
      </c>
      <c r="P9" s="45">
        <f t="shared" si="4"/>
        <v>-0.66467819526500027</v>
      </c>
      <c r="Q9" s="45">
        <f t="shared" si="4"/>
        <v>-0.66467819526500027</v>
      </c>
    </row>
    <row r="10" spans="2:17" x14ac:dyDescent="0.25">
      <c r="B10" s="41" t="str">
        <f>"UC_"&amp;F10&amp;RIGHT(E10,5)&amp;"LO"</f>
        <v>UC_IOTFACNGAEALO</v>
      </c>
      <c r="C10" s="42" t="s">
        <v>191</v>
      </c>
      <c r="D10" s="42"/>
      <c r="E10" s="43" t="s">
        <v>187</v>
      </c>
      <c r="F10" s="43" t="s">
        <v>185</v>
      </c>
      <c r="G10" s="44">
        <v>2010</v>
      </c>
      <c r="H10" s="44">
        <v>1</v>
      </c>
      <c r="I10" s="44">
        <v>0</v>
      </c>
      <c r="J10" s="44">
        <v>5</v>
      </c>
      <c r="K10" s="45"/>
      <c r="L10" s="45"/>
      <c r="M10" s="45">
        <f>-'Fuel Share'!J26*0.9</f>
        <v>-0.17861240089418245</v>
      </c>
      <c r="N10" s="45">
        <f>M10</f>
        <v>-0.17861240089418245</v>
      </c>
      <c r="O10" s="45">
        <f t="shared" si="0"/>
        <v>-0.17861240089418245</v>
      </c>
      <c r="P10" s="45">
        <f t="shared" si="0"/>
        <v>-0.17861240089418245</v>
      </c>
      <c r="Q10" s="45">
        <f t="shared" si="0"/>
        <v>-0.17861240089418245</v>
      </c>
    </row>
    <row r="11" spans="2:17" x14ac:dyDescent="0.25">
      <c r="B11" s="41"/>
      <c r="C11" s="42" t="s">
        <v>191</v>
      </c>
      <c r="D11" s="42"/>
      <c r="E11" s="43" t="s">
        <v>187</v>
      </c>
      <c r="F11" s="43" t="s">
        <v>185</v>
      </c>
      <c r="G11" s="44">
        <v>2015</v>
      </c>
      <c r="H11" s="44">
        <v>1</v>
      </c>
      <c r="I11" s="44"/>
      <c r="J11" s="44"/>
      <c r="K11" s="45"/>
      <c r="L11" s="45"/>
      <c r="M11" s="45">
        <f>-'2015 GHG Emissions'!M27*0.8</f>
        <v>-0.18385448625339265</v>
      </c>
      <c r="N11" s="45">
        <f>M11</f>
        <v>-0.18385448625339265</v>
      </c>
      <c r="O11" s="45">
        <f t="shared" ref="O11" si="5">N11</f>
        <v>-0.18385448625339265</v>
      </c>
      <c r="P11" s="45">
        <f t="shared" ref="P11" si="6">O11</f>
        <v>-0.18385448625339265</v>
      </c>
      <c r="Q11" s="45">
        <f t="shared" ref="Q11" si="7">P11</f>
        <v>-0.18385448625339265</v>
      </c>
    </row>
    <row r="12" spans="2:17" x14ac:dyDescent="0.25">
      <c r="B12" s="46"/>
      <c r="C12" s="42" t="s">
        <v>191</v>
      </c>
      <c r="D12" s="42"/>
      <c r="E12" s="43" t="s">
        <v>187</v>
      </c>
      <c r="F12" s="43" t="s">
        <v>185</v>
      </c>
      <c r="G12" s="44">
        <v>2055</v>
      </c>
      <c r="H12" s="44">
        <v>1</v>
      </c>
      <c r="I12" s="44"/>
      <c r="J12" s="44"/>
      <c r="K12" s="45"/>
      <c r="L12" s="45"/>
      <c r="M12" s="45">
        <f>M11</f>
        <v>-0.18385448625339265</v>
      </c>
      <c r="N12" s="45">
        <f t="shared" ref="N12:Q12" si="8">N11</f>
        <v>-0.18385448625339265</v>
      </c>
      <c r="O12" s="45">
        <f t="shared" si="8"/>
        <v>-0.18385448625339265</v>
      </c>
      <c r="P12" s="45">
        <f t="shared" si="8"/>
        <v>-0.18385448625339265</v>
      </c>
      <c r="Q12" s="45">
        <f t="shared" si="8"/>
        <v>-0.18385448625339265</v>
      </c>
    </row>
    <row r="15" spans="2:17" x14ac:dyDescent="0.25">
      <c r="B15" s="35" t="s">
        <v>172</v>
      </c>
      <c r="C15" s="36"/>
      <c r="D15" s="36"/>
      <c r="E15" s="36"/>
      <c r="F15" s="36"/>
      <c r="G15" s="36"/>
      <c r="H15" s="36"/>
      <c r="I15" s="36"/>
      <c r="J15" s="36"/>
      <c r="K15" s="36"/>
      <c r="M15" s="37">
        <v>0.5</v>
      </c>
      <c r="N15" s="37">
        <v>0.5</v>
      </c>
      <c r="O15" s="37">
        <v>0.5</v>
      </c>
      <c r="P15" s="37">
        <v>0.5</v>
      </c>
      <c r="Q15" s="37">
        <v>0.5</v>
      </c>
    </row>
    <row r="16" spans="2:17" x14ac:dyDescent="0.25">
      <c r="B16" s="38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</row>
    <row r="17" spans="2:17" x14ac:dyDescent="0.25">
      <c r="B17" s="36"/>
      <c r="C17" s="36"/>
      <c r="E17" s="36"/>
      <c r="F17" s="36"/>
      <c r="G17" s="35" t="s">
        <v>173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</row>
    <row r="18" spans="2:17" ht="25.5" thickBot="1" x14ac:dyDescent="0.3">
      <c r="B18" s="39" t="s">
        <v>174</v>
      </c>
      <c r="C18" s="39" t="s">
        <v>175</v>
      </c>
      <c r="D18" s="39" t="s">
        <v>176</v>
      </c>
      <c r="E18" s="39" t="s">
        <v>177</v>
      </c>
      <c r="F18" s="39" t="s">
        <v>178</v>
      </c>
      <c r="G18" s="39" t="s">
        <v>179</v>
      </c>
      <c r="H18" s="39" t="s">
        <v>180</v>
      </c>
      <c r="I18" s="40" t="s">
        <v>189</v>
      </c>
      <c r="J18" s="40" t="s">
        <v>188</v>
      </c>
      <c r="K18" s="39" t="s">
        <v>183</v>
      </c>
      <c r="L18" s="39" t="s">
        <v>184</v>
      </c>
      <c r="M18" s="39" t="s">
        <v>80</v>
      </c>
      <c r="N18" s="39" t="s">
        <v>81</v>
      </c>
      <c r="O18" s="39" t="s">
        <v>82</v>
      </c>
      <c r="P18" s="39" t="s">
        <v>83</v>
      </c>
      <c r="Q18" s="39" t="s">
        <v>84</v>
      </c>
    </row>
    <row r="19" spans="2:17" x14ac:dyDescent="0.25">
      <c r="B19" s="41" t="str">
        <f>"UC_"&amp;F19&amp;RIGHT(E19,5)&amp;"UP"</f>
        <v>UC_IOTFACNGAEAUP</v>
      </c>
      <c r="C19" s="42" t="s">
        <v>191</v>
      </c>
      <c r="D19" s="42"/>
      <c r="E19" s="43" t="s">
        <v>187</v>
      </c>
      <c r="F19" s="43" t="s">
        <v>185</v>
      </c>
      <c r="G19" s="44">
        <v>2010</v>
      </c>
      <c r="H19" s="44">
        <v>1</v>
      </c>
      <c r="I19" s="44">
        <v>0</v>
      </c>
      <c r="J19" s="44">
        <v>5</v>
      </c>
      <c r="K19" s="45"/>
      <c r="L19" s="45"/>
      <c r="M19" s="45">
        <f>-'Fuel Share'!J26*1.1</f>
        <v>-0.21830404553733412</v>
      </c>
      <c r="N19" s="45">
        <f>M19</f>
        <v>-0.21830404553733412</v>
      </c>
      <c r="O19" s="45">
        <f t="shared" ref="O19:O20" si="9">N19</f>
        <v>-0.21830404553733412</v>
      </c>
      <c r="P19" s="45">
        <f t="shared" ref="P19:P20" si="10">O19</f>
        <v>-0.21830404553733412</v>
      </c>
      <c r="Q19" s="45">
        <f t="shared" ref="Q19:Q20" si="11">P19</f>
        <v>-0.21830404553733412</v>
      </c>
    </row>
    <row r="20" spans="2:17" x14ac:dyDescent="0.25">
      <c r="B20" s="41"/>
      <c r="C20" s="42" t="s">
        <v>191</v>
      </c>
      <c r="D20" s="42"/>
      <c r="E20" s="43" t="s">
        <v>187</v>
      </c>
      <c r="F20" s="43" t="s">
        <v>185</v>
      </c>
      <c r="G20" s="44">
        <v>2015</v>
      </c>
      <c r="H20" s="44">
        <v>1</v>
      </c>
      <c r="I20" s="44"/>
      <c r="J20" s="44"/>
      <c r="K20" s="45"/>
      <c r="L20" s="45"/>
      <c r="M20" s="45">
        <f>-'2015 GHG Emissions'!M27*1.05</f>
        <v>-0.24130901320757786</v>
      </c>
      <c r="N20" s="45">
        <f>M20</f>
        <v>-0.24130901320757786</v>
      </c>
      <c r="O20" s="45">
        <f t="shared" si="9"/>
        <v>-0.24130901320757786</v>
      </c>
      <c r="P20" s="45">
        <f t="shared" si="10"/>
        <v>-0.24130901320757786</v>
      </c>
      <c r="Q20" s="45">
        <f t="shared" si="11"/>
        <v>-0.24130901320757786</v>
      </c>
    </row>
    <row r="21" spans="2:17" x14ac:dyDescent="0.25">
      <c r="B21" s="46"/>
      <c r="C21" s="42" t="s">
        <v>191</v>
      </c>
      <c r="D21" s="42"/>
      <c r="E21" s="43" t="s">
        <v>187</v>
      </c>
      <c r="F21" s="43" t="s">
        <v>185</v>
      </c>
      <c r="G21" s="44">
        <v>2055</v>
      </c>
      <c r="H21" s="44">
        <v>1</v>
      </c>
      <c r="I21" s="44"/>
      <c r="J21" s="44"/>
      <c r="K21" s="45"/>
      <c r="L21" s="45"/>
      <c r="M21" s="45">
        <f>M20</f>
        <v>-0.24130901320757786</v>
      </c>
      <c r="N21" s="45">
        <f>N20</f>
        <v>-0.24130901320757786</v>
      </c>
      <c r="O21" s="45">
        <f t="shared" ref="O21" si="12">O20</f>
        <v>-0.24130901320757786</v>
      </c>
      <c r="P21" s="45">
        <f t="shared" ref="P21" si="13">P20</f>
        <v>-0.24130901320757786</v>
      </c>
      <c r="Q21" s="45">
        <f t="shared" ref="Q21" si="14">Q20</f>
        <v>-0.24130901320757786</v>
      </c>
    </row>
    <row r="22" spans="2:17" x14ac:dyDescent="0.25">
      <c r="B22" s="41" t="str">
        <f>"UC_"&amp;F22&amp;RIGHT(E22,5)&amp;"UP"</f>
        <v>UC_IOTFACRFLEAUP</v>
      </c>
      <c r="C22" s="42" t="s">
        <v>191</v>
      </c>
      <c r="D22" s="42"/>
      <c r="E22" s="43" t="s">
        <v>190</v>
      </c>
      <c r="F22" s="43" t="s">
        <v>185</v>
      </c>
      <c r="G22" s="44">
        <v>2010</v>
      </c>
      <c r="H22" s="44">
        <v>1</v>
      </c>
      <c r="I22" s="44">
        <v>0</v>
      </c>
      <c r="J22" s="44">
        <v>5</v>
      </c>
      <c r="K22" s="45"/>
      <c r="L22" s="45"/>
      <c r="M22" s="45">
        <f>-'Fuel Share'!J27*1.1</f>
        <v>-7.3107557473605672E-2</v>
      </c>
      <c r="N22" s="45">
        <f>M22</f>
        <v>-7.3107557473605672E-2</v>
      </c>
      <c r="O22" s="45">
        <f t="shared" ref="O22:O23" si="15">N22</f>
        <v>-7.3107557473605672E-2</v>
      </c>
      <c r="P22" s="45">
        <f t="shared" ref="P22:P23" si="16">O22</f>
        <v>-7.3107557473605672E-2</v>
      </c>
      <c r="Q22" s="45">
        <f t="shared" ref="Q22:Q23" si="17">P22</f>
        <v>-7.3107557473605672E-2</v>
      </c>
    </row>
    <row r="23" spans="2:17" x14ac:dyDescent="0.25">
      <c r="B23" s="41"/>
      <c r="C23" s="42" t="s">
        <v>191</v>
      </c>
      <c r="D23" s="42"/>
      <c r="E23" s="43" t="s">
        <v>190</v>
      </c>
      <c r="F23" s="43" t="s">
        <v>185</v>
      </c>
      <c r="G23" s="44">
        <v>2015</v>
      </c>
      <c r="H23" s="44">
        <v>1</v>
      </c>
      <c r="I23" s="44"/>
      <c r="J23" s="44"/>
      <c r="K23" s="45"/>
      <c r="L23" s="45"/>
      <c r="M23" s="45">
        <f>-'2015 GHG Emissions'!M25</f>
        <v>-3.1650564111036582E-2</v>
      </c>
      <c r="N23" s="45">
        <f>M23</f>
        <v>-3.1650564111036582E-2</v>
      </c>
      <c r="O23" s="45">
        <f t="shared" si="15"/>
        <v>-3.1650564111036582E-2</v>
      </c>
      <c r="P23" s="45">
        <f t="shared" si="16"/>
        <v>-3.1650564111036582E-2</v>
      </c>
      <c r="Q23" s="45">
        <f t="shared" si="17"/>
        <v>-3.1650564111036582E-2</v>
      </c>
    </row>
    <row r="24" spans="2:17" x14ac:dyDescent="0.25">
      <c r="B24" s="46"/>
      <c r="C24" s="42" t="s">
        <v>191</v>
      </c>
      <c r="D24" s="42"/>
      <c r="E24" s="43" t="s">
        <v>190</v>
      </c>
      <c r="F24" s="43" t="s">
        <v>185</v>
      </c>
      <c r="G24" s="44">
        <v>2055</v>
      </c>
      <c r="H24" s="44">
        <v>1</v>
      </c>
      <c r="I24" s="44"/>
      <c r="J24" s="44"/>
      <c r="K24" s="45"/>
      <c r="L24" s="45"/>
      <c r="M24" s="45">
        <f>M23*M15</f>
        <v>-1.5825282055518291E-2</v>
      </c>
      <c r="N24" s="45">
        <f t="shared" ref="N24:Q24" si="18">N23*N15</f>
        <v>-1.5825282055518291E-2</v>
      </c>
      <c r="O24" s="45">
        <f t="shared" si="18"/>
        <v>-1.5825282055518291E-2</v>
      </c>
      <c r="P24" s="45">
        <f t="shared" si="18"/>
        <v>-1.5825282055518291E-2</v>
      </c>
      <c r="Q24" s="45">
        <f t="shared" si="18"/>
        <v>-1.5825282055518291E-2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E32F7-B34C-4ED9-86E8-7F8BEAEF64B1}">
  <sheetPr>
    <tabColor rgb="FFFF0000"/>
  </sheetPr>
  <dimension ref="A1:AW60"/>
  <sheetViews>
    <sheetView workbookViewId="0">
      <pane xSplit="5" ySplit="7" topLeftCell="V35" activePane="bottomRight" state="frozen"/>
      <selection pane="topRight" activeCell="F1" sqref="F1"/>
      <selection pane="bottomLeft" activeCell="A8" sqref="A8"/>
      <selection pane="bottomRight" activeCell="V51" sqref="V51"/>
    </sheetView>
  </sheetViews>
  <sheetFormatPr defaultColWidth="13.5703125" defaultRowHeight="12.75" x14ac:dyDescent="0.2"/>
  <cols>
    <col min="1" max="2" width="13.5703125" style="24"/>
    <col min="3" max="3" width="53.85546875" style="24" bestFit="1" customWidth="1"/>
    <col min="4" max="7" width="13.5703125" style="24"/>
    <col min="8" max="16" width="13.5703125" style="25"/>
    <col min="17" max="16384" width="13.5703125" style="24"/>
  </cols>
  <sheetData>
    <row r="1" spans="1:49" x14ac:dyDescent="0.2">
      <c r="A1" s="23" t="s">
        <v>78</v>
      </c>
      <c r="B1" s="24" t="s">
        <v>79</v>
      </c>
      <c r="L1" s="25" t="s">
        <v>80</v>
      </c>
      <c r="M1" s="25" t="s">
        <v>81</v>
      </c>
      <c r="N1" s="25" t="s">
        <v>82</v>
      </c>
      <c r="O1" s="25" t="s">
        <v>83</v>
      </c>
      <c r="P1" s="25" t="s">
        <v>84</v>
      </c>
      <c r="Q1" s="25" t="s">
        <v>80</v>
      </c>
      <c r="R1" s="25" t="s">
        <v>81</v>
      </c>
      <c r="S1" s="25" t="s">
        <v>82</v>
      </c>
      <c r="T1" s="25" t="s">
        <v>83</v>
      </c>
      <c r="U1" s="25" t="s">
        <v>84</v>
      </c>
      <c r="V1" s="25" t="s">
        <v>80</v>
      </c>
      <c r="W1" s="25" t="s">
        <v>81</v>
      </c>
      <c r="X1" s="25" t="s">
        <v>82</v>
      </c>
      <c r="Y1" s="25" t="s">
        <v>83</v>
      </c>
      <c r="Z1" s="25" t="s">
        <v>84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49" x14ac:dyDescent="0.2"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</row>
    <row r="3" spans="1:49" x14ac:dyDescent="0.2"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U3" s="26"/>
      <c r="AV3" s="26"/>
      <c r="AW3" s="26"/>
    </row>
    <row r="4" spans="1:49" x14ac:dyDescent="0.2"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U4" s="26"/>
      <c r="AV4" s="26"/>
      <c r="AW4" s="26"/>
    </row>
    <row r="5" spans="1:49" s="27" customFormat="1" ht="25.5" x14ac:dyDescent="0.25">
      <c r="F5" s="28" t="s">
        <v>85</v>
      </c>
      <c r="G5" s="28" t="s">
        <v>85</v>
      </c>
      <c r="H5" s="28" t="s">
        <v>85</v>
      </c>
      <c r="I5" s="28" t="s">
        <v>85</v>
      </c>
      <c r="J5" s="28" t="s">
        <v>85</v>
      </c>
      <c r="K5" s="28" t="s">
        <v>85</v>
      </c>
      <c r="L5" s="26" t="s">
        <v>86</v>
      </c>
      <c r="M5" s="26" t="s">
        <v>86</v>
      </c>
      <c r="N5" s="26" t="s">
        <v>86</v>
      </c>
      <c r="O5" s="26" t="s">
        <v>86</v>
      </c>
      <c r="P5" s="26" t="s">
        <v>86</v>
      </c>
      <c r="Q5" s="26" t="s">
        <v>86</v>
      </c>
      <c r="R5" s="26" t="s">
        <v>86</v>
      </c>
      <c r="S5" s="26" t="s">
        <v>86</v>
      </c>
      <c r="T5" s="26" t="s">
        <v>86</v>
      </c>
      <c r="U5" s="26" t="s">
        <v>86</v>
      </c>
      <c r="V5" s="26" t="s">
        <v>86</v>
      </c>
      <c r="W5" s="26" t="s">
        <v>86</v>
      </c>
      <c r="X5" s="26" t="s">
        <v>86</v>
      </c>
      <c r="Y5" s="26" t="s">
        <v>86</v>
      </c>
      <c r="Z5" s="26" t="s">
        <v>86</v>
      </c>
      <c r="AA5" s="26" t="s">
        <v>87</v>
      </c>
      <c r="AB5" s="26" t="s">
        <v>88</v>
      </c>
      <c r="AC5" s="26" t="s">
        <v>88</v>
      </c>
      <c r="AD5" s="26" t="s">
        <v>88</v>
      </c>
      <c r="AE5" s="26" t="s">
        <v>88</v>
      </c>
      <c r="AF5" s="26" t="s">
        <v>88</v>
      </c>
      <c r="AG5" s="26" t="s">
        <v>88</v>
      </c>
      <c r="AH5" s="26" t="s">
        <v>88</v>
      </c>
      <c r="AI5" s="26" t="s">
        <v>88</v>
      </c>
      <c r="AJ5" s="26" t="s">
        <v>88</v>
      </c>
      <c r="AK5" s="26" t="s">
        <v>88</v>
      </c>
      <c r="AL5" s="26" t="s">
        <v>88</v>
      </c>
      <c r="AM5" s="26" t="s">
        <v>88</v>
      </c>
      <c r="AN5" s="26" t="s">
        <v>88</v>
      </c>
      <c r="AO5" s="26" t="s">
        <v>88</v>
      </c>
      <c r="AP5" s="26" t="s">
        <v>88</v>
      </c>
      <c r="AQ5" s="26" t="s">
        <v>88</v>
      </c>
      <c r="AR5" s="26" t="s">
        <v>88</v>
      </c>
      <c r="AS5" s="26" t="s">
        <v>88</v>
      </c>
      <c r="AT5" s="26" t="s">
        <v>88</v>
      </c>
      <c r="AU5" s="26" t="s">
        <v>86</v>
      </c>
      <c r="AV5" s="26" t="s">
        <v>85</v>
      </c>
      <c r="AW5" s="26"/>
    </row>
    <row r="6" spans="1:49" x14ac:dyDescent="0.2">
      <c r="F6" s="29" t="s">
        <v>89</v>
      </c>
      <c r="G6" s="29" t="s">
        <v>90</v>
      </c>
      <c r="H6" s="29" t="s">
        <v>89</v>
      </c>
      <c r="I6" s="29" t="s">
        <v>90</v>
      </c>
      <c r="J6" s="29" t="s">
        <v>89</v>
      </c>
      <c r="K6" s="29" t="s">
        <v>90</v>
      </c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9" t="s">
        <v>90</v>
      </c>
      <c r="AC6" s="29" t="s">
        <v>90</v>
      </c>
      <c r="AD6" s="29" t="s">
        <v>90</v>
      </c>
      <c r="AE6" s="29" t="s">
        <v>90</v>
      </c>
      <c r="AF6" s="29" t="s">
        <v>90</v>
      </c>
      <c r="AG6" s="29" t="s">
        <v>90</v>
      </c>
      <c r="AH6" s="29" t="s">
        <v>90</v>
      </c>
      <c r="AI6" s="29" t="s">
        <v>90</v>
      </c>
      <c r="AJ6" s="29" t="s">
        <v>90</v>
      </c>
      <c r="AK6" s="29" t="s">
        <v>90</v>
      </c>
      <c r="AL6" s="29" t="s">
        <v>89</v>
      </c>
      <c r="AM6" s="29" t="s">
        <v>89</v>
      </c>
      <c r="AN6" s="29" t="s">
        <v>89</v>
      </c>
      <c r="AO6" s="29" t="s">
        <v>89</v>
      </c>
      <c r="AP6" s="29" t="s">
        <v>89</v>
      </c>
      <c r="AQ6" s="29" t="s">
        <v>89</v>
      </c>
      <c r="AR6" s="29" t="s">
        <v>89</v>
      </c>
      <c r="AS6" s="29" t="s">
        <v>89</v>
      </c>
      <c r="AT6" s="29" t="s">
        <v>89</v>
      </c>
      <c r="AU6" s="26"/>
      <c r="AV6" s="26" t="s">
        <v>89</v>
      </c>
      <c r="AW6" s="26"/>
    </row>
    <row r="7" spans="1:49" ht="15.75" customHeight="1" x14ac:dyDescent="0.2">
      <c r="B7" s="23" t="s">
        <v>91</v>
      </c>
      <c r="C7" s="23" t="s">
        <v>92</v>
      </c>
      <c r="D7" s="23" t="s">
        <v>6</v>
      </c>
      <c r="E7" s="23" t="s">
        <v>93</v>
      </c>
      <c r="F7" s="30">
        <v>2010</v>
      </c>
      <c r="G7" s="30">
        <v>2010</v>
      </c>
      <c r="H7" s="30" t="s">
        <v>94</v>
      </c>
      <c r="I7" s="30" t="s">
        <v>94</v>
      </c>
      <c r="J7" s="30">
        <v>2015</v>
      </c>
      <c r="K7" s="30">
        <v>2055</v>
      </c>
      <c r="L7" s="25">
        <v>2010</v>
      </c>
      <c r="M7" s="25">
        <v>2010</v>
      </c>
      <c r="N7" s="25">
        <v>2010</v>
      </c>
      <c r="O7" s="25">
        <v>2010</v>
      </c>
      <c r="P7" s="25">
        <v>2010</v>
      </c>
      <c r="Q7" s="25">
        <v>2015</v>
      </c>
      <c r="R7" s="25">
        <v>2015</v>
      </c>
      <c r="S7" s="25">
        <v>2015</v>
      </c>
      <c r="T7" s="25">
        <v>2015</v>
      </c>
      <c r="U7" s="25">
        <v>2015</v>
      </c>
      <c r="V7" s="25">
        <v>2055</v>
      </c>
      <c r="W7" s="25">
        <v>2055</v>
      </c>
      <c r="X7" s="25">
        <v>2055</v>
      </c>
      <c r="Y7" s="25">
        <v>2055</v>
      </c>
      <c r="Z7" s="25">
        <v>2055</v>
      </c>
      <c r="AA7" s="25"/>
      <c r="AB7" s="25">
        <v>2010</v>
      </c>
      <c r="AC7" s="25">
        <v>2015</v>
      </c>
      <c r="AD7" s="25">
        <v>2020</v>
      </c>
      <c r="AE7" s="25">
        <v>2025</v>
      </c>
      <c r="AF7" s="25">
        <v>2030</v>
      </c>
      <c r="AG7" s="25">
        <v>2035</v>
      </c>
      <c r="AH7" s="25">
        <v>2040</v>
      </c>
      <c r="AI7" s="25">
        <v>2045</v>
      </c>
      <c r="AJ7" s="25">
        <v>2050</v>
      </c>
      <c r="AK7" s="25">
        <v>2055</v>
      </c>
      <c r="AL7" s="25">
        <v>2015</v>
      </c>
      <c r="AM7" s="25">
        <v>2020</v>
      </c>
      <c r="AN7" s="25">
        <v>2025</v>
      </c>
      <c r="AO7" s="25">
        <v>2030</v>
      </c>
      <c r="AP7" s="25">
        <v>2035</v>
      </c>
      <c r="AQ7" s="25">
        <v>2040</v>
      </c>
      <c r="AR7" s="25">
        <v>2045</v>
      </c>
      <c r="AS7" s="25">
        <v>2050</v>
      </c>
      <c r="AT7" s="25">
        <v>2055</v>
      </c>
    </row>
    <row r="8" spans="1:49" x14ac:dyDescent="0.2">
      <c r="A8" s="24" t="s">
        <v>97</v>
      </c>
      <c r="B8" s="24">
        <v>0.1</v>
      </c>
    </row>
    <row r="9" spans="1:49" x14ac:dyDescent="0.2">
      <c r="A9" s="24" t="s">
        <v>98</v>
      </c>
    </row>
    <row r="11" spans="1:49" x14ac:dyDescent="0.2">
      <c r="A11" s="24" t="s">
        <v>99</v>
      </c>
      <c r="B11" s="24" t="s">
        <v>100</v>
      </c>
      <c r="C11" s="24" t="s">
        <v>101</v>
      </c>
      <c r="D11" s="24" t="s">
        <v>95</v>
      </c>
      <c r="E11" s="24" t="s">
        <v>102</v>
      </c>
      <c r="AU11" s="24">
        <v>1</v>
      </c>
      <c r="AV11" s="24">
        <v>271.26243375000007</v>
      </c>
    </row>
    <row r="12" spans="1:49" x14ac:dyDescent="0.2">
      <c r="A12" s="24" t="s">
        <v>96</v>
      </c>
    </row>
    <row r="13" spans="1:49" x14ac:dyDescent="0.2">
      <c r="A13" s="24" t="s">
        <v>103</v>
      </c>
      <c r="B13" s="24" t="s">
        <v>104</v>
      </c>
      <c r="C13" s="24" t="s">
        <v>105</v>
      </c>
      <c r="D13" s="24" t="s">
        <v>95</v>
      </c>
      <c r="E13" s="24" t="s">
        <v>106</v>
      </c>
      <c r="AU13" s="24">
        <v>1</v>
      </c>
      <c r="AV13" s="24">
        <v>191.47936500000006</v>
      </c>
    </row>
    <row r="14" spans="1:49" x14ac:dyDescent="0.2">
      <c r="A14" s="24" t="s">
        <v>96</v>
      </c>
    </row>
    <row r="15" spans="1:49" x14ac:dyDescent="0.2">
      <c r="A15" s="24" t="s">
        <v>107</v>
      </c>
      <c r="B15" s="24" t="s">
        <v>108</v>
      </c>
      <c r="C15" s="24" t="s">
        <v>109</v>
      </c>
      <c r="D15" s="24" t="s">
        <v>95</v>
      </c>
      <c r="E15" s="24" t="s">
        <v>110</v>
      </c>
      <c r="AU15" s="24">
        <v>1</v>
      </c>
      <c r="AV15" s="24">
        <v>95.739682500000029</v>
      </c>
    </row>
    <row r="16" spans="1:49" x14ac:dyDescent="0.2">
      <c r="A16" s="24" t="s">
        <v>96</v>
      </c>
    </row>
    <row r="17" spans="1:48" x14ac:dyDescent="0.2">
      <c r="A17" s="24" t="s">
        <v>107</v>
      </c>
      <c r="B17" s="24" t="s">
        <v>111</v>
      </c>
      <c r="C17" s="24" t="s">
        <v>112</v>
      </c>
      <c r="D17" s="24" t="s">
        <v>95</v>
      </c>
      <c r="E17" s="24" t="s">
        <v>113</v>
      </c>
      <c r="AU17" s="24">
        <v>1</v>
      </c>
      <c r="AV17" s="24">
        <v>63.826455000000017</v>
      </c>
    </row>
    <row r="18" spans="1:48" x14ac:dyDescent="0.2">
      <c r="A18" s="24" t="s">
        <v>96</v>
      </c>
    </row>
    <row r="19" spans="1:48" x14ac:dyDescent="0.2">
      <c r="A19" s="24" t="s">
        <v>103</v>
      </c>
      <c r="B19" s="24" t="s">
        <v>114</v>
      </c>
      <c r="C19" s="24" t="s">
        <v>115</v>
      </c>
      <c r="D19" s="24" t="s">
        <v>95</v>
      </c>
      <c r="E19" s="24" t="s">
        <v>116</v>
      </c>
      <c r="AU19" s="24">
        <v>1</v>
      </c>
      <c r="AV19" s="24">
        <v>159.56613750000002</v>
      </c>
    </row>
    <row r="20" spans="1:48" x14ac:dyDescent="0.2">
      <c r="A20" s="24" t="s">
        <v>96</v>
      </c>
    </row>
    <row r="21" spans="1:48" x14ac:dyDescent="0.2">
      <c r="A21" s="24" t="s">
        <v>103</v>
      </c>
      <c r="B21" s="24" t="s">
        <v>117</v>
      </c>
      <c r="C21" s="24" t="s">
        <v>118</v>
      </c>
      <c r="D21" s="24" t="s">
        <v>95</v>
      </c>
      <c r="E21" s="24" t="s">
        <v>119</v>
      </c>
      <c r="AU21" s="24">
        <v>1</v>
      </c>
      <c r="AV21" s="24">
        <v>95.739682500000029</v>
      </c>
    </row>
    <row r="22" spans="1:48" x14ac:dyDescent="0.2">
      <c r="A22" s="24" t="s">
        <v>96</v>
      </c>
    </row>
    <row r="23" spans="1:48" x14ac:dyDescent="0.2">
      <c r="A23" s="24" t="s">
        <v>103</v>
      </c>
      <c r="B23" s="24" t="s">
        <v>120</v>
      </c>
      <c r="C23" s="24" t="s">
        <v>121</v>
      </c>
      <c r="D23" s="24" t="s">
        <v>95</v>
      </c>
      <c r="E23" s="24" t="s">
        <v>122</v>
      </c>
      <c r="AU23" s="24">
        <v>1</v>
      </c>
      <c r="AV23" s="24">
        <v>494.65502625000016</v>
      </c>
    </row>
    <row r="24" spans="1:48" x14ac:dyDescent="0.2">
      <c r="A24" s="24" t="s">
        <v>96</v>
      </c>
    </row>
    <row r="25" spans="1:48" x14ac:dyDescent="0.2">
      <c r="A25" s="24" t="s">
        <v>99</v>
      </c>
      <c r="B25" s="24" t="s">
        <v>123</v>
      </c>
      <c r="C25" s="24" t="s">
        <v>124</v>
      </c>
      <c r="D25" s="24" t="s">
        <v>95</v>
      </c>
      <c r="E25" s="24" t="s">
        <v>125</v>
      </c>
      <c r="AU25" s="24">
        <v>1</v>
      </c>
      <c r="AV25" s="24">
        <v>398.91534375000009</v>
      </c>
    </row>
    <row r="26" spans="1:48" x14ac:dyDescent="0.2">
      <c r="A26" s="24" t="s">
        <v>96</v>
      </c>
    </row>
    <row r="27" spans="1:48" x14ac:dyDescent="0.2">
      <c r="A27" s="24" t="s">
        <v>126</v>
      </c>
      <c r="B27" s="24" t="s">
        <v>127</v>
      </c>
      <c r="C27" s="24" t="s">
        <v>128</v>
      </c>
      <c r="D27" s="24" t="s">
        <v>95</v>
      </c>
      <c r="E27" s="24" t="s">
        <v>129</v>
      </c>
      <c r="AU27" s="24">
        <v>1</v>
      </c>
      <c r="AV27" s="24">
        <v>319.13227500000005</v>
      </c>
    </row>
    <row r="28" spans="1:48" x14ac:dyDescent="0.2">
      <c r="A28" s="24" t="s">
        <v>96</v>
      </c>
    </row>
    <row r="29" spans="1:48" x14ac:dyDescent="0.2">
      <c r="A29" s="24" t="s">
        <v>126</v>
      </c>
      <c r="B29" s="24" t="s">
        <v>130</v>
      </c>
      <c r="C29" s="24" t="s">
        <v>131</v>
      </c>
      <c r="D29" s="24" t="s">
        <v>95</v>
      </c>
      <c r="E29" s="24" t="s">
        <v>132</v>
      </c>
      <c r="AU29" s="24">
        <v>1</v>
      </c>
      <c r="AV29" s="24">
        <v>239.34920625000007</v>
      </c>
    </row>
    <row r="30" spans="1:48" x14ac:dyDescent="0.2">
      <c r="A30" s="24" t="s">
        <v>96</v>
      </c>
    </row>
    <row r="31" spans="1:48" x14ac:dyDescent="0.2">
      <c r="A31" s="24" t="s">
        <v>126</v>
      </c>
      <c r="B31" s="24" t="s">
        <v>133</v>
      </c>
      <c r="C31" s="24" t="s">
        <v>134</v>
      </c>
      <c r="D31" s="24" t="s">
        <v>95</v>
      </c>
      <c r="E31" s="24" t="s">
        <v>135</v>
      </c>
      <c r="AU31" s="24">
        <v>1</v>
      </c>
      <c r="AV31" s="24">
        <v>127.65291000000003</v>
      </c>
    </row>
    <row r="32" spans="1:48" x14ac:dyDescent="0.2">
      <c r="A32" s="24" t="s">
        <v>96</v>
      </c>
    </row>
    <row r="33" spans="1:48" x14ac:dyDescent="0.2">
      <c r="A33" s="24" t="s">
        <v>103</v>
      </c>
      <c r="B33" s="24" t="s">
        <v>136</v>
      </c>
      <c r="C33" s="24" t="s">
        <v>137</v>
      </c>
      <c r="D33" s="24" t="s">
        <v>95</v>
      </c>
      <c r="E33" s="24" t="s">
        <v>138</v>
      </c>
      <c r="AU33" s="24">
        <v>1</v>
      </c>
      <c r="AV33" s="24">
        <v>135.63121687500004</v>
      </c>
    </row>
    <row r="34" spans="1:48" x14ac:dyDescent="0.2">
      <c r="A34" s="24" t="s">
        <v>96</v>
      </c>
    </row>
    <row r="35" spans="1:48" x14ac:dyDescent="0.2">
      <c r="A35" s="24" t="s">
        <v>139</v>
      </c>
      <c r="B35" s="24" t="s">
        <v>140</v>
      </c>
      <c r="C35" s="24" t="s">
        <v>141</v>
      </c>
      <c r="D35" s="24" t="s">
        <v>95</v>
      </c>
      <c r="E35" s="24" t="s">
        <v>142</v>
      </c>
      <c r="AU35" s="24">
        <v>1</v>
      </c>
      <c r="AV35" s="24">
        <v>159.56613750000002</v>
      </c>
    </row>
    <row r="36" spans="1:48" x14ac:dyDescent="0.2">
      <c r="A36" s="24" t="s">
        <v>96</v>
      </c>
    </row>
    <row r="37" spans="1:48" x14ac:dyDescent="0.2">
      <c r="A37" s="24" t="s">
        <v>103</v>
      </c>
      <c r="B37" s="24" t="s">
        <v>143</v>
      </c>
      <c r="C37" s="24" t="s">
        <v>144</v>
      </c>
      <c r="D37" s="24" t="s">
        <v>95</v>
      </c>
      <c r="E37" s="24" t="s">
        <v>145</v>
      </c>
      <c r="AU37" s="24">
        <v>1</v>
      </c>
      <c r="AV37" s="24">
        <v>71.804761875000025</v>
      </c>
    </row>
    <row r="38" spans="1:48" x14ac:dyDescent="0.2">
      <c r="A38" s="24" t="s">
        <v>96</v>
      </c>
    </row>
    <row r="39" spans="1:48" x14ac:dyDescent="0.2">
      <c r="A39" s="24" t="s">
        <v>146</v>
      </c>
      <c r="B39" s="24" t="s">
        <v>147</v>
      </c>
      <c r="C39" s="24" t="s">
        <v>148</v>
      </c>
      <c r="D39" s="24" t="s">
        <v>95</v>
      </c>
      <c r="E39" s="24" t="s">
        <v>149</v>
      </c>
      <c r="AU39" s="24">
        <v>1</v>
      </c>
      <c r="AV39" s="24">
        <v>1</v>
      </c>
    </row>
    <row r="40" spans="1:48" x14ac:dyDescent="0.2">
      <c r="A40" s="24" t="s">
        <v>96</v>
      </c>
    </row>
    <row r="41" spans="1:48" x14ac:dyDescent="0.2">
      <c r="A41" s="24" t="s">
        <v>146</v>
      </c>
      <c r="B41" s="24" t="s">
        <v>150</v>
      </c>
      <c r="C41" s="24" t="s">
        <v>151</v>
      </c>
      <c r="D41" s="24" t="s">
        <v>95</v>
      </c>
      <c r="E41" s="24" t="s">
        <v>152</v>
      </c>
      <c r="AR41" s="24">
        <v>1</v>
      </c>
      <c r="AS41" s="24">
        <v>1</v>
      </c>
    </row>
    <row r="42" spans="1:48" x14ac:dyDescent="0.2">
      <c r="A42" s="24" t="s">
        <v>96</v>
      </c>
    </row>
    <row r="43" spans="1:48" x14ac:dyDescent="0.2">
      <c r="A43" s="24" t="s">
        <v>146</v>
      </c>
      <c r="B43" s="24" t="s">
        <v>153</v>
      </c>
      <c r="C43" s="24" t="s">
        <v>154</v>
      </c>
      <c r="D43" s="24" t="s">
        <v>95</v>
      </c>
      <c r="E43" s="24" t="s">
        <v>155</v>
      </c>
      <c r="AR43" s="24">
        <v>1</v>
      </c>
      <c r="AS43" s="24">
        <v>1</v>
      </c>
    </row>
    <row r="44" spans="1:48" x14ac:dyDescent="0.2">
      <c r="A44" s="24" t="s">
        <v>96</v>
      </c>
    </row>
    <row r="45" spans="1:48" x14ac:dyDescent="0.2">
      <c r="A45" s="24" t="s">
        <v>146</v>
      </c>
      <c r="B45" s="24" t="s">
        <v>156</v>
      </c>
      <c r="C45" s="24" t="s">
        <v>157</v>
      </c>
      <c r="D45" s="24" t="s">
        <v>95</v>
      </c>
      <c r="E45" s="24" t="s">
        <v>158</v>
      </c>
      <c r="AP45" s="24">
        <v>1</v>
      </c>
      <c r="AQ45" s="24">
        <v>1</v>
      </c>
    </row>
    <row r="46" spans="1:48" x14ac:dyDescent="0.2">
      <c r="A46" s="24" t="s">
        <v>96</v>
      </c>
    </row>
    <row r="47" spans="1:48" s="31" customFormat="1" x14ac:dyDescent="0.2">
      <c r="A47" s="31" t="s">
        <v>167</v>
      </c>
      <c r="B47" s="31" t="s">
        <v>168</v>
      </c>
      <c r="C47" s="31" t="s">
        <v>159</v>
      </c>
      <c r="D47" s="31" t="s">
        <v>95</v>
      </c>
      <c r="E47" s="31" t="s">
        <v>160</v>
      </c>
      <c r="F47" s="32"/>
      <c r="G47" s="32">
        <v>0</v>
      </c>
      <c r="H47" s="32"/>
      <c r="I47" s="32">
        <v>0</v>
      </c>
      <c r="J47" s="32"/>
      <c r="K47" s="32"/>
      <c r="L47" s="33">
        <f>-'Fuel Share'!J25*0.95</f>
        <v>-0.69832634285418838</v>
      </c>
      <c r="M47" s="33">
        <f>L47</f>
        <v>-0.69832634285418838</v>
      </c>
      <c r="N47" s="33">
        <f t="shared" ref="N47:Z49" si="0">M47</f>
        <v>-0.69832634285418838</v>
      </c>
      <c r="O47" s="33">
        <f t="shared" si="0"/>
        <v>-0.69832634285418838</v>
      </c>
      <c r="P47" s="33">
        <f t="shared" si="0"/>
        <v>-0.69832634285418838</v>
      </c>
      <c r="Q47" s="33">
        <f>-'2015 GHG Emissions'!M26*0.9</f>
        <v>-0.66467819526500027</v>
      </c>
      <c r="R47" s="33">
        <f t="shared" si="0"/>
        <v>-0.66467819526500027</v>
      </c>
      <c r="S47" s="33">
        <f t="shared" si="0"/>
        <v>-0.66467819526500027</v>
      </c>
      <c r="T47" s="33">
        <f t="shared" si="0"/>
        <v>-0.66467819526500027</v>
      </c>
      <c r="U47" s="33">
        <f t="shared" si="0"/>
        <v>-0.66467819526500027</v>
      </c>
      <c r="V47" s="33">
        <f>U47</f>
        <v>-0.66467819526500027</v>
      </c>
      <c r="W47" s="33">
        <f t="shared" si="0"/>
        <v>-0.66467819526500027</v>
      </c>
      <c r="X47" s="33">
        <f t="shared" si="0"/>
        <v>-0.66467819526500027</v>
      </c>
      <c r="Y47" s="33">
        <f t="shared" si="0"/>
        <v>-0.66467819526500027</v>
      </c>
      <c r="Z47" s="33">
        <f t="shared" si="0"/>
        <v>-0.66467819526500027</v>
      </c>
    </row>
    <row r="48" spans="1:48" s="31" customFormat="1" x14ac:dyDescent="0.2">
      <c r="E48" s="31" t="s">
        <v>161</v>
      </c>
      <c r="F48" s="32"/>
      <c r="G48" s="32"/>
      <c r="H48" s="32"/>
      <c r="I48" s="32"/>
      <c r="J48" s="32"/>
      <c r="K48" s="32"/>
      <c r="L48" s="33">
        <v>1</v>
      </c>
      <c r="M48" s="33">
        <f t="shared" ref="M48:Z54" si="1">L48</f>
        <v>1</v>
      </c>
      <c r="N48" s="33">
        <f t="shared" si="1"/>
        <v>1</v>
      </c>
      <c r="O48" s="33">
        <f t="shared" si="1"/>
        <v>1</v>
      </c>
      <c r="P48" s="33">
        <f t="shared" si="1"/>
        <v>1</v>
      </c>
      <c r="Q48" s="33">
        <f t="shared" si="1"/>
        <v>1</v>
      </c>
      <c r="R48" s="33">
        <f t="shared" si="1"/>
        <v>1</v>
      </c>
      <c r="S48" s="33">
        <f t="shared" si="1"/>
        <v>1</v>
      </c>
      <c r="T48" s="33">
        <f t="shared" si="1"/>
        <v>1</v>
      </c>
      <c r="U48" s="33">
        <f t="shared" si="1"/>
        <v>1</v>
      </c>
      <c r="V48" s="33">
        <f t="shared" si="0"/>
        <v>1</v>
      </c>
      <c r="W48" s="33">
        <f t="shared" si="0"/>
        <v>1</v>
      </c>
      <c r="X48" s="33">
        <f t="shared" si="0"/>
        <v>1</v>
      </c>
      <c r="Y48" s="33">
        <f t="shared" si="0"/>
        <v>1</v>
      </c>
      <c r="Z48" s="33">
        <f t="shared" si="0"/>
        <v>1</v>
      </c>
    </row>
    <row r="49" spans="1:26" s="31" customFormat="1" x14ac:dyDescent="0.2">
      <c r="A49" s="31" t="s">
        <v>167</v>
      </c>
      <c r="B49" s="31" t="s">
        <v>169</v>
      </c>
      <c r="C49" s="31" t="s">
        <v>162</v>
      </c>
      <c r="D49" s="31" t="s">
        <v>95</v>
      </c>
      <c r="E49" s="31" t="s">
        <v>160</v>
      </c>
      <c r="F49" s="32">
        <v>0</v>
      </c>
      <c r="G49" s="32"/>
      <c r="H49" s="32">
        <v>0</v>
      </c>
      <c r="I49" s="32"/>
      <c r="J49" s="32"/>
      <c r="K49" s="32"/>
      <c r="L49" s="33">
        <f>-'Fuel Share'!J27*1.1</f>
        <v>-7.3107557473605672E-2</v>
      </c>
      <c r="M49" s="33">
        <f t="shared" si="1"/>
        <v>-7.3107557473605672E-2</v>
      </c>
      <c r="N49" s="33">
        <f t="shared" si="1"/>
        <v>-7.3107557473605672E-2</v>
      </c>
      <c r="O49" s="33">
        <f t="shared" si="1"/>
        <v>-7.3107557473605672E-2</v>
      </c>
      <c r="P49" s="33">
        <f t="shared" si="1"/>
        <v>-7.3107557473605672E-2</v>
      </c>
      <c r="Q49" s="34">
        <f>-'2015 GHG Emissions'!M25</f>
        <v>-3.1650564111036582E-2</v>
      </c>
      <c r="R49" s="33">
        <f t="shared" si="1"/>
        <v>-3.1650564111036582E-2</v>
      </c>
      <c r="S49" s="33">
        <f t="shared" si="1"/>
        <v>-3.1650564111036582E-2</v>
      </c>
      <c r="T49" s="33">
        <f t="shared" si="1"/>
        <v>-3.1650564111036582E-2</v>
      </c>
      <c r="U49" s="33">
        <f t="shared" si="1"/>
        <v>-3.1650564111036582E-2</v>
      </c>
      <c r="V49" s="33">
        <f>U49*0.5</f>
        <v>-1.5825282055518291E-2</v>
      </c>
      <c r="W49" s="33">
        <f t="shared" si="0"/>
        <v>-1.5825282055518291E-2</v>
      </c>
      <c r="X49" s="33">
        <f t="shared" si="0"/>
        <v>-1.5825282055518291E-2</v>
      </c>
      <c r="Y49" s="33">
        <f t="shared" si="0"/>
        <v>-1.5825282055518291E-2</v>
      </c>
      <c r="Z49" s="33">
        <f t="shared" si="0"/>
        <v>-1.5825282055518291E-2</v>
      </c>
    </row>
    <row r="50" spans="1:26" s="31" customFormat="1" ht="12" customHeight="1" x14ac:dyDescent="0.2">
      <c r="E50" s="31" t="s">
        <v>163</v>
      </c>
      <c r="F50" s="32"/>
      <c r="G50" s="32"/>
      <c r="H50" s="32"/>
      <c r="I50" s="32"/>
      <c r="J50" s="32"/>
      <c r="K50" s="32"/>
      <c r="L50" s="33">
        <v>1</v>
      </c>
      <c r="M50" s="33">
        <f t="shared" si="1"/>
        <v>1</v>
      </c>
      <c r="N50" s="33">
        <f t="shared" si="1"/>
        <v>1</v>
      </c>
      <c r="O50" s="33">
        <f t="shared" si="1"/>
        <v>1</v>
      </c>
      <c r="P50" s="33">
        <f t="shared" si="1"/>
        <v>1</v>
      </c>
      <c r="Q50" s="33">
        <f t="shared" si="1"/>
        <v>1</v>
      </c>
      <c r="R50" s="33">
        <f t="shared" si="1"/>
        <v>1</v>
      </c>
      <c r="S50" s="33">
        <f t="shared" si="1"/>
        <v>1</v>
      </c>
      <c r="T50" s="33">
        <f t="shared" si="1"/>
        <v>1</v>
      </c>
      <c r="U50" s="33">
        <f t="shared" si="1"/>
        <v>1</v>
      </c>
      <c r="V50" s="33">
        <f t="shared" si="1"/>
        <v>1</v>
      </c>
      <c r="W50" s="33">
        <f t="shared" si="1"/>
        <v>1</v>
      </c>
      <c r="X50" s="33">
        <f t="shared" si="1"/>
        <v>1</v>
      </c>
      <c r="Y50" s="33">
        <f t="shared" si="1"/>
        <v>1</v>
      </c>
      <c r="Z50" s="33">
        <f t="shared" si="1"/>
        <v>1</v>
      </c>
    </row>
    <row r="51" spans="1:26" s="31" customFormat="1" x14ac:dyDescent="0.2">
      <c r="A51" s="31" t="s">
        <v>167</v>
      </c>
      <c r="B51" s="31" t="s">
        <v>170</v>
      </c>
      <c r="C51" s="31" t="s">
        <v>164</v>
      </c>
      <c r="D51" s="31" t="s">
        <v>95</v>
      </c>
      <c r="E51" s="31" t="s">
        <v>160</v>
      </c>
      <c r="F51" s="32">
        <v>0</v>
      </c>
      <c r="G51" s="32"/>
      <c r="H51" s="32">
        <v>0</v>
      </c>
      <c r="I51" s="32"/>
      <c r="J51" s="32"/>
      <c r="K51" s="32"/>
      <c r="L51" s="33">
        <f>-'Fuel Share'!J26*1.1</f>
        <v>-0.21830404553733412</v>
      </c>
      <c r="M51" s="33">
        <f t="shared" si="1"/>
        <v>-0.21830404553733412</v>
      </c>
      <c r="N51" s="33">
        <f t="shared" si="1"/>
        <v>-0.21830404553733412</v>
      </c>
      <c r="O51" s="33">
        <f t="shared" si="1"/>
        <v>-0.21830404553733412</v>
      </c>
      <c r="P51" s="33">
        <f t="shared" si="1"/>
        <v>-0.21830404553733412</v>
      </c>
      <c r="Q51" s="33">
        <f>-'2015 GHG Emissions'!M27*1.05</f>
        <v>-0.24130901320757786</v>
      </c>
      <c r="R51" s="33">
        <f t="shared" si="1"/>
        <v>-0.24130901320757786</v>
      </c>
      <c r="S51" s="33">
        <f t="shared" si="1"/>
        <v>-0.24130901320757786</v>
      </c>
      <c r="T51" s="33">
        <f t="shared" si="1"/>
        <v>-0.24130901320757786</v>
      </c>
      <c r="U51" s="33">
        <f t="shared" si="1"/>
        <v>-0.24130901320757786</v>
      </c>
      <c r="V51" s="33">
        <f t="shared" si="1"/>
        <v>-0.24130901320757786</v>
      </c>
      <c r="W51" s="33">
        <f t="shared" si="1"/>
        <v>-0.24130901320757786</v>
      </c>
      <c r="X51" s="33">
        <f t="shared" si="1"/>
        <v>-0.24130901320757786</v>
      </c>
      <c r="Y51" s="33">
        <f t="shared" si="1"/>
        <v>-0.24130901320757786</v>
      </c>
      <c r="Z51" s="33">
        <f t="shared" si="1"/>
        <v>-0.24130901320757786</v>
      </c>
    </row>
    <row r="52" spans="1:26" s="31" customFormat="1" x14ac:dyDescent="0.2">
      <c r="E52" s="31" t="s">
        <v>165</v>
      </c>
      <c r="F52" s="32"/>
      <c r="G52" s="32"/>
      <c r="H52" s="32"/>
      <c r="I52" s="32"/>
      <c r="J52" s="32"/>
      <c r="K52" s="32"/>
      <c r="L52" s="33">
        <v>1</v>
      </c>
      <c r="M52" s="33">
        <f t="shared" si="1"/>
        <v>1</v>
      </c>
      <c r="N52" s="33">
        <f t="shared" si="1"/>
        <v>1</v>
      </c>
      <c r="O52" s="33">
        <f t="shared" si="1"/>
        <v>1</v>
      </c>
      <c r="P52" s="33">
        <f t="shared" si="1"/>
        <v>1</v>
      </c>
      <c r="Q52" s="33">
        <f t="shared" si="1"/>
        <v>1</v>
      </c>
      <c r="R52" s="33">
        <f t="shared" si="1"/>
        <v>1</v>
      </c>
      <c r="S52" s="33">
        <f t="shared" si="1"/>
        <v>1</v>
      </c>
      <c r="T52" s="33">
        <f t="shared" si="1"/>
        <v>1</v>
      </c>
      <c r="U52" s="33">
        <f t="shared" si="1"/>
        <v>1</v>
      </c>
      <c r="V52" s="33">
        <f t="shared" si="1"/>
        <v>1</v>
      </c>
      <c r="W52" s="33">
        <f t="shared" si="1"/>
        <v>1</v>
      </c>
      <c r="X52" s="33">
        <f t="shared" si="1"/>
        <v>1</v>
      </c>
      <c r="Y52" s="33">
        <f t="shared" si="1"/>
        <v>1</v>
      </c>
      <c r="Z52" s="33">
        <f t="shared" si="1"/>
        <v>1</v>
      </c>
    </row>
    <row r="53" spans="1:26" s="31" customFormat="1" x14ac:dyDescent="0.2">
      <c r="A53" s="31" t="s">
        <v>167</v>
      </c>
      <c r="B53" s="31" t="s">
        <v>171</v>
      </c>
      <c r="C53" s="31" t="s">
        <v>166</v>
      </c>
      <c r="D53" s="31" t="s">
        <v>95</v>
      </c>
      <c r="E53" s="31" t="s">
        <v>160</v>
      </c>
      <c r="F53" s="32"/>
      <c r="G53" s="32">
        <v>0</v>
      </c>
      <c r="H53" s="32"/>
      <c r="I53" s="32">
        <v>0</v>
      </c>
      <c r="J53" s="32"/>
      <c r="K53" s="32"/>
      <c r="L53" s="33">
        <f>-'Fuel Share'!J26*0.9</f>
        <v>-0.17861240089418245</v>
      </c>
      <c r="M53" s="33">
        <f t="shared" si="1"/>
        <v>-0.17861240089418245</v>
      </c>
      <c r="N53" s="33">
        <f t="shared" si="1"/>
        <v>-0.17861240089418245</v>
      </c>
      <c r="O53" s="33">
        <f t="shared" si="1"/>
        <v>-0.17861240089418245</v>
      </c>
      <c r="P53" s="33">
        <f t="shared" si="1"/>
        <v>-0.17861240089418245</v>
      </c>
      <c r="Q53" s="33">
        <f>-'2015 GHG Emissions'!M27*0.8</f>
        <v>-0.18385448625339265</v>
      </c>
      <c r="R53" s="33">
        <f t="shared" si="1"/>
        <v>-0.18385448625339265</v>
      </c>
      <c r="S53" s="33">
        <f t="shared" si="1"/>
        <v>-0.18385448625339265</v>
      </c>
      <c r="T53" s="33">
        <f t="shared" si="1"/>
        <v>-0.18385448625339265</v>
      </c>
      <c r="U53" s="33">
        <f t="shared" si="1"/>
        <v>-0.18385448625339265</v>
      </c>
      <c r="V53" s="33">
        <f>Q53</f>
        <v>-0.18385448625339265</v>
      </c>
      <c r="W53" s="33">
        <f t="shared" si="1"/>
        <v>-0.18385448625339265</v>
      </c>
      <c r="X53" s="33">
        <f t="shared" si="1"/>
        <v>-0.18385448625339265</v>
      </c>
      <c r="Y53" s="33">
        <f t="shared" si="1"/>
        <v>-0.18385448625339265</v>
      </c>
      <c r="Z53" s="33">
        <f t="shared" si="1"/>
        <v>-0.18385448625339265</v>
      </c>
    </row>
    <row r="54" spans="1:26" s="31" customFormat="1" x14ac:dyDescent="0.2">
      <c r="E54" s="31" t="s">
        <v>165</v>
      </c>
      <c r="F54" s="32"/>
      <c r="G54" s="32"/>
      <c r="H54" s="32"/>
      <c r="I54" s="32"/>
      <c r="J54" s="32"/>
      <c r="K54" s="32"/>
      <c r="L54" s="33">
        <v>1</v>
      </c>
      <c r="M54" s="33">
        <f t="shared" si="1"/>
        <v>1</v>
      </c>
      <c r="N54" s="33">
        <f t="shared" si="1"/>
        <v>1</v>
      </c>
      <c r="O54" s="33">
        <f t="shared" si="1"/>
        <v>1</v>
      </c>
      <c r="P54" s="33">
        <f t="shared" si="1"/>
        <v>1</v>
      </c>
      <c r="Q54" s="33">
        <f t="shared" si="1"/>
        <v>1</v>
      </c>
      <c r="R54" s="33">
        <f t="shared" si="1"/>
        <v>1</v>
      </c>
      <c r="S54" s="33">
        <f t="shared" si="1"/>
        <v>1</v>
      </c>
      <c r="T54" s="33">
        <f t="shared" si="1"/>
        <v>1</v>
      </c>
      <c r="U54" s="33">
        <f t="shared" si="1"/>
        <v>1</v>
      </c>
      <c r="V54" s="33">
        <f t="shared" si="1"/>
        <v>1</v>
      </c>
      <c r="W54" s="33">
        <f t="shared" si="1"/>
        <v>1</v>
      </c>
      <c r="X54" s="33">
        <f t="shared" si="1"/>
        <v>1</v>
      </c>
      <c r="Y54" s="33">
        <f t="shared" si="1"/>
        <v>1</v>
      </c>
      <c r="Z54" s="33">
        <f t="shared" si="1"/>
        <v>1</v>
      </c>
    </row>
    <row r="55" spans="1:26" x14ac:dyDescent="0.2">
      <c r="A55" s="24" t="s">
        <v>96</v>
      </c>
    </row>
    <row r="56" spans="1:26" x14ac:dyDescent="0.2">
      <c r="A56" s="24" t="s">
        <v>96</v>
      </c>
    </row>
    <row r="57" spans="1:26" x14ac:dyDescent="0.2">
      <c r="A57" s="24" t="s">
        <v>96</v>
      </c>
    </row>
    <row r="58" spans="1:26" x14ac:dyDescent="0.2">
      <c r="A58" s="24" t="s">
        <v>96</v>
      </c>
    </row>
    <row r="59" spans="1:26" x14ac:dyDescent="0.2">
      <c r="A59" s="24" t="s">
        <v>96</v>
      </c>
    </row>
    <row r="60" spans="1:26" x14ac:dyDescent="0.2">
      <c r="A60" s="2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58C83-0147-4B04-9F27-BB13A20D5EB5}">
  <sheetPr>
    <tabColor theme="4" tint="-0.499984740745262"/>
  </sheetPr>
  <dimension ref="A1:M55"/>
  <sheetViews>
    <sheetView workbookViewId="0">
      <selection activeCell="C19" sqref="C19"/>
    </sheetView>
  </sheetViews>
  <sheetFormatPr defaultColWidth="9.140625" defaultRowHeight="15" x14ac:dyDescent="0.25"/>
  <cols>
    <col min="1" max="1" width="31" style="1" customWidth="1"/>
    <col min="2" max="2" width="9.140625" style="1"/>
    <col min="3" max="3" width="12.5703125" style="1" customWidth="1"/>
    <col min="4" max="5" width="9.140625" style="1"/>
    <col min="6" max="6" width="14" style="1" customWidth="1"/>
    <col min="7" max="7" width="9.140625" style="1"/>
    <col min="8" max="8" width="11.140625" style="1" customWidth="1"/>
    <col min="9" max="9" width="12.140625" style="1" customWidth="1"/>
    <col min="10" max="10" width="9.140625" style="1"/>
    <col min="11" max="11" width="12" style="1" customWidth="1"/>
    <col min="12" max="12" width="10" style="1" customWidth="1"/>
    <col min="13" max="16384" width="9.140625" style="1"/>
  </cols>
  <sheetData>
    <row r="1" spans="1:13" x14ac:dyDescent="0.25">
      <c r="A1" s="1" t="s">
        <v>0</v>
      </c>
      <c r="K1" s="1">
        <v>1.0550558526E-6</v>
      </c>
    </row>
    <row r="2" spans="1:13" x14ac:dyDescent="0.25">
      <c r="A2" s="1" t="s">
        <v>1</v>
      </c>
      <c r="L2" s="1">
        <v>549000000</v>
      </c>
      <c r="M2" s="1">
        <v>579.22566307739999</v>
      </c>
    </row>
    <row r="3" spans="1:13" x14ac:dyDescent="0.25">
      <c r="D3" s="1" t="s">
        <v>2</v>
      </c>
      <c r="G3" s="1" t="s">
        <v>3</v>
      </c>
      <c r="J3" s="1" t="s">
        <v>4</v>
      </c>
    </row>
    <row r="4" spans="1:13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7</v>
      </c>
      <c r="G4" s="1" t="s">
        <v>8</v>
      </c>
      <c r="H4" s="1" t="s">
        <v>9</v>
      </c>
      <c r="I4" s="1" t="s">
        <v>7</v>
      </c>
      <c r="J4" s="1" t="s">
        <v>8</v>
      </c>
      <c r="K4" s="1" t="s">
        <v>9</v>
      </c>
      <c r="L4" s="1" t="s">
        <v>10</v>
      </c>
    </row>
    <row r="5" spans="1:13" s="2" customFormat="1" x14ac:dyDescent="0.25">
      <c r="A5" s="2" t="s">
        <v>11</v>
      </c>
    </row>
    <row r="6" spans="1:13" x14ac:dyDescent="0.25">
      <c r="A6" s="1" t="s">
        <v>12</v>
      </c>
      <c r="B6" s="1" t="s">
        <v>13</v>
      </c>
      <c r="C6" s="1">
        <v>555115513</v>
      </c>
      <c r="D6" s="1">
        <v>1509205</v>
      </c>
      <c r="E6" s="1">
        <v>20485363</v>
      </c>
      <c r="F6" s="1">
        <v>593685897</v>
      </c>
      <c r="G6" s="1">
        <v>1614067</v>
      </c>
      <c r="H6" s="1">
        <v>21908722</v>
      </c>
      <c r="I6" s="1">
        <v>642371709</v>
      </c>
      <c r="J6" s="1">
        <v>1746430</v>
      </c>
      <c r="K6" s="1">
        <v>23705369</v>
      </c>
      <c r="L6" s="3">
        <v>25.010488301492611</v>
      </c>
    </row>
    <row r="7" spans="1:13" x14ac:dyDescent="0.25">
      <c r="A7" s="1" t="s">
        <v>14</v>
      </c>
      <c r="B7" s="1" t="s">
        <v>15</v>
      </c>
      <c r="C7" s="1">
        <v>294735132</v>
      </c>
      <c r="D7" s="1">
        <v>858782</v>
      </c>
      <c r="E7" s="1">
        <v>11486968</v>
      </c>
      <c r="F7" s="1">
        <v>303965661</v>
      </c>
      <c r="G7" s="1">
        <v>885678</v>
      </c>
      <c r="H7" s="1">
        <v>11846717</v>
      </c>
      <c r="I7" s="1">
        <v>371262975</v>
      </c>
      <c r="J7" s="1">
        <v>1081765</v>
      </c>
      <c r="K7" s="1">
        <v>14469554</v>
      </c>
      <c r="L7" s="3">
        <v>15.266187632211741</v>
      </c>
    </row>
    <row r="8" spans="1:13" x14ac:dyDescent="0.25">
      <c r="A8" s="1" t="s">
        <v>16</v>
      </c>
      <c r="B8" s="1" t="s">
        <v>15</v>
      </c>
      <c r="C8" s="1">
        <v>733787288</v>
      </c>
      <c r="D8" s="1">
        <v>2202564</v>
      </c>
      <c r="E8" s="1">
        <v>29446928</v>
      </c>
      <c r="F8" s="1">
        <v>232103338</v>
      </c>
      <c r="G8" s="1">
        <v>696690</v>
      </c>
      <c r="H8" s="1">
        <v>9314321</v>
      </c>
      <c r="I8" s="1">
        <v>48457191</v>
      </c>
      <c r="J8" s="1">
        <v>145451</v>
      </c>
      <c r="K8" s="1">
        <v>1944590</v>
      </c>
      <c r="L8" s="3">
        <v>2.0516510604074343</v>
      </c>
    </row>
    <row r="9" spans="1:13" x14ac:dyDescent="0.25">
      <c r="A9" s="1" t="s">
        <v>17</v>
      </c>
      <c r="B9" s="1" t="s">
        <v>15</v>
      </c>
      <c r="C9" s="1">
        <v>2723585</v>
      </c>
      <c r="D9" s="1">
        <v>5</v>
      </c>
      <c r="E9" s="1">
        <v>92994</v>
      </c>
      <c r="F9" s="1">
        <v>34445648</v>
      </c>
      <c r="G9" s="1">
        <v>59</v>
      </c>
      <c r="H9" s="1">
        <v>1176108</v>
      </c>
      <c r="I9" s="1">
        <v>34527400</v>
      </c>
      <c r="J9" s="1">
        <v>59</v>
      </c>
      <c r="K9" s="1">
        <v>1178900</v>
      </c>
      <c r="L9" s="3">
        <v>1.24380534463014</v>
      </c>
    </row>
    <row r="10" spans="1:13" x14ac:dyDescent="0.25">
      <c r="A10" s="1" t="s">
        <v>18</v>
      </c>
      <c r="B10" s="1" t="s">
        <v>19</v>
      </c>
      <c r="C10" s="1">
        <v>14168364734</v>
      </c>
      <c r="D10" s="1">
        <v>6079321</v>
      </c>
      <c r="E10" s="1">
        <v>133021044</v>
      </c>
      <c r="F10" s="1">
        <v>15050281601</v>
      </c>
      <c r="G10" s="1">
        <v>3984838</v>
      </c>
      <c r="H10" s="1">
        <v>132480574</v>
      </c>
      <c r="I10" s="1">
        <v>15701860145</v>
      </c>
      <c r="J10" s="1">
        <v>4035680</v>
      </c>
      <c r="K10" s="1">
        <v>148976038</v>
      </c>
      <c r="L10" s="3">
        <v>157.17804078905999</v>
      </c>
    </row>
    <row r="11" spans="1:13" x14ac:dyDescent="0.25">
      <c r="A11" s="1" t="s">
        <v>20</v>
      </c>
      <c r="B11" s="1" t="s">
        <v>21</v>
      </c>
      <c r="C11" s="1">
        <v>180307273</v>
      </c>
      <c r="D11" s="1">
        <v>9088939</v>
      </c>
      <c r="E11" s="1">
        <v>179443212</v>
      </c>
      <c r="F11" s="1">
        <v>187277654</v>
      </c>
      <c r="G11" s="1">
        <v>9440303</v>
      </c>
      <c r="H11" s="1">
        <v>186380189</v>
      </c>
      <c r="I11" s="1">
        <v>184436188</v>
      </c>
      <c r="J11" s="1">
        <v>9297070</v>
      </c>
      <c r="K11" s="1">
        <v>183552340</v>
      </c>
      <c r="L11" s="3">
        <v>193.65797057542508</v>
      </c>
    </row>
    <row r="12" spans="1:13" x14ac:dyDescent="0.25">
      <c r="A12" s="1" t="s">
        <v>22</v>
      </c>
      <c r="B12" s="1" t="s">
        <v>23</v>
      </c>
      <c r="C12" s="1">
        <v>1998982584</v>
      </c>
      <c r="D12" s="1">
        <v>332201</v>
      </c>
      <c r="E12" s="1">
        <v>5749261</v>
      </c>
      <c r="F12" s="1">
        <v>2914003579</v>
      </c>
      <c r="G12" s="1">
        <v>322749</v>
      </c>
      <c r="H12" s="1">
        <v>6708579</v>
      </c>
      <c r="I12" s="1">
        <v>2671762180</v>
      </c>
      <c r="J12" s="1">
        <v>286277</v>
      </c>
      <c r="K12" s="1">
        <v>6099429</v>
      </c>
      <c r="L12" s="3">
        <v>6.4352382639681656</v>
      </c>
    </row>
    <row r="13" spans="1:13" s="2" customFormat="1" x14ac:dyDescent="0.25">
      <c r="A13" s="2" t="s">
        <v>24</v>
      </c>
      <c r="L13" s="4"/>
    </row>
    <row r="14" spans="1:13" x14ac:dyDescent="0.25">
      <c r="A14" s="1" t="s">
        <v>12</v>
      </c>
      <c r="B14" s="1" t="s">
        <v>15</v>
      </c>
      <c r="C14" s="1">
        <v>314564916</v>
      </c>
      <c r="D14" s="1">
        <v>855215</v>
      </c>
      <c r="E14" s="1">
        <v>11608353</v>
      </c>
      <c r="F14" s="1">
        <v>336421430</v>
      </c>
      <c r="G14" s="1">
        <v>914636</v>
      </c>
      <c r="H14" s="1">
        <v>12414921</v>
      </c>
      <c r="I14" s="1">
        <v>364010009</v>
      </c>
      <c r="J14" s="1">
        <v>989642</v>
      </c>
      <c r="K14" s="1">
        <v>13433019</v>
      </c>
      <c r="L14" s="3">
        <v>14.172585314037001</v>
      </c>
    </row>
    <row r="15" spans="1:13" x14ac:dyDescent="0.25">
      <c r="A15" s="1" t="s">
        <v>14</v>
      </c>
      <c r="B15" s="1" t="s">
        <v>15</v>
      </c>
      <c r="C15" s="1">
        <v>52603950</v>
      </c>
      <c r="D15" s="1">
        <v>153274</v>
      </c>
      <c r="E15" s="1">
        <v>2050179</v>
      </c>
      <c r="F15" s="1">
        <v>54251403</v>
      </c>
      <c r="G15" s="1">
        <v>158075</v>
      </c>
      <c r="H15" s="1">
        <v>2114387</v>
      </c>
      <c r="I15" s="1">
        <v>66262542</v>
      </c>
      <c r="J15" s="1">
        <v>193072</v>
      </c>
      <c r="K15" s="1">
        <v>2582507</v>
      </c>
      <c r="L15" s="3">
        <v>2.7246891247304683</v>
      </c>
    </row>
    <row r="16" spans="1:13" x14ac:dyDescent="0.25">
      <c r="A16" s="1" t="s">
        <v>16</v>
      </c>
      <c r="B16" s="1" t="s">
        <v>15</v>
      </c>
      <c r="C16" s="1">
        <v>90043029</v>
      </c>
      <c r="D16" s="1">
        <v>270277</v>
      </c>
      <c r="E16" s="1">
        <v>3613432</v>
      </c>
      <c r="F16" s="1">
        <v>28481398</v>
      </c>
      <c r="G16" s="1">
        <v>85491</v>
      </c>
      <c r="H16" s="1">
        <v>1142960</v>
      </c>
      <c r="I16" s="1">
        <v>5946181</v>
      </c>
      <c r="J16" s="1">
        <v>17848</v>
      </c>
      <c r="K16" s="1">
        <v>238621</v>
      </c>
      <c r="L16" s="3">
        <v>0.25175848260326461</v>
      </c>
    </row>
    <row r="17" spans="1:13" x14ac:dyDescent="0.25">
      <c r="A17" s="1" t="s">
        <v>17</v>
      </c>
      <c r="B17" s="1" t="s">
        <v>15</v>
      </c>
      <c r="C17" s="1">
        <v>685603</v>
      </c>
      <c r="D17" s="1">
        <v>1</v>
      </c>
      <c r="E17" s="1">
        <v>23409</v>
      </c>
      <c r="F17" s="1">
        <v>8670941</v>
      </c>
      <c r="G17" s="1">
        <v>15</v>
      </c>
      <c r="H17" s="1">
        <v>296060</v>
      </c>
      <c r="I17" s="1">
        <v>8691520</v>
      </c>
      <c r="J17" s="1">
        <v>15</v>
      </c>
      <c r="K17" s="1">
        <v>296762</v>
      </c>
      <c r="L17" s="3">
        <v>0.31310048492928122</v>
      </c>
    </row>
    <row r="18" spans="1:13" x14ac:dyDescent="0.25">
      <c r="A18" s="1" t="s">
        <v>18</v>
      </c>
      <c r="B18" s="1" t="s">
        <v>19</v>
      </c>
      <c r="C18" s="1">
        <v>26226076079</v>
      </c>
      <c r="D18" s="1">
        <v>11253009</v>
      </c>
      <c r="E18" s="1">
        <v>246226018</v>
      </c>
      <c r="F18" s="1">
        <v>24796507342</v>
      </c>
      <c r="G18" s="1">
        <v>6565330</v>
      </c>
      <c r="H18" s="1">
        <v>218272030</v>
      </c>
      <c r="I18" s="1">
        <v>24916358669</v>
      </c>
      <c r="J18" s="1">
        <v>6403983</v>
      </c>
      <c r="K18" s="1">
        <v>236401315</v>
      </c>
      <c r="L18" s="3">
        <v>249.41659095308617</v>
      </c>
    </row>
    <row r="19" spans="1:13" x14ac:dyDescent="0.25">
      <c r="A19" s="1" t="s">
        <v>20</v>
      </c>
      <c r="B19" s="1" t="s">
        <v>21</v>
      </c>
      <c r="C19" s="1">
        <v>60301084</v>
      </c>
      <c r="D19" s="1">
        <v>3039660</v>
      </c>
      <c r="E19" s="1">
        <v>60012112</v>
      </c>
      <c r="F19" s="1">
        <v>113182819</v>
      </c>
      <c r="G19" s="1">
        <v>5705326</v>
      </c>
      <c r="H19" s="1">
        <v>112640429</v>
      </c>
      <c r="I19" s="1">
        <v>110953139</v>
      </c>
      <c r="J19" s="1">
        <v>5592932</v>
      </c>
      <c r="K19" s="1">
        <v>110421433</v>
      </c>
      <c r="L19" s="3">
        <v>116.50077913912878</v>
      </c>
    </row>
    <row r="20" spans="1:13" x14ac:dyDescent="0.25">
      <c r="A20" s="1" t="s">
        <v>22</v>
      </c>
      <c r="B20" s="1" t="s">
        <v>23</v>
      </c>
      <c r="C20" s="1">
        <v>7457786326</v>
      </c>
      <c r="D20" s="1">
        <v>1239372</v>
      </c>
      <c r="E20" s="1">
        <v>21449291</v>
      </c>
      <c r="F20" s="1">
        <v>5463998032</v>
      </c>
      <c r="G20" s="1">
        <v>605180</v>
      </c>
      <c r="H20" s="1">
        <v>12579142</v>
      </c>
      <c r="I20" s="1">
        <v>5318470947</v>
      </c>
      <c r="J20" s="1">
        <v>569870</v>
      </c>
      <c r="K20" s="1">
        <v>12141662</v>
      </c>
      <c r="L20" s="3">
        <v>12.810131553391022</v>
      </c>
    </row>
    <row r="21" spans="1:13" s="2" customFormat="1" x14ac:dyDescent="0.25">
      <c r="A21" s="2" t="s">
        <v>25</v>
      </c>
      <c r="L21" s="4"/>
    </row>
    <row r="22" spans="1:13" x14ac:dyDescent="0.25">
      <c r="A22" s="1" t="s">
        <v>12</v>
      </c>
      <c r="B22" s="1" t="s">
        <v>15</v>
      </c>
      <c r="C22" s="1">
        <v>72520283</v>
      </c>
      <c r="D22" s="1">
        <v>196673</v>
      </c>
      <c r="E22" s="1">
        <v>2676208</v>
      </c>
      <c r="F22" s="1">
        <v>77559117</v>
      </c>
      <c r="G22" s="1">
        <v>210338</v>
      </c>
      <c r="H22" s="1">
        <v>2862155</v>
      </c>
      <c r="I22" s="1">
        <v>83919431</v>
      </c>
      <c r="J22" s="1">
        <v>227587</v>
      </c>
      <c r="K22" s="1">
        <v>3096869</v>
      </c>
      <c r="L22" s="3">
        <v>3.2673697631855094</v>
      </c>
      <c r="M22" s="3">
        <v>122.39446461934834</v>
      </c>
    </row>
    <row r="23" spans="1:13" x14ac:dyDescent="0.25">
      <c r="A23" s="1" t="s">
        <v>14</v>
      </c>
      <c r="B23" s="1" t="s">
        <v>15</v>
      </c>
      <c r="C23" s="1">
        <v>11333710</v>
      </c>
      <c r="D23" s="1">
        <v>32943</v>
      </c>
      <c r="E23" s="1">
        <v>441718</v>
      </c>
      <c r="F23" s="1">
        <v>11688659</v>
      </c>
      <c r="G23" s="1">
        <v>33974</v>
      </c>
      <c r="H23" s="1">
        <v>455552</v>
      </c>
      <c r="I23" s="1">
        <v>14276502</v>
      </c>
      <c r="J23" s="1">
        <v>41496</v>
      </c>
      <c r="K23" s="1">
        <v>556410</v>
      </c>
      <c r="L23" s="3">
        <v>0.58704362694516599</v>
      </c>
    </row>
    <row r="24" spans="1:13" x14ac:dyDescent="0.25">
      <c r="A24" s="1" t="s">
        <v>16</v>
      </c>
      <c r="B24" s="1" t="s">
        <v>15</v>
      </c>
      <c r="C24" s="1">
        <v>6952951</v>
      </c>
      <c r="D24" s="1">
        <v>20819</v>
      </c>
      <c r="E24" s="1">
        <v>279022</v>
      </c>
      <c r="F24" s="1">
        <v>2199279</v>
      </c>
      <c r="G24" s="1">
        <v>6585</v>
      </c>
      <c r="H24" s="1">
        <v>88257</v>
      </c>
      <c r="I24" s="1">
        <v>459153</v>
      </c>
      <c r="J24" s="1">
        <v>1375</v>
      </c>
      <c r="K24" s="1">
        <v>18426</v>
      </c>
      <c r="L24" s="3">
        <v>1.9440459140007599E-2</v>
      </c>
    </row>
    <row r="25" spans="1:13" x14ac:dyDescent="0.25">
      <c r="A25" s="1" t="s">
        <v>17</v>
      </c>
      <c r="B25" s="1" t="s">
        <v>15</v>
      </c>
      <c r="C25" s="1">
        <v>121709</v>
      </c>
      <c r="D25" s="1">
        <v>0</v>
      </c>
      <c r="E25" s="1">
        <v>4156</v>
      </c>
      <c r="F25" s="1">
        <v>1539277</v>
      </c>
      <c r="G25" s="1">
        <v>3</v>
      </c>
      <c r="H25" s="1">
        <v>52557</v>
      </c>
      <c r="I25" s="1">
        <v>1542930</v>
      </c>
      <c r="J25" s="1">
        <v>3</v>
      </c>
      <c r="K25" s="1">
        <v>52682</v>
      </c>
      <c r="L25" s="3">
        <v>5.5582452426673201E-2</v>
      </c>
      <c r="M25" s="1">
        <v>3.1650564111036582E-2</v>
      </c>
    </row>
    <row r="26" spans="1:13" x14ac:dyDescent="0.25">
      <c r="A26" s="1" t="s">
        <v>18</v>
      </c>
      <c r="B26" s="1" t="s">
        <v>19</v>
      </c>
      <c r="C26" s="1">
        <v>8779889926</v>
      </c>
      <c r="D26" s="1">
        <v>3767250</v>
      </c>
      <c r="E26" s="1">
        <v>82430834</v>
      </c>
      <c r="F26" s="1">
        <v>8933385640</v>
      </c>
      <c r="G26" s="1">
        <v>2365278</v>
      </c>
      <c r="H26" s="1">
        <v>78636406</v>
      </c>
      <c r="I26" s="1">
        <v>9030045419</v>
      </c>
      <c r="J26" s="1">
        <v>2320895</v>
      </c>
      <c r="K26" s="1">
        <v>85675224</v>
      </c>
      <c r="L26" s="3">
        <v>90.392146504015983</v>
      </c>
      <c r="M26" s="1">
        <v>0.73853132807222255</v>
      </c>
    </row>
    <row r="27" spans="1:13" x14ac:dyDescent="0.25">
      <c r="A27" s="1" t="s">
        <v>20</v>
      </c>
      <c r="B27" s="1" t="s">
        <v>21</v>
      </c>
      <c r="C27" s="1">
        <v>18090325</v>
      </c>
      <c r="D27" s="1">
        <v>910089</v>
      </c>
      <c r="E27" s="1">
        <v>18003634</v>
      </c>
      <c r="F27" s="1">
        <v>26874908</v>
      </c>
      <c r="G27" s="1">
        <v>1352024</v>
      </c>
      <c r="H27" s="1">
        <v>26746119</v>
      </c>
      <c r="I27" s="1">
        <v>26789018</v>
      </c>
      <c r="J27" s="1">
        <v>1347703</v>
      </c>
      <c r="K27" s="1">
        <v>26660640</v>
      </c>
      <c r="L27" s="3">
        <v>28.128464266061666</v>
      </c>
      <c r="M27" s="1">
        <v>0.22981810781674081</v>
      </c>
    </row>
    <row r="28" spans="1:13" x14ac:dyDescent="0.25">
      <c r="A28" s="1" t="s">
        <v>22</v>
      </c>
      <c r="B28" s="1" t="s">
        <v>23</v>
      </c>
      <c r="C28" s="1">
        <v>2237335898</v>
      </c>
      <c r="D28" s="1">
        <v>371812</v>
      </c>
      <c r="E28" s="1">
        <v>6434787</v>
      </c>
      <c r="F28" s="1">
        <v>1639199412</v>
      </c>
      <c r="G28" s="1">
        <v>181554</v>
      </c>
      <c r="H28" s="1">
        <v>3773743</v>
      </c>
      <c r="I28" s="1">
        <v>1595541286</v>
      </c>
      <c r="J28" s="1">
        <v>170961</v>
      </c>
      <c r="K28" s="1">
        <v>3642499</v>
      </c>
      <c r="L28" s="3">
        <v>3.8430398880396477</v>
      </c>
    </row>
    <row r="29" spans="1:13" x14ac:dyDescent="0.25">
      <c r="A29" s="1" t="s">
        <v>26</v>
      </c>
      <c r="L29" s="3"/>
    </row>
    <row r="30" spans="1:13" x14ac:dyDescent="0.25">
      <c r="A30" s="1" t="s">
        <v>27</v>
      </c>
      <c r="B30" s="1" t="s">
        <v>21</v>
      </c>
      <c r="C30" s="1">
        <v>442833</v>
      </c>
      <c r="D30" s="1">
        <v>207588</v>
      </c>
      <c r="E30" s="1" t="s">
        <v>28</v>
      </c>
      <c r="F30" s="1">
        <v>560457</v>
      </c>
      <c r="G30" s="1">
        <v>262728</v>
      </c>
      <c r="H30" s="1" t="s">
        <v>28</v>
      </c>
      <c r="I30" s="1">
        <v>551495</v>
      </c>
      <c r="J30" s="1">
        <v>258527</v>
      </c>
      <c r="K30" s="1" t="s">
        <v>28</v>
      </c>
      <c r="L30" s="3"/>
    </row>
    <row r="31" spans="1:13" s="2" customFormat="1" x14ac:dyDescent="0.25">
      <c r="A31" s="2" t="s">
        <v>29</v>
      </c>
      <c r="L31" s="4"/>
    </row>
    <row r="32" spans="1:13" x14ac:dyDescent="0.25">
      <c r="A32" s="5" t="s">
        <v>30</v>
      </c>
      <c r="L32" s="3"/>
    </row>
    <row r="33" spans="1:12" x14ac:dyDescent="0.25">
      <c r="A33" s="1" t="s">
        <v>31</v>
      </c>
      <c r="B33" s="1" t="s">
        <v>32</v>
      </c>
      <c r="C33" s="1">
        <v>19318051038</v>
      </c>
      <c r="D33" s="1">
        <v>12881945</v>
      </c>
      <c r="E33" s="1">
        <v>192791648</v>
      </c>
      <c r="F33" s="1">
        <v>19959361647</v>
      </c>
      <c r="G33" s="1">
        <v>12431643</v>
      </c>
      <c r="H33" s="1">
        <v>188141550</v>
      </c>
      <c r="I33" s="1">
        <v>20031919734</v>
      </c>
      <c r="J33" s="1">
        <v>12379304</v>
      </c>
      <c r="K33" s="1">
        <v>187598017</v>
      </c>
      <c r="L33" s="3">
        <v>197.92638577200429</v>
      </c>
    </row>
    <row r="34" spans="1:12" x14ac:dyDescent="0.25">
      <c r="A34" s="1" t="s">
        <v>33</v>
      </c>
      <c r="B34" s="1" t="s">
        <v>32</v>
      </c>
      <c r="C34" s="1">
        <v>487628577</v>
      </c>
      <c r="D34" s="1">
        <v>387786</v>
      </c>
      <c r="E34" s="1">
        <v>5670969</v>
      </c>
      <c r="F34" s="1">
        <v>503816344</v>
      </c>
      <c r="G34" s="1">
        <v>399075</v>
      </c>
      <c r="H34" s="1">
        <v>5869409</v>
      </c>
      <c r="I34" s="1">
        <v>505647835</v>
      </c>
      <c r="J34" s="1">
        <v>401210</v>
      </c>
      <c r="K34" s="1">
        <v>5896144</v>
      </c>
      <c r="L34" s="3">
        <v>6.2207612349723744</v>
      </c>
    </row>
    <row r="35" spans="1:12" x14ac:dyDescent="0.25">
      <c r="A35" s="1" t="s">
        <v>34</v>
      </c>
      <c r="B35" s="1" t="s">
        <v>32</v>
      </c>
      <c r="C35" s="1">
        <v>632294047</v>
      </c>
      <c r="D35" s="1">
        <v>1419991</v>
      </c>
      <c r="E35" s="1">
        <v>19772771</v>
      </c>
      <c r="F35" s="1">
        <v>653284152</v>
      </c>
      <c r="G35" s="1">
        <v>1461692</v>
      </c>
      <c r="H35" s="1">
        <v>20334624</v>
      </c>
      <c r="I35" s="1">
        <v>655658982</v>
      </c>
      <c r="J35" s="1">
        <v>1466398</v>
      </c>
      <c r="K35" s="1">
        <v>20398002</v>
      </c>
      <c r="L35" s="3">
        <v>21.521031391446506</v>
      </c>
    </row>
    <row r="36" spans="1:12" x14ac:dyDescent="0.25">
      <c r="A36" s="1" t="s">
        <v>35</v>
      </c>
      <c r="B36" s="1" t="s">
        <v>32</v>
      </c>
      <c r="C36" s="1">
        <v>346001787</v>
      </c>
      <c r="D36" s="1">
        <v>687896</v>
      </c>
      <c r="E36" s="1">
        <v>9548307</v>
      </c>
      <c r="F36" s="1">
        <v>294114348</v>
      </c>
      <c r="G36" s="1">
        <v>571213</v>
      </c>
      <c r="H36" s="1">
        <v>8215958</v>
      </c>
      <c r="I36" s="1">
        <v>305464091</v>
      </c>
      <c r="J36" s="1">
        <v>586859</v>
      </c>
      <c r="K36" s="1">
        <v>8633174</v>
      </c>
      <c r="L36" s="3">
        <v>9.1084807552141527</v>
      </c>
    </row>
    <row r="37" spans="1:12" x14ac:dyDescent="0.25">
      <c r="A37" s="5" t="s">
        <v>36</v>
      </c>
      <c r="L37" s="3"/>
    </row>
    <row r="38" spans="1:12" x14ac:dyDescent="0.25">
      <c r="A38" s="1" t="s">
        <v>37</v>
      </c>
      <c r="B38" s="1" t="s">
        <v>19</v>
      </c>
      <c r="C38" s="1">
        <v>2223041708</v>
      </c>
      <c r="D38" s="1">
        <v>953856</v>
      </c>
      <c r="E38" s="1">
        <v>20871239</v>
      </c>
      <c r="F38" s="1">
        <v>2154131108</v>
      </c>
      <c r="G38" s="1">
        <v>570346</v>
      </c>
      <c r="H38" s="1">
        <v>18961806</v>
      </c>
      <c r="I38" s="1">
        <v>2163557443</v>
      </c>
      <c r="J38" s="1">
        <v>556076</v>
      </c>
      <c r="K38" s="1">
        <v>20527391</v>
      </c>
      <c r="L38" s="3">
        <v>21.657544013158567</v>
      </c>
    </row>
    <row r="39" spans="1:12" x14ac:dyDescent="0.25">
      <c r="A39" s="1" t="s">
        <v>38</v>
      </c>
      <c r="B39" s="1" t="s">
        <v>15</v>
      </c>
      <c r="C39" s="1">
        <v>5207218</v>
      </c>
      <c r="D39" s="1">
        <v>14098</v>
      </c>
      <c r="E39" s="1">
        <v>192691</v>
      </c>
      <c r="F39" s="1">
        <v>5470547</v>
      </c>
      <c r="G39" s="1">
        <v>14811</v>
      </c>
      <c r="H39" s="1">
        <v>202435</v>
      </c>
      <c r="I39" s="1">
        <v>5452200</v>
      </c>
      <c r="J39" s="1">
        <v>14761</v>
      </c>
      <c r="K39" s="1">
        <v>201756</v>
      </c>
      <c r="L39" s="3">
        <v>0.21286384859716562</v>
      </c>
    </row>
    <row r="40" spans="1:12" x14ac:dyDescent="0.25">
      <c r="A40" s="5" t="s">
        <v>39</v>
      </c>
      <c r="L40" s="3"/>
    </row>
    <row r="41" spans="1:12" x14ac:dyDescent="0.25">
      <c r="A41" s="1" t="s">
        <v>40</v>
      </c>
      <c r="B41" s="1" t="s">
        <v>15</v>
      </c>
      <c r="C41" s="1">
        <v>18247504</v>
      </c>
      <c r="D41" s="1">
        <v>49962</v>
      </c>
      <c r="E41" s="1">
        <v>673386</v>
      </c>
      <c r="F41" s="1">
        <v>14092419</v>
      </c>
      <c r="G41" s="1">
        <v>38585</v>
      </c>
      <c r="H41" s="1">
        <v>520051</v>
      </c>
      <c r="I41" s="1">
        <v>25241030</v>
      </c>
      <c r="J41" s="1">
        <v>69110</v>
      </c>
      <c r="K41" s="1">
        <v>931467</v>
      </c>
      <c r="L41" s="3">
        <v>0.9827497098537642</v>
      </c>
    </row>
    <row r="42" spans="1:12" x14ac:dyDescent="0.25">
      <c r="A42" s="1" t="s">
        <v>17</v>
      </c>
      <c r="B42" s="1" t="s">
        <v>15</v>
      </c>
      <c r="C42" s="1" t="s">
        <v>28</v>
      </c>
      <c r="D42" s="1" t="s">
        <v>28</v>
      </c>
      <c r="E42" s="1" t="s">
        <v>28</v>
      </c>
      <c r="F42" s="1" t="s">
        <v>28</v>
      </c>
      <c r="G42" s="1" t="s">
        <v>28</v>
      </c>
      <c r="H42" s="1" t="s">
        <v>28</v>
      </c>
      <c r="I42" s="1">
        <v>45333</v>
      </c>
      <c r="J42" s="1">
        <v>0.1</v>
      </c>
      <c r="K42" s="1">
        <v>1548</v>
      </c>
      <c r="L42" s="3">
        <v>1.6332264598248E-3</v>
      </c>
    </row>
    <row r="43" spans="1:12" x14ac:dyDescent="0.25">
      <c r="A43" s="1" t="s">
        <v>41</v>
      </c>
      <c r="B43" s="1" t="s">
        <v>15</v>
      </c>
      <c r="C43" s="1" t="s">
        <v>28</v>
      </c>
      <c r="D43" s="1" t="s">
        <v>28</v>
      </c>
      <c r="E43" s="1" t="s">
        <v>28</v>
      </c>
      <c r="F43" s="1" t="s">
        <v>28</v>
      </c>
      <c r="G43" s="1" t="s">
        <v>28</v>
      </c>
      <c r="H43" s="1" t="s">
        <v>28</v>
      </c>
      <c r="I43" s="1">
        <v>8718</v>
      </c>
      <c r="J43" s="1">
        <v>21</v>
      </c>
      <c r="K43" s="1">
        <v>291</v>
      </c>
      <c r="L43" s="3">
        <v>3.0702125310660001E-4</v>
      </c>
    </row>
    <row r="44" spans="1:12" x14ac:dyDescent="0.25">
      <c r="A44" s="5" t="s">
        <v>42</v>
      </c>
      <c r="L44" s="3"/>
    </row>
    <row r="45" spans="1:12" x14ac:dyDescent="0.25">
      <c r="A45" s="1" t="s">
        <v>43</v>
      </c>
      <c r="B45" s="1" t="s">
        <v>15</v>
      </c>
      <c r="C45" s="1">
        <v>933093</v>
      </c>
      <c r="D45" s="1">
        <v>2426</v>
      </c>
      <c r="E45" s="1">
        <v>33610</v>
      </c>
      <c r="F45" s="1">
        <v>898529</v>
      </c>
      <c r="G45" s="1">
        <v>2336</v>
      </c>
      <c r="H45" s="1">
        <v>32365</v>
      </c>
      <c r="I45" s="1">
        <v>1016754</v>
      </c>
      <c r="J45" s="1">
        <v>2643</v>
      </c>
      <c r="K45" s="1">
        <v>36623</v>
      </c>
      <c r="L45" s="3">
        <v>3.8639310489769804E-2</v>
      </c>
    </row>
    <row r="46" spans="1:12" x14ac:dyDescent="0.25">
      <c r="A46" s="1" t="s">
        <v>44</v>
      </c>
      <c r="L46" s="3"/>
    </row>
    <row r="47" spans="1:12" x14ac:dyDescent="0.25">
      <c r="A47" s="1" t="s">
        <v>45</v>
      </c>
      <c r="L47" s="3"/>
    </row>
    <row r="48" spans="1:12" x14ac:dyDescent="0.25">
      <c r="A48" s="1" t="s">
        <v>46</v>
      </c>
      <c r="B48" s="1" t="s">
        <v>47</v>
      </c>
      <c r="C48" s="1">
        <v>7420036</v>
      </c>
      <c r="D48" s="1">
        <v>2021979</v>
      </c>
      <c r="E48" s="1" t="s">
        <v>28</v>
      </c>
      <c r="F48" s="1">
        <v>5999846</v>
      </c>
      <c r="G48" s="1">
        <v>1634973</v>
      </c>
      <c r="H48" s="1" t="s">
        <v>28</v>
      </c>
      <c r="I48" s="1">
        <v>5538963</v>
      </c>
      <c r="J48" s="1">
        <v>1509381</v>
      </c>
      <c r="K48" s="1" t="s">
        <v>28</v>
      </c>
      <c r="L48" s="3"/>
    </row>
    <row r="49" spans="1:12" x14ac:dyDescent="0.25">
      <c r="A49" s="1" t="s">
        <v>48</v>
      </c>
      <c r="L49" s="3"/>
    </row>
    <row r="50" spans="1:12" x14ac:dyDescent="0.25">
      <c r="A50" s="1" t="s">
        <v>49</v>
      </c>
      <c r="B50" s="1" t="s">
        <v>47</v>
      </c>
      <c r="C50" s="1">
        <v>26351</v>
      </c>
      <c r="D50" s="1">
        <v>4991</v>
      </c>
      <c r="E50" s="1" t="s">
        <v>28</v>
      </c>
      <c r="F50" s="1">
        <v>36980</v>
      </c>
      <c r="G50" s="1">
        <v>7004</v>
      </c>
      <c r="H50" s="1" t="s">
        <v>28</v>
      </c>
      <c r="I50" s="1">
        <v>564146</v>
      </c>
      <c r="J50" s="1">
        <v>106849</v>
      </c>
      <c r="K50" s="1" t="s">
        <v>28</v>
      </c>
      <c r="L50" s="3"/>
    </row>
    <row r="51" spans="1:12" x14ac:dyDescent="0.25">
      <c r="A51" s="1" t="s">
        <v>50</v>
      </c>
      <c r="L51" s="3"/>
    </row>
    <row r="52" spans="1:12" x14ac:dyDescent="0.25">
      <c r="A52" s="1" t="s">
        <v>51</v>
      </c>
      <c r="B52" s="1" t="s">
        <v>47</v>
      </c>
      <c r="C52" s="1">
        <v>6536</v>
      </c>
      <c r="D52" s="1">
        <v>163402</v>
      </c>
      <c r="E52" s="1" t="s">
        <v>28</v>
      </c>
      <c r="F52" s="1">
        <v>5699</v>
      </c>
      <c r="G52" s="1">
        <v>142468</v>
      </c>
      <c r="H52" s="1" t="s">
        <v>28</v>
      </c>
      <c r="I52" s="1">
        <v>5842</v>
      </c>
      <c r="J52" s="1">
        <v>146058</v>
      </c>
      <c r="K52" s="1" t="s">
        <v>28</v>
      </c>
      <c r="L52" s="3"/>
    </row>
    <row r="53" spans="1:12" x14ac:dyDescent="0.25">
      <c r="A53" s="1" t="s">
        <v>52</v>
      </c>
      <c r="B53" s="1" t="s">
        <v>47</v>
      </c>
      <c r="C53" s="1">
        <v>286</v>
      </c>
      <c r="D53" s="1">
        <v>85120</v>
      </c>
      <c r="E53" s="1" t="s">
        <v>28</v>
      </c>
      <c r="F53" s="1">
        <v>255</v>
      </c>
      <c r="G53" s="1">
        <v>75866</v>
      </c>
      <c r="H53" s="1" t="s">
        <v>28</v>
      </c>
      <c r="I53" s="1">
        <v>251</v>
      </c>
      <c r="J53" s="1">
        <v>74871</v>
      </c>
      <c r="K53" s="1" t="s">
        <v>28</v>
      </c>
      <c r="L53" s="3"/>
    </row>
    <row r="54" spans="1:12" x14ac:dyDescent="0.25">
      <c r="A54" s="1" t="s">
        <v>53</v>
      </c>
      <c r="D54" s="1">
        <v>61062452</v>
      </c>
      <c r="E54" s="1">
        <v>1084533543</v>
      </c>
      <c r="G54" s="1">
        <v>52740933</v>
      </c>
      <c r="H54" s="1">
        <v>1084168127</v>
      </c>
      <c r="J54" s="1">
        <v>52042186</v>
      </c>
      <c r="K54" s="1">
        <v>1119368701</v>
      </c>
      <c r="L54" s="3">
        <v>1180.9964992073096</v>
      </c>
    </row>
    <row r="55" spans="1:12" x14ac:dyDescent="0.25">
      <c r="A55" s="1">
        <v>51</v>
      </c>
      <c r="C55" s="1" t="s">
        <v>54</v>
      </c>
      <c r="L55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DK291"/>
  <sheetViews>
    <sheetView workbookViewId="0">
      <selection sqref="A1:XFD1048576"/>
    </sheetView>
  </sheetViews>
  <sheetFormatPr defaultRowHeight="15" x14ac:dyDescent="0.25"/>
  <cols>
    <col min="1" max="1" width="18.7109375" bestFit="1" customWidth="1"/>
    <col min="2" max="2" width="11.28515625" bestFit="1" customWidth="1"/>
    <col min="3" max="3" width="12.28515625" bestFit="1" customWidth="1"/>
    <col min="4" max="6" width="11.28515625" bestFit="1" customWidth="1"/>
    <col min="7" max="7" width="12.28515625" bestFit="1" customWidth="1"/>
    <col min="9" max="9" width="18.7109375" bestFit="1" customWidth="1"/>
    <col min="10" max="10" width="7.28515625" bestFit="1" customWidth="1"/>
    <col min="11" max="11" width="14.140625" bestFit="1" customWidth="1"/>
    <col min="12" max="12" width="6.28515625" bestFit="1" customWidth="1"/>
    <col min="13" max="13" width="9.85546875" bestFit="1" customWidth="1"/>
    <col min="14" max="14" width="10.85546875" bestFit="1" customWidth="1"/>
    <col min="15" max="15" width="8.42578125" bestFit="1" customWidth="1"/>
    <col min="28" max="115" width="9.140625" style="9"/>
  </cols>
  <sheetData>
    <row r="1" spans="1:28" x14ac:dyDescent="0.25">
      <c r="A1" s="6"/>
      <c r="B1" s="7" t="s">
        <v>55</v>
      </c>
      <c r="C1" s="7" t="s">
        <v>56</v>
      </c>
      <c r="D1" s="7" t="s">
        <v>57</v>
      </c>
      <c r="E1" s="7" t="s">
        <v>58</v>
      </c>
      <c r="F1" s="7" t="s">
        <v>59</v>
      </c>
      <c r="G1" s="6" t="s">
        <v>60</v>
      </c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8"/>
    </row>
    <row r="2" spans="1:28" x14ac:dyDescent="0.25">
      <c r="A2" s="6" t="s">
        <v>61</v>
      </c>
      <c r="B2" s="10">
        <v>8460295.6592598446</v>
      </c>
      <c r="C2" s="10">
        <v>29186361.566191815</v>
      </c>
      <c r="D2" s="10">
        <v>8003998.3410948738</v>
      </c>
      <c r="E2" s="10">
        <v>5537647.8334544301</v>
      </c>
      <c r="F2" s="10">
        <v>2929826.6911631091</v>
      </c>
      <c r="G2" s="11">
        <v>54118130.091164075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8"/>
    </row>
    <row r="3" spans="1:28" x14ac:dyDescent="0.25">
      <c r="A3" s="7" t="s">
        <v>18</v>
      </c>
      <c r="B3" s="10">
        <v>19885543</v>
      </c>
      <c r="C3" s="10">
        <v>31859848</v>
      </c>
      <c r="D3" s="10">
        <v>63229620.15442849</v>
      </c>
      <c r="E3" s="10">
        <v>18987066.663351629</v>
      </c>
      <c r="F3" s="10">
        <v>30357435.168775488</v>
      </c>
      <c r="G3" s="11">
        <v>164319512.98655561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8"/>
    </row>
    <row r="4" spans="1:28" x14ac:dyDescent="0.25">
      <c r="A4" s="7" t="s">
        <v>20</v>
      </c>
      <c r="B4" s="10">
        <v>51014236.484452657</v>
      </c>
      <c r="C4" s="10">
        <v>126522055.86150233</v>
      </c>
      <c r="D4" s="10">
        <v>72977381.157310739</v>
      </c>
      <c r="E4" s="10">
        <v>34299730.702522986</v>
      </c>
      <c r="F4" s="10">
        <v>25470689.013762552</v>
      </c>
      <c r="G4" s="11">
        <v>310284093.21955127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8"/>
    </row>
    <row r="5" spans="1:28" x14ac:dyDescent="0.25">
      <c r="A5" s="6" t="s">
        <v>62</v>
      </c>
      <c r="B5" s="6">
        <v>0</v>
      </c>
      <c r="C5" s="6">
        <v>0</v>
      </c>
      <c r="D5" s="11">
        <v>5976355.7606466021</v>
      </c>
      <c r="E5" s="11">
        <v>3532567.3439856311</v>
      </c>
      <c r="F5" s="6">
        <v>0</v>
      </c>
      <c r="G5" s="11">
        <v>9508923.1046322323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8"/>
    </row>
    <row r="6" spans="1:28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8"/>
    </row>
    <row r="7" spans="1:28" x14ac:dyDescent="0.25">
      <c r="A7" s="12" t="s">
        <v>63</v>
      </c>
      <c r="B7" s="13" t="s">
        <v>64</v>
      </c>
      <c r="C7" s="13" t="s">
        <v>65</v>
      </c>
      <c r="D7" s="13" t="s">
        <v>66</v>
      </c>
      <c r="E7" s="13" t="s">
        <v>67</v>
      </c>
      <c r="F7" s="13" t="s">
        <v>68</v>
      </c>
      <c r="G7" s="13" t="s">
        <v>69</v>
      </c>
      <c r="H7" s="6"/>
      <c r="I7" s="12" t="s">
        <v>63</v>
      </c>
      <c r="J7" s="13" t="s">
        <v>64</v>
      </c>
      <c r="K7" s="13" t="s">
        <v>65</v>
      </c>
      <c r="L7" s="13" t="s">
        <v>66</v>
      </c>
      <c r="M7" s="13" t="s">
        <v>67</v>
      </c>
      <c r="N7" s="13" t="s">
        <v>68</v>
      </c>
      <c r="O7" s="13" t="s">
        <v>69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8"/>
    </row>
    <row r="8" spans="1:28" x14ac:dyDescent="0.25">
      <c r="A8" s="6" t="s">
        <v>55</v>
      </c>
      <c r="B8" s="14">
        <v>451052104</v>
      </c>
      <c r="C8" s="14">
        <v>141799753</v>
      </c>
      <c r="D8" s="14">
        <v>30184805.999999996</v>
      </c>
      <c r="E8" s="14">
        <v>240814156.00000003</v>
      </c>
      <c r="F8" s="14">
        <v>188837761</v>
      </c>
      <c r="G8" s="14">
        <v>1052688580</v>
      </c>
      <c r="H8" s="6"/>
      <c r="I8" s="6" t="s">
        <v>55</v>
      </c>
      <c r="J8" s="15">
        <v>0.42847629638007473</v>
      </c>
      <c r="K8" s="15">
        <v>0.13470247107648875</v>
      </c>
      <c r="L8" s="15">
        <v>2.8674012973523469E-2</v>
      </c>
      <c r="M8" s="15">
        <v>0.22876106055980966</v>
      </c>
      <c r="N8" s="15">
        <v>0.17938615901010344</v>
      </c>
      <c r="O8" s="15">
        <v>1</v>
      </c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8"/>
    </row>
    <row r="9" spans="1:28" x14ac:dyDescent="0.25">
      <c r="A9" s="6" t="s">
        <v>56</v>
      </c>
      <c r="B9" s="14">
        <v>488073637</v>
      </c>
      <c r="C9" s="14">
        <v>365931051</v>
      </c>
      <c r="D9" s="14">
        <v>743673556</v>
      </c>
      <c r="E9" s="14">
        <v>235518283</v>
      </c>
      <c r="F9" s="14">
        <v>20635136</v>
      </c>
      <c r="G9" s="14">
        <v>1853831663</v>
      </c>
      <c r="H9" s="6"/>
      <c r="I9" s="6" t="s">
        <v>56</v>
      </c>
      <c r="J9" s="15">
        <v>0.26327829367752037</v>
      </c>
      <c r="K9" s="15">
        <v>0.19739173642542321</v>
      </c>
      <c r="L9" s="15">
        <v>0.40115484638801319</v>
      </c>
      <c r="M9" s="15">
        <v>0.12704405027739565</v>
      </c>
      <c r="N9" s="15">
        <v>1.1131073231647571E-2</v>
      </c>
      <c r="O9" s="15">
        <v>1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8"/>
    </row>
    <row r="10" spans="1:28" x14ac:dyDescent="0.25">
      <c r="A10" s="6" t="s">
        <v>57</v>
      </c>
      <c r="B10" s="14">
        <v>120536929</v>
      </c>
      <c r="C10" s="14">
        <v>52844931</v>
      </c>
      <c r="D10" s="14">
        <v>737990936</v>
      </c>
      <c r="E10" s="14">
        <v>81617104</v>
      </c>
      <c r="F10" s="14">
        <v>21255942</v>
      </c>
      <c r="G10" s="14">
        <v>1014245842</v>
      </c>
      <c r="H10" s="6"/>
      <c r="I10" s="6" t="s">
        <v>57</v>
      </c>
      <c r="J10" s="15">
        <v>0.11884389761195589</v>
      </c>
      <c r="K10" s="15">
        <v>5.2102684390398515E-2</v>
      </c>
      <c r="L10" s="15">
        <v>0.72762530092778044</v>
      </c>
      <c r="M10" s="15">
        <v>8.0470730685036421E-2</v>
      </c>
      <c r="N10" s="15">
        <v>2.0957386384828778E-2</v>
      </c>
      <c r="O10" s="15">
        <v>1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8"/>
    </row>
    <row r="11" spans="1:28" x14ac:dyDescent="0.25">
      <c r="A11" s="6" t="s">
        <v>59</v>
      </c>
      <c r="B11" s="14">
        <v>125278970</v>
      </c>
      <c r="C11" s="14">
        <v>43875351</v>
      </c>
      <c r="D11" s="14">
        <v>39271823</v>
      </c>
      <c r="E11" s="14">
        <v>77054457</v>
      </c>
      <c r="F11" s="14">
        <v>10499730</v>
      </c>
      <c r="G11" s="14">
        <v>295980331</v>
      </c>
      <c r="H11" s="6"/>
      <c r="I11" s="6" t="s">
        <v>59</v>
      </c>
      <c r="J11" s="15">
        <v>0.42326788937877091</v>
      </c>
      <c r="K11" s="15">
        <v>0.14823738743639692</v>
      </c>
      <c r="L11" s="15">
        <v>0.13268389445783815</v>
      </c>
      <c r="M11" s="15">
        <v>0.26033641066507218</v>
      </c>
      <c r="N11" s="15">
        <v>3.5474418061921822E-2</v>
      </c>
      <c r="O11" s="15">
        <v>1</v>
      </c>
      <c r="P11" s="6"/>
      <c r="Q11" s="6"/>
      <c r="R11" s="6"/>
      <c r="S11" s="6"/>
      <c r="T11" s="6"/>
      <c r="U11" s="6"/>
      <c r="V11" s="6"/>
      <c r="W11" s="6"/>
      <c r="X11" s="15"/>
      <c r="Y11" s="6"/>
      <c r="Z11" s="6"/>
      <c r="AA11" s="6"/>
      <c r="AB11" s="8"/>
    </row>
    <row r="12" spans="1:28" x14ac:dyDescent="0.25">
      <c r="A12" s="6" t="s">
        <v>58</v>
      </c>
      <c r="B12" s="14">
        <v>154479825</v>
      </c>
      <c r="C12" s="14">
        <v>92417027</v>
      </c>
      <c r="D12" s="14">
        <v>163140516</v>
      </c>
      <c r="E12" s="14">
        <v>48554369</v>
      </c>
      <c r="F12" s="14">
        <v>25465478</v>
      </c>
      <c r="G12" s="14">
        <v>484057215</v>
      </c>
      <c r="H12" s="6"/>
      <c r="I12" s="6" t="s">
        <v>58</v>
      </c>
      <c r="J12" s="15">
        <v>0.31913546624855083</v>
      </c>
      <c r="K12" s="15">
        <v>0.19092170127037567</v>
      </c>
      <c r="L12" s="15">
        <v>0.33702734086919872</v>
      </c>
      <c r="M12" s="15">
        <v>0.10030708663231061</v>
      </c>
      <c r="N12" s="15">
        <v>5.2608404979564247E-2</v>
      </c>
      <c r="O12" s="15">
        <v>1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8"/>
    </row>
    <row r="13" spans="1:28" x14ac:dyDescent="0.25">
      <c r="A13" s="6"/>
      <c r="B13" s="14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8"/>
    </row>
    <row r="14" spans="1:28" x14ac:dyDescent="0.25">
      <c r="A14" s="6"/>
      <c r="B14" s="14">
        <v>275016754</v>
      </c>
      <c r="C14" s="14">
        <v>145261958</v>
      </c>
      <c r="D14" s="14">
        <v>901131452</v>
      </c>
      <c r="E14" s="14">
        <v>130171473</v>
      </c>
      <c r="F14" s="14">
        <v>46721420</v>
      </c>
      <c r="G14" s="14">
        <v>1498303057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15"/>
      <c r="T14" s="15"/>
      <c r="U14" s="15"/>
      <c r="V14" s="15"/>
      <c r="W14" s="15"/>
      <c r="X14" s="6"/>
      <c r="Y14" s="6"/>
      <c r="Z14" s="6"/>
      <c r="AA14" s="6"/>
      <c r="AB14" s="8"/>
    </row>
    <row r="15" spans="1:28" x14ac:dyDescent="0.25">
      <c r="A15" s="12" t="s">
        <v>57</v>
      </c>
      <c r="B15" s="13" t="s">
        <v>64</v>
      </c>
      <c r="C15" s="13" t="s">
        <v>65</v>
      </c>
      <c r="D15" s="13" t="s">
        <v>66</v>
      </c>
      <c r="E15" s="13" t="s">
        <v>67</v>
      </c>
      <c r="F15" s="13" t="s">
        <v>68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15"/>
      <c r="T15" s="15"/>
      <c r="U15" s="15"/>
      <c r="V15" s="15"/>
      <c r="W15" s="15"/>
      <c r="X15" s="6"/>
      <c r="Y15" s="6"/>
      <c r="Z15" s="6"/>
      <c r="AA15" s="6"/>
      <c r="AB15" s="8"/>
    </row>
    <row r="16" spans="1:28" x14ac:dyDescent="0.25">
      <c r="A16" s="16" t="s">
        <v>57</v>
      </c>
      <c r="B16" s="17">
        <v>0.43828940327031857</v>
      </c>
      <c r="C16" s="17">
        <v>0.36379057344112076</v>
      </c>
      <c r="D16" s="17">
        <v>0.81896035740632434</v>
      </c>
      <c r="E16" s="17">
        <v>0.62699685360401503</v>
      </c>
      <c r="F16" s="17">
        <v>0.45495068428998947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15"/>
      <c r="T16" s="15"/>
      <c r="U16" s="15"/>
      <c r="V16" s="15"/>
      <c r="W16" s="15"/>
      <c r="X16" s="6"/>
      <c r="Y16" s="6"/>
      <c r="Z16" s="6"/>
      <c r="AA16" s="6"/>
      <c r="AB16" s="8"/>
    </row>
    <row r="17" spans="1:28" x14ac:dyDescent="0.25">
      <c r="A17" s="16" t="s">
        <v>58</v>
      </c>
      <c r="B17" s="17">
        <v>0.56171059672968138</v>
      </c>
      <c r="C17" s="17">
        <v>0.63620942655887924</v>
      </c>
      <c r="D17" s="17">
        <v>0.18103964259367566</v>
      </c>
      <c r="E17" s="17">
        <v>0.37300314639598492</v>
      </c>
      <c r="F17" s="17">
        <v>0.54504931571001047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15"/>
      <c r="T17" s="15"/>
      <c r="U17" s="15"/>
      <c r="V17" s="15"/>
      <c r="W17" s="15"/>
      <c r="X17" s="6"/>
      <c r="Y17" s="6"/>
      <c r="Z17" s="6"/>
      <c r="AA17" s="6"/>
      <c r="AB17" s="8"/>
    </row>
    <row r="18" spans="1:28" x14ac:dyDescent="0.25">
      <c r="A18" s="6"/>
      <c r="B18" s="15">
        <v>0.18355215436232003</v>
      </c>
      <c r="C18" s="15">
        <v>9.6950985530826428E-2</v>
      </c>
      <c r="D18" s="15">
        <v>0.60143470160456325</v>
      </c>
      <c r="E18" s="15">
        <v>8.6879268110576904E-2</v>
      </c>
      <c r="F18" s="15">
        <v>3.1182890391713323E-2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15"/>
      <c r="T18" s="15"/>
      <c r="U18" s="15"/>
      <c r="V18" s="15"/>
      <c r="W18" s="15"/>
      <c r="X18" s="6"/>
      <c r="Y18" s="6"/>
      <c r="Z18" s="6"/>
      <c r="AA18" s="6"/>
      <c r="AB18" s="8"/>
    </row>
    <row r="19" spans="1:28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15"/>
      <c r="T19" s="15"/>
      <c r="U19" s="15"/>
      <c r="V19" s="15"/>
      <c r="W19" s="15"/>
      <c r="X19" s="6"/>
      <c r="Y19" s="6"/>
      <c r="Z19" s="6"/>
      <c r="AA19" s="6"/>
      <c r="AB19" s="8"/>
    </row>
    <row r="20" spans="1:28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15"/>
      <c r="T20" s="15"/>
      <c r="U20" s="15"/>
      <c r="V20" s="15"/>
      <c r="W20" s="15"/>
      <c r="X20" s="6"/>
      <c r="Y20" s="6"/>
      <c r="Z20" s="6"/>
      <c r="AA20" s="6"/>
      <c r="AB20" s="8"/>
    </row>
    <row r="21" spans="1:28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15"/>
      <c r="T21" s="15"/>
      <c r="U21" s="15"/>
      <c r="V21" s="15"/>
      <c r="W21" s="15"/>
      <c r="X21" s="6"/>
      <c r="Y21" s="6"/>
      <c r="Z21" s="6"/>
      <c r="AA21" s="6"/>
      <c r="AB21" s="8"/>
    </row>
    <row r="22" spans="1:28" x14ac:dyDescent="0.25">
      <c r="A22" s="6" t="s">
        <v>70</v>
      </c>
      <c r="B22" s="6" t="s">
        <v>71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8"/>
    </row>
    <row r="23" spans="1:28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8"/>
    </row>
    <row r="24" spans="1:28" x14ac:dyDescent="0.25">
      <c r="A24" s="6"/>
      <c r="B24" s="6" t="s">
        <v>72</v>
      </c>
      <c r="C24" s="6" t="s">
        <v>56</v>
      </c>
      <c r="D24" s="6" t="s">
        <v>57</v>
      </c>
      <c r="E24" s="6" t="s">
        <v>59</v>
      </c>
      <c r="F24" s="6" t="s">
        <v>58</v>
      </c>
      <c r="G24" s="6"/>
      <c r="H24" s="6"/>
      <c r="I24" s="6"/>
      <c r="J24" s="6"/>
      <c r="K24" s="6" t="s">
        <v>73</v>
      </c>
      <c r="L24" s="6" t="s">
        <v>72</v>
      </c>
      <c r="M24" s="6" t="s">
        <v>56</v>
      </c>
      <c r="N24" s="6" t="s">
        <v>57</v>
      </c>
      <c r="O24" s="6" t="s">
        <v>59</v>
      </c>
      <c r="P24" s="6" t="s">
        <v>58</v>
      </c>
      <c r="Q24" s="18" t="s">
        <v>74</v>
      </c>
      <c r="R24" s="19"/>
      <c r="S24" s="19" t="s">
        <v>57</v>
      </c>
      <c r="T24" s="19" t="s">
        <v>58</v>
      </c>
      <c r="U24" s="19" t="s">
        <v>57</v>
      </c>
      <c r="V24" s="19" t="s">
        <v>59</v>
      </c>
      <c r="W24" s="19" t="s">
        <v>58</v>
      </c>
      <c r="X24" s="6"/>
      <c r="Y24" s="6"/>
      <c r="Z24" s="6"/>
      <c r="AA24" s="6"/>
      <c r="AB24" s="8"/>
    </row>
    <row r="25" spans="1:28" x14ac:dyDescent="0.25">
      <c r="A25" s="6" t="s">
        <v>75</v>
      </c>
      <c r="B25" s="20">
        <v>0.12101753856601928</v>
      </c>
      <c r="C25" s="20">
        <v>0.19388962041657662</v>
      </c>
      <c r="D25" s="20">
        <v>0.38479678405328432</v>
      </c>
      <c r="E25" s="20">
        <v>0.18474637988526227</v>
      </c>
      <c r="F25" s="20">
        <v>0.11554967707885748</v>
      </c>
      <c r="G25" s="15">
        <v>0.99999999999999989</v>
      </c>
      <c r="H25" s="6"/>
      <c r="I25" s="6" t="s">
        <v>75</v>
      </c>
      <c r="J25" s="20">
        <v>0.73508036089914564</v>
      </c>
      <c r="K25" s="17">
        <v>447.63833799999998</v>
      </c>
      <c r="L25" s="17">
        <v>54.172089832543769</v>
      </c>
      <c r="M25" s="17">
        <v>86.792427438727216</v>
      </c>
      <c r="N25" s="17">
        <v>172.24979288135708</v>
      </c>
      <c r="O25" s="17">
        <v>82.699562443355433</v>
      </c>
      <c r="P25" s="17">
        <v>51.724465404016456</v>
      </c>
      <c r="Q25" s="21">
        <v>0</v>
      </c>
      <c r="R25" s="19" t="s">
        <v>75</v>
      </c>
      <c r="S25" s="22">
        <v>-172.24979288135708</v>
      </c>
      <c r="T25" s="22">
        <v>-51.724465404016456</v>
      </c>
      <c r="U25" s="22"/>
      <c r="V25" s="22"/>
      <c r="W25" s="22"/>
      <c r="X25" s="6"/>
      <c r="Y25" s="6"/>
      <c r="Z25" s="6"/>
      <c r="AA25" s="6"/>
      <c r="AB25" s="8"/>
    </row>
    <row r="26" spans="1:28" x14ac:dyDescent="0.25">
      <c r="A26" s="6" t="s">
        <v>76</v>
      </c>
      <c r="B26" s="20">
        <v>0.164411381695793</v>
      </c>
      <c r="C26" s="20">
        <v>0.40776197886489035</v>
      </c>
      <c r="D26" s="20">
        <v>0.23519536692998727</v>
      </c>
      <c r="E26" s="20">
        <v>8.2088284802082856E-2</v>
      </c>
      <c r="F26" s="20">
        <v>0.11054298770724651</v>
      </c>
      <c r="G26" s="15">
        <v>1</v>
      </c>
      <c r="H26" s="6"/>
      <c r="I26" s="6" t="s">
        <v>76</v>
      </c>
      <c r="J26" s="20">
        <v>0.19845822321575829</v>
      </c>
      <c r="K26" s="17">
        <v>271.99211200000002</v>
      </c>
      <c r="L26" s="17">
        <v>44.718598944276884</v>
      </c>
      <c r="M26" s="17">
        <v>110.9080418247609</v>
      </c>
      <c r="N26" s="17">
        <v>63.971284583902197</v>
      </c>
      <c r="O26" s="17">
        <v>22.32736595377602</v>
      </c>
      <c r="P26" s="17">
        <v>30.066820693284019</v>
      </c>
      <c r="Q26" s="21">
        <v>0</v>
      </c>
      <c r="R26" s="19" t="s">
        <v>76</v>
      </c>
      <c r="S26" s="22">
        <v>-63.971284583902197</v>
      </c>
      <c r="T26" s="22">
        <v>-30.066820693284019</v>
      </c>
      <c r="U26" s="22"/>
      <c r="V26" s="22"/>
      <c r="W26" s="22"/>
      <c r="X26" s="6"/>
      <c r="Y26" s="6"/>
      <c r="Z26" s="6"/>
      <c r="AA26" s="6"/>
      <c r="AB26" s="8"/>
    </row>
    <row r="27" spans="1:28" x14ac:dyDescent="0.25">
      <c r="A27" s="6" t="s">
        <v>77</v>
      </c>
      <c r="B27" s="20">
        <v>0.15633015488539886</v>
      </c>
      <c r="C27" s="20">
        <v>0.53930838920388169</v>
      </c>
      <c r="D27" s="20">
        <v>0.14789864926248986</v>
      </c>
      <c r="E27" s="20">
        <v>5.4137618691327716E-2</v>
      </c>
      <c r="F27" s="20">
        <v>0.10232518795690186</v>
      </c>
      <c r="G27" s="15">
        <v>0.99999999999999989</v>
      </c>
      <c r="H27" s="6"/>
      <c r="I27" s="6" t="s">
        <v>77</v>
      </c>
      <c r="J27" s="20">
        <v>6.6461415885096062E-2</v>
      </c>
      <c r="K27" s="17">
        <v>138.11435900000001</v>
      </c>
      <c r="L27" s="17">
        <v>21.591439134367583</v>
      </c>
      <c r="M27" s="17">
        <v>74.48623247821665</v>
      </c>
      <c r="N27" s="17">
        <v>20.426927139854609</v>
      </c>
      <c r="O27" s="17">
        <v>7.4771825033391464</v>
      </c>
      <c r="P27" s="17">
        <v>14.13257774422202</v>
      </c>
      <c r="Q27" s="21">
        <v>0</v>
      </c>
      <c r="R27" s="19" t="s">
        <v>77</v>
      </c>
      <c r="S27" s="22">
        <v>-20.426927139854609</v>
      </c>
      <c r="T27" s="22">
        <v>-14.13257774422202</v>
      </c>
      <c r="U27" s="22"/>
      <c r="V27" s="22"/>
      <c r="W27" s="22"/>
      <c r="X27" s="6"/>
      <c r="Y27" s="6"/>
      <c r="Z27" s="6"/>
      <c r="AA27" s="6"/>
      <c r="AB27" s="8"/>
    </row>
    <row r="28" spans="1:28" x14ac:dyDescent="0.25">
      <c r="A28" s="6" t="s">
        <v>62</v>
      </c>
      <c r="B28" s="20">
        <v>0</v>
      </c>
      <c r="C28" s="20">
        <v>0</v>
      </c>
      <c r="D28" s="20">
        <v>0.62849974648919449</v>
      </c>
      <c r="E28" s="20">
        <v>0</v>
      </c>
      <c r="F28" s="20">
        <v>0.37150025351080562</v>
      </c>
      <c r="G28" s="15">
        <v>1</v>
      </c>
      <c r="H28" s="6"/>
      <c r="I28" s="6" t="s">
        <v>62</v>
      </c>
      <c r="J28" s="6"/>
      <c r="K28" s="17">
        <v>16.342311377027659</v>
      </c>
      <c r="L28" s="17">
        <v>0</v>
      </c>
      <c r="M28" s="17">
        <v>0</v>
      </c>
      <c r="N28" s="17">
        <v>7.5952768455378816</v>
      </c>
      <c r="O28" s="17">
        <v>4.2575382518749905</v>
      </c>
      <c r="P28" s="17">
        <v>4.4894962796147873</v>
      </c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8"/>
    </row>
    <row r="29" spans="1:28" x14ac:dyDescent="0.25">
      <c r="A29" s="6"/>
      <c r="B29" s="20"/>
      <c r="C29" s="15"/>
      <c r="D29" s="15"/>
      <c r="E29" s="15"/>
      <c r="F29" s="15"/>
      <c r="G29" s="15"/>
      <c r="H29" s="6"/>
      <c r="I29" s="6"/>
      <c r="J29" s="6"/>
      <c r="K29" s="6"/>
      <c r="L29" s="6"/>
      <c r="M29" s="6"/>
      <c r="N29" s="6"/>
      <c r="O29" s="15">
        <v>112.50411090047061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8"/>
    </row>
    <row r="30" spans="1:28" s="9" customFormat="1" x14ac:dyDescent="0.25">
      <c r="I30" s="6"/>
    </row>
    <row r="31" spans="1:28" s="9" customFormat="1" x14ac:dyDescent="0.25">
      <c r="I31" s="6"/>
    </row>
    <row r="32" spans="1:28" s="9" customFormat="1" x14ac:dyDescent="0.25">
      <c r="I32" s="6"/>
    </row>
    <row r="33" s="9" customFormat="1" x14ac:dyDescent="0.25"/>
    <row r="34" s="9" customFormat="1" x14ac:dyDescent="0.25"/>
    <row r="35" s="9" customFormat="1" x14ac:dyDescent="0.25"/>
    <row r="36" s="9" customFormat="1" x14ac:dyDescent="0.25"/>
    <row r="37" s="9" customFormat="1" x14ac:dyDescent="0.25"/>
    <row r="38" s="9" customFormat="1" x14ac:dyDescent="0.25"/>
    <row r="39" s="9" customFormat="1" x14ac:dyDescent="0.25"/>
    <row r="40" s="9" customFormat="1" x14ac:dyDescent="0.25"/>
    <row r="41" s="9" customFormat="1" x14ac:dyDescent="0.25"/>
    <row r="42" s="9" customFormat="1" x14ac:dyDescent="0.25"/>
    <row r="43" s="9" customFormat="1" x14ac:dyDescent="0.25"/>
    <row r="44" s="9" customFormat="1" x14ac:dyDescent="0.25"/>
    <row r="45" s="9" customFormat="1" x14ac:dyDescent="0.25"/>
    <row r="46" s="9" customFormat="1" x14ac:dyDescent="0.25"/>
    <row r="47" s="9" customFormat="1" x14ac:dyDescent="0.25"/>
    <row r="48" s="9" customFormat="1" x14ac:dyDescent="0.25"/>
    <row r="49" s="9" customFormat="1" x14ac:dyDescent="0.25"/>
    <row r="50" s="9" customFormat="1" x14ac:dyDescent="0.25"/>
    <row r="51" s="9" customForma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7" s="9" customFormat="1" x14ac:dyDescent="0.25"/>
    <row r="128" s="9" customFormat="1" x14ac:dyDescent="0.25"/>
    <row r="129" s="9" customFormat="1" x14ac:dyDescent="0.25"/>
    <row r="130" s="9" customFormat="1" x14ac:dyDescent="0.25"/>
    <row r="131" s="9" customFormat="1" x14ac:dyDescent="0.25"/>
    <row r="132" s="9" customFormat="1" x14ac:dyDescent="0.25"/>
    <row r="133" s="9" customFormat="1" x14ac:dyDescent="0.25"/>
    <row r="134" s="9" customFormat="1" x14ac:dyDescent="0.25"/>
    <row r="135" s="9" customFormat="1" x14ac:dyDescent="0.25"/>
    <row r="136" s="9" customFormat="1" x14ac:dyDescent="0.25"/>
    <row r="137" s="9" customFormat="1" x14ac:dyDescent="0.25"/>
    <row r="138" s="9" customFormat="1" x14ac:dyDescent="0.25"/>
    <row r="139" s="9" customFormat="1" x14ac:dyDescent="0.25"/>
    <row r="140" s="9" customFormat="1" x14ac:dyDescent="0.25"/>
    <row r="141" s="9" customFormat="1" x14ac:dyDescent="0.25"/>
    <row r="142" s="9" customFormat="1" x14ac:dyDescent="0.25"/>
    <row r="143" s="9" customFormat="1" x14ac:dyDescent="0.25"/>
    <row r="144" s="9" customFormat="1" x14ac:dyDescent="0.25"/>
    <row r="145" s="9" customFormat="1" x14ac:dyDescent="0.25"/>
    <row r="146" s="9" customFormat="1" x14ac:dyDescent="0.25"/>
    <row r="147" s="9" customFormat="1" x14ac:dyDescent="0.25"/>
    <row r="148" s="9" customFormat="1" x14ac:dyDescent="0.25"/>
    <row r="149" s="9" customFormat="1" x14ac:dyDescent="0.25"/>
    <row r="150" s="9" customFormat="1" x14ac:dyDescent="0.25"/>
    <row r="151" s="9" customFormat="1" x14ac:dyDescent="0.25"/>
    <row r="152" s="9" customFormat="1" x14ac:dyDescent="0.25"/>
    <row r="153" s="9" customFormat="1" x14ac:dyDescent="0.25"/>
    <row r="154" s="9" customFormat="1" x14ac:dyDescent="0.25"/>
    <row r="155" s="9" customFormat="1" x14ac:dyDescent="0.25"/>
    <row r="156" s="9" customFormat="1" x14ac:dyDescent="0.25"/>
    <row r="157" s="9" customFormat="1" x14ac:dyDescent="0.25"/>
    <row r="158" s="9" customFormat="1" x14ac:dyDescent="0.25"/>
    <row r="159" s="9" customFormat="1" x14ac:dyDescent="0.25"/>
    <row r="160" s="9" customFormat="1" x14ac:dyDescent="0.25"/>
    <row r="161" s="9" customFormat="1" x14ac:dyDescent="0.25"/>
    <row r="162" s="9" customFormat="1" x14ac:dyDescent="0.25"/>
    <row r="163" s="9" customFormat="1" x14ac:dyDescent="0.25"/>
    <row r="164" s="9" customFormat="1" x14ac:dyDescent="0.25"/>
    <row r="165" s="9" customFormat="1" x14ac:dyDescent="0.25"/>
    <row r="166" s="9" customFormat="1" x14ac:dyDescent="0.25"/>
    <row r="167" s="9" customFormat="1" x14ac:dyDescent="0.25"/>
    <row r="168" s="9" customFormat="1" x14ac:dyDescent="0.25"/>
    <row r="169" s="9" customFormat="1" x14ac:dyDescent="0.25"/>
    <row r="170" s="9" customFormat="1" x14ac:dyDescent="0.25"/>
    <row r="171" s="9" customFormat="1" x14ac:dyDescent="0.25"/>
    <row r="172" s="9" customFormat="1" x14ac:dyDescent="0.25"/>
    <row r="173" s="9" customFormat="1" x14ac:dyDescent="0.25"/>
    <row r="174" s="9" customFormat="1" x14ac:dyDescent="0.25"/>
    <row r="175" s="9" customFormat="1" x14ac:dyDescent="0.25"/>
    <row r="176" s="9" customFormat="1" x14ac:dyDescent="0.25"/>
    <row r="177" s="9" customFormat="1" x14ac:dyDescent="0.25"/>
    <row r="178" s="9" customFormat="1" x14ac:dyDescent="0.25"/>
    <row r="179" s="9" customFormat="1" x14ac:dyDescent="0.25"/>
    <row r="180" s="9" customFormat="1" x14ac:dyDescent="0.25"/>
    <row r="181" s="9" customFormat="1" x14ac:dyDescent="0.25"/>
    <row r="182" s="9" customFormat="1" x14ac:dyDescent="0.25"/>
    <row r="183" s="9" customFormat="1" x14ac:dyDescent="0.25"/>
    <row r="184" s="9" customFormat="1" x14ac:dyDescent="0.25"/>
    <row r="185" s="9" customFormat="1" x14ac:dyDescent="0.25"/>
    <row r="186" s="9" customFormat="1" x14ac:dyDescent="0.25"/>
    <row r="187" s="9" customFormat="1" x14ac:dyDescent="0.25"/>
    <row r="188" s="9" customFormat="1" x14ac:dyDescent="0.25"/>
    <row r="189" s="9" customFormat="1" x14ac:dyDescent="0.25"/>
    <row r="190" s="9" customFormat="1" x14ac:dyDescent="0.25"/>
    <row r="191" s="9" customFormat="1" x14ac:dyDescent="0.25"/>
    <row r="192" s="9" customFormat="1" x14ac:dyDescent="0.25"/>
    <row r="193" s="9" customFormat="1" x14ac:dyDescent="0.25"/>
    <row r="194" s="9" customFormat="1" x14ac:dyDescent="0.25"/>
    <row r="195" s="9" customFormat="1" x14ac:dyDescent="0.25"/>
    <row r="196" s="9" customFormat="1" x14ac:dyDescent="0.25"/>
    <row r="197" s="9" customFormat="1" x14ac:dyDescent="0.25"/>
    <row r="198" s="9" customFormat="1" x14ac:dyDescent="0.25"/>
    <row r="199" s="9" customFormat="1" x14ac:dyDescent="0.25"/>
    <row r="200" s="9" customFormat="1" x14ac:dyDescent="0.25"/>
    <row r="201" s="9" customFormat="1" x14ac:dyDescent="0.25"/>
    <row r="202" s="9" customFormat="1" x14ac:dyDescent="0.25"/>
    <row r="203" s="9" customFormat="1" x14ac:dyDescent="0.25"/>
    <row r="204" s="9" customFormat="1" x14ac:dyDescent="0.25"/>
    <row r="205" s="9" customFormat="1" x14ac:dyDescent="0.25"/>
    <row r="206" s="9" customFormat="1" x14ac:dyDescent="0.25"/>
    <row r="207" s="9" customFormat="1" x14ac:dyDescent="0.25"/>
    <row r="208" s="9" customFormat="1" x14ac:dyDescent="0.25"/>
    <row r="209" s="9" customFormat="1" x14ac:dyDescent="0.25"/>
    <row r="210" s="9" customFormat="1" x14ac:dyDescent="0.25"/>
    <row r="211" s="9" customFormat="1" x14ac:dyDescent="0.25"/>
    <row r="212" s="9" customFormat="1" x14ac:dyDescent="0.25"/>
    <row r="213" s="9" customFormat="1" x14ac:dyDescent="0.25"/>
    <row r="214" s="9" customFormat="1" x14ac:dyDescent="0.25"/>
    <row r="215" s="9" customFormat="1" x14ac:dyDescent="0.25"/>
    <row r="216" s="9" customFormat="1" x14ac:dyDescent="0.25"/>
    <row r="217" s="9" customFormat="1" x14ac:dyDescent="0.25"/>
    <row r="218" s="9" customFormat="1" x14ac:dyDescent="0.25"/>
    <row r="219" s="9" customFormat="1" x14ac:dyDescent="0.25"/>
    <row r="220" s="9" customFormat="1" x14ac:dyDescent="0.25"/>
    <row r="221" s="9" customFormat="1" x14ac:dyDescent="0.25"/>
    <row r="222" s="9" customFormat="1" x14ac:dyDescent="0.25"/>
    <row r="223" s="9" customFormat="1" x14ac:dyDescent="0.25"/>
    <row r="224" s="9" customFormat="1" x14ac:dyDescent="0.25"/>
    <row r="225" s="9" customFormat="1" x14ac:dyDescent="0.25"/>
    <row r="226" s="9" customFormat="1" x14ac:dyDescent="0.25"/>
    <row r="227" s="9" customFormat="1" x14ac:dyDescent="0.25"/>
    <row r="228" s="9" customFormat="1" x14ac:dyDescent="0.25"/>
    <row r="229" s="9" customFormat="1" x14ac:dyDescent="0.25"/>
    <row r="230" s="9" customFormat="1" x14ac:dyDescent="0.25"/>
    <row r="231" s="9" customFormat="1" x14ac:dyDescent="0.25"/>
    <row r="232" s="9" customFormat="1" x14ac:dyDescent="0.25"/>
    <row r="233" s="9" customFormat="1" x14ac:dyDescent="0.25"/>
    <row r="234" s="9" customFormat="1" x14ac:dyDescent="0.25"/>
    <row r="235" s="9" customFormat="1" x14ac:dyDescent="0.25"/>
    <row r="236" s="9" customFormat="1" x14ac:dyDescent="0.25"/>
    <row r="237" s="9" customFormat="1" x14ac:dyDescent="0.25"/>
    <row r="238" s="9" customFormat="1" x14ac:dyDescent="0.25"/>
    <row r="239" s="9" customFormat="1" x14ac:dyDescent="0.25"/>
    <row r="240" s="9" customFormat="1" x14ac:dyDescent="0.25"/>
    <row r="241" s="9" customFormat="1" x14ac:dyDescent="0.25"/>
    <row r="242" s="9" customFormat="1" x14ac:dyDescent="0.25"/>
    <row r="243" s="9" customFormat="1" x14ac:dyDescent="0.25"/>
    <row r="244" s="9" customFormat="1" x14ac:dyDescent="0.25"/>
    <row r="245" s="9" customFormat="1" x14ac:dyDescent="0.25"/>
    <row r="246" s="9" customFormat="1" x14ac:dyDescent="0.25"/>
    <row r="247" s="9" customFormat="1" x14ac:dyDescent="0.25"/>
    <row r="248" s="9" customFormat="1" x14ac:dyDescent="0.25"/>
    <row r="249" s="9" customFormat="1" x14ac:dyDescent="0.25"/>
    <row r="250" s="9" customFormat="1" x14ac:dyDescent="0.25"/>
    <row r="251" s="9" customFormat="1" x14ac:dyDescent="0.25"/>
    <row r="252" s="9" customFormat="1" x14ac:dyDescent="0.25"/>
    <row r="253" s="9" customFormat="1" x14ac:dyDescent="0.25"/>
    <row r="254" s="9" customFormat="1" x14ac:dyDescent="0.25"/>
    <row r="255" s="9" customFormat="1" x14ac:dyDescent="0.25"/>
    <row r="256" s="9" customFormat="1" x14ac:dyDescent="0.25"/>
    <row r="257" s="9" customFormat="1" x14ac:dyDescent="0.25"/>
    <row r="258" s="9" customFormat="1" x14ac:dyDescent="0.25"/>
    <row r="259" s="9" customFormat="1" x14ac:dyDescent="0.25"/>
    <row r="260" s="9" customFormat="1" x14ac:dyDescent="0.25"/>
    <row r="261" s="9" customFormat="1" x14ac:dyDescent="0.25"/>
    <row r="262" s="9" customFormat="1" x14ac:dyDescent="0.25"/>
    <row r="263" s="9" customFormat="1" x14ac:dyDescent="0.25"/>
    <row r="264" s="9" customFormat="1" x14ac:dyDescent="0.25"/>
    <row r="265" s="9" customFormat="1" x14ac:dyDescent="0.25"/>
    <row r="266" s="9" customFormat="1" x14ac:dyDescent="0.25"/>
    <row r="267" s="9" customFormat="1" x14ac:dyDescent="0.25"/>
    <row r="268" s="9" customFormat="1" x14ac:dyDescent="0.25"/>
    <row r="269" s="9" customFormat="1" x14ac:dyDescent="0.25"/>
    <row r="270" s="9" customFormat="1" x14ac:dyDescent="0.25"/>
    <row r="271" s="9" customFormat="1" x14ac:dyDescent="0.25"/>
    <row r="272" s="9" customFormat="1" x14ac:dyDescent="0.25"/>
    <row r="273" s="9" customFormat="1" x14ac:dyDescent="0.25"/>
    <row r="274" s="9" customFormat="1" x14ac:dyDescent="0.25"/>
    <row r="275" s="9" customFormat="1" x14ac:dyDescent="0.25"/>
    <row r="276" s="9" customFormat="1" x14ac:dyDescent="0.25"/>
    <row r="277" s="9" customFormat="1" x14ac:dyDescent="0.25"/>
    <row r="278" s="9" customFormat="1" x14ac:dyDescent="0.25"/>
    <row r="279" s="9" customFormat="1" x14ac:dyDescent="0.25"/>
    <row r="280" s="9" customFormat="1" x14ac:dyDescent="0.25"/>
    <row r="281" s="9" customFormat="1" x14ac:dyDescent="0.25"/>
    <row r="282" s="9" customFormat="1" x14ac:dyDescent="0.25"/>
    <row r="283" s="9" customFormat="1" x14ac:dyDescent="0.25"/>
    <row r="284" s="9" customFormat="1" x14ac:dyDescent="0.25"/>
    <row r="285" s="9" customFormat="1" x14ac:dyDescent="0.25"/>
    <row r="286" s="9" customFormat="1" x14ac:dyDescent="0.25"/>
    <row r="287" s="9" customFormat="1" x14ac:dyDescent="0.25"/>
    <row r="288" s="9" customFormat="1" x14ac:dyDescent="0.25"/>
    <row r="289" s="9" customFormat="1" x14ac:dyDescent="0.25"/>
    <row r="290" s="9" customFormat="1" x14ac:dyDescent="0.25"/>
    <row r="291" s="9" customFormat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61017AFA5F1746B691F13D8A7002D3" ma:contentTypeVersion="7" ma:contentTypeDescription="Create a new document." ma:contentTypeScope="" ma:versionID="54fd3a0dc4f85897a74b8001c16e998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a45b8d2-5363-42cf-81ee-b666af54687e" xmlns:ns6="100f1ce0-4af0-4d4f-96bb-1f04b8389ca2" targetNamespace="http://schemas.microsoft.com/office/2006/metadata/properties" ma:root="true" ma:fieldsID="b782de322e0085880cc9633b3fe91a59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a45b8d2-5363-42cf-81ee-b666af54687e"/>
    <xsd:import namespace="100f1ce0-4af0-4d4f-96bb-1f04b8389ca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0eafa08c-da01-48e4-b4d7-151dfe2fdfac}" ma:internalName="TaxCatchAllLabel" ma:readOnly="true" ma:showField="CatchAllDataLabel" ma:web="100f1ce0-4af0-4d4f-96bb-1f04b8389ca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0eafa08c-da01-48e4-b4d7-151dfe2fdfac}" ma:internalName="TaxCatchAll" ma:showField="CatchAllData" ma:web="100f1ce0-4af0-4d4f-96bb-1f04b8389ca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5b8d2-5363-42cf-81ee-b666af5468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3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f1ce0-4af0-4d4f-96bb-1f04b8389ca2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2024-04-11T14:49:40+00:00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49606123-0700-4E69-A5DA-991C4782ED84}"/>
</file>

<file path=customXml/itemProps2.xml><?xml version="1.0" encoding="utf-8"?>
<ds:datastoreItem xmlns:ds="http://schemas.openxmlformats.org/officeDocument/2006/customXml" ds:itemID="{CCBF83F5-32FF-4D12-9C17-61546677314A}"/>
</file>

<file path=customXml/itemProps3.xml><?xml version="1.0" encoding="utf-8"?>
<ds:datastoreItem xmlns:ds="http://schemas.openxmlformats.org/officeDocument/2006/customXml" ds:itemID="{B0A09D24-55FF-4D02-9CA8-BC6DFBAF3AC3}"/>
</file>

<file path=customXml/itemProps4.xml><?xml version="1.0" encoding="utf-8"?>
<ds:datastoreItem xmlns:ds="http://schemas.openxmlformats.org/officeDocument/2006/customXml" ds:itemID="{B6711586-45A7-460D-92DC-E1588A635B21}"/>
</file>

<file path=customXml/itemProps5.xml><?xml version="1.0" encoding="utf-8"?>
<ds:datastoreItem xmlns:ds="http://schemas.openxmlformats.org/officeDocument/2006/customXml" ds:itemID="{1419CFAC-E110-40DC-A30C-03D7372A77A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UC_IND</vt:lpstr>
      <vt:lpstr>ConstrData</vt:lpstr>
      <vt:lpstr>2015 GHG Emissions</vt:lpstr>
      <vt:lpstr>Fuel Share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Pied</dc:creator>
  <cp:lastModifiedBy>esmia</cp:lastModifiedBy>
  <dcterms:created xsi:type="dcterms:W3CDTF">2015-06-05T18:19:34Z</dcterms:created>
  <dcterms:modified xsi:type="dcterms:W3CDTF">2023-03-29T15:29:29Z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MediaServiceImageTags">
    <vt:lpwstr/>
  </property>
  <property fmtid="{D5CDD505-2E9C-101B-9397-08002B2CF9AE}" pid="4" name="TaxKeyword">
    <vt:lpwstr/>
  </property>
</Properties>
</file>