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Veda\Veda_models\COMNET_NYC\SubRES_TMPL\"/>
    </mc:Choice>
  </mc:AlternateContent>
  <xr:revisionPtr revIDLastSave="0" documentId="13_ncr:1_{3753A8F8-E421-447B-AF42-6ED9A6B53AC7}" xr6:coauthVersionLast="47" xr6:coauthVersionMax="47" xr10:uidLastSave="{00000000-0000-0000-0000-000000000000}"/>
  <bookViews>
    <workbookView xWindow="-108" yWindow="-108" windowWidth="23256" windowHeight="12576" activeTab="1" xr2:uid="{00000000-000D-0000-FFFF-FFFF00000000}"/>
  </bookViews>
  <sheets>
    <sheet name="REF_Processes" sheetId="5" r:id="rId1"/>
    <sheet name="REF" sheetId="6" r:id="rId2"/>
    <sheet name="RTI Costs" sheetId="10" r:id="rId3"/>
    <sheet name="Conv" sheetId="11"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5" l="1"/>
  <c r="C6" i="5"/>
  <c r="O4" i="6" l="1"/>
  <c r="U4" i="6"/>
  <c r="E50" i="11"/>
  <c r="C47" i="11"/>
  <c r="D44" i="11"/>
  <c r="J42" i="11"/>
  <c r="J41" i="11"/>
  <c r="J40" i="11"/>
  <c r="D40" i="11"/>
  <c r="J39" i="11"/>
  <c r="D39" i="11"/>
  <c r="J38" i="11"/>
  <c r="D38" i="11"/>
  <c r="J37" i="11"/>
  <c r="D37" i="11"/>
  <c r="J36" i="11"/>
  <c r="D36" i="11"/>
  <c r="J35" i="11"/>
  <c r="D35" i="11"/>
  <c r="J34" i="11"/>
  <c r="D34" i="11"/>
  <c r="J33" i="11"/>
  <c r="D33" i="11"/>
  <c r="J32" i="11"/>
  <c r="D32" i="11"/>
  <c r="J31" i="11"/>
  <c r="D31" i="11"/>
  <c r="J30" i="11"/>
  <c r="D30" i="11"/>
  <c r="J29" i="11"/>
  <c r="D29" i="11"/>
  <c r="J28" i="11"/>
  <c r="D28" i="11"/>
  <c r="J27" i="11"/>
  <c r="D27" i="11"/>
  <c r="J26" i="11"/>
  <c r="D26" i="11"/>
  <c r="C26" i="11"/>
  <c r="J25" i="11"/>
  <c r="D25" i="11"/>
  <c r="J24" i="11"/>
  <c r="D24" i="11"/>
  <c r="J23" i="11"/>
  <c r="D23" i="11"/>
  <c r="J22" i="11"/>
  <c r="D22" i="11"/>
  <c r="J21" i="11"/>
  <c r="D21" i="11"/>
  <c r="J20" i="11"/>
  <c r="D20" i="11"/>
  <c r="J19" i="11"/>
  <c r="J18" i="11"/>
  <c r="D18" i="11"/>
  <c r="J17" i="11"/>
  <c r="D17" i="11"/>
  <c r="J16" i="11"/>
  <c r="D16" i="11"/>
  <c r="J15" i="11"/>
  <c r="D15" i="11"/>
  <c r="D14" i="11"/>
  <c r="D13" i="11"/>
  <c r="D12" i="11"/>
  <c r="D11" i="11"/>
  <c r="D10" i="11"/>
  <c r="D9" i="11"/>
  <c r="D8" i="11"/>
  <c r="D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Maurizio Gargiulo</author>
  </authors>
  <commentList>
    <comment ref="B5" authorId="0" shapeId="0" xr:uid="{4F45DE30-6911-4963-A198-CA51AE0FCDE5}">
      <text>
        <r>
          <rPr>
            <sz val="8"/>
            <color indexed="81"/>
            <rFont val="Tahoma"/>
            <family val="2"/>
          </rPr>
          <t xml:space="preserve">Sets declarations are </t>
        </r>
        <r>
          <rPr>
            <sz val="8"/>
            <color indexed="81"/>
            <rFont val="Tahoma"/>
            <family val="2"/>
          </rPr>
          <t>inherited. 
Allowed Process Sets</t>
        </r>
        <r>
          <rPr>
            <b/>
            <sz val="8"/>
            <color indexed="81"/>
            <rFont val="Tahoma"/>
            <family val="2"/>
          </rPr>
          <t xml:space="preserve">
ELE </t>
        </r>
        <r>
          <rPr>
            <sz val="8"/>
            <color indexed="81"/>
            <rFont val="Tahoma"/>
            <family val="2"/>
          </rPr>
          <t>(Thermal Electric Power Plant)</t>
        </r>
        <r>
          <rPr>
            <b/>
            <sz val="8"/>
            <color indexed="81"/>
            <rFont val="Tahoma"/>
            <family val="2"/>
          </rPr>
          <t xml:space="preserve">
CHP </t>
        </r>
        <r>
          <rPr>
            <sz val="8"/>
            <color indexed="81"/>
            <rFont val="Tahoma"/>
            <family val="2"/>
          </rPr>
          <t>(Combined Heat and Power)</t>
        </r>
        <r>
          <rPr>
            <b/>
            <sz val="8"/>
            <color indexed="81"/>
            <rFont val="Tahoma"/>
            <family val="2"/>
          </rPr>
          <t xml:space="preserve">
STGTSS </t>
        </r>
        <r>
          <rPr>
            <sz val="8"/>
            <color indexed="81"/>
            <rFont val="Tahoma"/>
            <family val="2"/>
          </rPr>
          <t>(Pump Storage)</t>
        </r>
        <r>
          <rPr>
            <b/>
            <sz val="8"/>
            <color indexed="81"/>
            <rFont val="Tahoma"/>
            <family val="2"/>
          </rPr>
          <t xml:space="preserve">
STGIPS</t>
        </r>
        <r>
          <rPr>
            <sz val="8"/>
            <color indexed="81"/>
            <rFont val="Tahoma"/>
            <family val="2"/>
          </rPr>
          <t xml:space="preserve"> (Pump Storage IP)</t>
        </r>
        <r>
          <rPr>
            <b/>
            <sz val="8"/>
            <color indexed="81"/>
            <rFont val="Tahoma"/>
            <family val="2"/>
          </rPr>
          <t xml:space="preserve">
PRE </t>
        </r>
        <r>
          <rPr>
            <sz val="8"/>
            <color indexed="81"/>
            <rFont val="Tahoma"/>
            <family val="2"/>
          </rPr>
          <t>(Genric Process/Technology)</t>
        </r>
        <r>
          <rPr>
            <b/>
            <sz val="8"/>
            <color indexed="81"/>
            <rFont val="Tahoma"/>
            <family val="2"/>
          </rPr>
          <t xml:space="preserve">
DMD</t>
        </r>
        <r>
          <rPr>
            <sz val="8"/>
            <color indexed="81"/>
            <rFont val="Tahoma"/>
            <family val="2"/>
          </rPr>
          <t xml:space="preserve"> (Demand Device)</t>
        </r>
        <r>
          <rPr>
            <b/>
            <sz val="8"/>
            <color indexed="81"/>
            <rFont val="Tahoma"/>
            <family val="2"/>
          </rPr>
          <t xml:space="preserve">
IMP </t>
        </r>
        <r>
          <rPr>
            <sz val="8"/>
            <color indexed="81"/>
            <rFont val="Tahoma"/>
            <family val="2"/>
          </rPr>
          <t xml:space="preserve">(Import)
</t>
        </r>
        <r>
          <rPr>
            <b/>
            <sz val="8"/>
            <color indexed="81"/>
            <rFont val="Tahoma"/>
            <family val="2"/>
          </rPr>
          <t>EXP</t>
        </r>
        <r>
          <rPr>
            <sz val="8"/>
            <color indexed="81"/>
            <rFont val="Tahoma"/>
            <family val="2"/>
          </rPr>
          <t xml:space="preserve"> (Export)</t>
        </r>
        <r>
          <rPr>
            <b/>
            <sz val="8"/>
            <color indexed="81"/>
            <rFont val="Tahoma"/>
            <family val="2"/>
          </rPr>
          <t xml:space="preserve">
MIN </t>
        </r>
        <r>
          <rPr>
            <sz val="8"/>
            <color indexed="81"/>
            <rFont val="Tahoma"/>
            <family val="2"/>
          </rPr>
          <t>(Mining Process)</t>
        </r>
        <r>
          <rPr>
            <b/>
            <sz val="8"/>
            <color indexed="81"/>
            <rFont val="Tahoma"/>
            <family val="2"/>
          </rPr>
          <t xml:space="preserve">
RNW </t>
        </r>
        <r>
          <rPr>
            <sz val="8"/>
            <color indexed="81"/>
            <rFont val="Tahoma"/>
            <family val="2"/>
          </rPr>
          <t>(Renewable Technology)</t>
        </r>
        <r>
          <rPr>
            <b/>
            <sz val="8"/>
            <color indexed="81"/>
            <rFont val="Tahoma"/>
            <family val="2"/>
          </rPr>
          <t xml:space="preserve">
HPL</t>
        </r>
        <r>
          <rPr>
            <sz val="8"/>
            <color indexed="81"/>
            <rFont val="Tahoma"/>
            <family val="2"/>
          </rPr>
          <t xml:space="preserve"> (Heating Plant)</t>
        </r>
      </text>
    </comment>
  </commentList>
</comments>
</file>

<file path=xl/sharedStrings.xml><?xml version="1.0" encoding="utf-8"?>
<sst xmlns="http://schemas.openxmlformats.org/spreadsheetml/2006/main" count="180" uniqueCount="147">
  <si>
    <t>~FI_T</t>
  </si>
  <si>
    <t>TechName</t>
  </si>
  <si>
    <t>TechDesc</t>
  </si>
  <si>
    <t>CommIN</t>
  </si>
  <si>
    <t>CommOUT</t>
  </si>
  <si>
    <t>NCAP_START</t>
  </si>
  <si>
    <t>NCAP_COST</t>
  </si>
  <si>
    <t>NGA</t>
  </si>
  <si>
    <t>R2</t>
  </si>
  <si>
    <t>R3</t>
  </si>
  <si>
    <t>R4</t>
  </si>
  <si>
    <t>R5</t>
  </si>
  <si>
    <t>R6</t>
  </si>
  <si>
    <t>R1</t>
  </si>
  <si>
    <t>R7</t>
  </si>
  <si>
    <t>R8</t>
  </si>
  <si>
    <t>R9</t>
  </si>
  <si>
    <t>~FI_Process</t>
  </si>
  <si>
    <t>Sets</t>
  </si>
  <si>
    <t>Tact</t>
  </si>
  <si>
    <t>Tcap</t>
  </si>
  <si>
    <t>Tslvl</t>
  </si>
  <si>
    <t>PrimaryCG</t>
  </si>
  <si>
    <t>Vintage</t>
  </si>
  <si>
    <t>*Process Set Membership</t>
  </si>
  <si>
    <t>Technology Name</t>
  </si>
  <si>
    <t>Technology Description</t>
  </si>
  <si>
    <t>Activity Unit</t>
  </si>
  <si>
    <t>Capacity Unit</t>
  </si>
  <si>
    <t>TimeSlice level of Process Activity</t>
  </si>
  <si>
    <t>Primary Commodity Group</t>
  </si>
  <si>
    <t>Vintage Tracking</t>
  </si>
  <si>
    <t>PRE</t>
  </si>
  <si>
    <t>PJ</t>
  </si>
  <si>
    <t>PJa</t>
  </si>
  <si>
    <t>*TechDesc</t>
  </si>
  <si>
    <t>Conversion Factors</t>
  </si>
  <si>
    <t>MMBtu per cf</t>
  </si>
  <si>
    <t>MMBTU</t>
  </si>
  <si>
    <t>Natural gas</t>
  </si>
  <si>
    <t>Quad=</t>
  </si>
  <si>
    <t>kwh=</t>
  </si>
  <si>
    <t>BTU</t>
  </si>
  <si>
    <t xml:space="preserve">NIPA Table 1.1.9. Implicit Price Deflators for Gross Domestic Product                                                                                                                                                                                          </t>
  </si>
  <si>
    <t>US Department of Commerce: Bureau of Economic Analysis</t>
  </si>
  <si>
    <t>http://www.bea.gov/national/nipaweb/SelectTable.asp?Selected=Y</t>
  </si>
  <si>
    <t>Year</t>
  </si>
  <si>
    <t>Deflator</t>
  </si>
  <si>
    <t>IBOND(UP)</t>
  </si>
  <si>
    <t>LPG</t>
  </si>
  <si>
    <t>GSC_N</t>
  </si>
  <si>
    <t>GSR_N</t>
  </si>
  <si>
    <t>DSH_N</t>
  </si>
  <si>
    <t>RFL_N</t>
  </si>
  <si>
    <t>DSL_N</t>
  </si>
  <si>
    <t>DSU_N</t>
  </si>
  <si>
    <t>PREFN</t>
  </si>
  <si>
    <t>Refinery-new conversion</t>
  </si>
  <si>
    <t>OIL</t>
  </si>
  <si>
    <t>ELC</t>
  </si>
  <si>
    <t>NGL</t>
  </si>
  <si>
    <t>From RTI Workbook "Task_5_Refinery_investment_costs", 3/31/2010</t>
  </si>
  <si>
    <t>Final Costs Data</t>
  </si>
  <si>
    <t>MARKAL Region</t>
  </si>
  <si>
    <t>Number of Projects by Region for Data Collected</t>
  </si>
  <si>
    <t>Expansion / Heavy Crude</t>
  </si>
  <si>
    <t>Expansion / Sweet Crude</t>
  </si>
  <si>
    <t xml:space="preserve"> New Refinery / Heavy Crude</t>
  </si>
  <si>
    <t>Units in 2000$M/PJ/year</t>
  </si>
  <si>
    <t>Average values were used in instances where no expansion data was obtained and highlighted in red text.  No refineries are located in R1.  No refinery expansion data was obtained for refineries in R2 and are therefore represented by average values.</t>
  </si>
  <si>
    <t xml:space="preserve">From Costs Summary Sheet: </t>
  </si>
  <si>
    <t>Number of Projects by Region</t>
  </si>
  <si>
    <t>ND</t>
  </si>
  <si>
    <t>Average for Investment Category</t>
  </si>
  <si>
    <t>Note: - means 0 projects in that particular category; ND = no data, no expansion projects at all in that region.  No refineries in R1 and no new refineries for processing sweet crude in any region.</t>
  </si>
  <si>
    <t>Annual Energy Review 2010</t>
  </si>
  <si>
    <t xml:space="preserve">Tablele A1. Approximate Heat Content of Petroleum Products </t>
  </si>
  <si>
    <t>1 barrel (bbl)</t>
  </si>
  <si>
    <t>U. S. gallons (gal)</t>
  </si>
  <si>
    <t>http://www.eia.gov/totalenergy/data/annual/pdf/sec12_1.pdf</t>
  </si>
  <si>
    <t>(Million Btu per Barrel)</t>
  </si>
  <si>
    <t>MMBtu per bbl</t>
  </si>
  <si>
    <t>MMBtu per gal</t>
  </si>
  <si>
    <t xml:space="preserve"> Asphalt </t>
  </si>
  <si>
    <t xml:space="preserve"> Aviation Gasoline </t>
  </si>
  <si>
    <t xml:space="preserve"> Butane </t>
  </si>
  <si>
    <t xml:space="preserve"> Butane- Propane Mixture (60 percent-40  percent) </t>
  </si>
  <si>
    <t xml:space="preserve">[Index numbers, 2005=100]                                                                                                                                                                                                                                 </t>
  </si>
  <si>
    <t xml:space="preserve"> Distillate Fuel Oil </t>
  </si>
  <si>
    <t xml:space="preserve"> Ethane </t>
  </si>
  <si>
    <t xml:space="preserve"> Ethane- Propane Mixture (70 percent-30  percent) </t>
  </si>
  <si>
    <t>Downloaded on 4/20/2012    Last Revised March 29,2012</t>
  </si>
  <si>
    <t xml:space="preserve"> Isobutane </t>
  </si>
  <si>
    <t>To convert this year to 2005, multiply by</t>
  </si>
  <si>
    <t xml:space="preserve"> Jet Fuel, Kerosene- Type </t>
  </si>
  <si>
    <t xml:space="preserve"> Jet Fuel, Naphtha- Type </t>
  </si>
  <si>
    <t xml:space="preserve"> Kerosene </t>
  </si>
  <si>
    <t xml:space="preserve"> Lubricants </t>
  </si>
  <si>
    <t>Motor Gasoline</t>
  </si>
  <si>
    <t xml:space="preserve">    Conventional  </t>
  </si>
  <si>
    <t xml:space="preserve">    Oxygenated  </t>
  </si>
  <si>
    <t xml:space="preserve">    Reformulated  </t>
  </si>
  <si>
    <t xml:space="preserve">    Fuel Ethanol </t>
  </si>
  <si>
    <t xml:space="preserve"> Natural Gasoline </t>
  </si>
  <si>
    <t xml:space="preserve"> Pentanes Plus </t>
  </si>
  <si>
    <t>Petrochemical Feedstocks</t>
  </si>
  <si>
    <t xml:space="preserve">    Naphtha less than 401° F </t>
  </si>
  <si>
    <t xml:space="preserve">    Other Oils equal to or greater than 401° F </t>
  </si>
  <si>
    <t xml:space="preserve">    Still Gas </t>
  </si>
  <si>
    <t xml:space="preserve"> Petroleum Coke </t>
  </si>
  <si>
    <t xml:space="preserve"> Plant Condensate </t>
  </si>
  <si>
    <t xml:space="preserve"> Propane </t>
  </si>
  <si>
    <t xml:space="preserve"> Residual Fuel Oil </t>
  </si>
  <si>
    <t xml:space="preserve"> Road Oil </t>
  </si>
  <si>
    <t xml:space="preserve"> Special Naphthas </t>
  </si>
  <si>
    <t xml:space="preserve"> Still Gas </t>
  </si>
  <si>
    <t xml:space="preserve"> Unfinished Oils </t>
  </si>
  <si>
    <t xml:space="preserve"> Unfractionated Stream </t>
  </si>
  <si>
    <t xml:space="preserve"> Waxes </t>
  </si>
  <si>
    <t xml:space="preserve"> Miscellaneous </t>
  </si>
  <si>
    <t>From AEO2012 Appendix</t>
  </si>
  <si>
    <t>http://www.eia.gov/forecasts/aeo/pdf/0383(2012).pdf</t>
  </si>
  <si>
    <t>Crude-domestic</t>
  </si>
  <si>
    <t>Crude-imported</t>
  </si>
  <si>
    <t>Crude-average</t>
  </si>
  <si>
    <t>cf/bblFOE</t>
  </si>
  <si>
    <t>MMBtu per bblFOE</t>
  </si>
  <si>
    <t>Natural Gas Plant Liquids (2005)</t>
  </si>
  <si>
    <t xml:space="preserve"> </t>
  </si>
  <si>
    <t xml:space="preserve"> Btu per cubic foot 1,025</t>
  </si>
  <si>
    <t xml:space="preserve"> Btu per cubic foot 1,009</t>
  </si>
  <si>
    <t>PRC_CAPACT</t>
  </si>
  <si>
    <t>NCAP_AFA</t>
  </si>
  <si>
    <t>NCAP_FOM~2010</t>
  </si>
  <si>
    <t>NCAP_FOM~2015</t>
  </si>
  <si>
    <t>NCAP_FOM~2020</t>
  </si>
  <si>
    <t>NCAP_FOM~2025</t>
  </si>
  <si>
    <t>NCAP_FOM~2030</t>
  </si>
  <si>
    <t>NCAP_FOM~2055</t>
  </si>
  <si>
    <t>PRC_RESID~2010</t>
  </si>
  <si>
    <t>PRC_RESID~2055</t>
  </si>
  <si>
    <t>ACT_BND~LO</t>
  </si>
  <si>
    <t>EFF</t>
  </si>
  <si>
    <t>Share~UP~2010</t>
  </si>
  <si>
    <t>Share~UP~2055</t>
  </si>
  <si>
    <t>DummyREF</t>
  </si>
  <si>
    <t>NCAP_TLIFE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</si>
</sst>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Te\x\t"/>
    <numFmt numFmtId="165" formatCode="_-&quot;$&quot;* #,##0.00_-;\-&quot;$&quot;* #,##0.00_-;_-&quot;$&quot;* &quot;-&quot;??_-;_-@_-"/>
    <numFmt numFmtId="166" formatCode="_-* #,##0.00_-;\-* #,##0.00_-;_-* &quot;-&quot;??_-;_-@_-"/>
    <numFmt numFmtId="167" formatCode="0.000"/>
    <numFmt numFmtId="168" formatCode="m\o\n\th\ d\,\ yyyy"/>
    <numFmt numFmtId="169" formatCode="#.00"/>
    <numFmt numFmtId="170" formatCode="#."/>
    <numFmt numFmtId="171" formatCode="yyyy"/>
    <numFmt numFmtId="172" formatCode="_(* #,##0.0_);_(* \(#,##0.0\);_(* &quot;-&quot;_);_(@_)"/>
    <numFmt numFmtId="173" formatCode="0.0"/>
    <numFmt numFmtId="174" formatCode="_(* #,##0.00_);_(* \(#,##0.00\);_(* &quot;-&quot;_);_(@_)"/>
  </numFmts>
  <fonts count="24" x14ac:knownFonts="1">
    <font>
      <sz val="11"/>
      <color theme="1"/>
      <name val="Calibri"/>
      <family val="2"/>
      <scheme val="minor"/>
    </font>
    <font>
      <sz val="11"/>
      <color theme="1"/>
      <name val="Calibri"/>
      <family val="2"/>
      <scheme val="minor"/>
    </font>
    <font>
      <sz val="10"/>
      <name val="Arial"/>
      <family val="2"/>
    </font>
    <font>
      <b/>
      <sz val="10"/>
      <color indexed="12"/>
      <name val="Arial"/>
      <family val="2"/>
    </font>
    <font>
      <sz val="8"/>
      <name val="Arial"/>
      <family val="2"/>
    </font>
    <font>
      <b/>
      <sz val="10"/>
      <name val="Arial"/>
      <family val="2"/>
    </font>
    <font>
      <b/>
      <sz val="12"/>
      <name val="Arial"/>
      <family val="2"/>
    </font>
    <font>
      <sz val="8"/>
      <color indexed="81"/>
      <name val="Tahoma"/>
      <family val="2"/>
    </font>
    <font>
      <b/>
      <sz val="8"/>
      <color indexed="81"/>
      <name val="Tahoma"/>
      <family val="2"/>
    </font>
    <font>
      <b/>
      <sz val="11"/>
      <color theme="1"/>
      <name val="Calibri"/>
      <family val="2"/>
      <scheme val="minor"/>
    </font>
    <font>
      <sz val="10"/>
      <name val="Arial"/>
      <family val="2"/>
    </font>
    <font>
      <u/>
      <sz val="10"/>
      <color indexed="12"/>
      <name val="Arial"/>
      <family val="2"/>
    </font>
    <font>
      <sz val="10"/>
      <color indexed="8"/>
      <name val="Arial"/>
      <family val="2"/>
    </font>
    <font>
      <sz val="1"/>
      <color indexed="8"/>
      <name val="Courier"/>
      <family val="3"/>
    </font>
    <font>
      <b/>
      <sz val="1"/>
      <color indexed="8"/>
      <name val="Courier"/>
      <family val="3"/>
    </font>
    <font>
      <u/>
      <sz val="10"/>
      <color theme="10"/>
      <name val="Arial"/>
      <family val="2"/>
    </font>
    <font>
      <b/>
      <sz val="14"/>
      <color indexed="8"/>
      <name val="Calibri"/>
      <family val="2"/>
    </font>
    <font>
      <b/>
      <sz val="11"/>
      <color indexed="8"/>
      <name val="Calibri"/>
      <family val="2"/>
    </font>
    <font>
      <sz val="11"/>
      <color indexed="10"/>
      <name val="Calibri"/>
      <family val="2"/>
    </font>
    <font>
      <sz val="11"/>
      <name val="Calibri"/>
      <family val="2"/>
    </font>
    <font>
      <sz val="10"/>
      <name val="Times New Roman"/>
      <family val="1"/>
    </font>
    <font>
      <b/>
      <sz val="8"/>
      <name val="Arial"/>
      <family val="2"/>
    </font>
    <font>
      <b/>
      <sz val="10"/>
      <name val="Times New Roman"/>
      <family val="1"/>
    </font>
    <font>
      <sz val="10"/>
      <color rgb="FFFF0000"/>
      <name val="Arial"/>
      <family val="2"/>
    </font>
  </fonts>
  <fills count="5">
    <fill>
      <patternFill patternType="none"/>
    </fill>
    <fill>
      <patternFill patternType="gray125"/>
    </fill>
    <fill>
      <patternFill patternType="solid">
        <fgColor rgb="FFFFFF99"/>
        <bgColor indexed="64"/>
      </patternFill>
    </fill>
    <fill>
      <patternFill patternType="solid">
        <fgColor rgb="FFFFFFCC"/>
        <bgColor indexed="64"/>
      </patternFill>
    </fill>
    <fill>
      <patternFill patternType="solid">
        <fgColor theme="0"/>
        <bgColor indexed="64"/>
      </patternFill>
    </fill>
  </fills>
  <borders count="21">
    <border>
      <left/>
      <right/>
      <top/>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top/>
      <bottom style="thick">
        <color theme="4"/>
      </bottom>
      <diagonal/>
    </border>
    <border>
      <left/>
      <right/>
      <top style="thin">
        <color indexed="64"/>
      </top>
      <bottom style="double">
        <color indexed="64"/>
      </bottom>
      <diagonal/>
    </border>
    <border>
      <left/>
      <right/>
      <top/>
      <bottom style="dashed">
        <color theme="0" tint="-0.24994659260841701"/>
      </bottom>
      <diagonal/>
    </border>
    <border>
      <left/>
      <right/>
      <top/>
      <bottom style="thin">
        <color theme="0" tint="-0.2499465926084170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1">
    <xf numFmtId="0" fontId="0" fillId="0" borderId="0"/>
    <xf numFmtId="0" fontId="2" fillId="0" borderId="0"/>
    <xf numFmtId="0" fontId="2" fillId="0" borderId="0"/>
    <xf numFmtId="0" fontId="10" fillId="0" borderId="0"/>
    <xf numFmtId="43"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44" fontId="2" fillId="0" borderId="0" applyFont="0" applyFill="0" applyBorder="0" applyAlignment="0" applyProtection="0"/>
    <xf numFmtId="165" fontId="2" fillId="0" borderId="0" applyFont="0" applyFill="0" applyBorder="0" applyAlignment="0" applyProtection="0"/>
    <xf numFmtId="168" fontId="13" fillId="0" borderId="0">
      <protection locked="0"/>
    </xf>
    <xf numFmtId="169" fontId="13" fillId="0" borderId="0">
      <protection locked="0"/>
    </xf>
    <xf numFmtId="170" fontId="14" fillId="0" borderId="0">
      <protection locked="0"/>
    </xf>
    <xf numFmtId="170" fontId="14" fillId="0" borderId="0">
      <protection locked="0"/>
    </xf>
    <xf numFmtId="0" fontId="11" fillId="0" borderId="0" applyNumberFormat="0" applyFill="0" applyBorder="0" applyAlignment="0" applyProtection="0">
      <alignment vertical="top"/>
      <protection locked="0"/>
    </xf>
    <xf numFmtId="0" fontId="2" fillId="0" borderId="0"/>
    <xf numFmtId="0" fontId="1"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71" fontId="2" fillId="0" borderId="0" applyFill="0" applyBorder="0" applyAlignment="0" applyProtection="0">
      <alignment wrapText="1"/>
    </xf>
    <xf numFmtId="171" fontId="2" fillId="0" borderId="0" applyFill="0" applyBorder="0" applyAlignment="0" applyProtection="0">
      <alignment wrapText="1"/>
    </xf>
    <xf numFmtId="171" fontId="2" fillId="0" borderId="0" applyFill="0" applyBorder="0" applyAlignment="0" applyProtection="0">
      <alignment wrapText="1"/>
    </xf>
    <xf numFmtId="171" fontId="2" fillId="0" borderId="0" applyFill="0" applyBorder="0" applyAlignment="0" applyProtection="0">
      <alignment wrapText="1"/>
    </xf>
    <xf numFmtId="0" fontId="5" fillId="0" borderId="0" applyNumberFormat="0" applyFill="0" applyBorder="0">
      <alignment horizontal="center" wrapText="1"/>
    </xf>
    <xf numFmtId="0" fontId="5" fillId="0" borderId="0" applyNumberFormat="0" applyFill="0" applyBorder="0">
      <alignment horizontal="center" wrapText="1"/>
    </xf>
    <xf numFmtId="0" fontId="5" fillId="0" borderId="0" applyNumberFormat="0" applyFill="0" applyBorder="0">
      <alignment horizontal="center" wrapText="1"/>
    </xf>
    <xf numFmtId="0" fontId="5" fillId="0" borderId="0" applyNumberFormat="0" applyFill="0" applyBorder="0">
      <alignment horizontal="center" wrapText="1"/>
    </xf>
    <xf numFmtId="170" fontId="13" fillId="0" borderId="5">
      <protection locked="0"/>
    </xf>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9" fillId="0" borderId="4" applyNumberFormat="0" applyProtection="0">
      <alignment wrapText="1"/>
    </xf>
    <xf numFmtId="0" fontId="1" fillId="0" borderId="6" applyNumberFormat="0" applyProtection="0">
      <alignment vertical="top"/>
    </xf>
    <xf numFmtId="0" fontId="9" fillId="0" borderId="7" applyNumberFormat="0" applyFill="0" applyProtection="0">
      <alignment wrapText="1"/>
    </xf>
    <xf numFmtId="0" fontId="2" fillId="0" borderId="0"/>
    <xf numFmtId="9" fontId="2" fillId="0" borderId="0" applyFont="0" applyFill="0" applyBorder="0" applyAlignment="0" applyProtection="0"/>
    <xf numFmtId="0" fontId="2" fillId="0" borderId="0"/>
  </cellStyleXfs>
  <cellXfs count="83">
    <xf numFmtId="0" fontId="0" fillId="0" borderId="0" xfId="0"/>
    <xf numFmtId="0" fontId="2" fillId="0" borderId="0" xfId="0" applyFont="1" applyAlignment="1">
      <alignment vertical="center"/>
    </xf>
    <xf numFmtId="0" fontId="3" fillId="0" borderId="0" xfId="0" applyFont="1" applyAlignment="1">
      <alignment horizontal="left"/>
    </xf>
    <xf numFmtId="164" fontId="5" fillId="2" borderId="1" xfId="0" applyNumberFormat="1" applyFont="1" applyFill="1" applyBorder="1" applyAlignment="1">
      <alignment horizontal="left"/>
    </xf>
    <xf numFmtId="0" fontId="6" fillId="4" borderId="0" xfId="0" applyFont="1" applyFill="1"/>
    <xf numFmtId="0" fontId="0" fillId="4" borderId="0" xfId="0" applyFill="1"/>
    <xf numFmtId="0" fontId="0" fillId="4" borderId="0" xfId="0" applyFill="1" applyAlignment="1">
      <alignment horizontal="center"/>
    </xf>
    <xf numFmtId="2" fontId="0" fillId="4" borderId="0" xfId="0" applyNumberFormat="1" applyFill="1"/>
    <xf numFmtId="0" fontId="5" fillId="4" borderId="0" xfId="0" applyFont="1" applyFill="1"/>
    <xf numFmtId="0" fontId="2" fillId="0" borderId="0" xfId="2"/>
    <xf numFmtId="0" fontId="3" fillId="0" borderId="0" xfId="2" applyFont="1"/>
    <xf numFmtId="0" fontId="5" fillId="3" borderId="2" xfId="2" applyFont="1" applyFill="1" applyBorder="1"/>
    <xf numFmtId="0" fontId="2" fillId="2" borderId="3" xfId="2" applyFill="1" applyBorder="1" applyAlignment="1">
      <alignment horizontal="left" wrapText="1"/>
    </xf>
    <xf numFmtId="0" fontId="0" fillId="3" borderId="0" xfId="0" applyFill="1"/>
    <xf numFmtId="0" fontId="2" fillId="4" borderId="0" xfId="17" applyFill="1"/>
    <xf numFmtId="0" fontId="16" fillId="4" borderId="0" xfId="0" applyFont="1" applyFill="1"/>
    <xf numFmtId="0" fontId="17" fillId="4" borderId="8"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0" fillId="4" borderId="11" xfId="0" applyFill="1" applyBorder="1" applyAlignment="1">
      <alignment horizontal="center" vertical="center" wrapText="1"/>
    </xf>
    <xf numFmtId="0" fontId="0" fillId="4" borderId="1" xfId="0" applyFill="1" applyBorder="1" applyAlignment="1">
      <alignment horizontal="center" vertical="center" wrapText="1"/>
    </xf>
    <xf numFmtId="172" fontId="0" fillId="4" borderId="1" xfId="0" applyNumberFormat="1" applyFill="1" applyBorder="1" applyAlignment="1">
      <alignment horizontal="center" vertical="center"/>
    </xf>
    <xf numFmtId="172" fontId="0" fillId="4" borderId="12" xfId="0" applyNumberFormat="1" applyFill="1" applyBorder="1" applyAlignment="1">
      <alignment horizontal="center" vertical="center"/>
    </xf>
    <xf numFmtId="0" fontId="0" fillId="4" borderId="13" xfId="0" applyFill="1" applyBorder="1" applyAlignment="1">
      <alignment horizontal="center"/>
    </xf>
    <xf numFmtId="1" fontId="0" fillId="4" borderId="0" xfId="0" applyNumberFormat="1" applyFill="1" applyAlignment="1">
      <alignment horizontal="center"/>
    </xf>
    <xf numFmtId="173" fontId="18" fillId="4" borderId="0" xfId="0" applyNumberFormat="1" applyFont="1" applyFill="1"/>
    <xf numFmtId="2" fontId="18" fillId="4" borderId="0" xfId="0" applyNumberFormat="1" applyFont="1" applyFill="1"/>
    <xf numFmtId="2" fontId="18" fillId="4" borderId="14" xfId="0" applyNumberFormat="1" applyFont="1" applyFill="1" applyBorder="1"/>
    <xf numFmtId="173" fontId="0" fillId="4" borderId="0" xfId="0" applyNumberFormat="1" applyFill="1"/>
    <xf numFmtId="2" fontId="0" fillId="4" borderId="14" xfId="0" applyNumberFormat="1" applyFill="1" applyBorder="1"/>
    <xf numFmtId="0" fontId="0" fillId="4" borderId="15" xfId="0" applyFill="1" applyBorder="1" applyAlignment="1">
      <alignment horizontal="center"/>
    </xf>
    <xf numFmtId="1" fontId="0" fillId="4" borderId="16" xfId="0" applyNumberFormat="1" applyFill="1" applyBorder="1" applyAlignment="1">
      <alignment horizontal="center"/>
    </xf>
    <xf numFmtId="173" fontId="18" fillId="4" borderId="16" xfId="0" applyNumberFormat="1" applyFont="1" applyFill="1" applyBorder="1"/>
    <xf numFmtId="173" fontId="0" fillId="4" borderId="16" xfId="0" applyNumberFormat="1" applyFill="1" applyBorder="1"/>
    <xf numFmtId="2" fontId="18" fillId="4" borderId="17" xfId="0" applyNumberFormat="1" applyFont="1" applyFill="1" applyBorder="1"/>
    <xf numFmtId="0" fontId="17" fillId="4" borderId="18" xfId="0" applyFont="1" applyFill="1" applyBorder="1" applyAlignment="1">
      <alignment horizontal="center" vertical="center" wrapText="1"/>
    </xf>
    <xf numFmtId="0" fontId="0" fillId="4" borderId="19" xfId="0" applyFill="1" applyBorder="1" applyAlignment="1">
      <alignment horizontal="center"/>
    </xf>
    <xf numFmtId="1" fontId="0" fillId="4" borderId="9" xfId="0" applyNumberFormat="1" applyFill="1" applyBorder="1" applyAlignment="1">
      <alignment horizontal="center"/>
    </xf>
    <xf numFmtId="174" fontId="0" fillId="4" borderId="9" xfId="0" applyNumberFormat="1" applyFill="1" applyBorder="1" applyAlignment="1">
      <alignment horizontal="right"/>
    </xf>
    <xf numFmtId="0" fontId="0" fillId="4" borderId="0" xfId="0" applyFill="1" applyAlignment="1">
      <alignment horizontal="left"/>
    </xf>
    <xf numFmtId="0" fontId="20" fillId="4" borderId="0" xfId="0" applyFont="1" applyFill="1" applyAlignment="1">
      <alignment vertical="top" wrapText="1"/>
    </xf>
    <xf numFmtId="0" fontId="2" fillId="4" borderId="0" xfId="0" applyFont="1" applyFill="1"/>
    <xf numFmtId="0" fontId="20" fillId="4" borderId="0" xfId="0" applyFont="1" applyFill="1"/>
    <xf numFmtId="0" fontId="11" fillId="4" borderId="0" xfId="14" applyFill="1" applyAlignment="1" applyProtection="1"/>
    <xf numFmtId="0" fontId="20" fillId="4" borderId="0" xfId="17" applyFont="1" applyFill="1" applyAlignment="1">
      <alignment vertical="top" wrapText="1"/>
    </xf>
    <xf numFmtId="0" fontId="20" fillId="4" borderId="11" xfId="0" applyFont="1" applyFill="1" applyBorder="1" applyAlignment="1">
      <alignment vertical="top" wrapText="1"/>
    </xf>
    <xf numFmtId="0" fontId="20" fillId="4" borderId="12" xfId="0" applyFont="1" applyFill="1" applyBorder="1" applyAlignment="1">
      <alignment vertical="top" wrapText="1"/>
    </xf>
    <xf numFmtId="167" fontId="20" fillId="4" borderId="0" xfId="0" applyNumberFormat="1" applyFont="1" applyFill="1" applyAlignment="1">
      <alignment vertical="top" wrapText="1"/>
    </xf>
    <xf numFmtId="0" fontId="20" fillId="4" borderId="13" xfId="0" applyFont="1" applyFill="1" applyBorder="1" applyAlignment="1">
      <alignment vertical="top" wrapText="1"/>
    </xf>
    <xf numFmtId="0" fontId="20" fillId="4" borderId="14" xfId="0" applyFont="1" applyFill="1" applyBorder="1" applyAlignment="1">
      <alignment vertical="top" wrapText="1"/>
    </xf>
    <xf numFmtId="0" fontId="21" fillId="4" borderId="0" xfId="18" applyFont="1" applyFill="1"/>
    <xf numFmtId="0" fontId="4" fillId="4" borderId="0" xfId="18" applyFont="1" applyFill="1"/>
    <xf numFmtId="0" fontId="15" fillId="4" borderId="0" xfId="14" applyFont="1" applyFill="1" applyAlignment="1" applyProtection="1"/>
    <xf numFmtId="167" fontId="4" fillId="4" borderId="0" xfId="18" applyNumberFormat="1" applyFont="1" applyFill="1"/>
    <xf numFmtId="0" fontId="22" fillId="4" borderId="13" xfId="0" applyFont="1" applyFill="1" applyBorder="1" applyAlignment="1">
      <alignment vertical="top" wrapText="1"/>
    </xf>
    <xf numFmtId="0" fontId="23" fillId="4" borderId="0" xfId="0" applyFont="1" applyFill="1"/>
    <xf numFmtId="0" fontId="20" fillId="4" borderId="15" xfId="0" applyFont="1" applyFill="1" applyBorder="1" applyAlignment="1">
      <alignment vertical="top" wrapText="1"/>
    </xf>
    <xf numFmtId="0" fontId="20" fillId="4" borderId="17" xfId="0" applyFont="1" applyFill="1" applyBorder="1" applyAlignment="1">
      <alignment vertical="top" wrapText="1"/>
    </xf>
    <xf numFmtId="0" fontId="22" fillId="4" borderId="0" xfId="0" applyFont="1" applyFill="1" applyAlignment="1">
      <alignment vertical="top" wrapText="1"/>
    </xf>
    <xf numFmtId="0" fontId="20" fillId="4" borderId="0" xfId="0" quotePrefix="1" applyFont="1" applyFill="1" applyAlignment="1">
      <alignment vertical="top" wrapText="1"/>
    </xf>
    <xf numFmtId="0" fontId="12" fillId="4" borderId="0" xfId="0" applyFont="1" applyFill="1"/>
    <xf numFmtId="3" fontId="20" fillId="4" borderId="0" xfId="0" applyNumberFormat="1" applyFont="1" applyFill="1" applyAlignment="1">
      <alignment vertical="top" wrapText="1"/>
    </xf>
    <xf numFmtId="164" fontId="5" fillId="2" borderId="0" xfId="0" applyNumberFormat="1" applyFont="1" applyFill="1" applyAlignment="1">
      <alignment horizontal="left"/>
    </xf>
    <xf numFmtId="0" fontId="5" fillId="0" borderId="0" xfId="0" applyFont="1" applyAlignment="1">
      <alignment horizontal="center" vertical="center" wrapText="1"/>
    </xf>
    <xf numFmtId="0" fontId="2" fillId="3" borderId="0" xfId="0" applyFont="1" applyFill="1" applyAlignment="1">
      <alignment vertical="center"/>
    </xf>
    <xf numFmtId="164" fontId="5" fillId="0" borderId="0" xfId="0" applyNumberFormat="1" applyFont="1" applyAlignment="1">
      <alignment horizontal="left"/>
    </xf>
    <xf numFmtId="43" fontId="2" fillId="3" borderId="0" xfId="4" applyFont="1" applyFill="1" applyAlignment="1">
      <alignment vertical="center"/>
    </xf>
    <xf numFmtId="0" fontId="2" fillId="3" borderId="0" xfId="0" applyFont="1" applyFill="1" applyAlignment="1">
      <alignment horizontal="center" vertical="center"/>
    </xf>
    <xf numFmtId="0" fontId="0" fillId="4" borderId="19" xfId="0" applyFill="1" applyBorder="1" applyAlignment="1">
      <alignment horizontal="left" vertical="center" wrapText="1"/>
    </xf>
    <xf numFmtId="0" fontId="0" fillId="4" borderId="2" xfId="0" applyFill="1" applyBorder="1" applyAlignment="1">
      <alignment horizontal="left" vertical="center" wrapText="1"/>
    </xf>
    <xf numFmtId="0" fontId="0" fillId="4" borderId="20" xfId="0" applyFill="1" applyBorder="1" applyAlignment="1">
      <alignment horizontal="left" vertical="center" wrapText="1"/>
    </xf>
    <xf numFmtId="0" fontId="17" fillId="4" borderId="8"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2" xfId="0" applyFont="1" applyFill="1" applyBorder="1" applyAlignment="1">
      <alignment horizontal="center" vertical="center"/>
    </xf>
    <xf numFmtId="0" fontId="19" fillId="4" borderId="15" xfId="0" applyFont="1" applyFill="1" applyBorder="1" applyAlignment="1">
      <alignment horizontal="left" vertical="center" wrapText="1"/>
    </xf>
    <xf numFmtId="0" fontId="19" fillId="4" borderId="16" xfId="0" applyFont="1" applyFill="1" applyBorder="1" applyAlignment="1">
      <alignment horizontal="left" vertical="center" wrapText="1"/>
    </xf>
    <xf numFmtId="0" fontId="19" fillId="4" borderId="17" xfId="0" applyFont="1" applyFill="1" applyBorder="1" applyAlignment="1">
      <alignment horizontal="left" vertical="center" wrapText="1"/>
    </xf>
    <xf numFmtId="0" fontId="17" fillId="4" borderId="19"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20" xfId="0" applyFont="1" applyFill="1" applyBorder="1" applyAlignment="1">
      <alignment horizontal="center" vertical="center"/>
    </xf>
    <xf numFmtId="0" fontId="19" fillId="4" borderId="19" xfId="0" applyFont="1" applyFill="1" applyBorder="1" applyAlignment="1">
      <alignment horizontal="center"/>
    </xf>
    <xf numFmtId="0" fontId="19" fillId="4" borderId="20" xfId="0" applyFont="1" applyFill="1" applyBorder="1" applyAlignment="1">
      <alignment horizontal="center"/>
    </xf>
  </cellXfs>
  <cellStyles count="41">
    <cellStyle name="Comma 2" xfId="4" xr:uid="{2921C898-0443-4F10-9193-F7573C8F6472}"/>
    <cellStyle name="Comma 2 4" xfId="33" xr:uid="{8671C477-3CBE-4FFE-A4B7-D8376D4AD95F}"/>
    <cellStyle name="Comma 3" xfId="5" xr:uid="{7F54734B-1217-4D49-8C3A-FBD9524E30C1}"/>
    <cellStyle name="Comma 4" xfId="6" xr:uid="{BFAABA7F-FAF0-4C4F-9C9A-636CE9E5883F}"/>
    <cellStyle name="Comma 4 2" xfId="7" xr:uid="{59931183-69F5-40F9-BB75-18FDA26BBD84}"/>
    <cellStyle name="Comma 5" xfId="34" xr:uid="{C32816F8-976A-4389-8504-D89740D4F221}"/>
    <cellStyle name="Currency 2" xfId="8" xr:uid="{5833275F-CC62-4252-9722-4B0C521BC354}"/>
    <cellStyle name="Currency 3" xfId="9" xr:uid="{3880AE0D-95B1-401C-9894-F85A7D4D6D0D}"/>
    <cellStyle name="Date" xfId="10" xr:uid="{8B24E043-FD77-4D53-B65C-95298D183C3D}"/>
    <cellStyle name="Fixed" xfId="11" xr:uid="{7EF817CB-1698-46A4-ACB3-CD1AC23D1FB3}"/>
    <cellStyle name="header-top" xfId="37" xr:uid="{8DA1C9C6-FA5E-48CA-9470-9BC148541E6D}"/>
    <cellStyle name="Heading1" xfId="12" xr:uid="{12C3F09F-B1CA-4DEA-8BD6-24DDA84F3A0C}"/>
    <cellStyle name="Heading2" xfId="13" xr:uid="{0461C610-771B-4824-924C-DD484EEF4E6B}"/>
    <cellStyle name="Hyperlink" xfId="14" builtinId="8"/>
    <cellStyle name="Last Header Row" xfId="35" xr:uid="{D64170F5-50A4-476D-9C78-1360B4FA2F40}"/>
    <cellStyle name="Normal" xfId="0" builtinId="0"/>
    <cellStyle name="Normal 10" xfId="2" xr:uid="{F3E80EFA-8680-45EC-A8BC-63E304850A7C}"/>
    <cellStyle name="Normal 10 2" xfId="40" xr:uid="{434D661D-6B3F-4458-98F2-CE3428F1326D}"/>
    <cellStyle name="Normal 2" xfId="15" xr:uid="{11B6480D-C689-4313-B315-62CBAA47A715}"/>
    <cellStyle name="Normal 2 2" xfId="1" xr:uid="{DF54CD55-27A6-40E0-8875-6A00D724D8A3}"/>
    <cellStyle name="Normal 3" xfId="16" xr:uid="{CC55F80B-6791-4B15-A41C-14C336919B4D}"/>
    <cellStyle name="Normal 4" xfId="38" xr:uid="{79F1A489-BF13-4CED-8E31-94BCAECCF533}"/>
    <cellStyle name="Normal 5" xfId="3" xr:uid="{C96E1355-28EF-4F25-9212-50C2512ECB9C}"/>
    <cellStyle name="normal cell" xfId="36" xr:uid="{828C0058-2709-4AD6-AC57-991B5D495F7A}"/>
    <cellStyle name="Normal_conversion factors" xfId="17" xr:uid="{9AB72D9A-2568-4D7A-9A2A-431557A804BC}"/>
    <cellStyle name="Normal_EPAUS9r_08_SRC_Coal_v0.1a" xfId="18" xr:uid="{A6BCE624-84C4-4CCD-80C1-5E761642C7DC}"/>
    <cellStyle name="Percent 2" xfId="20" xr:uid="{28AFCCDE-B6BC-40FD-AF06-269FEA0FCB75}"/>
    <cellStyle name="Percent 2 2" xfId="39" xr:uid="{C3D7D5C0-83CA-4B3C-A7C4-0E56CF2CC7F5}"/>
    <cellStyle name="Percent 3" xfId="21" xr:uid="{B337B855-E63C-4EC2-ABFA-2A02F39BB58C}"/>
    <cellStyle name="Percent 3 2" xfId="22" xr:uid="{39991F45-328C-4552-B07E-005B80C1BDB6}"/>
    <cellStyle name="Percent 4" xfId="19" xr:uid="{E18099A5-4F71-4BDC-B8AC-FED765D8AB7A}"/>
    <cellStyle name="Percent 4 2" xfId="32" xr:uid="{B548EF24-034D-4046-BD25-A6074B3E3F95}"/>
    <cellStyle name="Style 29" xfId="23" xr:uid="{56611F26-F2B0-4905-AA43-9D3043B3A2A4}"/>
    <cellStyle name="Style 29 2" xfId="24" xr:uid="{7BB47589-F819-4A09-9B45-3AFE202765E7}"/>
    <cellStyle name="Style 29 3" xfId="25" xr:uid="{DC89BF75-FAAA-4256-BF8D-562F512B758A}"/>
    <cellStyle name="Style 29 3 2" xfId="26" xr:uid="{0BE978ED-C7DA-44C0-BD8F-31ADDA43421B}"/>
    <cellStyle name="Style 35" xfId="27" xr:uid="{889F5A8F-17DC-4A52-BAE8-C310B333D8F5}"/>
    <cellStyle name="Style 35 2" xfId="28" xr:uid="{CC308CC3-E4C1-4431-A3E9-7EBAB87FF9C6}"/>
    <cellStyle name="Style 36" xfId="29" xr:uid="{5ACD6B06-B5AF-44AB-9B11-984237FC866C}"/>
    <cellStyle name="Style 36 2" xfId="30" xr:uid="{A48974F6-D0B7-4888-93FE-F421B5982651}"/>
    <cellStyle name="Total 2" xfId="31" xr:uid="{9DACDF8C-7F10-4FD8-A27D-A154F7BB25AE}"/>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hyperlink" Target="http://www.eia.gov/totalenergy/data/annual/pdf/sec12_1.pdf" TargetMode="External"/><Relationship Id="rId1" Type="http://schemas.openxmlformats.org/officeDocument/2006/relationships/hyperlink" Target="http://www.bea.gov/national/nipaweb/SelectTable.asp?Selected=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DB0C0-B4F4-4F7E-8EAD-7D2F8B8EA80E}">
  <dimension ref="B3:I6"/>
  <sheetViews>
    <sheetView workbookViewId="0">
      <selection activeCell="G25" sqref="G25"/>
    </sheetView>
  </sheetViews>
  <sheetFormatPr defaultRowHeight="14.4" x14ac:dyDescent="0.3"/>
  <sheetData>
    <row r="3" spans="2:9" s="9" customFormat="1" ht="13.2" x14ac:dyDescent="0.25">
      <c r="B3" s="10" t="s">
        <v>17</v>
      </c>
    </row>
    <row r="4" spans="2:9" s="9" customFormat="1" ht="13.2" x14ac:dyDescent="0.25">
      <c r="B4" s="11" t="s">
        <v>18</v>
      </c>
      <c r="C4" s="11" t="s">
        <v>1</v>
      </c>
      <c r="D4" s="11" t="s">
        <v>2</v>
      </c>
      <c r="E4" s="11" t="s">
        <v>19</v>
      </c>
      <c r="F4" s="11" t="s">
        <v>20</v>
      </c>
      <c r="G4" s="11" t="s">
        <v>21</v>
      </c>
      <c r="H4" s="11" t="s">
        <v>22</v>
      </c>
      <c r="I4" s="11" t="s">
        <v>23</v>
      </c>
    </row>
    <row r="5" spans="2:9" s="9" customFormat="1" ht="53.4" thickBot="1" x14ac:dyDescent="0.3">
      <c r="B5" s="12" t="s">
        <v>24</v>
      </c>
      <c r="C5" s="12" t="s">
        <v>25</v>
      </c>
      <c r="D5" s="12" t="s">
        <v>26</v>
      </c>
      <c r="E5" s="12" t="s">
        <v>27</v>
      </c>
      <c r="F5" s="12" t="s">
        <v>28</v>
      </c>
      <c r="G5" s="12" t="s">
        <v>29</v>
      </c>
      <c r="H5" s="12" t="s">
        <v>30</v>
      </c>
      <c r="I5" s="12" t="s">
        <v>31</v>
      </c>
    </row>
    <row r="6" spans="2:9" x14ac:dyDescent="0.3">
      <c r="B6" s="13" t="s">
        <v>32</v>
      </c>
      <c r="C6" s="13" t="str">
        <f>REF!B4</f>
        <v>PREFN</v>
      </c>
      <c r="D6" s="13" t="str">
        <f>REF!C4</f>
        <v>Refinery-new conversion</v>
      </c>
      <c r="E6" s="13" t="s">
        <v>33</v>
      </c>
      <c r="F6" s="13" t="s">
        <v>34</v>
      </c>
      <c r="G6" s="13"/>
      <c r="H6" s="13"/>
      <c r="I6" s="13"/>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8526C-C365-4E2C-AEB8-9E97EB1374E1}">
  <dimension ref="A2:AB14"/>
  <sheetViews>
    <sheetView tabSelected="1" workbookViewId="0">
      <selection activeCell="M25" sqref="M25"/>
    </sheetView>
  </sheetViews>
  <sheetFormatPr defaultRowHeight="14.4" x14ac:dyDescent="0.3"/>
  <cols>
    <col min="1" max="1" width="7.44140625" bestFit="1" customWidth="1"/>
    <col min="2" max="2" width="10.6640625" bestFit="1" customWidth="1"/>
    <col min="3" max="3" width="21.109375" bestFit="1" customWidth="1"/>
    <col min="4" max="4" width="8.6640625" bestFit="1" customWidth="1"/>
    <col min="5" max="5" width="11.109375" bestFit="1" customWidth="1"/>
    <col min="6" max="6" width="5.6640625" bestFit="1" customWidth="1"/>
    <col min="7" max="7" width="7" bestFit="1" customWidth="1"/>
    <col min="8" max="8" width="13.44140625" bestFit="1" customWidth="1"/>
    <col min="9" max="9" width="11.109375" bestFit="1" customWidth="1"/>
    <col min="10" max="10" width="13.5546875" bestFit="1" customWidth="1"/>
    <col min="11" max="11" width="10.88671875" bestFit="1" customWidth="1"/>
    <col min="12" max="12" width="12.33203125" bestFit="1" customWidth="1"/>
    <col min="13" max="18" width="16.5546875" bestFit="1" customWidth="1"/>
    <col min="19" max="20" width="16.6640625" bestFit="1" customWidth="1"/>
    <col min="21" max="21" width="13.44140625" bestFit="1" customWidth="1"/>
    <col min="25" max="25" width="8.6640625" bestFit="1" customWidth="1"/>
  </cols>
  <sheetData>
    <row r="2" spans="1:28" x14ac:dyDescent="0.3">
      <c r="E2" s="2" t="s">
        <v>0</v>
      </c>
    </row>
    <row r="3" spans="1:28" s="1" customFormat="1" ht="26.4" x14ac:dyDescent="0.25">
      <c r="A3" s="64"/>
      <c r="B3" s="3" t="s">
        <v>1</v>
      </c>
      <c r="C3" s="3" t="s">
        <v>35</v>
      </c>
      <c r="D3" s="3" t="s">
        <v>3</v>
      </c>
      <c r="E3" s="3" t="s">
        <v>4</v>
      </c>
      <c r="F3" s="3" t="s">
        <v>142</v>
      </c>
      <c r="G3" s="3" t="s">
        <v>143</v>
      </c>
      <c r="H3" s="3" t="s">
        <v>144</v>
      </c>
      <c r="I3" s="3" t="s">
        <v>143</v>
      </c>
      <c r="J3" s="3" t="s">
        <v>144</v>
      </c>
      <c r="K3" s="3" t="s">
        <v>5</v>
      </c>
      <c r="L3" s="3" t="s">
        <v>146</v>
      </c>
      <c r="M3" s="3" t="s">
        <v>131</v>
      </c>
      <c r="N3" s="3" t="s">
        <v>132</v>
      </c>
      <c r="O3" s="3" t="s">
        <v>6</v>
      </c>
      <c r="P3" s="3" t="s">
        <v>133</v>
      </c>
      <c r="Q3" s="3" t="s">
        <v>134</v>
      </c>
      <c r="R3" s="3" t="s">
        <v>135</v>
      </c>
      <c r="S3" s="3" t="s">
        <v>136</v>
      </c>
      <c r="T3" s="3" t="s">
        <v>137</v>
      </c>
      <c r="U3" s="3" t="s">
        <v>138</v>
      </c>
      <c r="V3" s="3" t="s">
        <v>139</v>
      </c>
      <c r="W3" s="3" t="s">
        <v>140</v>
      </c>
      <c r="X3" s="3" t="s">
        <v>141</v>
      </c>
      <c r="Y3" s="61"/>
      <c r="AB3" s="62" t="s">
        <v>48</v>
      </c>
    </row>
    <row r="4" spans="1:28" s="1" customFormat="1" ht="13.2" x14ac:dyDescent="0.3">
      <c r="B4" s="63" t="s">
        <v>56</v>
      </c>
      <c r="C4" s="63" t="s">
        <v>57</v>
      </c>
      <c r="D4" s="63" t="s">
        <v>58</v>
      </c>
      <c r="E4" s="63"/>
      <c r="F4" s="65">
        <v>0.87532491420749059</v>
      </c>
      <c r="G4" s="65">
        <v>0.95569213531282438</v>
      </c>
      <c r="H4" s="65">
        <v>0.95569213531282438</v>
      </c>
      <c r="I4" s="65"/>
      <c r="J4" s="65"/>
      <c r="K4" s="63">
        <v>2010</v>
      </c>
      <c r="L4" s="63">
        <v>40</v>
      </c>
      <c r="M4" s="63">
        <v>1</v>
      </c>
      <c r="N4" s="63">
        <v>1</v>
      </c>
      <c r="O4" s="63">
        <f>'RTI Costs'!F7*Conv!J32</f>
        <v>8.8465027778212519</v>
      </c>
      <c r="P4" s="63">
        <v>0.1289873645020293</v>
      </c>
      <c r="Q4" s="63">
        <v>0.14403589036059938</v>
      </c>
      <c r="R4" s="63">
        <v>0.14704559553231339</v>
      </c>
      <c r="S4" s="63">
        <v>0.1483354691773337</v>
      </c>
      <c r="T4" s="63">
        <v>0.14145614307055882</v>
      </c>
      <c r="U4" s="63">
        <f>T4</f>
        <v>0.14145614307055882</v>
      </c>
      <c r="V4" s="63"/>
      <c r="W4" s="63"/>
      <c r="X4" s="63"/>
      <c r="Y4" s="63"/>
    </row>
    <row r="5" spans="1:28" s="1" customFormat="1" ht="13.2" x14ac:dyDescent="0.3">
      <c r="B5" s="63"/>
      <c r="C5" s="63"/>
      <c r="D5" s="63" t="s">
        <v>7</v>
      </c>
      <c r="E5" s="63"/>
      <c r="F5" s="63"/>
      <c r="G5" s="65">
        <v>3.9891907924005994E-2</v>
      </c>
      <c r="H5" s="65">
        <v>3.9891907924005994E-2</v>
      </c>
      <c r="I5" s="65"/>
      <c r="J5" s="65"/>
      <c r="K5" s="63"/>
      <c r="L5" s="63"/>
      <c r="M5" s="63"/>
      <c r="N5" s="63"/>
      <c r="O5" s="63"/>
      <c r="P5" s="63"/>
      <c r="Q5" s="63"/>
      <c r="R5" s="63"/>
      <c r="S5" s="63"/>
      <c r="T5" s="63"/>
      <c r="U5" s="63"/>
      <c r="V5" s="63"/>
      <c r="W5" s="63"/>
      <c r="X5" s="63"/>
      <c r="Y5" s="63"/>
    </row>
    <row r="6" spans="1:28" s="1" customFormat="1" ht="13.2" x14ac:dyDescent="0.3">
      <c r="B6" s="63"/>
      <c r="C6" s="63"/>
      <c r="D6" s="63" t="s">
        <v>59</v>
      </c>
      <c r="E6" s="63"/>
      <c r="F6" s="63"/>
      <c r="G6" s="65">
        <v>4.4159567631696017E-3</v>
      </c>
      <c r="H6" s="65">
        <v>4.4159567631696017E-3</v>
      </c>
      <c r="I6" s="65"/>
      <c r="J6" s="65"/>
      <c r="K6" s="63"/>
      <c r="L6" s="63"/>
      <c r="M6" s="63"/>
      <c r="N6" s="63"/>
      <c r="O6" s="63"/>
      <c r="P6" s="63"/>
      <c r="Q6" s="63"/>
      <c r="R6" s="63"/>
      <c r="S6" s="63"/>
      <c r="T6" s="63"/>
      <c r="U6" s="63"/>
      <c r="V6" s="63"/>
      <c r="W6" s="63"/>
      <c r="X6" s="63"/>
      <c r="Y6" s="63"/>
    </row>
    <row r="7" spans="1:28" s="1" customFormat="1" ht="13.2" x14ac:dyDescent="0.3">
      <c r="B7" s="63"/>
      <c r="C7" s="63"/>
      <c r="D7" s="63" t="s">
        <v>60</v>
      </c>
      <c r="E7" s="63"/>
      <c r="F7" s="63"/>
      <c r="G7" s="65">
        <v>0</v>
      </c>
      <c r="H7" s="65">
        <v>0</v>
      </c>
      <c r="I7" s="65"/>
      <c r="J7" s="65"/>
      <c r="K7" s="63"/>
      <c r="L7" s="63"/>
      <c r="M7" s="63"/>
      <c r="N7" s="63"/>
      <c r="O7" s="63"/>
      <c r="P7" s="63"/>
      <c r="Q7" s="63"/>
      <c r="R7" s="63"/>
      <c r="S7" s="63"/>
      <c r="T7" s="63"/>
      <c r="U7" s="63"/>
      <c r="V7" s="63"/>
      <c r="W7" s="63"/>
      <c r="X7" s="63"/>
      <c r="Y7" s="63"/>
    </row>
    <row r="8" spans="1:28" s="1" customFormat="1" ht="13.2" x14ac:dyDescent="0.3">
      <c r="B8" s="63"/>
      <c r="C8" s="63"/>
      <c r="D8" s="63"/>
      <c r="E8" s="63" t="s">
        <v>52</v>
      </c>
      <c r="F8" s="63"/>
      <c r="G8" s="66"/>
      <c r="H8" s="66"/>
      <c r="I8" s="65">
        <v>0.1146219577715594</v>
      </c>
      <c r="J8" s="65">
        <v>0.1146219577715594</v>
      </c>
      <c r="K8" s="63"/>
      <c r="L8" s="63"/>
      <c r="M8" s="63"/>
      <c r="N8" s="63"/>
      <c r="O8" s="63"/>
      <c r="P8" s="63"/>
      <c r="Q8" s="63"/>
      <c r="R8" s="63"/>
      <c r="S8" s="63"/>
      <c r="T8" s="63"/>
      <c r="U8" s="63"/>
      <c r="V8" s="63"/>
      <c r="W8" s="63"/>
      <c r="X8" s="63"/>
      <c r="Y8" s="63"/>
    </row>
    <row r="9" spans="1:28" s="1" customFormat="1" ht="13.2" x14ac:dyDescent="0.3">
      <c r="B9" s="63"/>
      <c r="C9" s="63"/>
      <c r="D9" s="63"/>
      <c r="E9" s="63" t="s">
        <v>53</v>
      </c>
      <c r="F9" s="63"/>
      <c r="G9" s="66"/>
      <c r="H9" s="66"/>
      <c r="I9" s="65">
        <v>6.6959999999999992E-2</v>
      </c>
      <c r="J9" s="65">
        <v>6.6959999999999992E-2</v>
      </c>
      <c r="K9" s="63"/>
      <c r="L9" s="63"/>
      <c r="M9" s="63"/>
      <c r="N9" s="63"/>
      <c r="O9" s="63"/>
      <c r="P9" s="63"/>
      <c r="Q9" s="63"/>
      <c r="R9" s="63"/>
      <c r="S9" s="63"/>
      <c r="T9" s="63"/>
      <c r="U9" s="63"/>
      <c r="V9" s="63"/>
      <c r="W9" s="63"/>
      <c r="X9" s="63"/>
      <c r="Y9" s="63"/>
    </row>
    <row r="10" spans="1:28" s="1" customFormat="1" ht="13.2" x14ac:dyDescent="0.3">
      <c r="B10" s="63"/>
      <c r="C10" s="63"/>
      <c r="D10" s="63"/>
      <c r="E10" s="63" t="s">
        <v>50</v>
      </c>
      <c r="F10" s="63"/>
      <c r="G10" s="66"/>
      <c r="H10" s="66"/>
      <c r="I10" s="65">
        <v>0</v>
      </c>
      <c r="J10" s="65">
        <v>0</v>
      </c>
      <c r="K10" s="63"/>
      <c r="L10" s="63"/>
      <c r="M10" s="63"/>
      <c r="N10" s="63"/>
      <c r="O10" s="63"/>
      <c r="P10" s="63"/>
      <c r="Q10" s="63"/>
      <c r="R10" s="63"/>
      <c r="S10" s="63"/>
      <c r="T10" s="63"/>
      <c r="U10" s="63"/>
      <c r="V10" s="63"/>
      <c r="W10" s="63"/>
      <c r="X10" s="63"/>
      <c r="Y10" s="63"/>
    </row>
    <row r="11" spans="1:28" s="1" customFormat="1" ht="13.2" x14ac:dyDescent="0.3">
      <c r="B11" s="63"/>
      <c r="C11" s="63"/>
      <c r="D11" s="63"/>
      <c r="E11" s="63" t="s">
        <v>51</v>
      </c>
      <c r="F11" s="63"/>
      <c r="G11" s="66"/>
      <c r="H11" s="66"/>
      <c r="I11" s="65">
        <v>0.54427499999999995</v>
      </c>
      <c r="J11" s="65">
        <v>0.54427499999999995</v>
      </c>
      <c r="K11" s="63"/>
      <c r="L11" s="63"/>
      <c r="M11" s="63"/>
      <c r="N11" s="63"/>
      <c r="O11" s="63"/>
      <c r="P11" s="63"/>
      <c r="Q11" s="63"/>
      <c r="R11" s="63"/>
      <c r="S11" s="63"/>
      <c r="T11" s="63"/>
      <c r="U11" s="63"/>
      <c r="V11" s="63"/>
      <c r="W11" s="63"/>
      <c r="X11" s="63"/>
      <c r="Y11" s="63"/>
    </row>
    <row r="12" spans="1:28" s="1" customFormat="1" ht="13.2" x14ac:dyDescent="0.3">
      <c r="B12" s="63"/>
      <c r="C12" s="63"/>
      <c r="D12" s="63"/>
      <c r="E12" s="63" t="s">
        <v>54</v>
      </c>
      <c r="F12" s="63"/>
      <c r="G12" s="66"/>
      <c r="H12" s="66"/>
      <c r="I12" s="65">
        <v>0</v>
      </c>
      <c r="J12" s="65">
        <v>0</v>
      </c>
      <c r="K12" s="63"/>
      <c r="L12" s="63"/>
      <c r="M12" s="63"/>
      <c r="N12" s="63"/>
      <c r="O12" s="63"/>
      <c r="P12" s="63"/>
      <c r="Q12" s="63"/>
      <c r="R12" s="63"/>
      <c r="S12" s="63"/>
      <c r="T12" s="63"/>
      <c r="U12" s="63"/>
      <c r="V12" s="63"/>
      <c r="W12" s="63"/>
      <c r="X12" s="63"/>
      <c r="Y12" s="63"/>
    </row>
    <row r="13" spans="1:28" s="1" customFormat="1" ht="13.2" x14ac:dyDescent="0.3">
      <c r="B13" s="63"/>
      <c r="C13" s="63"/>
      <c r="D13" s="63"/>
      <c r="E13" s="63" t="s">
        <v>55</v>
      </c>
      <c r="F13" s="63"/>
      <c r="G13" s="66"/>
      <c r="H13" s="66"/>
      <c r="I13" s="65">
        <v>0.21489884126176545</v>
      </c>
      <c r="J13" s="65">
        <v>0.21489884126176545</v>
      </c>
      <c r="K13" s="63"/>
      <c r="L13" s="63"/>
      <c r="M13" s="63"/>
      <c r="N13" s="63"/>
      <c r="O13" s="63"/>
      <c r="P13" s="63"/>
      <c r="Q13" s="63"/>
      <c r="R13" s="63"/>
      <c r="S13" s="63"/>
      <c r="T13" s="63"/>
      <c r="U13" s="63"/>
      <c r="V13" s="63"/>
      <c r="W13" s="63"/>
      <c r="X13" s="63"/>
      <c r="Y13" s="63"/>
    </row>
    <row r="14" spans="1:28" x14ac:dyDescent="0.3">
      <c r="B14" s="63"/>
      <c r="C14" s="63"/>
      <c r="D14" s="63"/>
      <c r="E14" s="63" t="s">
        <v>145</v>
      </c>
      <c r="F14" s="63"/>
      <c r="G14" s="66"/>
      <c r="H14" s="66"/>
      <c r="I14" s="65">
        <v>5.9244200966675153E-2</v>
      </c>
      <c r="J14" s="65">
        <v>5.9244200966675153E-2</v>
      </c>
      <c r="K14" s="13"/>
      <c r="L14" s="13"/>
      <c r="M14" s="13"/>
      <c r="N14" s="13"/>
      <c r="O14" s="13"/>
      <c r="P14" s="13"/>
      <c r="Q14" s="13"/>
      <c r="R14" s="13"/>
      <c r="S14" s="13"/>
      <c r="T14" s="13"/>
      <c r="U14" s="13"/>
      <c r="V14" s="13"/>
      <c r="W14" s="13"/>
      <c r="X14" s="13"/>
      <c r="Y14" s="1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84712-83AB-4456-9B21-2D4A9B771120}">
  <dimension ref="A1:F31"/>
  <sheetViews>
    <sheetView workbookViewId="0">
      <selection activeCell="D11" sqref="D11"/>
    </sheetView>
  </sheetViews>
  <sheetFormatPr defaultColWidth="9.109375" defaultRowHeight="14.4" x14ac:dyDescent="0.3"/>
  <cols>
    <col min="1" max="1" width="9.109375" style="5"/>
    <col min="2" max="6" width="16.5546875" style="5" customWidth="1"/>
    <col min="7" max="16384" width="9.109375" style="5"/>
  </cols>
  <sheetData>
    <row r="1" spans="1:6" x14ac:dyDescent="0.3">
      <c r="A1" s="8" t="s">
        <v>61</v>
      </c>
    </row>
    <row r="3" spans="1:6" ht="18" x14ac:dyDescent="0.35">
      <c r="A3" s="15" t="s">
        <v>62</v>
      </c>
    </row>
    <row r="4" spans="1:6" ht="28.8" x14ac:dyDescent="0.35">
      <c r="A4" s="15"/>
      <c r="B4" s="70" t="s">
        <v>63</v>
      </c>
      <c r="C4" s="70" t="s">
        <v>64</v>
      </c>
      <c r="D4" s="17" t="s">
        <v>65</v>
      </c>
      <c r="E4" s="17" t="s">
        <v>66</v>
      </c>
      <c r="F4" s="17" t="s">
        <v>67</v>
      </c>
    </row>
    <row r="5" spans="1:6" ht="18" x14ac:dyDescent="0.35">
      <c r="A5" s="15"/>
      <c r="B5" s="71"/>
      <c r="C5" s="71"/>
      <c r="D5" s="72" t="s">
        <v>68</v>
      </c>
      <c r="E5" s="73"/>
      <c r="F5" s="74"/>
    </row>
    <row r="6" spans="1:6" ht="18" x14ac:dyDescent="0.35">
      <c r="A6" s="15"/>
      <c r="B6" s="18" t="s">
        <v>13</v>
      </c>
      <c r="C6" s="19">
        <v>0</v>
      </c>
      <c r="D6" s="20">
        <v>0</v>
      </c>
      <c r="E6" s="20">
        <v>0</v>
      </c>
      <c r="F6" s="21">
        <v>0</v>
      </c>
    </row>
    <row r="7" spans="1:6" ht="18" x14ac:dyDescent="0.35">
      <c r="A7" s="15"/>
      <c r="B7" s="22" t="s">
        <v>8</v>
      </c>
      <c r="C7" s="23">
        <v>0</v>
      </c>
      <c r="D7" s="24">
        <v>17.483860084897987</v>
      </c>
      <c r="E7" s="25">
        <v>7.4023218416869154</v>
      </c>
      <c r="F7" s="26">
        <v>7.8488826595663497</v>
      </c>
    </row>
    <row r="8" spans="1:6" ht="18" x14ac:dyDescent="0.35">
      <c r="A8" s="15"/>
      <c r="B8" s="22" t="s">
        <v>9</v>
      </c>
      <c r="C8" s="23">
        <v>4</v>
      </c>
      <c r="D8" s="27">
        <v>25.079529499036383</v>
      </c>
      <c r="E8" s="7">
        <v>3.3110094711737421</v>
      </c>
      <c r="F8" s="26">
        <v>7.8488826595663497</v>
      </c>
    </row>
    <row r="9" spans="1:6" ht="18" x14ac:dyDescent="0.35">
      <c r="A9" s="15"/>
      <c r="B9" s="22" t="s">
        <v>10</v>
      </c>
      <c r="C9" s="23">
        <v>8</v>
      </c>
      <c r="D9" s="27">
        <v>30.78297021367155</v>
      </c>
      <c r="E9" s="7">
        <v>3.1007907154317147</v>
      </c>
      <c r="F9" s="28">
        <v>9.5497755523608152</v>
      </c>
    </row>
    <row r="10" spans="1:6" ht="18" x14ac:dyDescent="0.35">
      <c r="A10" s="15"/>
      <c r="B10" s="22" t="s">
        <v>11</v>
      </c>
      <c r="C10" s="23">
        <v>0</v>
      </c>
      <c r="D10" s="24">
        <v>17.483860084897987</v>
      </c>
      <c r="E10" s="25">
        <v>7.4023218416869154</v>
      </c>
      <c r="F10" s="26">
        <v>7.8488826595663497</v>
      </c>
    </row>
    <row r="11" spans="1:6" ht="18" x14ac:dyDescent="0.35">
      <c r="A11" s="15"/>
      <c r="B11" s="22" t="s">
        <v>12</v>
      </c>
      <c r="C11" s="23">
        <v>2</v>
      </c>
      <c r="D11" s="24">
        <v>17.483860084897987</v>
      </c>
      <c r="E11" s="7">
        <v>8.3092468095254439</v>
      </c>
      <c r="F11" s="26">
        <v>7.8488826595663497</v>
      </c>
    </row>
    <row r="12" spans="1:6" ht="18" x14ac:dyDescent="0.35">
      <c r="A12" s="15"/>
      <c r="B12" s="22" t="s">
        <v>14</v>
      </c>
      <c r="C12" s="23">
        <v>9</v>
      </c>
      <c r="D12" s="7">
        <v>7.8496217005796982</v>
      </c>
      <c r="E12" s="7">
        <v>3.3801585478827865</v>
      </c>
      <c r="F12" s="28">
        <v>1.0954419510027265</v>
      </c>
    </row>
    <row r="13" spans="1:6" ht="18" x14ac:dyDescent="0.35">
      <c r="A13" s="15"/>
      <c r="B13" s="22" t="s">
        <v>15</v>
      </c>
      <c r="C13" s="23">
        <v>3</v>
      </c>
      <c r="D13" s="7">
        <v>2.9707133777535657</v>
      </c>
      <c r="E13" s="7">
        <v>3.3785777144533378</v>
      </c>
      <c r="F13" s="28">
        <v>9.4996446897465745</v>
      </c>
    </row>
    <row r="14" spans="1:6" ht="18" x14ac:dyDescent="0.35">
      <c r="A14" s="15"/>
      <c r="B14" s="29" t="s">
        <v>16</v>
      </c>
      <c r="C14" s="30">
        <v>2</v>
      </c>
      <c r="D14" s="31">
        <v>17.483860084897987</v>
      </c>
      <c r="E14" s="32">
        <v>41.775402379366312</v>
      </c>
      <c r="F14" s="33">
        <v>7.8488826595663497</v>
      </c>
    </row>
    <row r="15" spans="1:6" ht="18" x14ac:dyDescent="0.35">
      <c r="A15" s="15"/>
      <c r="B15" s="75" t="s">
        <v>69</v>
      </c>
      <c r="C15" s="76"/>
      <c r="D15" s="76"/>
      <c r="E15" s="76"/>
      <c r="F15" s="77"/>
    </row>
    <row r="16" spans="1:6" ht="18" x14ac:dyDescent="0.35">
      <c r="A16" s="15"/>
      <c r="B16" s="6"/>
    </row>
    <row r="18" spans="1:6" x14ac:dyDescent="0.3">
      <c r="A18" s="5" t="s">
        <v>70</v>
      </c>
    </row>
    <row r="19" spans="1:6" ht="43.2" x14ac:dyDescent="0.3">
      <c r="B19" s="16" t="s">
        <v>63</v>
      </c>
      <c r="C19" s="16" t="s">
        <v>71</v>
      </c>
      <c r="D19" s="17" t="s">
        <v>65</v>
      </c>
      <c r="E19" s="17" t="s">
        <v>66</v>
      </c>
      <c r="F19" s="17" t="s">
        <v>67</v>
      </c>
    </row>
    <row r="20" spans="1:6" x14ac:dyDescent="0.3">
      <c r="B20" s="34"/>
      <c r="C20" s="34"/>
      <c r="D20" s="78" t="s">
        <v>68</v>
      </c>
      <c r="E20" s="79"/>
      <c r="F20" s="80"/>
    </row>
    <row r="21" spans="1:6" x14ac:dyDescent="0.3">
      <c r="B21" s="35" t="s">
        <v>8</v>
      </c>
      <c r="C21" s="36">
        <v>0</v>
      </c>
      <c r="D21" s="37" t="s">
        <v>72</v>
      </c>
      <c r="E21" s="37" t="s">
        <v>72</v>
      </c>
      <c r="F21" s="37" t="s">
        <v>72</v>
      </c>
    </row>
    <row r="22" spans="1:6" x14ac:dyDescent="0.3">
      <c r="B22" s="35" t="s">
        <v>9</v>
      </c>
      <c r="C22" s="36">
        <v>4</v>
      </c>
      <c r="D22" s="37">
        <v>25.079529499036383</v>
      </c>
      <c r="E22" s="37">
        <v>3.3110094711737421</v>
      </c>
      <c r="F22" s="37">
        <v>0</v>
      </c>
    </row>
    <row r="23" spans="1:6" x14ac:dyDescent="0.3">
      <c r="B23" s="35" t="s">
        <v>10</v>
      </c>
      <c r="C23" s="36">
        <v>8</v>
      </c>
      <c r="D23" s="37">
        <v>30.78297021367155</v>
      </c>
      <c r="E23" s="37">
        <v>3.1007907154317147</v>
      </c>
      <c r="F23" s="37">
        <v>9.5497755523608152</v>
      </c>
    </row>
    <row r="24" spans="1:6" x14ac:dyDescent="0.3">
      <c r="B24" s="35" t="s">
        <v>11</v>
      </c>
      <c r="C24" s="36">
        <v>0</v>
      </c>
      <c r="D24" s="37" t="s">
        <v>72</v>
      </c>
      <c r="E24" s="37" t="s">
        <v>72</v>
      </c>
      <c r="F24" s="37" t="s">
        <v>72</v>
      </c>
    </row>
    <row r="25" spans="1:6" x14ac:dyDescent="0.3">
      <c r="B25" s="35" t="s">
        <v>12</v>
      </c>
      <c r="C25" s="36">
        <v>2</v>
      </c>
      <c r="D25" s="37">
        <v>0</v>
      </c>
      <c r="E25" s="37">
        <v>8.3092468095254439</v>
      </c>
      <c r="F25" s="37">
        <v>0</v>
      </c>
    </row>
    <row r="26" spans="1:6" x14ac:dyDescent="0.3">
      <c r="B26" s="35" t="s">
        <v>14</v>
      </c>
      <c r="C26" s="36">
        <v>9</v>
      </c>
      <c r="D26" s="37">
        <v>7.8496217005796982</v>
      </c>
      <c r="E26" s="37">
        <v>3.3801585478827865</v>
      </c>
      <c r="F26" s="37">
        <v>1.0954419510027265</v>
      </c>
    </row>
    <row r="27" spans="1:6" x14ac:dyDescent="0.3">
      <c r="B27" s="35" t="s">
        <v>15</v>
      </c>
      <c r="C27" s="36">
        <v>3</v>
      </c>
      <c r="D27" s="37">
        <v>2.9707133777535657</v>
      </c>
      <c r="E27" s="37">
        <v>3.3785777144533378</v>
      </c>
      <c r="F27" s="37">
        <v>9.4996446897465745</v>
      </c>
    </row>
    <row r="28" spans="1:6" x14ac:dyDescent="0.3">
      <c r="B28" s="35" t="s">
        <v>16</v>
      </c>
      <c r="C28" s="36">
        <v>2</v>
      </c>
      <c r="D28" s="37">
        <v>0</v>
      </c>
      <c r="E28" s="37">
        <v>41.775402379366312</v>
      </c>
      <c r="F28" s="37">
        <v>0</v>
      </c>
    </row>
    <row r="29" spans="1:6" x14ac:dyDescent="0.3">
      <c r="B29" s="81" t="s">
        <v>73</v>
      </c>
      <c r="C29" s="82"/>
      <c r="D29" s="37">
        <v>17.483860084897987</v>
      </c>
      <c r="E29" s="37">
        <v>7.4023218416869154</v>
      </c>
      <c r="F29" s="37">
        <v>7.8488826595663497</v>
      </c>
    </row>
    <row r="30" spans="1:6" x14ac:dyDescent="0.3">
      <c r="B30" s="67" t="s">
        <v>74</v>
      </c>
      <c r="C30" s="68"/>
      <c r="D30" s="68"/>
      <c r="E30" s="68"/>
      <c r="F30" s="69"/>
    </row>
    <row r="31" spans="1:6" x14ac:dyDescent="0.3">
      <c r="B31" s="38"/>
    </row>
  </sheetData>
  <mergeCells count="7">
    <mergeCell ref="B30:F30"/>
    <mergeCell ref="B4:B5"/>
    <mergeCell ref="C4:C5"/>
    <mergeCell ref="D5:F5"/>
    <mergeCell ref="B15:F15"/>
    <mergeCell ref="D20:F20"/>
    <mergeCell ref="B29:C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49DE6-7BBF-4700-B006-AF14BDD8B023}">
  <dimension ref="B1:AF70"/>
  <sheetViews>
    <sheetView workbookViewId="0">
      <selection activeCell="F21" sqref="F21"/>
    </sheetView>
  </sheetViews>
  <sheetFormatPr defaultColWidth="9.109375" defaultRowHeight="13.2" x14ac:dyDescent="0.25"/>
  <cols>
    <col min="1" max="1" width="9.109375" style="40"/>
    <col min="2" max="2" width="52.109375" style="40" bestFit="1" customWidth="1"/>
    <col min="3" max="3" width="16.109375" style="40" customWidth="1"/>
    <col min="4" max="6" width="9.109375" style="40"/>
    <col min="7" max="7" width="11.109375" style="40" bestFit="1" customWidth="1"/>
    <col min="8" max="8" width="10" style="40" bestFit="1" customWidth="1"/>
    <col min="9" max="9" width="10.5546875" style="40" bestFit="1" customWidth="1"/>
    <col min="10" max="10" width="10.88671875" style="40" bestFit="1" customWidth="1"/>
    <col min="11" max="13" width="9.109375" style="40"/>
    <col min="14" max="14" width="18" style="40" customWidth="1"/>
    <col min="15" max="16384" width="9.109375" style="40"/>
  </cols>
  <sheetData>
    <row r="1" spans="2:12" ht="15.6" x14ac:dyDescent="0.3">
      <c r="B1" s="4" t="s">
        <v>36</v>
      </c>
      <c r="C1" s="39"/>
      <c r="D1" s="39"/>
      <c r="E1" s="39"/>
      <c r="F1" s="39"/>
      <c r="G1" s="39"/>
      <c r="H1" s="39"/>
      <c r="I1" s="39"/>
      <c r="J1" s="39"/>
    </row>
    <row r="2" spans="2:12" x14ac:dyDescent="0.25">
      <c r="B2" s="39"/>
      <c r="C2" s="39"/>
      <c r="D2" s="39"/>
      <c r="E2" s="39"/>
      <c r="F2" s="39"/>
      <c r="G2" s="39"/>
      <c r="H2" s="39"/>
      <c r="I2" s="39"/>
      <c r="J2" s="39"/>
    </row>
    <row r="3" spans="2:12" ht="12" customHeight="1" x14ac:dyDescent="0.25">
      <c r="B3" s="8" t="s">
        <v>75</v>
      </c>
      <c r="D3" s="39"/>
      <c r="E3" s="39"/>
      <c r="F3" s="39"/>
      <c r="G3" s="39"/>
      <c r="H3" s="39"/>
      <c r="I3" s="39"/>
      <c r="J3" s="39"/>
    </row>
    <row r="4" spans="2:12" ht="12" customHeight="1" x14ac:dyDescent="0.25">
      <c r="B4" s="41" t="s">
        <v>76</v>
      </c>
      <c r="D4" s="39"/>
      <c r="E4" s="39"/>
      <c r="F4" s="39"/>
      <c r="G4" s="39"/>
      <c r="H4" s="39" t="s">
        <v>77</v>
      </c>
      <c r="I4" s="39">
        <v>42</v>
      </c>
      <c r="J4" s="39" t="s">
        <v>78</v>
      </c>
    </row>
    <row r="5" spans="2:12" ht="12" customHeight="1" x14ac:dyDescent="0.25">
      <c r="B5" s="42" t="s">
        <v>79</v>
      </c>
      <c r="D5" s="39"/>
      <c r="E5" s="39"/>
      <c r="F5" s="39"/>
      <c r="G5" s="39"/>
      <c r="H5" s="43" t="s">
        <v>38</v>
      </c>
      <c r="I5" s="43">
        <v>1.0550559999999999E-6</v>
      </c>
      <c r="J5" s="40" t="s">
        <v>33</v>
      </c>
    </row>
    <row r="6" spans="2:12" ht="12" customHeight="1" x14ac:dyDescent="0.25">
      <c r="B6" s="41" t="s">
        <v>80</v>
      </c>
      <c r="C6" s="41" t="s">
        <v>81</v>
      </c>
      <c r="D6" s="41" t="s">
        <v>82</v>
      </c>
      <c r="E6" s="39"/>
      <c r="F6" s="39"/>
      <c r="G6" s="39"/>
      <c r="H6" s="39" t="s">
        <v>40</v>
      </c>
      <c r="I6" s="39">
        <v>1055</v>
      </c>
      <c r="J6" s="40" t="s">
        <v>33</v>
      </c>
    </row>
    <row r="7" spans="2:12" ht="12" customHeight="1" x14ac:dyDescent="0.25">
      <c r="B7" s="44" t="s">
        <v>83</v>
      </c>
      <c r="C7" s="45">
        <v>6.6360000000000001</v>
      </c>
      <c r="D7" s="46">
        <f t="shared" ref="D7:D18" si="0">C7/$I$4</f>
        <v>0.158</v>
      </c>
      <c r="E7" s="39"/>
      <c r="F7" s="39"/>
      <c r="G7" s="39"/>
      <c r="H7" s="39" t="s">
        <v>41</v>
      </c>
      <c r="I7" s="39">
        <v>3412</v>
      </c>
      <c r="J7" s="39" t="s">
        <v>42</v>
      </c>
    </row>
    <row r="8" spans="2:12" ht="12" customHeight="1" x14ac:dyDescent="0.25">
      <c r="B8" s="47" t="s">
        <v>84</v>
      </c>
      <c r="C8" s="48">
        <v>5.048</v>
      </c>
      <c r="D8" s="46">
        <f t="shared" si="0"/>
        <v>0.12019047619047619</v>
      </c>
      <c r="E8" s="39"/>
      <c r="F8" s="39"/>
      <c r="G8" s="39"/>
      <c r="I8" s="39"/>
      <c r="J8" s="39"/>
    </row>
    <row r="9" spans="2:12" ht="12" customHeight="1" x14ac:dyDescent="0.25">
      <c r="B9" s="47" t="s">
        <v>85</v>
      </c>
      <c r="C9" s="48">
        <v>4.3259999999999996</v>
      </c>
      <c r="D9" s="46">
        <f t="shared" si="0"/>
        <v>0.10299999999999999</v>
      </c>
      <c r="E9" s="39"/>
      <c r="F9" s="39"/>
      <c r="G9" s="39"/>
      <c r="H9" s="49" t="s">
        <v>43</v>
      </c>
      <c r="I9" s="50"/>
      <c r="J9" s="50"/>
      <c r="K9" s="14"/>
      <c r="L9" s="14"/>
    </row>
    <row r="10" spans="2:12" ht="12" customHeight="1" x14ac:dyDescent="0.25">
      <c r="B10" s="47" t="s">
        <v>86</v>
      </c>
      <c r="C10" s="48">
        <v>4.13</v>
      </c>
      <c r="D10" s="46">
        <f t="shared" si="0"/>
        <v>9.8333333333333328E-2</v>
      </c>
      <c r="E10" s="39"/>
      <c r="F10" s="39"/>
      <c r="G10" s="39"/>
      <c r="H10" s="50" t="s">
        <v>87</v>
      </c>
      <c r="I10" s="50"/>
      <c r="J10" s="50"/>
      <c r="K10" s="14"/>
      <c r="L10" s="14"/>
    </row>
    <row r="11" spans="2:12" ht="12" customHeight="1" x14ac:dyDescent="0.25">
      <c r="B11" s="47" t="s">
        <v>88</v>
      </c>
      <c r="C11" s="48">
        <v>5.8250000000000002</v>
      </c>
      <c r="D11" s="46">
        <f t="shared" si="0"/>
        <v>0.1386904761904762</v>
      </c>
      <c r="E11" s="39"/>
      <c r="F11" s="39"/>
      <c r="G11" s="39"/>
      <c r="H11" s="50" t="s">
        <v>44</v>
      </c>
      <c r="I11" s="50"/>
      <c r="J11" s="50"/>
      <c r="K11" s="14"/>
      <c r="L11" s="14"/>
    </row>
    <row r="12" spans="2:12" ht="12" customHeight="1" x14ac:dyDescent="0.25">
      <c r="B12" s="47" t="s">
        <v>89</v>
      </c>
      <c r="C12" s="48">
        <v>3.0819999999999999</v>
      </c>
      <c r="D12" s="46">
        <f t="shared" si="0"/>
        <v>7.338095238095238E-2</v>
      </c>
      <c r="E12" s="39"/>
      <c r="F12" s="39"/>
      <c r="G12" s="39"/>
      <c r="H12" s="51" t="s">
        <v>45</v>
      </c>
      <c r="I12" s="50"/>
      <c r="J12" s="50"/>
      <c r="K12" s="14"/>
      <c r="L12" s="14"/>
    </row>
    <row r="13" spans="2:12" ht="12" customHeight="1" x14ac:dyDescent="0.25">
      <c r="B13" s="47" t="s">
        <v>90</v>
      </c>
      <c r="C13" s="48">
        <v>3.3079999999999998</v>
      </c>
      <c r="D13" s="46">
        <f t="shared" si="0"/>
        <v>7.8761904761904755E-2</v>
      </c>
      <c r="E13" s="39"/>
      <c r="F13" s="39"/>
      <c r="G13" s="39"/>
      <c r="H13" s="40" t="s">
        <v>91</v>
      </c>
      <c r="I13" s="50"/>
      <c r="J13" s="50"/>
      <c r="K13" s="14"/>
      <c r="L13" s="14"/>
    </row>
    <row r="14" spans="2:12" ht="12" customHeight="1" x14ac:dyDescent="0.25">
      <c r="B14" s="47" t="s">
        <v>92</v>
      </c>
      <c r="C14" s="48">
        <v>3.9740000000000002</v>
      </c>
      <c r="D14" s="46">
        <f t="shared" si="0"/>
        <v>9.461904761904763E-2</v>
      </c>
      <c r="E14" s="39"/>
      <c r="F14" s="39"/>
      <c r="G14" s="39"/>
      <c r="H14" s="50" t="s">
        <v>46</v>
      </c>
      <c r="I14" s="50" t="s">
        <v>47</v>
      </c>
      <c r="J14" s="50" t="s">
        <v>93</v>
      </c>
      <c r="K14" s="14"/>
      <c r="L14" s="14"/>
    </row>
    <row r="15" spans="2:12" ht="12" customHeight="1" x14ac:dyDescent="0.3">
      <c r="B15" s="47" t="s">
        <v>94</v>
      </c>
      <c r="C15" s="48">
        <v>5.67</v>
      </c>
      <c r="D15" s="46">
        <f t="shared" si="0"/>
        <v>0.13500000000000001</v>
      </c>
      <c r="E15" s="39"/>
      <c r="F15" s="39"/>
      <c r="G15" s="39"/>
      <c r="H15" s="5">
        <v>1983</v>
      </c>
      <c r="I15" s="5">
        <v>57.652000000000001</v>
      </c>
      <c r="J15" s="52">
        <f>$I$37/I15</f>
        <v>1.7345452022479706</v>
      </c>
    </row>
    <row r="16" spans="2:12" ht="12" customHeight="1" x14ac:dyDescent="0.3">
      <c r="B16" s="47" t="s">
        <v>95</v>
      </c>
      <c r="C16" s="48">
        <v>5.3550000000000004</v>
      </c>
      <c r="D16" s="46">
        <f t="shared" si="0"/>
        <v>0.1275</v>
      </c>
      <c r="E16" s="39"/>
      <c r="F16" s="39"/>
      <c r="G16" s="39"/>
      <c r="H16" s="5">
        <v>1984</v>
      </c>
      <c r="I16" s="5">
        <v>59.817</v>
      </c>
      <c r="J16" s="52">
        <f t="shared" ref="J16:J42" si="1">$I$37/I16</f>
        <v>1.6717655515990437</v>
      </c>
    </row>
    <row r="17" spans="2:16" ht="12" customHeight="1" x14ac:dyDescent="0.3">
      <c r="B17" s="47" t="s">
        <v>96</v>
      </c>
      <c r="C17" s="48">
        <v>5.67</v>
      </c>
      <c r="D17" s="46">
        <f t="shared" si="0"/>
        <v>0.13500000000000001</v>
      </c>
      <c r="E17" s="39"/>
      <c r="F17" s="39"/>
      <c r="G17" s="39"/>
      <c r="H17" s="5">
        <v>1985</v>
      </c>
      <c r="I17" s="5">
        <v>61.628</v>
      </c>
      <c r="J17" s="52">
        <f t="shared" si="1"/>
        <v>1.6226390601674563</v>
      </c>
    </row>
    <row r="18" spans="2:16" ht="12" customHeight="1" x14ac:dyDescent="0.3">
      <c r="B18" s="47" t="s">
        <v>97</v>
      </c>
      <c r="C18" s="48">
        <v>6.0650000000000004</v>
      </c>
      <c r="D18" s="46">
        <f t="shared" si="0"/>
        <v>0.14440476190476192</v>
      </c>
      <c r="E18" s="39"/>
      <c r="F18" s="39"/>
      <c r="G18" s="39"/>
      <c r="H18" s="5">
        <v>1986</v>
      </c>
      <c r="I18" s="5">
        <v>62.991</v>
      </c>
      <c r="J18" s="52">
        <f t="shared" si="1"/>
        <v>1.5875283770697401</v>
      </c>
    </row>
    <row r="19" spans="2:16" ht="12" customHeight="1" x14ac:dyDescent="0.3">
      <c r="B19" s="53" t="s">
        <v>98</v>
      </c>
      <c r="C19" s="48"/>
      <c r="D19" s="46"/>
      <c r="E19" s="39"/>
      <c r="F19" s="39"/>
      <c r="G19" s="39"/>
      <c r="H19" s="5">
        <v>1987</v>
      </c>
      <c r="I19" s="5">
        <v>64.819000000000003</v>
      </c>
      <c r="J19" s="52">
        <f t="shared" si="1"/>
        <v>1.5427575247998271</v>
      </c>
    </row>
    <row r="20" spans="2:16" ht="12" customHeight="1" x14ac:dyDescent="0.3">
      <c r="B20" s="47" t="s">
        <v>99</v>
      </c>
      <c r="C20" s="48">
        <v>5.2530999999999999</v>
      </c>
      <c r="D20" s="46">
        <f t="shared" ref="D20:D25" si="2">C20/$I$4</f>
        <v>0.12507380952380953</v>
      </c>
      <c r="E20" s="39"/>
      <c r="F20" s="39"/>
      <c r="G20" s="39"/>
      <c r="H20" s="5">
        <v>1988</v>
      </c>
      <c r="I20" s="5">
        <v>67.046000000000006</v>
      </c>
      <c r="J20" s="52">
        <f t="shared" si="1"/>
        <v>1.4915132893834082</v>
      </c>
    </row>
    <row r="21" spans="2:16" ht="12" customHeight="1" x14ac:dyDescent="0.3">
      <c r="B21" s="47" t="s">
        <v>100</v>
      </c>
      <c r="C21" s="48">
        <v>5.1501000000000001</v>
      </c>
      <c r="D21" s="46">
        <f t="shared" si="2"/>
        <v>0.12262142857142858</v>
      </c>
      <c r="E21" s="39"/>
      <c r="F21" s="39"/>
      <c r="G21" s="39"/>
      <c r="H21" s="5">
        <v>1989</v>
      </c>
      <c r="I21" s="5">
        <v>69.576999999999998</v>
      </c>
      <c r="J21" s="52">
        <f t="shared" si="1"/>
        <v>1.4372565646693591</v>
      </c>
    </row>
    <row r="22" spans="2:16" ht="12" customHeight="1" x14ac:dyDescent="0.3">
      <c r="B22" s="47" t="s">
        <v>101</v>
      </c>
      <c r="C22" s="48">
        <v>5.1501000000000001</v>
      </c>
      <c r="D22" s="46">
        <f t="shared" si="2"/>
        <v>0.12262142857142858</v>
      </c>
      <c r="E22" s="39"/>
      <c r="F22" s="39"/>
      <c r="G22" s="39"/>
      <c r="H22" s="5">
        <v>1990</v>
      </c>
      <c r="I22" s="5">
        <v>72.262</v>
      </c>
      <c r="J22" s="52">
        <f t="shared" si="1"/>
        <v>1.3838532008524536</v>
      </c>
    </row>
    <row r="23" spans="2:16" ht="12" customHeight="1" x14ac:dyDescent="0.3">
      <c r="B23" s="47" t="s">
        <v>102</v>
      </c>
      <c r="C23" s="48">
        <v>3.5390000000000001</v>
      </c>
      <c r="D23" s="46">
        <f t="shared" si="2"/>
        <v>8.426190476190476E-2</v>
      </c>
      <c r="E23" s="39"/>
      <c r="F23" s="39"/>
      <c r="G23" s="39"/>
      <c r="H23" s="5">
        <v>1991</v>
      </c>
      <c r="I23" s="5">
        <v>74.823999999999998</v>
      </c>
      <c r="J23" s="52">
        <f t="shared" si="1"/>
        <v>1.3364695819523147</v>
      </c>
      <c r="P23" s="54"/>
    </row>
    <row r="24" spans="2:16" ht="12" customHeight="1" x14ac:dyDescent="0.3">
      <c r="B24" s="47" t="s">
        <v>103</v>
      </c>
      <c r="C24" s="48">
        <v>4.62</v>
      </c>
      <c r="D24" s="46">
        <f t="shared" si="2"/>
        <v>0.11</v>
      </c>
      <c r="E24" s="39"/>
      <c r="H24" s="5">
        <v>1992</v>
      </c>
      <c r="I24" s="5">
        <v>76.597999999999999</v>
      </c>
      <c r="J24" s="52">
        <f t="shared" si="1"/>
        <v>1.3055171153293821</v>
      </c>
      <c r="P24" s="54"/>
    </row>
    <row r="25" spans="2:16" ht="12" customHeight="1" x14ac:dyDescent="0.3">
      <c r="B25" s="47" t="s">
        <v>104</v>
      </c>
      <c r="C25" s="48">
        <v>4.62</v>
      </c>
      <c r="D25" s="46">
        <f t="shared" si="2"/>
        <v>0.11</v>
      </c>
      <c r="E25" s="39"/>
      <c r="H25" s="5">
        <v>1993</v>
      </c>
      <c r="I25" s="5">
        <v>78.290000000000006</v>
      </c>
      <c r="J25" s="52">
        <f t="shared" si="1"/>
        <v>1.2773023374632775</v>
      </c>
      <c r="P25" s="54"/>
    </row>
    <row r="26" spans="2:16" ht="12" customHeight="1" x14ac:dyDescent="0.3">
      <c r="B26" s="53" t="s">
        <v>105</v>
      </c>
      <c r="C26" s="46">
        <f>AVERAGE(C27:C29)</f>
        <v>5.6909999999999998</v>
      </c>
      <c r="D26" s="46">
        <f>AVERAGE(D27:D29)</f>
        <v>0.13550000000000001</v>
      </c>
      <c r="H26" s="5">
        <v>1994</v>
      </c>
      <c r="I26" s="5">
        <v>79.94</v>
      </c>
      <c r="J26" s="52">
        <f t="shared" si="1"/>
        <v>1.2509382036527397</v>
      </c>
      <c r="P26" s="54"/>
    </row>
    <row r="27" spans="2:16" ht="12" customHeight="1" x14ac:dyDescent="0.3">
      <c r="B27" s="47" t="s">
        <v>106</v>
      </c>
      <c r="C27" s="48">
        <v>5.2480000000000002</v>
      </c>
      <c r="D27" s="46">
        <f t="shared" ref="D27:D40" si="3">C27/$I$4</f>
        <v>0.12495238095238095</v>
      </c>
      <c r="E27" s="39"/>
      <c r="H27" s="5">
        <v>1995</v>
      </c>
      <c r="I27" s="5">
        <v>81.605999999999995</v>
      </c>
      <c r="J27" s="52">
        <f t="shared" si="1"/>
        <v>1.2254000931304072</v>
      </c>
      <c r="P27" s="54"/>
    </row>
    <row r="28" spans="2:16" ht="12" customHeight="1" x14ac:dyDescent="0.3">
      <c r="B28" s="47" t="s">
        <v>107</v>
      </c>
      <c r="C28" s="48">
        <v>5.8250000000000002</v>
      </c>
      <c r="D28" s="46">
        <f t="shared" si="3"/>
        <v>0.1386904761904762</v>
      </c>
      <c r="E28" s="39"/>
      <c r="H28" s="5">
        <v>1996</v>
      </c>
      <c r="I28" s="5">
        <v>83.159000000000006</v>
      </c>
      <c r="J28" s="52">
        <f t="shared" si="1"/>
        <v>1.2025156627665075</v>
      </c>
      <c r="P28" s="54"/>
    </row>
    <row r="29" spans="2:16" ht="12" customHeight="1" x14ac:dyDescent="0.3">
      <c r="B29" s="47" t="s">
        <v>108</v>
      </c>
      <c r="C29" s="48">
        <v>6</v>
      </c>
      <c r="D29" s="46">
        <f t="shared" si="3"/>
        <v>0.14285714285714285</v>
      </c>
      <c r="E29" s="39"/>
      <c r="H29" s="5">
        <v>1997</v>
      </c>
      <c r="I29" s="5">
        <v>84.628</v>
      </c>
      <c r="J29" s="52">
        <f t="shared" si="1"/>
        <v>1.1816420097367302</v>
      </c>
      <c r="P29" s="54"/>
    </row>
    <row r="30" spans="2:16" ht="12" customHeight="1" x14ac:dyDescent="0.3">
      <c r="B30" s="47" t="s">
        <v>109</v>
      </c>
      <c r="C30" s="48">
        <v>6.024</v>
      </c>
      <c r="D30" s="46">
        <f t="shared" si="3"/>
        <v>0.14342857142857143</v>
      </c>
      <c r="E30" s="39"/>
      <c r="H30" s="5">
        <v>1998</v>
      </c>
      <c r="I30" s="5">
        <v>85.584000000000003</v>
      </c>
      <c r="J30" s="52">
        <f t="shared" si="1"/>
        <v>1.168442699570013</v>
      </c>
      <c r="P30" s="54"/>
    </row>
    <row r="31" spans="2:16" ht="12" customHeight="1" x14ac:dyDescent="0.3">
      <c r="B31" s="47" t="s">
        <v>110</v>
      </c>
      <c r="C31" s="48">
        <v>5.4180000000000001</v>
      </c>
      <c r="D31" s="46">
        <f t="shared" si="3"/>
        <v>0.129</v>
      </c>
      <c r="E31" s="39"/>
      <c r="H31" s="5">
        <v>1999</v>
      </c>
      <c r="I31" s="5">
        <v>86.841999999999999</v>
      </c>
      <c r="J31" s="52">
        <f t="shared" si="1"/>
        <v>1.1515165472927846</v>
      </c>
      <c r="P31" s="54"/>
    </row>
    <row r="32" spans="2:16" ht="12" customHeight="1" x14ac:dyDescent="0.3">
      <c r="B32" s="47" t="s">
        <v>111</v>
      </c>
      <c r="C32" s="48">
        <v>3.8359999999999999</v>
      </c>
      <c r="D32" s="46">
        <f t="shared" si="3"/>
        <v>9.1333333333333336E-2</v>
      </c>
      <c r="E32" s="39"/>
      <c r="H32" s="5">
        <v>2000</v>
      </c>
      <c r="I32" s="5">
        <v>88.722999999999999</v>
      </c>
      <c r="J32" s="52">
        <f t="shared" si="1"/>
        <v>1.1271034568263021</v>
      </c>
      <c r="P32" s="54"/>
    </row>
    <row r="33" spans="2:16" ht="12" customHeight="1" x14ac:dyDescent="0.3">
      <c r="B33" s="47" t="s">
        <v>112</v>
      </c>
      <c r="C33" s="48">
        <v>6.2869999999999999</v>
      </c>
      <c r="D33" s="46">
        <f t="shared" si="3"/>
        <v>0.14969047619047618</v>
      </c>
      <c r="E33" s="39"/>
      <c r="H33" s="5">
        <v>2001</v>
      </c>
      <c r="I33" s="5">
        <v>90.727000000000004</v>
      </c>
      <c r="J33" s="52">
        <f t="shared" si="1"/>
        <v>1.1022077220673008</v>
      </c>
      <c r="P33" s="54"/>
    </row>
    <row r="34" spans="2:16" ht="12" customHeight="1" x14ac:dyDescent="0.3">
      <c r="B34" s="47" t="s">
        <v>113</v>
      </c>
      <c r="C34" s="48">
        <v>6.6360000000000001</v>
      </c>
      <c r="D34" s="46">
        <f t="shared" si="3"/>
        <v>0.158</v>
      </c>
      <c r="E34" s="39"/>
      <c r="H34" s="5">
        <v>2002</v>
      </c>
      <c r="I34" s="5">
        <v>92.195999999999998</v>
      </c>
      <c r="J34" s="52">
        <f t="shared" si="1"/>
        <v>1.0846457546965163</v>
      </c>
      <c r="P34" s="54"/>
    </row>
    <row r="35" spans="2:16" ht="12" customHeight="1" x14ac:dyDescent="0.3">
      <c r="B35" s="47" t="s">
        <v>114</v>
      </c>
      <c r="C35" s="48">
        <v>5.2480000000000002</v>
      </c>
      <c r="D35" s="46">
        <f t="shared" si="3"/>
        <v>0.12495238095238095</v>
      </c>
      <c r="H35" s="5">
        <v>2003</v>
      </c>
      <c r="I35" s="5">
        <v>94.135000000000005</v>
      </c>
      <c r="J35" s="52">
        <f t="shared" si="1"/>
        <v>1.0623041376746163</v>
      </c>
      <c r="P35" s="54"/>
    </row>
    <row r="36" spans="2:16" ht="12" customHeight="1" x14ac:dyDescent="0.3">
      <c r="B36" s="47" t="s">
        <v>115</v>
      </c>
      <c r="C36" s="48">
        <v>6</v>
      </c>
      <c r="D36" s="46">
        <f t="shared" si="3"/>
        <v>0.14285714285714285</v>
      </c>
      <c r="H36" s="5">
        <v>2004</v>
      </c>
      <c r="I36" s="5">
        <v>96.786000000000001</v>
      </c>
      <c r="J36" s="52">
        <f t="shared" si="1"/>
        <v>1.0332072820449238</v>
      </c>
      <c r="P36" s="54"/>
    </row>
    <row r="37" spans="2:16" ht="12" customHeight="1" x14ac:dyDescent="0.3">
      <c r="B37" s="47" t="s">
        <v>116</v>
      </c>
      <c r="C37" s="48">
        <v>5.8250000000000002</v>
      </c>
      <c r="D37" s="46">
        <f t="shared" si="3"/>
        <v>0.1386904761904762</v>
      </c>
      <c r="H37" s="5">
        <v>2005</v>
      </c>
      <c r="I37" s="5">
        <v>100</v>
      </c>
      <c r="J37" s="52">
        <f t="shared" si="1"/>
        <v>1</v>
      </c>
      <c r="P37" s="54"/>
    </row>
    <row r="38" spans="2:16" ht="12" customHeight="1" x14ac:dyDescent="0.3">
      <c r="B38" s="47" t="s">
        <v>117</v>
      </c>
      <c r="C38" s="48">
        <v>5.4180000000000001</v>
      </c>
      <c r="D38" s="46">
        <f t="shared" si="3"/>
        <v>0.129</v>
      </c>
      <c r="H38" s="5">
        <v>2006</v>
      </c>
      <c r="I38" s="5">
        <v>103.23</v>
      </c>
      <c r="J38" s="52">
        <f t="shared" si="1"/>
        <v>0.96871064613000091</v>
      </c>
      <c r="P38" s="54"/>
    </row>
    <row r="39" spans="2:16" ht="12" customHeight="1" x14ac:dyDescent="0.3">
      <c r="B39" s="47" t="s">
        <v>118</v>
      </c>
      <c r="C39" s="48">
        <v>5.5369999999999999</v>
      </c>
      <c r="D39" s="46">
        <f t="shared" si="3"/>
        <v>0.13183333333333333</v>
      </c>
      <c r="H39" s="5">
        <v>2007</v>
      </c>
      <c r="I39" s="5">
        <v>106.23</v>
      </c>
      <c r="J39" s="52">
        <f t="shared" si="1"/>
        <v>0.94135366657253128</v>
      </c>
      <c r="P39" s="54"/>
    </row>
    <row r="40" spans="2:16" ht="12" customHeight="1" x14ac:dyDescent="0.3">
      <c r="B40" s="55" t="s">
        <v>119</v>
      </c>
      <c r="C40" s="56">
        <v>5.7960000000000003</v>
      </c>
      <c r="D40" s="46">
        <f t="shared" si="3"/>
        <v>0.13800000000000001</v>
      </c>
      <c r="H40" s="5">
        <v>2008</v>
      </c>
      <c r="I40" s="5">
        <v>108.58</v>
      </c>
      <c r="J40" s="52">
        <f t="shared" si="1"/>
        <v>0.92097992263768647</v>
      </c>
      <c r="P40" s="54"/>
    </row>
    <row r="41" spans="2:16" ht="12" customHeight="1" x14ac:dyDescent="0.3">
      <c r="B41" s="39"/>
      <c r="C41" s="39"/>
      <c r="D41" s="46"/>
      <c r="H41" s="5">
        <v>2009</v>
      </c>
      <c r="I41" s="5">
        <v>109.73</v>
      </c>
      <c r="J41" s="52">
        <f t="shared" si="1"/>
        <v>0.91132780461131868</v>
      </c>
      <c r="P41" s="54"/>
    </row>
    <row r="42" spans="2:16" ht="14.4" x14ac:dyDescent="0.3">
      <c r="B42" s="57" t="s">
        <v>120</v>
      </c>
      <c r="C42" s="41" t="s">
        <v>81</v>
      </c>
      <c r="D42" s="39"/>
      <c r="H42" s="5">
        <v>2010</v>
      </c>
      <c r="I42" s="5">
        <v>110.99</v>
      </c>
      <c r="J42" s="52">
        <f t="shared" si="1"/>
        <v>0.9009820704567979</v>
      </c>
      <c r="P42" s="54"/>
    </row>
    <row r="43" spans="2:16" x14ac:dyDescent="0.25">
      <c r="B43" s="58" t="s">
        <v>121</v>
      </c>
      <c r="P43" s="54"/>
    </row>
    <row r="44" spans="2:16" x14ac:dyDescent="0.25">
      <c r="B44" s="39" t="s">
        <v>49</v>
      </c>
      <c r="C44" s="39">
        <v>3.5569999999999999</v>
      </c>
      <c r="D44" s="46">
        <f>C44/$I$4</f>
        <v>8.4690476190476191E-2</v>
      </c>
      <c r="P44" s="54"/>
    </row>
    <row r="45" spans="2:16" x14ac:dyDescent="0.25">
      <c r="B45" s="39" t="s">
        <v>122</v>
      </c>
      <c r="C45" s="39">
        <v>5.8</v>
      </c>
      <c r="D45" s="39"/>
      <c r="P45" s="54"/>
    </row>
    <row r="46" spans="2:16" x14ac:dyDescent="0.25">
      <c r="B46" s="39" t="s">
        <v>123</v>
      </c>
      <c r="C46" s="39">
        <v>5.98</v>
      </c>
      <c r="D46" s="39"/>
      <c r="P46" s="54"/>
    </row>
    <row r="47" spans="2:16" x14ac:dyDescent="0.25">
      <c r="B47" s="39" t="s">
        <v>124</v>
      </c>
      <c r="C47" s="40">
        <f>(2*C46+C45)/3</f>
        <v>5.9200000000000008</v>
      </c>
      <c r="D47" s="39"/>
      <c r="P47" s="54"/>
    </row>
    <row r="48" spans="2:16" x14ac:dyDescent="0.25">
      <c r="B48" s="39"/>
      <c r="D48" s="39"/>
      <c r="P48" s="54"/>
    </row>
    <row r="49" spans="2:32" x14ac:dyDescent="0.25">
      <c r="C49" s="41" t="s">
        <v>37</v>
      </c>
      <c r="D49" s="39" t="s">
        <v>125</v>
      </c>
      <c r="E49" s="41" t="s">
        <v>126</v>
      </c>
      <c r="P49" s="54"/>
    </row>
    <row r="50" spans="2:32" x14ac:dyDescent="0.25">
      <c r="B50" s="59" t="s">
        <v>39</v>
      </c>
      <c r="C50" s="40">
        <v>1.024E-3</v>
      </c>
      <c r="D50" s="60">
        <v>6917</v>
      </c>
      <c r="E50" s="40">
        <f>C50*D50</f>
        <v>7.0830079999999995</v>
      </c>
      <c r="P50" s="54"/>
    </row>
    <row r="51" spans="2:32" x14ac:dyDescent="0.25">
      <c r="B51" s="39" t="s">
        <v>127</v>
      </c>
      <c r="E51" s="39">
        <v>3.6739999999999999</v>
      </c>
      <c r="P51" s="54"/>
    </row>
    <row r="52" spans="2:32" x14ac:dyDescent="0.25">
      <c r="D52" s="39"/>
    </row>
    <row r="53" spans="2:32" x14ac:dyDescent="0.25">
      <c r="D53" s="39"/>
    </row>
    <row r="54" spans="2:32" x14ac:dyDescent="0.25">
      <c r="D54" s="39"/>
    </row>
    <row r="55" spans="2:32" x14ac:dyDescent="0.25">
      <c r="D55" s="39"/>
    </row>
    <row r="56" spans="2:32" x14ac:dyDescent="0.25">
      <c r="D56" s="39"/>
    </row>
    <row r="57" spans="2:32" x14ac:dyDescent="0.25">
      <c r="D57" s="39"/>
      <c r="AA57" s="40" t="s">
        <v>128</v>
      </c>
      <c r="AB57" s="40" t="s">
        <v>128</v>
      </c>
      <c r="AC57" s="40" t="s">
        <v>128</v>
      </c>
      <c r="AD57" s="40" t="s">
        <v>128</v>
      </c>
      <c r="AE57" s="40" t="s">
        <v>128</v>
      </c>
      <c r="AF57" s="40" t="s">
        <v>129</v>
      </c>
    </row>
    <row r="58" spans="2:32" x14ac:dyDescent="0.25">
      <c r="D58" s="39"/>
      <c r="AA58" s="40" t="s">
        <v>128</v>
      </c>
      <c r="AB58" s="40" t="s">
        <v>128</v>
      </c>
      <c r="AC58" s="40" t="s">
        <v>128</v>
      </c>
      <c r="AD58" s="40" t="s">
        <v>128</v>
      </c>
      <c r="AE58" s="40" t="s">
        <v>128</v>
      </c>
      <c r="AF58" s="40" t="s">
        <v>130</v>
      </c>
    </row>
    <row r="59" spans="2:32" x14ac:dyDescent="0.25">
      <c r="D59" s="39"/>
    </row>
    <row r="60" spans="2:32" x14ac:dyDescent="0.25">
      <c r="D60" s="39"/>
    </row>
    <row r="61" spans="2:32" x14ac:dyDescent="0.25">
      <c r="D61" s="39"/>
    </row>
    <row r="62" spans="2:32" x14ac:dyDescent="0.25">
      <c r="D62" s="39"/>
    </row>
    <row r="63" spans="2:32" x14ac:dyDescent="0.25">
      <c r="D63" s="39"/>
    </row>
    <row r="64" spans="2:32" x14ac:dyDescent="0.25">
      <c r="D64" s="39"/>
    </row>
    <row r="65" spans="4:4" x14ac:dyDescent="0.25">
      <c r="D65" s="39"/>
    </row>
    <row r="66" spans="4:4" x14ac:dyDescent="0.25">
      <c r="D66" s="39"/>
    </row>
    <row r="67" spans="4:4" x14ac:dyDescent="0.25">
      <c r="D67" s="39"/>
    </row>
    <row r="68" spans="4:4" x14ac:dyDescent="0.25">
      <c r="D68" s="39"/>
    </row>
    <row r="69" spans="4:4" x14ac:dyDescent="0.25">
      <c r="D69" s="39"/>
    </row>
    <row r="70" spans="4:4" x14ac:dyDescent="0.25">
      <c r="D70" s="39"/>
    </row>
  </sheetData>
  <hyperlinks>
    <hyperlink ref="H12" r:id="rId1" xr:uid="{A7843EDE-9995-4A82-A2B8-4840154A891C}"/>
    <hyperlink ref="B5" r:id="rId2" xr:uid="{AB799607-2DAF-4D31-A796-B73319FE10AC}"/>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61017AFA5F1746B691F13D8A7002D3" ma:contentTypeVersion="7" ma:contentTypeDescription="Create a new document." ma:contentTypeScope="" ma:versionID="54fd3a0dc4f85897a74b8001c16e998e">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a45b8d2-5363-42cf-81ee-b666af54687e" xmlns:ns6="100f1ce0-4af0-4d4f-96bb-1f04b8389ca2" targetNamespace="http://schemas.microsoft.com/office/2006/metadata/properties" ma:root="true" ma:fieldsID="b782de322e0085880cc9633b3fe91a59" ns1:_="" ns2:_="" ns3:_="" ns4:_="" ns5:_="" ns6:_="">
    <xsd:import namespace="http://schemas.microsoft.com/sharepoint/v3"/>
    <xsd:import namespace="4ffa91fb-a0ff-4ac5-b2db-65c790d184a4"/>
    <xsd:import namespace="http://schemas.microsoft.com/sharepoint.v3"/>
    <xsd:import namespace="http://schemas.microsoft.com/sharepoint/v3/fields"/>
    <xsd:import namespace="3a45b8d2-5363-42cf-81ee-b666af54687e"/>
    <xsd:import namespace="100f1ce0-4af0-4d4f-96bb-1f04b8389ca2"/>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ObjectDetectorVersions" minOccurs="0"/>
                <xsd:element ref="ns6:SharedWithUsers" minOccurs="0"/>
                <xsd:element ref="ns6: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0eafa08c-da01-48e4-b4d7-151dfe2fdfac}" ma:internalName="TaxCatchAllLabel" ma:readOnly="true" ma:showField="CatchAllDataLabel" ma:web="100f1ce0-4af0-4d4f-96bb-1f04b8389ca2">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0eafa08c-da01-48e4-b4d7-151dfe2fdfac}" ma:internalName="TaxCatchAll" ma:showField="CatchAllData" ma:web="100f1ce0-4af0-4d4f-96bb-1f04b8389ca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45b8d2-5363-42cf-81ee-b666af54687e"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f1ce0-4af0-4d4f-96bb-1f04b8389ca2"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ffa91fb-a0ff-4ac5-b2db-65c790d184a4" xsi:nil="true"/>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2024-04-11T14:49:36+00:00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lcf76f155ced4ddcb4097134ff3c332f xmlns="896f0c13-6db0-45eb-9390-ae6c0027ea52">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C63D01357E587A4FA86952B3800C7D45" ma:contentTypeVersion="13" ma:contentTypeDescription="Create a new document." ma:contentTypeScope="" ma:versionID="6cd25004fa94ba6ed49c2b6f5ed84548">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896f0c13-6db0-45eb-9390-ae6c0027ea52" targetNamespace="http://schemas.microsoft.com/office/2006/metadata/properties" ma:root="true" ma:fieldsID="817288bdc3cdd01ef4ea17fe15125d41" ns1:_="" ns2:_="" ns3:_="" ns4:_="" ns5:_="">
    <xsd:import namespace="http://schemas.microsoft.com/sharepoint/v3"/>
    <xsd:import namespace="4ffa91fb-a0ff-4ac5-b2db-65c790d184a4"/>
    <xsd:import namespace="http://schemas.microsoft.com/sharepoint.v3"/>
    <xsd:import namespace="http://schemas.microsoft.com/sharepoint/v3/fields"/>
    <xsd:import namespace="896f0c13-6db0-45eb-9390-ae6c0027ea52"/>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ObjectDetectorVersions" minOccurs="0"/>
                <xsd:element ref="ns5:MediaServiceSearchProperties" minOccurs="0"/>
                <xsd:element ref="ns5:lcf76f155ced4ddcb4097134ff3c332f" minOccurs="0"/>
                <xsd:element ref="ns5: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535c7321-e994-409f-bcb9-83faae3497e5}" ma:internalName="TaxCatchAllLabel" ma:readOnly="true" ma:showField="CatchAllDataLabel" ma:web="81c1b7e6-945d-466d-a60e-636c8e89b6a0">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535c7321-e994-409f-bcb9-83faae3497e5}" ma:internalName="TaxCatchAll" ma:showField="CatchAllData" ma:web="81c1b7e6-945d-466d-a60e-636c8e89b6a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96f0c13-6db0-45eb-9390-ae6c0027ea5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element name="MediaServiceSearchProperties" ma:index="35" nillable="true" ma:displayName="MediaServiceSearchProperties" ma:hidden="true" ma:internalName="MediaServiceSearchProperties" ma:readOnly="true">
      <xsd:simpleType>
        <xsd:restriction base="dms:Note"/>
      </xsd:simpleType>
    </xsd:element>
    <xsd:element name="lcf76f155ced4ddcb4097134ff3c332f" ma:index="37"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DateTaken" ma:index="3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70CC1707-F3A2-4639-B1A5-30F37CC4DBC1}"/>
</file>

<file path=customXml/itemProps2.xml><?xml version="1.0" encoding="utf-8"?>
<ds:datastoreItem xmlns:ds="http://schemas.openxmlformats.org/officeDocument/2006/customXml" ds:itemID="{EB3936B7-4FE3-4CCE-AECF-C7FD5D2BB523}"/>
</file>

<file path=customXml/itemProps3.xml><?xml version="1.0" encoding="utf-8"?>
<ds:datastoreItem xmlns:ds="http://schemas.openxmlformats.org/officeDocument/2006/customXml" ds:itemID="{82854E15-964E-4369-A5E2-0D681D5951B0}"/>
</file>

<file path=customXml/itemProps4.xml><?xml version="1.0" encoding="utf-8"?>
<ds:datastoreItem xmlns:ds="http://schemas.openxmlformats.org/officeDocument/2006/customXml" ds:itemID="{98504BEC-D185-4295-822B-1A5D5AA43734}"/>
</file>

<file path=customXml/itemProps5.xml><?xml version="1.0" encoding="utf-8"?>
<ds:datastoreItem xmlns:ds="http://schemas.openxmlformats.org/officeDocument/2006/customXml" ds:itemID="{17E67B6F-8818-4BEB-824F-2092ABA63B4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REF_Processes</vt:lpstr>
      <vt:lpstr>REF</vt:lpstr>
      <vt:lpstr>RTI Costs</vt:lpstr>
      <vt:lpstr>Conv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Pied</dc:creator>
  <cp:lastModifiedBy>esmia</cp:lastModifiedBy>
  <dcterms:created xsi:type="dcterms:W3CDTF">2015-06-05T18:19:34Z</dcterms:created>
  <dcterms:modified xsi:type="dcterms:W3CDTF">2023-03-20T13:09:16Z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0x010100C63D01357E587A4FA86952B3800C7D45</vt:lpwstr>
  </property>
  <property fmtid="{D5CDD505-2E9C-101B-9397-08002B2CF9AE}" pid="3" name="MediaServiceImageTags">
    <vt:lpwstr/>
  </property>
  <property fmtid="{D5CDD505-2E9C-101B-9397-08002B2CF9AE}" pid="4" name="TaxKeyword">
    <vt:lpwstr/>
  </property>
</Properties>
</file>